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drawings/drawing6.xml" ContentType="application/vnd.openxmlformats-officedocument.drawing+xml"/>
  <Override PartName="/xl/drawings/drawing7.xml" ContentType="application/vnd.openxmlformats-officedocument.drawing+xml"/>
  <Override PartName="/xl/charts/chart2.xml" ContentType="application/vnd.openxmlformats-officedocument.drawingml.chart+xml"/>
  <Override PartName="/xl/drawings/drawing8.xml" ContentType="application/vnd.openxmlformats-officedocument.drawing+xml"/>
  <Override PartName="/xl/charts/chart3.xml" ContentType="application/vnd.openxmlformats-officedocument.drawingml.chart+xml"/>
  <Override PartName="/xl/drawings/drawing9.xml" ContentType="application/vnd.openxmlformats-officedocument.drawing+xml"/>
  <Override PartName="/xl/comments1.xml" ContentType="application/vnd.openxmlformats-officedocument.spreadsheetml.comments+xml"/>
  <Override PartName="/xl/charts/chart4.xml" ContentType="application/vnd.openxmlformats-officedocument.drawingml.chart+xml"/>
  <Override PartName="/xl/drawings/drawing10.xml" ContentType="application/vnd.openxmlformats-officedocument.drawing+xml"/>
  <Override PartName="/xl/charts/chart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E:\SYNC\DP\SongbirdGuildsMasters\data\"/>
    </mc:Choice>
  </mc:AlternateContent>
  <xr:revisionPtr revIDLastSave="0" documentId="13_ncr:1_{AD9F5593-FB99-4DA3-94EB-70902060B35E}" xr6:coauthVersionLast="47" xr6:coauthVersionMax="47" xr10:uidLastSave="{00000000-0000-0000-0000-000000000000}"/>
  <bookViews>
    <workbookView xWindow="-28920" yWindow="330" windowWidth="29040" windowHeight="15990" tabRatio="924" activeTab="2" xr2:uid="{00000000-000D-0000-FFFF-FFFF00000000}"/>
  </bookViews>
  <sheets>
    <sheet name="INFO" sheetId="1" r:id="rId1"/>
    <sheet name="Ulicny 2025" sheetId="35" r:id="rId2"/>
    <sheet name="Sabo 1980" sheetId="36" r:id="rId3"/>
    <sheet name="Crome 1978" sheetId="2" r:id="rId4"/>
    <sheet name="Frith 1984" sheetId="3" r:id="rId5"/>
    <sheet name="Holmes 1979" sheetId="4" r:id="rId6"/>
    <sheet name="Antos 2006" sheetId="5" r:id="rId7"/>
    <sheet name="Mohd-Azlan 2014" sheetId="6" r:id="rId8"/>
    <sheet name="Landres 1980" sheetId="7" r:id="rId9"/>
    <sheet name="Landres 1983" sheetId="8" r:id="rId10"/>
    <sheet name="Noske 1996" sheetId="9" r:id="rId11"/>
    <sheet name="Thivyanathan 2016" sheetId="10" r:id="rId12"/>
    <sheet name="Carrascal 1987" sheetId="11" r:id="rId13"/>
    <sheet name="Kornan 2013" sheetId="12" r:id="rId14"/>
    <sheet name="Gomes 2008" sheetId="23" r:id="rId15"/>
    <sheet name="Ding 2008" sheetId="22" r:id="rId16"/>
    <sheet name="Chettri 2022" sheetId="26" r:id="rId17"/>
    <sheet name="Sastranegara 2020" sheetId="33" r:id="rId18"/>
    <sheet name="Jones 2020" sheetId="27" r:id="rId19"/>
    <sheet name="Mansor Ramli 2017" sheetId="28" r:id="rId20"/>
    <sheet name="Lu 2013" sheetId="29" r:id="rId21"/>
    <sheet name="Kwok 2009" sheetId="31" r:id="rId22"/>
    <sheet name="Mansor Sah 2012" sheetId="30" r:id="rId23"/>
    <sheet name="Somasundaram 2008" sheetId="32" r:id="rId24"/>
    <sheet name="Morris Wooler 2001" sheetId="34" r:id="rId25"/>
    <sheet name="Ford et al. 1986" sheetId="13" r:id="rId26"/>
    <sheet name="Recher et al. 1985" sheetId="14" r:id="rId27"/>
    <sheet name="Recher et Davis 1998" sheetId="15" r:id="rId28"/>
    <sheet name="Recher et Davis 1997" sheetId="16" r:id="rId29"/>
    <sheet name="My_2016-2018" sheetId="17" r:id="rId30"/>
    <sheet name="srovnani_specializace" sheetId="18" r:id="rId31"/>
    <sheet name="specializace_repeat" sheetId="19" r:id="rId32"/>
    <sheet name="specializace_DATA_all" sheetId="20" r:id="rId33"/>
    <sheet name="sumarizace_studie" sheetId="21" r:id="rId34"/>
  </sheets>
  <externalReferences>
    <externalReference r:id="rId35"/>
  </externalReferences>
  <definedNames>
    <definedName name="_xlnm._FilterDatabase" localSheetId="3" hidden="1">'Crome 1978'!$B$1:$AN$29</definedName>
    <definedName name="ExternalData_1" localSheetId="14" hidden="1">'Gomes 2008'!$A$1:$I$45</definedName>
    <definedName name="ExternalData_1" localSheetId="16" hidden="1">'Chettri 2022'!$A$1:$I$27</definedName>
    <definedName name="ExternalData_1" localSheetId="19" hidden="1">'Mansor Ramli 2017'!$A$1:$M$12</definedName>
    <definedName name="ExternalData_1" localSheetId="1" hidden="1">'Ulicny 2025'!$A$1:$N$30</definedName>
    <definedName name="ExternalData_2" localSheetId="16" hidden="1">'Chettri 2022'!$J$1:$R$27</definedName>
    <definedName name="ExternalData_2" localSheetId="19" hidden="1">'Mansor Ramli 2017'!$A$14:$K$26</definedName>
    <definedName name="ExternalData_3" localSheetId="14" hidden="1">'Gomes 2008'!$J$1:$Y$45</definedName>
    <definedName name="ExternalData_3" localSheetId="16" hidden="1">'Chettri 2022'!$S$1:$W$43</definedName>
    <definedName name="spp41Levins" localSheetId="29">'My_2016-2018'!$A$1:$T$42</definedName>
    <definedName name="x" localSheetId="33">sumarizace_studie!$E$16:$F$32</definedName>
    <definedName name="xx" localSheetId="30">srovnani_specializace!$A$1:$S$51</definedName>
  </definedNames>
  <calcPr calcId="191029"/>
  <pivotCaches>
    <pivotCache cacheId="0" r:id="rId36"/>
  </pivotCaches>
  <extLst>
    <ext xmlns:x15="http://schemas.microsoft.com/office/spreadsheetml/2010/11/main" uri="{FCE2AD5D-F65C-4FA6-A056-5C36A1767C68}">
      <x15:dataModel>
        <x15:modelTables>
          <x15:modelTable id="Table016  Page 6_16c65187-bf07-4655-9de6-952f873f419c" name="Table016  Page 6" connection="Dotaz – Table016 (Page 6)"/>
          <x15:modelTable id="Table017  Page 7_5a4dec44-d5dc-46d2-9327-cf0fcdef2226" name="Table017  Page 7" connection="Dotaz – Table017 (Page 7)"/>
          <x15:modelTable id="Table031  Page 13_13628f0e-6405-460d-9ec1-4f012b0e7c07" name="Table031  Page 13" connection="Dotaz – Table031 (Page 13)"/>
          <x15:modelTable id="Table027  Page 7-8039804e-bb23-41b1-b157-38ee2f387bcc" name="Table027  Page 7" connection="Dotaz – Table027 (Page 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0" i="36" l="1"/>
  <c r="A59" i="36"/>
  <c r="A58" i="36"/>
  <c r="A57" i="36"/>
  <c r="A56" i="36"/>
  <c r="A55" i="36"/>
  <c r="A54" i="36"/>
  <c r="A53" i="36"/>
  <c r="A52" i="36"/>
  <c r="A51" i="36"/>
  <c r="A50" i="36"/>
  <c r="A48" i="36"/>
  <c r="A47" i="36"/>
  <c r="A46" i="36"/>
  <c r="A45" i="36"/>
  <c r="A44" i="36"/>
  <c r="A43" i="36"/>
  <c r="A42" i="36"/>
  <c r="A41" i="36"/>
  <c r="A20" i="36"/>
  <c r="A21" i="36"/>
  <c r="A22" i="36"/>
  <c r="A23" i="36"/>
  <c r="A24" i="36"/>
  <c r="A25" i="36"/>
  <c r="A26" i="36"/>
  <c r="A28" i="36"/>
  <c r="A29" i="36"/>
  <c r="A30" i="36"/>
  <c r="A31" i="36"/>
  <c r="A32" i="36"/>
  <c r="A33" i="36"/>
  <c r="A34" i="36"/>
  <c r="A35" i="36"/>
  <c r="A36" i="36"/>
  <c r="A37" i="36"/>
  <c r="A38" i="36"/>
  <c r="A19" i="36"/>
  <c r="S38" i="36"/>
  <c r="S37" i="36"/>
  <c r="S36" i="36"/>
  <c r="S35" i="36"/>
  <c r="S34" i="36"/>
  <c r="S33" i="36"/>
  <c r="S32" i="36"/>
  <c r="S31" i="36"/>
  <c r="S30" i="36"/>
  <c r="S29" i="36"/>
  <c r="S28" i="36"/>
  <c r="S27" i="36"/>
  <c r="S26" i="36"/>
  <c r="S25" i="36"/>
  <c r="S24" i="36"/>
  <c r="S23" i="36"/>
  <c r="S22" i="36"/>
  <c r="S21" i="36"/>
  <c r="S20" i="36"/>
  <c r="S19" i="36"/>
  <c r="C16" i="36"/>
  <c r="D16" i="36"/>
  <c r="E16" i="36"/>
  <c r="F16" i="36"/>
  <c r="G16" i="36"/>
  <c r="H16" i="36"/>
  <c r="I16" i="36"/>
  <c r="J16" i="36"/>
  <c r="K16" i="36"/>
  <c r="L16" i="36"/>
  <c r="M16" i="36"/>
  <c r="N16" i="36"/>
  <c r="O16" i="36"/>
  <c r="P16" i="36"/>
  <c r="Q16" i="36"/>
  <c r="R16" i="36"/>
  <c r="S16" i="36"/>
  <c r="T16" i="36"/>
  <c r="U16" i="36"/>
  <c r="B16" i="36"/>
  <c r="P61" i="35" l="1"/>
  <c r="D61" i="35"/>
  <c r="O61" i="35" s="1"/>
  <c r="P60" i="35"/>
  <c r="D60" i="35"/>
  <c r="O60" i="35" s="1"/>
  <c r="P59" i="35"/>
  <c r="D59" i="35"/>
  <c r="O59" i="35" s="1"/>
  <c r="P58" i="35"/>
  <c r="O58" i="35"/>
  <c r="D58" i="35"/>
  <c r="P57" i="35"/>
  <c r="O57" i="35"/>
  <c r="D57" i="35"/>
  <c r="P56" i="35"/>
  <c r="O56" i="35"/>
  <c r="D56" i="35"/>
  <c r="P55" i="35"/>
  <c r="O55" i="35"/>
  <c r="D55" i="35"/>
  <c r="P54" i="35"/>
  <c r="O54" i="35"/>
  <c r="D54" i="35"/>
  <c r="P53" i="35"/>
  <c r="O53" i="35"/>
  <c r="D53" i="35"/>
  <c r="P52" i="35"/>
  <c r="O52" i="35"/>
  <c r="D52" i="35"/>
  <c r="P51" i="35"/>
  <c r="O51" i="35"/>
  <c r="D51" i="35"/>
  <c r="P50" i="35"/>
  <c r="O50" i="35"/>
  <c r="D50" i="35"/>
  <c r="P49" i="35"/>
  <c r="O49" i="35"/>
  <c r="D49" i="35"/>
  <c r="P48" i="35"/>
  <c r="O48" i="35"/>
  <c r="D48" i="35"/>
  <c r="P47" i="35"/>
  <c r="O47" i="35"/>
  <c r="D47" i="35"/>
  <c r="P46" i="35"/>
  <c r="O46" i="35"/>
  <c r="D46" i="35"/>
  <c r="P45" i="35"/>
  <c r="O45" i="35"/>
  <c r="D45" i="35"/>
  <c r="P44" i="35"/>
  <c r="O44" i="35"/>
  <c r="D44" i="35"/>
  <c r="P43" i="35"/>
  <c r="O43" i="35"/>
  <c r="D43" i="35"/>
  <c r="P42" i="35"/>
  <c r="O42" i="35"/>
  <c r="D42" i="35"/>
  <c r="P41" i="35"/>
  <c r="O41" i="35"/>
  <c r="D41" i="35"/>
  <c r="P40" i="35"/>
  <c r="O40" i="35"/>
  <c r="D40" i="35"/>
  <c r="P39" i="35"/>
  <c r="O39" i="35"/>
  <c r="D39" i="35"/>
  <c r="P38" i="35"/>
  <c r="O38" i="35"/>
  <c r="D38" i="35"/>
  <c r="P37" i="35"/>
  <c r="O37" i="35"/>
  <c r="D37" i="35"/>
  <c r="P36" i="35"/>
  <c r="O36" i="35"/>
  <c r="D36" i="35"/>
  <c r="P35" i="35"/>
  <c r="O35" i="35"/>
  <c r="D35" i="35"/>
  <c r="P34" i="35"/>
  <c r="O34" i="35"/>
  <c r="D34" i="35"/>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58" i="26"/>
  <c r="J54" i="3"/>
  <c r="J55" i="3"/>
  <c r="J56" i="3"/>
  <c r="J57" i="3"/>
  <c r="J58" i="3"/>
  <c r="J59" i="3"/>
  <c r="J60" i="3"/>
  <c r="J61" i="3"/>
  <c r="J62" i="3"/>
  <c r="J63" i="3"/>
  <c r="J64" i="3"/>
  <c r="J65" i="3"/>
  <c r="J66" i="3"/>
  <c r="J67" i="3"/>
  <c r="J68" i="3"/>
  <c r="J69" i="3"/>
  <c r="J70" i="3"/>
  <c r="J71" i="3"/>
  <c r="J72" i="3"/>
  <c r="J73" i="3"/>
  <c r="J74" i="3"/>
  <c r="J75" i="3"/>
  <c r="J76" i="3"/>
  <c r="I64" i="29"/>
  <c r="I42" i="29"/>
  <c r="AZ19" i="29"/>
  <c r="AD19" i="29"/>
  <c r="F3" i="29"/>
  <c r="I45" i="29" s="1"/>
  <c r="F4" i="29"/>
  <c r="I46" i="29" s="1"/>
  <c r="F5" i="29"/>
  <c r="I47" i="29" s="1"/>
  <c r="F6" i="29"/>
  <c r="I48" i="29" s="1"/>
  <c r="F7" i="29"/>
  <c r="AK19" i="29" s="1"/>
  <c r="F8" i="29"/>
  <c r="AL19" i="29" s="1"/>
  <c r="F9" i="29"/>
  <c r="I51" i="29" s="1"/>
  <c r="F10" i="29"/>
  <c r="I52" i="29" s="1"/>
  <c r="F11" i="29"/>
  <c r="I53" i="29" s="1"/>
  <c r="F12" i="29"/>
  <c r="AP19" i="29" s="1"/>
  <c r="F13" i="29"/>
  <c r="AQ19" i="29" s="1"/>
  <c r="F14" i="29"/>
  <c r="AR19" i="29" s="1"/>
  <c r="F15" i="29"/>
  <c r="I57" i="29" s="1"/>
  <c r="F16" i="29"/>
  <c r="I58" i="29" s="1"/>
  <c r="F17" i="29"/>
  <c r="I59" i="29" s="1"/>
  <c r="F18" i="29"/>
  <c r="I60" i="29" s="1"/>
  <c r="F19" i="29"/>
  <c r="AW19" i="29" s="1"/>
  <c r="F20" i="29"/>
  <c r="AX19" i="29" s="1"/>
  <c r="F21" i="29"/>
  <c r="I63" i="29" s="1"/>
  <c r="F23" i="29"/>
  <c r="I65" i="29" s="1"/>
  <c r="F2" i="29"/>
  <c r="AF19" i="29" s="1"/>
  <c r="B3" i="29"/>
  <c r="K19" i="29" s="1"/>
  <c r="B4" i="29"/>
  <c r="L19" i="29" s="1"/>
  <c r="B5" i="29"/>
  <c r="M19" i="29" s="1"/>
  <c r="B6" i="29"/>
  <c r="I26" i="29" s="1"/>
  <c r="B7" i="29"/>
  <c r="I27" i="29" s="1"/>
  <c r="B8" i="29"/>
  <c r="I28" i="29" s="1"/>
  <c r="B9" i="29"/>
  <c r="I29" i="29" s="1"/>
  <c r="B10" i="29"/>
  <c r="R19" i="29" s="1"/>
  <c r="B11" i="29"/>
  <c r="I31" i="29" s="1"/>
  <c r="B12" i="29"/>
  <c r="T19" i="29" s="1"/>
  <c r="B13" i="29"/>
  <c r="I33" i="29" s="1"/>
  <c r="B14" i="29"/>
  <c r="V19" i="29" s="1"/>
  <c r="B15" i="29"/>
  <c r="W19" i="29" s="1"/>
  <c r="B16" i="29"/>
  <c r="X19" i="29" s="1"/>
  <c r="B17" i="29"/>
  <c r="I37" i="29" s="1"/>
  <c r="B18" i="29"/>
  <c r="I38" i="29" s="1"/>
  <c r="B19" i="29"/>
  <c r="I39" i="29" s="1"/>
  <c r="B20" i="29"/>
  <c r="I40" i="29" s="1"/>
  <c r="B21" i="29"/>
  <c r="I41" i="29" s="1"/>
  <c r="B23" i="29"/>
  <c r="AE19" i="29" s="1"/>
  <c r="B2" i="29"/>
  <c r="J19" i="29" s="1"/>
  <c r="A4" i="34"/>
  <c r="A5" i="34"/>
  <c r="A6" i="34"/>
  <c r="A7" i="34"/>
  <c r="A8" i="34"/>
  <c r="A9" i="34"/>
  <c r="A10" i="34"/>
  <c r="A11" i="34"/>
  <c r="A12" i="34"/>
  <c r="A13" i="34"/>
  <c r="A14" i="34"/>
  <c r="A15" i="34"/>
  <c r="A16" i="34"/>
  <c r="A17" i="34"/>
  <c r="A18" i="34"/>
  <c r="A3" i="34"/>
  <c r="I4" i="34"/>
  <c r="I5" i="34"/>
  <c r="I6" i="34"/>
  <c r="I7" i="34"/>
  <c r="I8" i="34"/>
  <c r="I9" i="34"/>
  <c r="I10" i="34"/>
  <c r="I11" i="34"/>
  <c r="I12" i="34"/>
  <c r="I13" i="34"/>
  <c r="I14" i="34"/>
  <c r="I15" i="34"/>
  <c r="I16" i="34"/>
  <c r="I17" i="34"/>
  <c r="I18" i="34"/>
  <c r="I3" i="34"/>
  <c r="A4" i="33"/>
  <c r="A5" i="33"/>
  <c r="A6" i="33"/>
  <c r="A7" i="33"/>
  <c r="A8" i="33"/>
  <c r="A9" i="33"/>
  <c r="A10" i="33"/>
  <c r="A12" i="33"/>
  <c r="A13" i="33"/>
  <c r="A14" i="33"/>
  <c r="A15" i="33"/>
  <c r="A16" i="33"/>
  <c r="A17" i="33"/>
  <c r="A18" i="33"/>
  <c r="A19" i="33"/>
  <c r="A20" i="33"/>
  <c r="A21" i="33"/>
  <c r="A23" i="33"/>
  <c r="A24" i="33"/>
  <c r="A25" i="33"/>
  <c r="A26" i="33"/>
  <c r="A27" i="33"/>
  <c r="A28" i="33"/>
  <c r="A29" i="33"/>
  <c r="A3" i="33"/>
  <c r="Q4" i="33"/>
  <c r="Q5" i="33"/>
  <c r="Q6" i="33"/>
  <c r="Q7" i="33"/>
  <c r="Q8" i="33"/>
  <c r="Q9" i="33"/>
  <c r="Q10" i="33"/>
  <c r="Q11" i="33"/>
  <c r="Q12" i="33"/>
  <c r="Q13" i="33"/>
  <c r="Q14" i="33"/>
  <c r="Q15" i="33"/>
  <c r="Q16" i="33"/>
  <c r="Q17" i="33"/>
  <c r="Q18" i="33"/>
  <c r="Q19" i="33"/>
  <c r="Q20" i="33"/>
  <c r="Q21" i="33"/>
  <c r="Q22" i="33"/>
  <c r="Q23" i="33"/>
  <c r="Q24" i="33"/>
  <c r="Q25" i="33"/>
  <c r="Q26" i="33"/>
  <c r="Q27" i="33"/>
  <c r="Q28" i="33"/>
  <c r="Q29" i="33"/>
  <c r="Q3" i="33"/>
  <c r="M4" i="33"/>
  <c r="M5" i="33"/>
  <c r="M6" i="33"/>
  <c r="M7" i="33"/>
  <c r="M8" i="33"/>
  <c r="M9" i="33"/>
  <c r="M10" i="33"/>
  <c r="M11" i="33"/>
  <c r="M12" i="33"/>
  <c r="M13" i="33"/>
  <c r="M14" i="33"/>
  <c r="M15" i="33"/>
  <c r="M16" i="33"/>
  <c r="M17" i="33"/>
  <c r="M18" i="33"/>
  <c r="M19" i="33"/>
  <c r="M20" i="33"/>
  <c r="M21" i="33"/>
  <c r="M22" i="33"/>
  <c r="M23" i="33"/>
  <c r="M24" i="33"/>
  <c r="M25" i="33"/>
  <c r="M26" i="33"/>
  <c r="M27" i="33"/>
  <c r="M28" i="33"/>
  <c r="M29" i="33"/>
  <c r="M3" i="33"/>
  <c r="L63" i="32"/>
  <c r="R63" i="32" s="1"/>
  <c r="M63" i="32"/>
  <c r="N63" i="32"/>
  <c r="O63" i="32"/>
  <c r="P63" i="32"/>
  <c r="Q63" i="32"/>
  <c r="L64" i="32"/>
  <c r="R64" i="32" s="1"/>
  <c r="M64" i="32"/>
  <c r="N64" i="32"/>
  <c r="O64" i="32"/>
  <c r="P64" i="32"/>
  <c r="Q64" i="32"/>
  <c r="L65" i="32"/>
  <c r="M65" i="32"/>
  <c r="R65" i="32" s="1"/>
  <c r="N65" i="32"/>
  <c r="O65" i="32"/>
  <c r="P65" i="32"/>
  <c r="Q65" i="32"/>
  <c r="L66" i="32"/>
  <c r="M66" i="32"/>
  <c r="N66" i="32"/>
  <c r="R66" i="32" s="1"/>
  <c r="O66" i="32"/>
  <c r="P66" i="32"/>
  <c r="Q66" i="32"/>
  <c r="L67" i="32"/>
  <c r="M67" i="32"/>
  <c r="N67" i="32"/>
  <c r="R67" i="32" s="1"/>
  <c r="O67" i="32"/>
  <c r="P67" i="32"/>
  <c r="Q67" i="32"/>
  <c r="L68" i="32"/>
  <c r="R68" i="32" s="1"/>
  <c r="M68" i="32"/>
  <c r="N68" i="32"/>
  <c r="O68" i="32"/>
  <c r="P68" i="32"/>
  <c r="Q68" i="32"/>
  <c r="L69" i="32"/>
  <c r="R69" i="32" s="1"/>
  <c r="M69" i="32"/>
  <c r="N69" i="32"/>
  <c r="O69" i="32"/>
  <c r="P69" i="32"/>
  <c r="Q69" i="32"/>
  <c r="L70" i="32"/>
  <c r="R70" i="32" s="1"/>
  <c r="M70" i="32"/>
  <c r="N70" i="32"/>
  <c r="O70" i="32"/>
  <c r="P70" i="32"/>
  <c r="Q70" i="32"/>
  <c r="L71" i="32"/>
  <c r="R71" i="32" s="1"/>
  <c r="M71" i="32"/>
  <c r="N71" i="32"/>
  <c r="O71" i="32"/>
  <c r="P71" i="32"/>
  <c r="Q71" i="32"/>
  <c r="L72" i="32"/>
  <c r="R72" i="32" s="1"/>
  <c r="M72" i="32"/>
  <c r="N72" i="32"/>
  <c r="O72" i="32"/>
  <c r="P72" i="32"/>
  <c r="Q72" i="32"/>
  <c r="L73" i="32"/>
  <c r="R73" i="32" s="1"/>
  <c r="M73" i="32"/>
  <c r="N73" i="32"/>
  <c r="O73" i="32"/>
  <c r="P73" i="32"/>
  <c r="Q73" i="32"/>
  <c r="L74" i="32"/>
  <c r="M74" i="32"/>
  <c r="N74" i="32"/>
  <c r="O74" i="32"/>
  <c r="P74" i="32"/>
  <c r="Q74" i="32"/>
  <c r="R74" i="32"/>
  <c r="L75" i="32"/>
  <c r="M75" i="32"/>
  <c r="N75" i="32"/>
  <c r="O75" i="32"/>
  <c r="P75" i="32"/>
  <c r="Q75" i="32"/>
  <c r="R75" i="32"/>
  <c r="L76" i="32"/>
  <c r="R76" i="32" s="1"/>
  <c r="M76" i="32"/>
  <c r="N76" i="32"/>
  <c r="O76" i="32"/>
  <c r="P76" i="32"/>
  <c r="Q76" i="32"/>
  <c r="L77" i="32"/>
  <c r="M77" i="32"/>
  <c r="N77" i="32"/>
  <c r="O77" i="32"/>
  <c r="P77" i="32"/>
  <c r="R77" i="32" s="1"/>
  <c r="Q77" i="32"/>
  <c r="L78" i="32"/>
  <c r="M78" i="32"/>
  <c r="R78" i="32" s="1"/>
  <c r="N78" i="32"/>
  <c r="O78" i="32"/>
  <c r="P78" i="32"/>
  <c r="Q78" i="32"/>
  <c r="L79" i="32"/>
  <c r="M79" i="32"/>
  <c r="N79" i="32"/>
  <c r="R79" i="32" s="1"/>
  <c r="O79" i="32"/>
  <c r="P79" i="32"/>
  <c r="Q79" i="32"/>
  <c r="L80" i="32"/>
  <c r="R80" i="32" s="1"/>
  <c r="M80" i="32"/>
  <c r="N80" i="32"/>
  <c r="O80" i="32"/>
  <c r="P80" i="32"/>
  <c r="Q80" i="32"/>
  <c r="L81" i="32"/>
  <c r="R81" i="32" s="1"/>
  <c r="M81" i="32"/>
  <c r="N81" i="32"/>
  <c r="O81" i="32"/>
  <c r="P81" i="32"/>
  <c r="Q81" i="32"/>
  <c r="L82" i="32"/>
  <c r="M82" i="32"/>
  <c r="N82" i="32"/>
  <c r="O82" i="32"/>
  <c r="P82" i="32"/>
  <c r="Q82" i="32"/>
  <c r="R82" i="32" s="1"/>
  <c r="L83" i="32"/>
  <c r="R83" i="32" s="1"/>
  <c r="M83" i="32"/>
  <c r="N83" i="32"/>
  <c r="O83" i="32"/>
  <c r="P83" i="32"/>
  <c r="Q83" i="32"/>
  <c r="L84" i="32"/>
  <c r="R84" i="32" s="1"/>
  <c r="M84" i="32"/>
  <c r="N84" i="32"/>
  <c r="O84" i="32"/>
  <c r="P84" i="32"/>
  <c r="Q84" i="32"/>
  <c r="L85" i="32"/>
  <c r="R85" i="32" s="1"/>
  <c r="M85" i="32"/>
  <c r="N85" i="32"/>
  <c r="O85" i="32"/>
  <c r="P85" i="32"/>
  <c r="Q85" i="32"/>
  <c r="L86" i="32"/>
  <c r="M86" i="32"/>
  <c r="N86" i="32"/>
  <c r="O86" i="32"/>
  <c r="P86" i="32"/>
  <c r="Q86" i="32"/>
  <c r="R86" i="32"/>
  <c r="L87" i="32"/>
  <c r="M87" i="32"/>
  <c r="N87" i="32"/>
  <c r="O87" i="32"/>
  <c r="P87" i="32"/>
  <c r="Q87" i="32"/>
  <c r="R87" i="32"/>
  <c r="R62" i="32"/>
  <c r="M62" i="32"/>
  <c r="N62" i="32"/>
  <c r="O62" i="32"/>
  <c r="P62" i="32"/>
  <c r="Q62" i="32"/>
  <c r="L62" i="32"/>
  <c r="E63" i="32"/>
  <c r="K63" i="32" s="1"/>
  <c r="F63" i="32"/>
  <c r="G63" i="32"/>
  <c r="H63" i="32"/>
  <c r="I63" i="32"/>
  <c r="J63" i="32"/>
  <c r="E64" i="32"/>
  <c r="F64" i="32"/>
  <c r="G64" i="32"/>
  <c r="H64" i="32"/>
  <c r="K64" i="32" s="1"/>
  <c r="I64" i="32"/>
  <c r="J64" i="32"/>
  <c r="E65" i="32"/>
  <c r="F65" i="32"/>
  <c r="G65" i="32"/>
  <c r="H65" i="32"/>
  <c r="I65" i="32"/>
  <c r="K65" i="32" s="1"/>
  <c r="J65" i="32"/>
  <c r="E66" i="32"/>
  <c r="K66" i="32" s="1"/>
  <c r="F66" i="32"/>
  <c r="G66" i="32"/>
  <c r="H66" i="32"/>
  <c r="I66" i="32"/>
  <c r="J66" i="32"/>
  <c r="E67" i="32"/>
  <c r="F67" i="32"/>
  <c r="G67" i="32"/>
  <c r="H67" i="32"/>
  <c r="I67" i="32"/>
  <c r="J67" i="32"/>
  <c r="K67" i="32"/>
  <c r="E68" i="32"/>
  <c r="F68" i="32"/>
  <c r="K68" i="32" s="1"/>
  <c r="G68" i="32"/>
  <c r="H68" i="32"/>
  <c r="I68" i="32"/>
  <c r="J68" i="32"/>
  <c r="E69" i="32"/>
  <c r="F69" i="32"/>
  <c r="G69" i="32"/>
  <c r="H69" i="32"/>
  <c r="I69" i="32"/>
  <c r="K69" i="32" s="1"/>
  <c r="J69" i="32"/>
  <c r="E70" i="32"/>
  <c r="K70" i="32" s="1"/>
  <c r="F70" i="32"/>
  <c r="G70" i="32"/>
  <c r="H70" i="32"/>
  <c r="I70" i="32"/>
  <c r="J70" i="32"/>
  <c r="E71" i="32"/>
  <c r="K71" i="32" s="1"/>
  <c r="F71" i="32"/>
  <c r="G71" i="32"/>
  <c r="H71" i="32"/>
  <c r="I71" i="32"/>
  <c r="J71" i="32"/>
  <c r="E72" i="32"/>
  <c r="F72" i="32"/>
  <c r="G72" i="32"/>
  <c r="H72" i="32"/>
  <c r="I72" i="32"/>
  <c r="J72" i="32"/>
  <c r="K72" i="32"/>
  <c r="E73" i="32"/>
  <c r="K73" i="32" s="1"/>
  <c r="F73" i="32"/>
  <c r="G73" i="32"/>
  <c r="H73" i="32"/>
  <c r="I73" i="32"/>
  <c r="J73" i="32"/>
  <c r="E74" i="32"/>
  <c r="K74" i="32" s="1"/>
  <c r="F74" i="32"/>
  <c r="G74" i="32"/>
  <c r="H74" i="32"/>
  <c r="I74" i="32"/>
  <c r="J74" i="32"/>
  <c r="E75" i="32"/>
  <c r="K75" i="32" s="1"/>
  <c r="F75" i="32"/>
  <c r="G75" i="32"/>
  <c r="H75" i="32"/>
  <c r="I75" i="32"/>
  <c r="J75" i="32"/>
  <c r="E76" i="32"/>
  <c r="F76" i="32"/>
  <c r="G76" i="32"/>
  <c r="H76" i="32"/>
  <c r="K76" i="32" s="1"/>
  <c r="I76" i="32"/>
  <c r="J76" i="32"/>
  <c r="E77" i="32"/>
  <c r="F77" i="32"/>
  <c r="K77" i="32" s="1"/>
  <c r="G77" i="32"/>
  <c r="H77" i="32"/>
  <c r="I77" i="32"/>
  <c r="J77" i="32"/>
  <c r="E78" i="32"/>
  <c r="F78" i="32"/>
  <c r="K78" i="32" s="1"/>
  <c r="G78" i="32"/>
  <c r="H78" i="32"/>
  <c r="I78" i="32"/>
  <c r="J78" i="32"/>
  <c r="E79" i="32"/>
  <c r="F79" i="32"/>
  <c r="G79" i="32"/>
  <c r="H79" i="32"/>
  <c r="I79" i="32"/>
  <c r="J79" i="32"/>
  <c r="K79" i="32"/>
  <c r="E80" i="32"/>
  <c r="F80" i="32"/>
  <c r="K80" i="32" s="1"/>
  <c r="G80" i="32"/>
  <c r="H80" i="32"/>
  <c r="I80" i="32"/>
  <c r="J80" i="32"/>
  <c r="E81" i="32"/>
  <c r="F81" i="32"/>
  <c r="G81" i="32"/>
  <c r="H81" i="32"/>
  <c r="I81" i="32"/>
  <c r="K81" i="32" s="1"/>
  <c r="J81" i="32"/>
  <c r="E82" i="32"/>
  <c r="K82" i="32" s="1"/>
  <c r="F82" i="32"/>
  <c r="G82" i="32"/>
  <c r="H82" i="32"/>
  <c r="I82" i="32"/>
  <c r="J82" i="32"/>
  <c r="E83" i="32"/>
  <c r="K83" i="32" s="1"/>
  <c r="F83" i="32"/>
  <c r="G83" i="32"/>
  <c r="H83" i="32"/>
  <c r="I83" i="32"/>
  <c r="J83" i="32"/>
  <c r="E84" i="32"/>
  <c r="K84" i="32" s="1"/>
  <c r="F84" i="32"/>
  <c r="G84" i="32"/>
  <c r="H84" i="32"/>
  <c r="I84" i="32"/>
  <c r="J84" i="32"/>
  <c r="E85" i="32"/>
  <c r="K85" i="32" s="1"/>
  <c r="F85" i="32"/>
  <c r="G85" i="32"/>
  <c r="H85" i="32"/>
  <c r="I85" i="32"/>
  <c r="J85" i="32"/>
  <c r="E86" i="32"/>
  <c r="F86" i="32"/>
  <c r="G86" i="32"/>
  <c r="H86" i="32"/>
  <c r="I86" i="32"/>
  <c r="K86" i="32" s="1"/>
  <c r="J86" i="32"/>
  <c r="E87" i="32"/>
  <c r="K87" i="32" s="1"/>
  <c r="F87" i="32"/>
  <c r="G87" i="32"/>
  <c r="H87" i="32"/>
  <c r="I87" i="32"/>
  <c r="J87" i="32"/>
  <c r="K62" i="32"/>
  <c r="F62" i="32"/>
  <c r="G62" i="32"/>
  <c r="H62" i="32"/>
  <c r="I62" i="32"/>
  <c r="J62" i="32"/>
  <c r="E62"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34" i="32"/>
  <c r="L35" i="32"/>
  <c r="M35" i="32"/>
  <c r="O35" i="32"/>
  <c r="P35" i="32"/>
  <c r="L36" i="32"/>
  <c r="M36" i="32"/>
  <c r="O36" i="32"/>
  <c r="P36" i="32"/>
  <c r="L37" i="32"/>
  <c r="M37" i="32"/>
  <c r="O37" i="32"/>
  <c r="P37" i="32"/>
  <c r="L38" i="32"/>
  <c r="M38" i="32"/>
  <c r="O38" i="32"/>
  <c r="P38" i="32"/>
  <c r="L39" i="32"/>
  <c r="M39" i="32"/>
  <c r="O39" i="32"/>
  <c r="P39" i="32"/>
  <c r="L40" i="32"/>
  <c r="M40" i="32"/>
  <c r="O40" i="32"/>
  <c r="P40" i="32"/>
  <c r="L41" i="32"/>
  <c r="M41" i="32"/>
  <c r="O41" i="32"/>
  <c r="P41" i="32"/>
  <c r="L42" i="32"/>
  <c r="M42" i="32"/>
  <c r="O42" i="32"/>
  <c r="P42" i="32"/>
  <c r="L43" i="32"/>
  <c r="M43" i="32"/>
  <c r="O43" i="32"/>
  <c r="P43" i="32"/>
  <c r="L44" i="32"/>
  <c r="M44" i="32"/>
  <c r="O44" i="32"/>
  <c r="P44" i="32"/>
  <c r="L45" i="32"/>
  <c r="M45" i="32"/>
  <c r="O45" i="32"/>
  <c r="P45" i="32"/>
  <c r="L46" i="32"/>
  <c r="M46" i="32"/>
  <c r="O46" i="32"/>
  <c r="P46" i="32"/>
  <c r="L47" i="32"/>
  <c r="M47" i="32"/>
  <c r="O47" i="32"/>
  <c r="P47" i="32"/>
  <c r="L48" i="32"/>
  <c r="M48" i="32"/>
  <c r="O48" i="32"/>
  <c r="P48" i="32"/>
  <c r="L49" i="32"/>
  <c r="M49" i="32"/>
  <c r="O49" i="32"/>
  <c r="P49" i="32"/>
  <c r="L50" i="32"/>
  <c r="M50" i="32"/>
  <c r="O50" i="32"/>
  <c r="P50" i="32"/>
  <c r="L51" i="32"/>
  <c r="M51" i="32"/>
  <c r="O51" i="32"/>
  <c r="P51" i="32"/>
  <c r="L52" i="32"/>
  <c r="M52" i="32"/>
  <c r="O52" i="32"/>
  <c r="P52" i="32"/>
  <c r="L53" i="32"/>
  <c r="M53" i="32"/>
  <c r="O53" i="32"/>
  <c r="P53" i="32"/>
  <c r="L54" i="32"/>
  <c r="M54" i="32"/>
  <c r="O54" i="32"/>
  <c r="P54" i="32"/>
  <c r="L55" i="32"/>
  <c r="M55" i="32"/>
  <c r="O55" i="32"/>
  <c r="P55" i="32"/>
  <c r="L56" i="32"/>
  <c r="M56" i="32"/>
  <c r="O56" i="32"/>
  <c r="P56" i="32"/>
  <c r="L57" i="32"/>
  <c r="M57" i="32"/>
  <c r="O57" i="32"/>
  <c r="P57" i="32"/>
  <c r="L58" i="32"/>
  <c r="M58" i="32"/>
  <c r="O58" i="32"/>
  <c r="P58" i="32"/>
  <c r="L59" i="32"/>
  <c r="M59" i="32"/>
  <c r="O59" i="32"/>
  <c r="P59" i="32"/>
  <c r="O34" i="32"/>
  <c r="P34" i="32"/>
  <c r="M34" i="32"/>
  <c r="L34" i="32"/>
  <c r="K37" i="32"/>
  <c r="K36" i="32"/>
  <c r="K35" i="32"/>
  <c r="K34" i="32"/>
  <c r="K38" i="32"/>
  <c r="K39" i="32"/>
  <c r="K40" i="32"/>
  <c r="K41" i="32"/>
  <c r="K42" i="32"/>
  <c r="K43" i="32"/>
  <c r="K44" i="32"/>
  <c r="K45" i="32"/>
  <c r="K46" i="32"/>
  <c r="K47" i="32"/>
  <c r="K48" i="32"/>
  <c r="K49" i="32"/>
  <c r="K50" i="32"/>
  <c r="K51" i="32"/>
  <c r="K52" i="32"/>
  <c r="K53" i="32"/>
  <c r="K54" i="32"/>
  <c r="K55" i="32"/>
  <c r="K56" i="32"/>
  <c r="K57" i="32"/>
  <c r="K58" i="32"/>
  <c r="K59" i="32"/>
  <c r="C37" i="32"/>
  <c r="C39" i="32"/>
  <c r="C40" i="32"/>
  <c r="C41" i="32"/>
  <c r="C47" i="32"/>
  <c r="C48" i="32"/>
  <c r="C50" i="32"/>
  <c r="C51" i="32"/>
  <c r="C52" i="32"/>
  <c r="C53" i="32"/>
  <c r="C56" i="32"/>
  <c r="C59" i="32"/>
  <c r="J39" i="31"/>
  <c r="J40" i="31"/>
  <c r="J41" i="31"/>
  <c r="J42" i="31"/>
  <c r="J43" i="31"/>
  <c r="J44" i="31"/>
  <c r="J45" i="31"/>
  <c r="J46" i="31"/>
  <c r="J38" i="31"/>
  <c r="E39" i="31"/>
  <c r="F39" i="31"/>
  <c r="G39" i="31"/>
  <c r="H39" i="31"/>
  <c r="I39" i="31"/>
  <c r="E40" i="31"/>
  <c r="F40" i="31"/>
  <c r="G40" i="31"/>
  <c r="H40" i="31"/>
  <c r="I40" i="31"/>
  <c r="E41" i="31"/>
  <c r="F41" i="31"/>
  <c r="G41" i="31"/>
  <c r="H41" i="31"/>
  <c r="I41" i="31"/>
  <c r="E42" i="31"/>
  <c r="F42" i="31"/>
  <c r="G42" i="31"/>
  <c r="H42" i="31"/>
  <c r="I42" i="31"/>
  <c r="E43" i="31"/>
  <c r="F43" i="31"/>
  <c r="G43" i="31"/>
  <c r="H43" i="31"/>
  <c r="I43" i="31"/>
  <c r="E44" i="31"/>
  <c r="F44" i="31"/>
  <c r="G44" i="31"/>
  <c r="H44" i="31"/>
  <c r="I44" i="31"/>
  <c r="E45" i="31"/>
  <c r="F45" i="31"/>
  <c r="G45" i="31"/>
  <c r="H45" i="31"/>
  <c r="I45" i="31"/>
  <c r="E46" i="31"/>
  <c r="F46" i="31"/>
  <c r="G46" i="31"/>
  <c r="H46" i="31"/>
  <c r="I46" i="31"/>
  <c r="I38" i="31"/>
  <c r="H38" i="31"/>
  <c r="G38" i="31"/>
  <c r="F38" i="31"/>
  <c r="E38" i="31"/>
  <c r="Q39" i="31"/>
  <c r="Q40" i="31"/>
  <c r="Q41" i="31"/>
  <c r="Q42" i="31"/>
  <c r="Q43" i="31"/>
  <c r="Q44" i="31"/>
  <c r="Q45" i="31"/>
  <c r="Q46" i="31"/>
  <c r="Q38" i="31"/>
  <c r="K39" i="31"/>
  <c r="L39" i="31"/>
  <c r="M39" i="31"/>
  <c r="O39" i="31"/>
  <c r="K40" i="31"/>
  <c r="L40" i="31"/>
  <c r="M40" i="31"/>
  <c r="O40" i="31"/>
  <c r="K41" i="31"/>
  <c r="L41" i="31"/>
  <c r="M41" i="31"/>
  <c r="O41" i="31"/>
  <c r="K42" i="31"/>
  <c r="L42" i="31"/>
  <c r="M42" i="31"/>
  <c r="O42" i="31"/>
  <c r="K43" i="31"/>
  <c r="L43" i="31"/>
  <c r="M43" i="31"/>
  <c r="O43" i="31"/>
  <c r="K44" i="31"/>
  <c r="L44" i="31"/>
  <c r="M44" i="31"/>
  <c r="O44" i="31"/>
  <c r="K45" i="31"/>
  <c r="L45" i="31"/>
  <c r="M45" i="31"/>
  <c r="O45" i="31"/>
  <c r="K46" i="31"/>
  <c r="L46" i="31"/>
  <c r="M46" i="31"/>
  <c r="O46" i="31"/>
  <c r="O38" i="31"/>
  <c r="M38" i="31"/>
  <c r="L38" i="31"/>
  <c r="K38" i="31"/>
  <c r="C46" i="31"/>
  <c r="C45" i="31"/>
  <c r="C44" i="31"/>
  <c r="C43" i="31"/>
  <c r="C42" i="31"/>
  <c r="C41" i="31"/>
  <c r="C40" i="31"/>
  <c r="C39" i="31"/>
  <c r="C38" i="31"/>
  <c r="B27" i="31"/>
  <c r="B28" i="31"/>
  <c r="B29" i="31"/>
  <c r="B30" i="31"/>
  <c r="B31" i="31"/>
  <c r="B32" i="31"/>
  <c r="B34" i="31"/>
  <c r="B26" i="31"/>
  <c r="C27" i="31"/>
  <c r="D27" i="31"/>
  <c r="E27" i="31"/>
  <c r="F27" i="31"/>
  <c r="G27" i="31"/>
  <c r="H27" i="31"/>
  <c r="C28" i="31"/>
  <c r="D28" i="31"/>
  <c r="E28" i="31"/>
  <c r="F28" i="31"/>
  <c r="G28" i="31"/>
  <c r="H28" i="31"/>
  <c r="C29" i="31"/>
  <c r="D29" i="31"/>
  <c r="E29" i="31"/>
  <c r="F29" i="31"/>
  <c r="G29" i="31"/>
  <c r="H29" i="31"/>
  <c r="C30" i="31"/>
  <c r="D30" i="31"/>
  <c r="E30" i="31"/>
  <c r="F30" i="31"/>
  <c r="G30" i="31"/>
  <c r="H30" i="31"/>
  <c r="C31" i="31"/>
  <c r="D31" i="31"/>
  <c r="E31" i="31"/>
  <c r="F31" i="31"/>
  <c r="G31" i="31"/>
  <c r="H31" i="31"/>
  <c r="C32" i="31"/>
  <c r="D32" i="31"/>
  <c r="E32" i="31"/>
  <c r="F32" i="31"/>
  <c r="G32" i="31"/>
  <c r="H32" i="31"/>
  <c r="C33" i="31"/>
  <c r="D33" i="31"/>
  <c r="E33" i="31"/>
  <c r="F33" i="31"/>
  <c r="G33" i="31"/>
  <c r="H33" i="31"/>
  <c r="C34" i="31"/>
  <c r="D34" i="31"/>
  <c r="E34" i="31"/>
  <c r="F34" i="31"/>
  <c r="G34" i="31"/>
  <c r="H34" i="31"/>
  <c r="D26" i="31"/>
  <c r="E26" i="31"/>
  <c r="F26" i="31"/>
  <c r="G26" i="31"/>
  <c r="H26" i="31"/>
  <c r="C26" i="31"/>
  <c r="K27" i="31"/>
  <c r="L27" i="31"/>
  <c r="M27" i="31"/>
  <c r="N27" i="31"/>
  <c r="O27" i="31"/>
  <c r="P27" i="31"/>
  <c r="Q27" i="31"/>
  <c r="R27" i="31"/>
  <c r="S27" i="31"/>
  <c r="T27" i="31"/>
  <c r="U27" i="31"/>
  <c r="K28" i="31"/>
  <c r="L28" i="31"/>
  <c r="M28" i="31"/>
  <c r="N28" i="31"/>
  <c r="O28" i="31"/>
  <c r="P28" i="31"/>
  <c r="Q28" i="31"/>
  <c r="R28" i="31"/>
  <c r="S28" i="31"/>
  <c r="T28" i="31"/>
  <c r="U28" i="31"/>
  <c r="K29" i="31"/>
  <c r="L29" i="31"/>
  <c r="M29" i="31"/>
  <c r="N29" i="31"/>
  <c r="O29" i="31"/>
  <c r="P29" i="31"/>
  <c r="Q29" i="31"/>
  <c r="R29" i="31"/>
  <c r="S29" i="31"/>
  <c r="T29" i="31"/>
  <c r="U29" i="31"/>
  <c r="K30" i="31"/>
  <c r="L30" i="31"/>
  <c r="M30" i="31"/>
  <c r="N30" i="31"/>
  <c r="O30" i="31"/>
  <c r="P30" i="31"/>
  <c r="Q30" i="31"/>
  <c r="R30" i="31"/>
  <c r="S30" i="31"/>
  <c r="T30" i="31"/>
  <c r="U30" i="31"/>
  <c r="K31" i="31"/>
  <c r="L31" i="31"/>
  <c r="M31" i="31"/>
  <c r="N31" i="31"/>
  <c r="O31" i="31"/>
  <c r="P31" i="31"/>
  <c r="Q31" i="31"/>
  <c r="R31" i="31"/>
  <c r="S31" i="31"/>
  <c r="T31" i="31"/>
  <c r="U31" i="31"/>
  <c r="K32" i="31"/>
  <c r="L32" i="31"/>
  <c r="M32" i="31"/>
  <c r="N32" i="31"/>
  <c r="O32" i="31"/>
  <c r="P32" i="31"/>
  <c r="Q32" i="31"/>
  <c r="R32" i="31"/>
  <c r="S32" i="31"/>
  <c r="T32" i="31"/>
  <c r="U32" i="31"/>
  <c r="K33" i="31"/>
  <c r="L33" i="31"/>
  <c r="M33" i="31"/>
  <c r="N33" i="31"/>
  <c r="O33" i="31"/>
  <c r="P33" i="31"/>
  <c r="Q33" i="31"/>
  <c r="R33" i="31"/>
  <c r="S33" i="31"/>
  <c r="T33" i="31"/>
  <c r="U33" i="31"/>
  <c r="K34" i="31"/>
  <c r="L34" i="31"/>
  <c r="M34" i="31"/>
  <c r="N34" i="31"/>
  <c r="O34" i="31"/>
  <c r="P34" i="31"/>
  <c r="Q34" i="31"/>
  <c r="R34" i="31"/>
  <c r="S34" i="31"/>
  <c r="T34" i="31"/>
  <c r="U34" i="31"/>
  <c r="L26" i="31"/>
  <c r="M26" i="31"/>
  <c r="N26" i="31"/>
  <c r="O26" i="31"/>
  <c r="P26" i="31"/>
  <c r="Q26" i="31"/>
  <c r="R26" i="31"/>
  <c r="S26" i="31"/>
  <c r="T26" i="31"/>
  <c r="U26" i="31"/>
  <c r="K26" i="31"/>
  <c r="I34" i="31"/>
  <c r="I33" i="31"/>
  <c r="I32" i="31"/>
  <c r="I31" i="31"/>
  <c r="I30" i="31"/>
  <c r="I29" i="31"/>
  <c r="I28" i="31"/>
  <c r="I27" i="31"/>
  <c r="I26" i="31"/>
  <c r="I21" i="31"/>
  <c r="I20" i="31"/>
  <c r="I19" i="31"/>
  <c r="I18" i="31"/>
  <c r="I17" i="31"/>
  <c r="I16" i="31"/>
  <c r="I15" i="31"/>
  <c r="I14" i="31"/>
  <c r="I13" i="31"/>
  <c r="I10" i="31"/>
  <c r="I9" i="31"/>
  <c r="I8" i="31"/>
  <c r="I7" i="31"/>
  <c r="I6" i="31"/>
  <c r="I5" i="31"/>
  <c r="I4" i="31"/>
  <c r="I3" i="31"/>
  <c r="I2" i="31"/>
  <c r="Q30" i="30"/>
  <c r="Q31" i="30"/>
  <c r="Q32" i="30"/>
  <c r="Q33" i="30"/>
  <c r="Q34" i="30"/>
  <c r="Q35" i="30"/>
  <c r="Q36" i="30"/>
  <c r="Q37" i="30"/>
  <c r="Q38" i="30"/>
  <c r="Q29" i="30"/>
  <c r="K30" i="30"/>
  <c r="L30" i="30"/>
  <c r="M30" i="30"/>
  <c r="N30" i="30"/>
  <c r="O30" i="30"/>
  <c r="P30" i="30"/>
  <c r="K31" i="30"/>
  <c r="L31" i="30"/>
  <c r="M31" i="30"/>
  <c r="N31" i="30"/>
  <c r="O31" i="30"/>
  <c r="P31" i="30"/>
  <c r="K32" i="30"/>
  <c r="L32" i="30"/>
  <c r="M32" i="30"/>
  <c r="N32" i="30"/>
  <c r="O32" i="30"/>
  <c r="P32" i="30"/>
  <c r="K33" i="30"/>
  <c r="L33" i="30"/>
  <c r="M33" i="30"/>
  <c r="N33" i="30"/>
  <c r="O33" i="30"/>
  <c r="P33" i="30"/>
  <c r="K34" i="30"/>
  <c r="L34" i="30"/>
  <c r="M34" i="30"/>
  <c r="N34" i="30"/>
  <c r="O34" i="30"/>
  <c r="P34" i="30"/>
  <c r="K35" i="30"/>
  <c r="L35" i="30"/>
  <c r="M35" i="30"/>
  <c r="N35" i="30"/>
  <c r="O35" i="30"/>
  <c r="P35" i="30"/>
  <c r="K36" i="30"/>
  <c r="L36" i="30"/>
  <c r="M36" i="30"/>
  <c r="N36" i="30"/>
  <c r="O36" i="30"/>
  <c r="P36" i="30"/>
  <c r="K37" i="30"/>
  <c r="L37" i="30"/>
  <c r="M37" i="30"/>
  <c r="N37" i="30"/>
  <c r="O37" i="30"/>
  <c r="P37" i="30"/>
  <c r="K38" i="30"/>
  <c r="L38" i="30"/>
  <c r="M38" i="30"/>
  <c r="N38" i="30"/>
  <c r="O38" i="30"/>
  <c r="P38" i="30"/>
  <c r="L29" i="30"/>
  <c r="M29" i="30"/>
  <c r="N29" i="30"/>
  <c r="O29" i="30"/>
  <c r="P29" i="30"/>
  <c r="K29" i="30"/>
  <c r="J30" i="30"/>
  <c r="J31" i="30"/>
  <c r="J32" i="30"/>
  <c r="J33" i="30"/>
  <c r="J34" i="30"/>
  <c r="J35" i="30"/>
  <c r="J36" i="30"/>
  <c r="J37" i="30"/>
  <c r="J38" i="30"/>
  <c r="J29" i="30"/>
  <c r="D30" i="30"/>
  <c r="E30" i="30"/>
  <c r="F30" i="30"/>
  <c r="G30" i="30"/>
  <c r="H30" i="30"/>
  <c r="I30" i="30"/>
  <c r="D31" i="30"/>
  <c r="E31" i="30"/>
  <c r="F31" i="30"/>
  <c r="G31" i="30"/>
  <c r="H31" i="30"/>
  <c r="I31" i="30"/>
  <c r="D32" i="30"/>
  <c r="E32" i="30"/>
  <c r="F32" i="30"/>
  <c r="G32" i="30"/>
  <c r="H32" i="30"/>
  <c r="I32" i="30"/>
  <c r="D33" i="30"/>
  <c r="E33" i="30"/>
  <c r="F33" i="30"/>
  <c r="G33" i="30"/>
  <c r="H33" i="30"/>
  <c r="I33" i="30"/>
  <c r="D34" i="30"/>
  <c r="E34" i="30"/>
  <c r="F34" i="30"/>
  <c r="G34" i="30"/>
  <c r="H34" i="30"/>
  <c r="I34" i="30"/>
  <c r="D35" i="30"/>
  <c r="E35" i="30"/>
  <c r="F35" i="30"/>
  <c r="G35" i="30"/>
  <c r="H35" i="30"/>
  <c r="I35" i="30"/>
  <c r="D36" i="30"/>
  <c r="E36" i="30"/>
  <c r="F36" i="30"/>
  <c r="G36" i="30"/>
  <c r="H36" i="30"/>
  <c r="I36" i="30"/>
  <c r="D37" i="30"/>
  <c r="E37" i="30"/>
  <c r="F37" i="30"/>
  <c r="G37" i="30"/>
  <c r="H37" i="30"/>
  <c r="I37" i="30"/>
  <c r="D38" i="30"/>
  <c r="E38" i="30"/>
  <c r="F38" i="30"/>
  <c r="G38" i="30"/>
  <c r="H38" i="30"/>
  <c r="I38" i="30"/>
  <c r="E29" i="30"/>
  <c r="F29" i="30"/>
  <c r="G29" i="30"/>
  <c r="H29" i="30"/>
  <c r="I29" i="30"/>
  <c r="D29" i="30"/>
  <c r="B38" i="30"/>
  <c r="B36" i="30"/>
  <c r="B35" i="30"/>
  <c r="B34" i="30"/>
  <c r="B33" i="30"/>
  <c r="B32" i="30"/>
  <c r="B31" i="30"/>
  <c r="B30" i="30"/>
  <c r="K17" i="30"/>
  <c r="Q17" i="30" s="1"/>
  <c r="L17" i="30"/>
  <c r="M17" i="30"/>
  <c r="K18" i="30"/>
  <c r="L18" i="30"/>
  <c r="M18" i="30"/>
  <c r="Q18" i="30"/>
  <c r="K19" i="30"/>
  <c r="L19" i="30"/>
  <c r="M19" i="30"/>
  <c r="Q19" i="30"/>
  <c r="K20" i="30"/>
  <c r="Q20" i="30" s="1"/>
  <c r="L20" i="30"/>
  <c r="M20" i="30"/>
  <c r="K21" i="30"/>
  <c r="L21" i="30"/>
  <c r="M21" i="30"/>
  <c r="Q21" i="30"/>
  <c r="K22" i="30"/>
  <c r="L22" i="30"/>
  <c r="M22" i="30"/>
  <c r="Q22" i="30"/>
  <c r="K23" i="30"/>
  <c r="Q23" i="30" s="1"/>
  <c r="L23" i="30"/>
  <c r="M23" i="30"/>
  <c r="K24" i="30"/>
  <c r="L24" i="30"/>
  <c r="M24" i="30"/>
  <c r="Q24" i="30"/>
  <c r="K25" i="30"/>
  <c r="L25" i="30"/>
  <c r="M25" i="30"/>
  <c r="Q25" i="30"/>
  <c r="Q16" i="30"/>
  <c r="M16" i="30"/>
  <c r="L16" i="30"/>
  <c r="K16" i="30"/>
  <c r="J17" i="30"/>
  <c r="J18" i="30"/>
  <c r="J19" i="30"/>
  <c r="J20" i="30"/>
  <c r="J21" i="30"/>
  <c r="J22" i="30"/>
  <c r="J23" i="30"/>
  <c r="J24" i="30"/>
  <c r="J25" i="30"/>
  <c r="J16" i="30"/>
  <c r="D17" i="30"/>
  <c r="E17" i="30"/>
  <c r="G17" i="30"/>
  <c r="H17" i="30"/>
  <c r="I17" i="30"/>
  <c r="D18" i="30"/>
  <c r="E18" i="30"/>
  <c r="G18" i="30"/>
  <c r="H18" i="30"/>
  <c r="I18" i="30"/>
  <c r="D19" i="30"/>
  <c r="E19" i="30"/>
  <c r="G19" i="30"/>
  <c r="H19" i="30"/>
  <c r="I19" i="30"/>
  <c r="D20" i="30"/>
  <c r="E20" i="30"/>
  <c r="G20" i="30"/>
  <c r="H20" i="30"/>
  <c r="I20" i="30"/>
  <c r="D21" i="30"/>
  <c r="E21" i="30"/>
  <c r="G21" i="30"/>
  <c r="H21" i="30"/>
  <c r="I21" i="30"/>
  <c r="D22" i="30"/>
  <c r="E22" i="30"/>
  <c r="G22" i="30"/>
  <c r="H22" i="30"/>
  <c r="I22" i="30"/>
  <c r="D23" i="30"/>
  <c r="E23" i="30"/>
  <c r="G23" i="30"/>
  <c r="H23" i="30"/>
  <c r="I23" i="30"/>
  <c r="D24" i="30"/>
  <c r="E24" i="30"/>
  <c r="G24" i="30"/>
  <c r="H24" i="30"/>
  <c r="I24" i="30"/>
  <c r="D25" i="30"/>
  <c r="E25" i="30"/>
  <c r="G25" i="30"/>
  <c r="H25" i="30"/>
  <c r="I25" i="30"/>
  <c r="I16" i="30"/>
  <c r="H16" i="30"/>
  <c r="G16" i="30"/>
  <c r="E16" i="30"/>
  <c r="D16" i="30"/>
  <c r="B25" i="30"/>
  <c r="B23" i="30"/>
  <c r="B22" i="30"/>
  <c r="B21" i="30"/>
  <c r="B20" i="30"/>
  <c r="B19" i="30"/>
  <c r="B18" i="30"/>
  <c r="B17" i="30"/>
  <c r="B3" i="30"/>
  <c r="B4" i="30"/>
  <c r="B5" i="30"/>
  <c r="B6" i="30"/>
  <c r="B7" i="30"/>
  <c r="B8" i="30"/>
  <c r="B9" i="30"/>
  <c r="B11" i="30"/>
  <c r="P44" i="27"/>
  <c r="P45" i="27"/>
  <c r="P46" i="27"/>
  <c r="P47" i="27"/>
  <c r="P48" i="27"/>
  <c r="P49" i="27"/>
  <c r="P50" i="27"/>
  <c r="P51" i="27"/>
  <c r="P52" i="27"/>
  <c r="P53" i="27"/>
  <c r="P54" i="27"/>
  <c r="P55" i="27"/>
  <c r="P56" i="27"/>
  <c r="P57" i="27"/>
  <c r="P58" i="27"/>
  <c r="P59" i="27"/>
  <c r="P43" i="27"/>
  <c r="O44" i="27"/>
  <c r="O45" i="27"/>
  <c r="O46" i="27"/>
  <c r="O47" i="27"/>
  <c r="O48" i="27"/>
  <c r="O49" i="27"/>
  <c r="O50" i="27"/>
  <c r="O51" i="27"/>
  <c r="O52" i="27"/>
  <c r="O53" i="27"/>
  <c r="O54" i="27"/>
  <c r="O55" i="27"/>
  <c r="O56" i="27"/>
  <c r="O57" i="27"/>
  <c r="O58" i="27"/>
  <c r="O59" i="27"/>
  <c r="O43" i="27"/>
  <c r="N44" i="27"/>
  <c r="N45" i="27"/>
  <c r="N46" i="27"/>
  <c r="N47" i="27"/>
  <c r="N48" i="27"/>
  <c r="N49" i="27"/>
  <c r="N50" i="27"/>
  <c r="N51" i="27"/>
  <c r="N52" i="27"/>
  <c r="N53" i="27"/>
  <c r="N54" i="27"/>
  <c r="N55" i="27"/>
  <c r="N56" i="27"/>
  <c r="N57" i="27"/>
  <c r="N58" i="27"/>
  <c r="N59" i="27"/>
  <c r="N43" i="27"/>
  <c r="K44" i="27"/>
  <c r="K45" i="27"/>
  <c r="K46" i="27"/>
  <c r="K47" i="27"/>
  <c r="K48" i="27"/>
  <c r="K49" i="27"/>
  <c r="K50" i="27"/>
  <c r="K51" i="27"/>
  <c r="K52" i="27"/>
  <c r="K53" i="27"/>
  <c r="K54" i="27"/>
  <c r="K55" i="27"/>
  <c r="K56" i="27"/>
  <c r="K57" i="27"/>
  <c r="K58" i="27"/>
  <c r="K59" i="27"/>
  <c r="K43" i="27"/>
  <c r="H45" i="27"/>
  <c r="H46" i="27"/>
  <c r="H47" i="27"/>
  <c r="H50" i="27"/>
  <c r="H51" i="27"/>
  <c r="H52" i="27"/>
  <c r="H53" i="27"/>
  <c r="H54" i="27"/>
  <c r="H56" i="27"/>
  <c r="H57" i="27"/>
  <c r="H59" i="27"/>
  <c r="H43" i="27"/>
  <c r="AK23" i="27"/>
  <c r="AK24" i="27"/>
  <c r="AK25" i="27"/>
  <c r="AK26" i="27"/>
  <c r="AK27" i="27"/>
  <c r="AK28" i="27"/>
  <c r="AK29" i="27"/>
  <c r="AK30" i="27"/>
  <c r="AK31" i="27"/>
  <c r="AK32" i="27"/>
  <c r="AK33" i="27"/>
  <c r="AK34" i="27"/>
  <c r="AK35" i="27"/>
  <c r="AK36" i="27"/>
  <c r="AK37" i="27"/>
  <c r="AK38" i="27"/>
  <c r="AK22" i="27"/>
  <c r="V23" i="27"/>
  <c r="W23" i="27"/>
  <c r="X23" i="27"/>
  <c r="Y23" i="27"/>
  <c r="Z23" i="27"/>
  <c r="AA23" i="27"/>
  <c r="AB23" i="27"/>
  <c r="AC23" i="27"/>
  <c r="AD23" i="27"/>
  <c r="AE23" i="27"/>
  <c r="AF23" i="27"/>
  <c r="AG23" i="27"/>
  <c r="AH23" i="27"/>
  <c r="AI23" i="27"/>
  <c r="AJ23" i="27"/>
  <c r="V24" i="27"/>
  <c r="W24" i="27"/>
  <c r="X24" i="27"/>
  <c r="Y24" i="27"/>
  <c r="Z24" i="27"/>
  <c r="AA24" i="27"/>
  <c r="AB24" i="27"/>
  <c r="AC24" i="27"/>
  <c r="AD24" i="27"/>
  <c r="AE24" i="27"/>
  <c r="AF24" i="27"/>
  <c r="AG24" i="27"/>
  <c r="AH24" i="27"/>
  <c r="AI24" i="27"/>
  <c r="AJ24" i="27"/>
  <c r="V25" i="27"/>
  <c r="W25" i="27"/>
  <c r="X25" i="27"/>
  <c r="Y25" i="27"/>
  <c r="Z25" i="27"/>
  <c r="AA25" i="27"/>
  <c r="AB25" i="27"/>
  <c r="AC25" i="27"/>
  <c r="AD25" i="27"/>
  <c r="AE25" i="27"/>
  <c r="AF25" i="27"/>
  <c r="AG25" i="27"/>
  <c r="AH25" i="27"/>
  <c r="AI25" i="27"/>
  <c r="AJ25" i="27"/>
  <c r="V26" i="27"/>
  <c r="W26" i="27"/>
  <c r="X26" i="27"/>
  <c r="Y26" i="27"/>
  <c r="Z26" i="27"/>
  <c r="AA26" i="27"/>
  <c r="AB26" i="27"/>
  <c r="AC26" i="27"/>
  <c r="AD26" i="27"/>
  <c r="AE26" i="27"/>
  <c r="AF26" i="27"/>
  <c r="AG26" i="27"/>
  <c r="AH26" i="27"/>
  <c r="AI26" i="27"/>
  <c r="AJ26" i="27"/>
  <c r="V27" i="27"/>
  <c r="W27" i="27"/>
  <c r="X27" i="27"/>
  <c r="Y27" i="27"/>
  <c r="Z27" i="27"/>
  <c r="AA27" i="27"/>
  <c r="AB27" i="27"/>
  <c r="AC27" i="27"/>
  <c r="AD27" i="27"/>
  <c r="AE27" i="27"/>
  <c r="AF27" i="27"/>
  <c r="AG27" i="27"/>
  <c r="AH27" i="27"/>
  <c r="AI27" i="27"/>
  <c r="AJ27" i="27"/>
  <c r="V28" i="27"/>
  <c r="W28" i="27"/>
  <c r="X28" i="27"/>
  <c r="Y28" i="27"/>
  <c r="Z28" i="27"/>
  <c r="AA28" i="27"/>
  <c r="AB28" i="27"/>
  <c r="AC28" i="27"/>
  <c r="AD28" i="27"/>
  <c r="AE28" i="27"/>
  <c r="AF28" i="27"/>
  <c r="AG28" i="27"/>
  <c r="AH28" i="27"/>
  <c r="AI28" i="27"/>
  <c r="AJ28" i="27"/>
  <c r="V29" i="27"/>
  <c r="W29" i="27"/>
  <c r="X29" i="27"/>
  <c r="Y29" i="27"/>
  <c r="Z29" i="27"/>
  <c r="AA29" i="27"/>
  <c r="AB29" i="27"/>
  <c r="AC29" i="27"/>
  <c r="AD29" i="27"/>
  <c r="AE29" i="27"/>
  <c r="AF29" i="27"/>
  <c r="AG29" i="27"/>
  <c r="AH29" i="27"/>
  <c r="AI29" i="27"/>
  <c r="AJ29" i="27"/>
  <c r="V30" i="27"/>
  <c r="W30" i="27"/>
  <c r="X30" i="27"/>
  <c r="Y30" i="27"/>
  <c r="Z30" i="27"/>
  <c r="AA30" i="27"/>
  <c r="AB30" i="27"/>
  <c r="AC30" i="27"/>
  <c r="AD30" i="27"/>
  <c r="AE30" i="27"/>
  <c r="AF30" i="27"/>
  <c r="AG30" i="27"/>
  <c r="AH30" i="27"/>
  <c r="AI30" i="27"/>
  <c r="AJ30" i="27"/>
  <c r="V31" i="27"/>
  <c r="W31" i="27"/>
  <c r="X31" i="27"/>
  <c r="Y31" i="27"/>
  <c r="Z31" i="27"/>
  <c r="AA31" i="27"/>
  <c r="AB31" i="27"/>
  <c r="AC31" i="27"/>
  <c r="AD31" i="27"/>
  <c r="AE31" i="27"/>
  <c r="AF31" i="27"/>
  <c r="AG31" i="27"/>
  <c r="AH31" i="27"/>
  <c r="AI31" i="27"/>
  <c r="AJ31" i="27"/>
  <c r="V32" i="27"/>
  <c r="W32" i="27"/>
  <c r="X32" i="27"/>
  <c r="Y32" i="27"/>
  <c r="Z32" i="27"/>
  <c r="AA32" i="27"/>
  <c r="AB32" i="27"/>
  <c r="AC32" i="27"/>
  <c r="AD32" i="27"/>
  <c r="AE32" i="27"/>
  <c r="AF32" i="27"/>
  <c r="AG32" i="27"/>
  <c r="AH32" i="27"/>
  <c r="AI32" i="27"/>
  <c r="AJ32" i="27"/>
  <c r="V33" i="27"/>
  <c r="W33" i="27"/>
  <c r="X33" i="27"/>
  <c r="Y33" i="27"/>
  <c r="Z33" i="27"/>
  <c r="AA33" i="27"/>
  <c r="AB33" i="27"/>
  <c r="AC33" i="27"/>
  <c r="AD33" i="27"/>
  <c r="AE33" i="27"/>
  <c r="AF33" i="27"/>
  <c r="AG33" i="27"/>
  <c r="AH33" i="27"/>
  <c r="AI33" i="27"/>
  <c r="AJ33" i="27"/>
  <c r="V34" i="27"/>
  <c r="W34" i="27"/>
  <c r="X34" i="27"/>
  <c r="Y34" i="27"/>
  <c r="Z34" i="27"/>
  <c r="AA34" i="27"/>
  <c r="AB34" i="27"/>
  <c r="AC34" i="27"/>
  <c r="AD34" i="27"/>
  <c r="AE34" i="27"/>
  <c r="AF34" i="27"/>
  <c r="AG34" i="27"/>
  <c r="AH34" i="27"/>
  <c r="AI34" i="27"/>
  <c r="AJ34" i="27"/>
  <c r="V35" i="27"/>
  <c r="W35" i="27"/>
  <c r="X35" i="27"/>
  <c r="Y35" i="27"/>
  <c r="Z35" i="27"/>
  <c r="AA35" i="27"/>
  <c r="AB35" i="27"/>
  <c r="AC35" i="27"/>
  <c r="AD35" i="27"/>
  <c r="AE35" i="27"/>
  <c r="AF35" i="27"/>
  <c r="AG35" i="27"/>
  <c r="AH35" i="27"/>
  <c r="AI35" i="27"/>
  <c r="AJ35" i="27"/>
  <c r="V36" i="27"/>
  <c r="W36" i="27"/>
  <c r="X36" i="27"/>
  <c r="Y36" i="27"/>
  <c r="Z36" i="27"/>
  <c r="AA36" i="27"/>
  <c r="AB36" i="27"/>
  <c r="AC36" i="27"/>
  <c r="AD36" i="27"/>
  <c r="AE36" i="27"/>
  <c r="AF36" i="27"/>
  <c r="AG36" i="27"/>
  <c r="AH36" i="27"/>
  <c r="AI36" i="27"/>
  <c r="AJ36" i="27"/>
  <c r="V37" i="27"/>
  <c r="W37" i="27"/>
  <c r="X37" i="27"/>
  <c r="Y37" i="27"/>
  <c r="Z37" i="27"/>
  <c r="AA37" i="27"/>
  <c r="AB37" i="27"/>
  <c r="AC37" i="27"/>
  <c r="AD37" i="27"/>
  <c r="AE37" i="27"/>
  <c r="AF37" i="27"/>
  <c r="AG37" i="27"/>
  <c r="AH37" i="27"/>
  <c r="AI37" i="27"/>
  <c r="AJ37" i="27"/>
  <c r="V38" i="27"/>
  <c r="W38" i="27"/>
  <c r="X38" i="27"/>
  <c r="Y38" i="27"/>
  <c r="Z38" i="27"/>
  <c r="AA38" i="27"/>
  <c r="AB38" i="27"/>
  <c r="AC38" i="27"/>
  <c r="AD38" i="27"/>
  <c r="AE38" i="27"/>
  <c r="AF38" i="27"/>
  <c r="AG38" i="27"/>
  <c r="AH38" i="27"/>
  <c r="AI38" i="27"/>
  <c r="AJ38" i="27"/>
  <c r="W22" i="27"/>
  <c r="X22" i="27"/>
  <c r="Y22" i="27"/>
  <c r="Z22" i="27"/>
  <c r="AA22" i="27"/>
  <c r="AB22" i="27"/>
  <c r="AC22" i="27"/>
  <c r="AD22" i="27"/>
  <c r="AE22" i="27"/>
  <c r="AF22" i="27"/>
  <c r="AG22" i="27"/>
  <c r="AH22" i="27"/>
  <c r="AI22" i="27"/>
  <c r="AJ22" i="27"/>
  <c r="V22" i="27"/>
  <c r="I23" i="27"/>
  <c r="J23" i="27"/>
  <c r="K23" i="27"/>
  <c r="L23" i="27"/>
  <c r="M23" i="27"/>
  <c r="U23" i="27" s="1"/>
  <c r="N23" i="27"/>
  <c r="O23" i="27"/>
  <c r="P23" i="27"/>
  <c r="Q23" i="27"/>
  <c r="R23" i="27"/>
  <c r="S23" i="27"/>
  <c r="T23" i="27"/>
  <c r="I24" i="27"/>
  <c r="J24" i="27"/>
  <c r="K24" i="27"/>
  <c r="L24" i="27"/>
  <c r="U24" i="27" s="1"/>
  <c r="M24" i="27"/>
  <c r="N24" i="27"/>
  <c r="O24" i="27"/>
  <c r="P24" i="27"/>
  <c r="Q24" i="27"/>
  <c r="R24" i="27"/>
  <c r="S24" i="27"/>
  <c r="T24" i="27"/>
  <c r="I25" i="27"/>
  <c r="J25" i="27"/>
  <c r="K25" i="27"/>
  <c r="U25" i="27" s="1"/>
  <c r="L25" i="27"/>
  <c r="M25" i="27"/>
  <c r="N25" i="27"/>
  <c r="O25" i="27"/>
  <c r="P25" i="27"/>
  <c r="Q25" i="27"/>
  <c r="R25" i="27"/>
  <c r="S25" i="27"/>
  <c r="T25" i="27"/>
  <c r="I26" i="27"/>
  <c r="J26" i="27"/>
  <c r="U26" i="27" s="1"/>
  <c r="K26" i="27"/>
  <c r="L26" i="27"/>
  <c r="M26" i="27"/>
  <c r="N26" i="27"/>
  <c r="O26" i="27"/>
  <c r="P26" i="27"/>
  <c r="Q26" i="27"/>
  <c r="R26" i="27"/>
  <c r="S26" i="27"/>
  <c r="T26" i="27"/>
  <c r="I27" i="27"/>
  <c r="J27" i="27"/>
  <c r="K27" i="27"/>
  <c r="U27" i="27" s="1"/>
  <c r="L27" i="27"/>
  <c r="M27" i="27"/>
  <c r="N27" i="27"/>
  <c r="O27" i="27"/>
  <c r="P27" i="27"/>
  <c r="Q27" i="27"/>
  <c r="R27" i="27"/>
  <c r="S27" i="27"/>
  <c r="T27" i="27"/>
  <c r="I28" i="27"/>
  <c r="J28" i="27"/>
  <c r="U28" i="27" s="1"/>
  <c r="K28" i="27"/>
  <c r="L28" i="27"/>
  <c r="M28" i="27"/>
  <c r="N28" i="27"/>
  <c r="O28" i="27"/>
  <c r="P28" i="27"/>
  <c r="Q28" i="27"/>
  <c r="R28" i="27"/>
  <c r="S28" i="27"/>
  <c r="T28" i="27"/>
  <c r="I29" i="27"/>
  <c r="J29" i="27"/>
  <c r="K29" i="27"/>
  <c r="U29" i="27" s="1"/>
  <c r="L29" i="27"/>
  <c r="M29" i="27"/>
  <c r="N29" i="27"/>
  <c r="O29" i="27"/>
  <c r="P29" i="27"/>
  <c r="Q29" i="27"/>
  <c r="R29" i="27"/>
  <c r="S29" i="27"/>
  <c r="T29" i="27"/>
  <c r="I30" i="27"/>
  <c r="J30" i="27"/>
  <c r="U30" i="27" s="1"/>
  <c r="K30" i="27"/>
  <c r="L30" i="27"/>
  <c r="M30" i="27"/>
  <c r="N30" i="27"/>
  <c r="O30" i="27"/>
  <c r="P30" i="27"/>
  <c r="Q30" i="27"/>
  <c r="R30" i="27"/>
  <c r="S30" i="27"/>
  <c r="T30" i="27"/>
  <c r="I31" i="27"/>
  <c r="J31" i="27"/>
  <c r="U31" i="27" s="1"/>
  <c r="K31" i="27"/>
  <c r="L31" i="27"/>
  <c r="M31" i="27"/>
  <c r="N31" i="27"/>
  <c r="O31" i="27"/>
  <c r="P31" i="27"/>
  <c r="Q31" i="27"/>
  <c r="R31" i="27"/>
  <c r="S31" i="27"/>
  <c r="T31" i="27"/>
  <c r="I32" i="27"/>
  <c r="J32" i="27"/>
  <c r="K32" i="27"/>
  <c r="U32" i="27" s="1"/>
  <c r="L32" i="27"/>
  <c r="M32" i="27"/>
  <c r="N32" i="27"/>
  <c r="O32" i="27"/>
  <c r="P32" i="27"/>
  <c r="Q32" i="27"/>
  <c r="R32" i="27"/>
  <c r="S32" i="27"/>
  <c r="T32" i="27"/>
  <c r="I33" i="27"/>
  <c r="J33" i="27"/>
  <c r="U33" i="27" s="1"/>
  <c r="K33" i="27"/>
  <c r="L33" i="27"/>
  <c r="M33" i="27"/>
  <c r="N33" i="27"/>
  <c r="O33" i="27"/>
  <c r="P33" i="27"/>
  <c r="Q33" i="27"/>
  <c r="R33" i="27"/>
  <c r="S33" i="27"/>
  <c r="T33" i="27"/>
  <c r="I34" i="27"/>
  <c r="U34" i="27" s="1"/>
  <c r="J34" i="27"/>
  <c r="K34" i="27"/>
  <c r="L34" i="27"/>
  <c r="M34" i="27"/>
  <c r="N34" i="27"/>
  <c r="O34" i="27"/>
  <c r="P34" i="27"/>
  <c r="Q34" i="27"/>
  <c r="R34" i="27"/>
  <c r="S34" i="27"/>
  <c r="T34" i="27"/>
  <c r="I35" i="27"/>
  <c r="J35" i="27"/>
  <c r="K35" i="27"/>
  <c r="L35" i="27"/>
  <c r="M35" i="27"/>
  <c r="N35" i="27"/>
  <c r="O35" i="27"/>
  <c r="U35" i="27" s="1"/>
  <c r="P35" i="27"/>
  <c r="Q35" i="27"/>
  <c r="R35" i="27"/>
  <c r="S35" i="27"/>
  <c r="T35" i="27"/>
  <c r="I36" i="27"/>
  <c r="J36" i="27"/>
  <c r="K36" i="27"/>
  <c r="L36" i="27"/>
  <c r="U36" i="27" s="1"/>
  <c r="M36" i="27"/>
  <c r="N36" i="27"/>
  <c r="O36" i="27"/>
  <c r="P36" i="27"/>
  <c r="Q36" i="27"/>
  <c r="R36" i="27"/>
  <c r="S36" i="27"/>
  <c r="T36" i="27"/>
  <c r="I37" i="27"/>
  <c r="J37" i="27"/>
  <c r="U37" i="27" s="1"/>
  <c r="K37" i="27"/>
  <c r="L37" i="27"/>
  <c r="M37" i="27"/>
  <c r="N37" i="27"/>
  <c r="O37" i="27"/>
  <c r="P37" i="27"/>
  <c r="Q37" i="27"/>
  <c r="R37" i="27"/>
  <c r="S37" i="27"/>
  <c r="T37" i="27"/>
  <c r="I38" i="27"/>
  <c r="J38" i="27"/>
  <c r="U38" i="27" s="1"/>
  <c r="K38" i="27"/>
  <c r="L38" i="27"/>
  <c r="M38" i="27"/>
  <c r="N38" i="27"/>
  <c r="O38" i="27"/>
  <c r="P38" i="27"/>
  <c r="Q38" i="27"/>
  <c r="R38" i="27"/>
  <c r="S38" i="27"/>
  <c r="T38" i="27"/>
  <c r="U22" i="27"/>
  <c r="J22" i="27"/>
  <c r="K22" i="27"/>
  <c r="L22" i="27"/>
  <c r="M22" i="27"/>
  <c r="N22" i="27"/>
  <c r="O22" i="27"/>
  <c r="P22" i="27"/>
  <c r="Q22" i="27"/>
  <c r="R22" i="27"/>
  <c r="S22" i="27"/>
  <c r="T22" i="27"/>
  <c r="I22" i="27"/>
  <c r="F3" i="27"/>
  <c r="F4" i="27"/>
  <c r="F5" i="27"/>
  <c r="F6" i="27"/>
  <c r="F7" i="27"/>
  <c r="F8" i="27"/>
  <c r="F9" i="27"/>
  <c r="F10" i="27"/>
  <c r="F11" i="27"/>
  <c r="F12" i="27"/>
  <c r="F13" i="27"/>
  <c r="F14" i="27"/>
  <c r="F15" i="27"/>
  <c r="F16" i="27"/>
  <c r="F17" i="27"/>
  <c r="F18" i="27"/>
  <c r="F2" i="27"/>
  <c r="X18" i="27"/>
  <c r="X17" i="27"/>
  <c r="X16" i="27"/>
  <c r="X15" i="27"/>
  <c r="X14" i="27"/>
  <c r="X13" i="27"/>
  <c r="X12" i="27"/>
  <c r="X11" i="27"/>
  <c r="X10" i="27"/>
  <c r="X9" i="27"/>
  <c r="X8" i="27"/>
  <c r="X7" i="27"/>
  <c r="X6" i="27"/>
  <c r="X5" i="27"/>
  <c r="X4" i="27"/>
  <c r="X3" i="27"/>
  <c r="X2" i="27"/>
  <c r="G3" i="27"/>
  <c r="G4" i="27"/>
  <c r="G5" i="27"/>
  <c r="G6" i="27"/>
  <c r="G7" i="27"/>
  <c r="G8" i="27"/>
  <c r="G9" i="27"/>
  <c r="G10" i="27"/>
  <c r="G11" i="27"/>
  <c r="G12" i="27"/>
  <c r="G13" i="27"/>
  <c r="G14" i="27"/>
  <c r="G15" i="27"/>
  <c r="G16" i="27"/>
  <c r="G17" i="27"/>
  <c r="G18" i="27"/>
  <c r="G2" i="27"/>
  <c r="L59" i="26"/>
  <c r="L60" i="26"/>
  <c r="L61" i="26"/>
  <c r="L62" i="26"/>
  <c r="L63" i="26"/>
  <c r="L64" i="26"/>
  <c r="L65" i="26"/>
  <c r="L66" i="26"/>
  <c r="L67" i="26"/>
  <c r="L68" i="26"/>
  <c r="L69" i="26"/>
  <c r="L70" i="26"/>
  <c r="L71" i="26"/>
  <c r="L72" i="26"/>
  <c r="L73" i="26"/>
  <c r="L74" i="26"/>
  <c r="L75" i="26"/>
  <c r="L76" i="26"/>
  <c r="L77" i="26"/>
  <c r="L78" i="26"/>
  <c r="L79" i="26"/>
  <c r="L80" i="26"/>
  <c r="L81" i="26"/>
  <c r="L82" i="26"/>
  <c r="L83" i="26"/>
  <c r="L58" i="26"/>
  <c r="J60" i="26"/>
  <c r="J64" i="26"/>
  <c r="J65" i="26"/>
  <c r="J72" i="26"/>
  <c r="J73" i="26"/>
  <c r="J74" i="26"/>
  <c r="J75" i="26"/>
  <c r="J76" i="26"/>
  <c r="J77" i="26"/>
  <c r="J78" i="26"/>
  <c r="J79" i="26"/>
  <c r="J80" i="26"/>
  <c r="J81" i="26"/>
  <c r="J82" i="26"/>
  <c r="J83" i="26"/>
  <c r="J58" i="26"/>
  <c r="E59" i="26"/>
  <c r="J59" i="26" s="1"/>
  <c r="E60" i="26"/>
  <c r="E61" i="26"/>
  <c r="J61" i="26" s="1"/>
  <c r="E62" i="26"/>
  <c r="J62" i="26" s="1"/>
  <c r="E63" i="26"/>
  <c r="J63" i="26" s="1"/>
  <c r="E64" i="26"/>
  <c r="E65" i="26"/>
  <c r="E66" i="26"/>
  <c r="J66" i="26" s="1"/>
  <c r="E67" i="26"/>
  <c r="J67" i="26" s="1"/>
  <c r="E68" i="26"/>
  <c r="J68" i="26" s="1"/>
  <c r="E69" i="26"/>
  <c r="J69" i="26" s="1"/>
  <c r="E70" i="26"/>
  <c r="J70" i="26" s="1"/>
  <c r="E71" i="26"/>
  <c r="J71" i="26" s="1"/>
  <c r="E72" i="26"/>
  <c r="E73" i="26"/>
  <c r="E74" i="26"/>
  <c r="E75" i="26"/>
  <c r="E76" i="26"/>
  <c r="E77" i="26"/>
  <c r="E78" i="26"/>
  <c r="E79" i="26"/>
  <c r="E80" i="26"/>
  <c r="E81" i="26"/>
  <c r="E82" i="26"/>
  <c r="E83" i="26"/>
  <c r="E58" i="26"/>
  <c r="D28" i="12"/>
  <c r="AP2" i="12"/>
  <c r="AP3" i="12"/>
  <c r="AP4" i="12"/>
  <c r="AP5" i="12"/>
  <c r="AP6" i="12"/>
  <c r="AP7" i="12"/>
  <c r="AP8" i="12"/>
  <c r="AP9" i="12"/>
  <c r="AP10" i="12"/>
  <c r="AP11" i="12"/>
  <c r="AP12" i="12"/>
  <c r="AP13" i="12"/>
  <c r="AP14" i="12"/>
  <c r="AP15" i="12"/>
  <c r="AP16" i="12"/>
  <c r="AP17" i="12"/>
  <c r="AP18" i="12"/>
  <c r="AP19" i="12"/>
  <c r="AP20" i="12"/>
  <c r="AP21" i="12"/>
  <c r="AP22" i="12"/>
  <c r="AP23" i="12"/>
  <c r="AP24" i="12"/>
  <c r="AP25" i="12"/>
  <c r="AP26" i="12"/>
  <c r="AP27" i="12"/>
  <c r="AA45" i="22"/>
  <c r="AA46" i="22"/>
  <c r="AA47" i="22"/>
  <c r="AA48" i="22"/>
  <c r="AA49" i="22"/>
  <c r="AA50" i="22"/>
  <c r="AA51" i="22"/>
  <c r="AA52" i="22"/>
  <c r="AA53" i="22"/>
  <c r="AA54" i="22"/>
  <c r="AA55" i="22"/>
  <c r="AA56" i="22"/>
  <c r="AA57" i="22"/>
  <c r="AA58" i="22"/>
  <c r="AA59" i="22"/>
  <c r="AA60" i="22"/>
  <c r="AA61" i="22"/>
  <c r="AA62" i="22"/>
  <c r="AA63" i="22"/>
  <c r="AA64" i="22"/>
  <c r="AA65" i="22"/>
  <c r="AA66" i="22"/>
  <c r="AA67" i="22"/>
  <c r="AA68" i="22"/>
  <c r="AA69" i="22"/>
  <c r="AA70" i="22"/>
  <c r="AA71" i="22"/>
  <c r="AA72" i="22"/>
  <c r="AA73" i="22"/>
  <c r="AA74" i="22"/>
  <c r="AA75" i="22"/>
  <c r="AA76" i="22"/>
  <c r="AA77" i="22"/>
  <c r="AA78" i="22"/>
  <c r="AA79" i="22"/>
  <c r="AA80" i="22"/>
  <c r="AA44" i="22"/>
  <c r="U45" i="22"/>
  <c r="V45" i="22"/>
  <c r="Y45" i="22"/>
  <c r="U46" i="22"/>
  <c r="V46" i="22"/>
  <c r="Y46" i="22"/>
  <c r="U47" i="22"/>
  <c r="V47" i="22"/>
  <c r="Y47" i="22"/>
  <c r="U48" i="22"/>
  <c r="V48" i="22"/>
  <c r="Y48" i="22"/>
  <c r="U49" i="22"/>
  <c r="V49" i="22"/>
  <c r="Y49" i="22"/>
  <c r="U50" i="22"/>
  <c r="V50" i="22"/>
  <c r="Y50" i="22"/>
  <c r="U51" i="22"/>
  <c r="V51" i="22"/>
  <c r="Y51" i="22"/>
  <c r="U52" i="22"/>
  <c r="V52" i="22"/>
  <c r="Y52" i="22"/>
  <c r="U53" i="22"/>
  <c r="V53" i="22"/>
  <c r="Y53" i="22"/>
  <c r="U54" i="22"/>
  <c r="V54" i="22"/>
  <c r="Y54" i="22"/>
  <c r="U55" i="22"/>
  <c r="V55" i="22"/>
  <c r="Y55" i="22"/>
  <c r="U56" i="22"/>
  <c r="V56" i="22"/>
  <c r="Y56" i="22"/>
  <c r="U57" i="22"/>
  <c r="V57" i="22"/>
  <c r="Y57" i="22"/>
  <c r="U58" i="22"/>
  <c r="V58" i="22"/>
  <c r="Y58" i="22"/>
  <c r="U59" i="22"/>
  <c r="V59" i="22"/>
  <c r="Y59" i="22"/>
  <c r="U60" i="22"/>
  <c r="V60" i="22"/>
  <c r="Y60" i="22"/>
  <c r="U61" i="22"/>
  <c r="V61" i="22"/>
  <c r="Y61" i="22"/>
  <c r="U62" i="22"/>
  <c r="V62" i="22"/>
  <c r="Y62" i="22"/>
  <c r="U63" i="22"/>
  <c r="V63" i="22"/>
  <c r="Y63" i="22"/>
  <c r="U64" i="22"/>
  <c r="V64" i="22"/>
  <c r="Y64" i="22"/>
  <c r="U65" i="22"/>
  <c r="V65" i="22"/>
  <c r="Y65" i="22"/>
  <c r="U66" i="22"/>
  <c r="V66" i="22"/>
  <c r="Y66" i="22"/>
  <c r="U67" i="22"/>
  <c r="V67" i="22"/>
  <c r="Y67" i="22"/>
  <c r="U68" i="22"/>
  <c r="V68" i="22"/>
  <c r="Y68" i="22"/>
  <c r="U69" i="22"/>
  <c r="V69" i="22"/>
  <c r="Y69" i="22"/>
  <c r="U70" i="22"/>
  <c r="V70" i="22"/>
  <c r="Y70" i="22"/>
  <c r="U71" i="22"/>
  <c r="V71" i="22"/>
  <c r="Y71" i="22"/>
  <c r="U72" i="22"/>
  <c r="V72" i="22"/>
  <c r="Y72" i="22"/>
  <c r="U73" i="22"/>
  <c r="V73" i="22"/>
  <c r="Y73" i="22"/>
  <c r="U74" i="22"/>
  <c r="V74" i="22"/>
  <c r="Y74" i="22"/>
  <c r="U75" i="22"/>
  <c r="V75" i="22"/>
  <c r="Y75" i="22"/>
  <c r="U76" i="22"/>
  <c r="V76" i="22"/>
  <c r="Y76" i="22"/>
  <c r="U77" i="22"/>
  <c r="V77" i="22"/>
  <c r="Y77" i="22"/>
  <c r="U78" i="22"/>
  <c r="V78" i="22"/>
  <c r="Y78" i="22"/>
  <c r="U79" i="22"/>
  <c r="V79" i="22"/>
  <c r="Y79" i="22"/>
  <c r="U80" i="22"/>
  <c r="V80" i="22"/>
  <c r="Y80" i="22"/>
  <c r="Y44" i="22"/>
  <c r="V44" i="22"/>
  <c r="U44" i="22"/>
  <c r="T45" i="22"/>
  <c r="T46" i="22"/>
  <c r="T47" i="22"/>
  <c r="T48" i="22"/>
  <c r="T49" i="22"/>
  <c r="T50" i="22"/>
  <c r="T51" i="22"/>
  <c r="T52" i="22"/>
  <c r="T53" i="22"/>
  <c r="T54" i="22"/>
  <c r="T55" i="22"/>
  <c r="T56" i="22"/>
  <c r="T57" i="22"/>
  <c r="T58" i="22"/>
  <c r="T59" i="22"/>
  <c r="T60" i="22"/>
  <c r="T61" i="22"/>
  <c r="T62" i="22"/>
  <c r="T63" i="22"/>
  <c r="T64" i="22"/>
  <c r="T65" i="22"/>
  <c r="T66" i="22"/>
  <c r="T67" i="22"/>
  <c r="T68" i="22"/>
  <c r="T69" i="22"/>
  <c r="T70" i="22"/>
  <c r="T71" i="22"/>
  <c r="T72" i="22"/>
  <c r="T73" i="22"/>
  <c r="T74" i="22"/>
  <c r="T75" i="22"/>
  <c r="T76" i="22"/>
  <c r="T77" i="22"/>
  <c r="T78" i="22"/>
  <c r="T79" i="22"/>
  <c r="T80" i="22"/>
  <c r="T44" i="22"/>
  <c r="R45" i="22"/>
  <c r="R46" i="22"/>
  <c r="R47" i="22"/>
  <c r="R48" i="22"/>
  <c r="R49" i="22"/>
  <c r="R50" i="22"/>
  <c r="R51" i="22"/>
  <c r="R52" i="22"/>
  <c r="R53" i="22"/>
  <c r="R54" i="22"/>
  <c r="R55" i="22"/>
  <c r="R56" i="22"/>
  <c r="R57" i="22"/>
  <c r="R58" i="22"/>
  <c r="R59" i="22"/>
  <c r="R60" i="22"/>
  <c r="R61" i="22"/>
  <c r="R62" i="22"/>
  <c r="R63" i="22"/>
  <c r="R64" i="22"/>
  <c r="R65" i="22"/>
  <c r="R66" i="22"/>
  <c r="R67" i="22"/>
  <c r="R68" i="22"/>
  <c r="R69" i="22"/>
  <c r="R70" i="22"/>
  <c r="R71" i="22"/>
  <c r="R72" i="22"/>
  <c r="R73" i="22"/>
  <c r="R74" i="22"/>
  <c r="R75" i="22"/>
  <c r="R76" i="22"/>
  <c r="R77" i="22"/>
  <c r="R78" i="22"/>
  <c r="R79" i="22"/>
  <c r="R80" i="22"/>
  <c r="R44" i="22"/>
  <c r="N45" i="22"/>
  <c r="N46" i="22"/>
  <c r="N47" i="22"/>
  <c r="N48" i="22"/>
  <c r="N49" i="22"/>
  <c r="N50" i="22"/>
  <c r="N51" i="22"/>
  <c r="N52" i="22"/>
  <c r="N53" i="22"/>
  <c r="N54" i="22"/>
  <c r="N55" i="22"/>
  <c r="N56" i="22"/>
  <c r="N57" i="22"/>
  <c r="N58" i="22"/>
  <c r="N59" i="22"/>
  <c r="N60" i="22"/>
  <c r="N61" i="22"/>
  <c r="N62" i="22"/>
  <c r="N63" i="22"/>
  <c r="N64" i="22"/>
  <c r="N65" i="22"/>
  <c r="N66" i="22"/>
  <c r="N67" i="22"/>
  <c r="N68" i="22"/>
  <c r="N69" i="22"/>
  <c r="N70" i="22"/>
  <c r="N71" i="22"/>
  <c r="N72" i="22"/>
  <c r="N73" i="22"/>
  <c r="N74" i="22"/>
  <c r="N75" i="22"/>
  <c r="N76" i="22"/>
  <c r="N77" i="22"/>
  <c r="N78" i="22"/>
  <c r="N79" i="22"/>
  <c r="N80" i="22"/>
  <c r="N44" i="22"/>
  <c r="O45" i="22"/>
  <c r="O46" i="22"/>
  <c r="O47" i="22"/>
  <c r="O48" i="22"/>
  <c r="O49" i="22"/>
  <c r="O50" i="22"/>
  <c r="O51" i="22"/>
  <c r="O52" i="22"/>
  <c r="O53" i="22"/>
  <c r="O54" i="22"/>
  <c r="O55" i="22"/>
  <c r="O56" i="22"/>
  <c r="O57" i="22"/>
  <c r="O58" i="22"/>
  <c r="O59" i="22"/>
  <c r="O60" i="22"/>
  <c r="O61" i="22"/>
  <c r="O62" i="22"/>
  <c r="O63" i="22"/>
  <c r="O64" i="22"/>
  <c r="O65" i="22"/>
  <c r="O66" i="22"/>
  <c r="O67" i="22"/>
  <c r="O68" i="22"/>
  <c r="O69" i="22"/>
  <c r="O70" i="22"/>
  <c r="O71" i="22"/>
  <c r="O72" i="22"/>
  <c r="O73" i="22"/>
  <c r="O74" i="22"/>
  <c r="O75" i="22"/>
  <c r="O76" i="22"/>
  <c r="O77" i="22"/>
  <c r="O78" i="22"/>
  <c r="O79" i="22"/>
  <c r="O80" i="22"/>
  <c r="O44" i="22"/>
  <c r="Q45" i="22"/>
  <c r="Q46" i="22"/>
  <c r="Q47" i="22"/>
  <c r="Q48" i="22"/>
  <c r="Q49" i="22"/>
  <c r="Q50" i="22"/>
  <c r="Q51" i="22"/>
  <c r="Q52" i="22"/>
  <c r="Q53" i="22"/>
  <c r="Q54" i="22"/>
  <c r="Q55" i="22"/>
  <c r="Q56" i="22"/>
  <c r="Q57" i="22"/>
  <c r="Q58" i="22"/>
  <c r="Q59" i="22"/>
  <c r="Q60" i="22"/>
  <c r="Q61" i="22"/>
  <c r="Q62" i="22"/>
  <c r="Q63" i="22"/>
  <c r="Q64" i="22"/>
  <c r="Q65" i="22"/>
  <c r="Q66" i="22"/>
  <c r="Q67" i="22"/>
  <c r="Q68" i="22"/>
  <c r="Q69" i="22"/>
  <c r="Q70" i="22"/>
  <c r="Q71" i="22"/>
  <c r="Q72" i="22"/>
  <c r="Q73" i="22"/>
  <c r="Q74" i="22"/>
  <c r="Q75" i="22"/>
  <c r="Q76" i="22"/>
  <c r="Q77" i="22"/>
  <c r="Q78" i="22"/>
  <c r="Q79" i="22"/>
  <c r="Q80" i="22"/>
  <c r="Q44" i="22"/>
  <c r="W4" i="22"/>
  <c r="X4" i="22"/>
  <c r="W5" i="22"/>
  <c r="X5" i="22"/>
  <c r="W6" i="22"/>
  <c r="X6" i="22"/>
  <c r="W7" i="22"/>
  <c r="X7" i="22"/>
  <c r="W8" i="22"/>
  <c r="X8" i="22"/>
  <c r="W9" i="22"/>
  <c r="X9" i="22"/>
  <c r="W10" i="22"/>
  <c r="X10" i="22"/>
  <c r="W11" i="22"/>
  <c r="X11" i="22"/>
  <c r="W12" i="22"/>
  <c r="X12" i="22"/>
  <c r="W13" i="22"/>
  <c r="X13" i="22"/>
  <c r="W14" i="22"/>
  <c r="X14" i="22"/>
  <c r="W15" i="22"/>
  <c r="X15" i="22"/>
  <c r="W16" i="22"/>
  <c r="X16" i="22"/>
  <c r="W17" i="22"/>
  <c r="X17" i="22"/>
  <c r="W18" i="22"/>
  <c r="X18" i="22"/>
  <c r="W19" i="22"/>
  <c r="X19" i="22"/>
  <c r="W20" i="22"/>
  <c r="X20" i="22"/>
  <c r="W21" i="22"/>
  <c r="X21" i="22"/>
  <c r="W22" i="22"/>
  <c r="X22" i="22"/>
  <c r="W23" i="22"/>
  <c r="X23" i="22"/>
  <c r="W24" i="22"/>
  <c r="X24" i="22"/>
  <c r="W25" i="22"/>
  <c r="X25" i="22"/>
  <c r="W26" i="22"/>
  <c r="X26" i="22"/>
  <c r="W27" i="22"/>
  <c r="X27" i="22"/>
  <c r="W28" i="22"/>
  <c r="X28" i="22"/>
  <c r="W29" i="22"/>
  <c r="X29" i="22"/>
  <c r="W30" i="22"/>
  <c r="X30" i="22"/>
  <c r="W31" i="22"/>
  <c r="X31" i="22"/>
  <c r="W32" i="22"/>
  <c r="X32" i="22"/>
  <c r="W33" i="22"/>
  <c r="X33" i="22"/>
  <c r="W34" i="22"/>
  <c r="X34" i="22"/>
  <c r="W35" i="22"/>
  <c r="X35" i="22"/>
  <c r="W36" i="22"/>
  <c r="X36" i="22"/>
  <c r="W37" i="22"/>
  <c r="X37" i="22"/>
  <c r="W38" i="22"/>
  <c r="X38" i="22"/>
  <c r="W39" i="22"/>
  <c r="X39" i="22"/>
  <c r="X3" i="22"/>
  <c r="W3" i="22"/>
  <c r="E28" i="12"/>
  <c r="T44" i="17"/>
  <c r="S44" i="17"/>
  <c r="V42" i="17"/>
  <c r="W42" i="17" s="1"/>
  <c r="V41" i="17"/>
  <c r="W41" i="17" s="1"/>
  <c r="V40" i="17"/>
  <c r="W40" i="17" s="1"/>
  <c r="V39" i="17"/>
  <c r="W39" i="17" s="1"/>
  <c r="V38" i="17"/>
  <c r="W38" i="17" s="1"/>
  <c r="V37" i="17"/>
  <c r="W37" i="17" s="1"/>
  <c r="W36" i="17"/>
  <c r="V36" i="17"/>
  <c r="W35" i="17"/>
  <c r="V35" i="17"/>
  <c r="W34" i="17"/>
  <c r="V34" i="17"/>
  <c r="W33" i="17"/>
  <c r="V33" i="17"/>
  <c r="W32" i="17"/>
  <c r="V32" i="17"/>
  <c r="W31" i="17"/>
  <c r="V31" i="17"/>
  <c r="W30" i="17"/>
  <c r="V30" i="17"/>
  <c r="W29" i="17"/>
  <c r="V29" i="17"/>
  <c r="W28" i="17"/>
  <c r="V28" i="17"/>
  <c r="W27" i="17"/>
  <c r="V27" i="17"/>
  <c r="W26" i="17"/>
  <c r="V26" i="17"/>
  <c r="W25" i="17"/>
  <c r="V25" i="17"/>
  <c r="W24" i="17"/>
  <c r="V24" i="17"/>
  <c r="W23" i="17"/>
  <c r="V23" i="17"/>
  <c r="W22" i="17"/>
  <c r="V22" i="17"/>
  <c r="W21" i="17"/>
  <c r="V21" i="17"/>
  <c r="W20" i="17"/>
  <c r="V20" i="17"/>
  <c r="W19" i="17"/>
  <c r="V19" i="17"/>
  <c r="W18" i="17"/>
  <c r="V18" i="17"/>
  <c r="W17" i="17"/>
  <c r="V17" i="17"/>
  <c r="W16" i="17"/>
  <c r="V16" i="17"/>
  <c r="W15" i="17"/>
  <c r="V15" i="17"/>
  <c r="W14" i="17"/>
  <c r="V14" i="17"/>
  <c r="W13" i="17"/>
  <c r="V13" i="17"/>
  <c r="W12" i="17"/>
  <c r="V12" i="17"/>
  <c r="W11" i="17"/>
  <c r="V11" i="17"/>
  <c r="W10" i="17"/>
  <c r="V10" i="17"/>
  <c r="W9" i="17"/>
  <c r="V9" i="17"/>
  <c r="W8" i="17"/>
  <c r="V8" i="17"/>
  <c r="W7" i="17"/>
  <c r="V7" i="17"/>
  <c r="W6" i="17"/>
  <c r="V6" i="17"/>
  <c r="W5" i="17"/>
  <c r="V5" i="17"/>
  <c r="W4" i="17"/>
  <c r="V4" i="17"/>
  <c r="W3" i="17"/>
  <c r="V3" i="17"/>
  <c r="W2" i="17"/>
  <c r="V2" i="17"/>
  <c r="O81" i="16"/>
  <c r="F81" i="16"/>
  <c r="C81" i="16"/>
  <c r="K80" i="16"/>
  <c r="D80" i="16"/>
  <c r="P79" i="16"/>
  <c r="F79" i="16"/>
  <c r="Q78" i="16"/>
  <c r="N78" i="16"/>
  <c r="D78" i="16"/>
  <c r="O77" i="16"/>
  <c r="G77" i="16"/>
  <c r="K76" i="16"/>
  <c r="E76" i="16"/>
  <c r="O75" i="16"/>
  <c r="F75" i="16"/>
  <c r="C75" i="16"/>
  <c r="K74" i="16"/>
  <c r="D74" i="16"/>
  <c r="P73" i="16"/>
  <c r="F73" i="16"/>
  <c r="N72" i="16"/>
  <c r="D72" i="16"/>
  <c r="O71" i="16"/>
  <c r="G71" i="16"/>
  <c r="K70" i="16"/>
  <c r="E70" i="16"/>
  <c r="O69" i="16"/>
  <c r="F69" i="16"/>
  <c r="C69" i="16"/>
  <c r="K68" i="16"/>
  <c r="D68" i="16"/>
  <c r="P67" i="16"/>
  <c r="F67" i="16"/>
  <c r="N66" i="16"/>
  <c r="D66" i="16"/>
  <c r="O65" i="16"/>
  <c r="G65" i="16"/>
  <c r="K64" i="16"/>
  <c r="E64" i="16"/>
  <c r="O63" i="16"/>
  <c r="F63" i="16"/>
  <c r="C63" i="16"/>
  <c r="K62" i="16"/>
  <c r="D62" i="16"/>
  <c r="P61" i="16"/>
  <c r="F61" i="16"/>
  <c r="Q58" i="16"/>
  <c r="Q81" i="16" s="1"/>
  <c r="P58" i="16"/>
  <c r="P81" i="16" s="1"/>
  <c r="O58" i="16"/>
  <c r="N58" i="16"/>
  <c r="K58" i="16"/>
  <c r="K81" i="16" s="1"/>
  <c r="G58" i="16"/>
  <c r="G81" i="16" s="1"/>
  <c r="F58" i="16"/>
  <c r="E58" i="16"/>
  <c r="E81" i="16" s="1"/>
  <c r="D58" i="16"/>
  <c r="C58" i="16"/>
  <c r="P57" i="16"/>
  <c r="P80" i="16" s="1"/>
  <c r="O57" i="16"/>
  <c r="N57" i="16"/>
  <c r="N80" i="16" s="1"/>
  <c r="K57" i="16"/>
  <c r="G57" i="16"/>
  <c r="F57" i="16"/>
  <c r="F80" i="16" s="1"/>
  <c r="E57" i="16"/>
  <c r="E80" i="16" s="1"/>
  <c r="D57" i="16"/>
  <c r="C57" i="16"/>
  <c r="C80" i="16" s="1"/>
  <c r="Q56" i="16"/>
  <c r="Q79" i="16" s="1"/>
  <c r="P56" i="16"/>
  <c r="O56" i="16"/>
  <c r="O79" i="16" s="1"/>
  <c r="N56" i="16"/>
  <c r="N79" i="16" s="1"/>
  <c r="K56" i="16"/>
  <c r="G56" i="16"/>
  <c r="G79" i="16" s="1"/>
  <c r="F56" i="16"/>
  <c r="E56" i="16"/>
  <c r="D56" i="16"/>
  <c r="D79" i="16" s="1"/>
  <c r="C56" i="16"/>
  <c r="C79" i="16" s="1"/>
  <c r="P55" i="16"/>
  <c r="P78" i="16" s="1"/>
  <c r="O55" i="16"/>
  <c r="N55" i="16"/>
  <c r="K55" i="16"/>
  <c r="K78" i="16" s="1"/>
  <c r="G55" i="16"/>
  <c r="G78" i="16" s="1"/>
  <c r="F55" i="16"/>
  <c r="F78" i="16" s="1"/>
  <c r="E55" i="16"/>
  <c r="E78" i="16" s="1"/>
  <c r="D55" i="16"/>
  <c r="C55" i="16"/>
  <c r="C78" i="16" s="1"/>
  <c r="P54" i="16"/>
  <c r="P77" i="16" s="1"/>
  <c r="O54" i="16"/>
  <c r="N54" i="16"/>
  <c r="N77" i="16" s="1"/>
  <c r="K54" i="16"/>
  <c r="G54" i="16"/>
  <c r="F54" i="16"/>
  <c r="F77" i="16" s="1"/>
  <c r="E54" i="16"/>
  <c r="E77" i="16" s="1"/>
  <c r="D54" i="16"/>
  <c r="C54" i="16"/>
  <c r="C77" i="16" s="1"/>
  <c r="P53" i="16"/>
  <c r="O53" i="16"/>
  <c r="O76" i="16" s="1"/>
  <c r="N53" i="16"/>
  <c r="N76" i="16" s="1"/>
  <c r="K53" i="16"/>
  <c r="G53" i="16"/>
  <c r="G76" i="16" s="1"/>
  <c r="F53" i="16"/>
  <c r="E53" i="16"/>
  <c r="D53" i="16"/>
  <c r="D76" i="16" s="1"/>
  <c r="C53" i="16"/>
  <c r="C76" i="16" s="1"/>
  <c r="Q52" i="16"/>
  <c r="Q75" i="16" s="1"/>
  <c r="P52" i="16"/>
  <c r="P75" i="16" s="1"/>
  <c r="O52" i="16"/>
  <c r="N52" i="16"/>
  <c r="N75" i="16" s="1"/>
  <c r="K52" i="16"/>
  <c r="K75" i="16" s="1"/>
  <c r="G52" i="16"/>
  <c r="G75" i="16" s="1"/>
  <c r="F52" i="16"/>
  <c r="E52" i="16"/>
  <c r="E75" i="16" s="1"/>
  <c r="D52" i="16"/>
  <c r="C52" i="16"/>
  <c r="P51" i="16"/>
  <c r="P74" i="16" s="1"/>
  <c r="O51" i="16"/>
  <c r="N51" i="16"/>
  <c r="N74" i="16" s="1"/>
  <c r="K51" i="16"/>
  <c r="G51" i="16"/>
  <c r="G74" i="16" s="1"/>
  <c r="F51" i="16"/>
  <c r="F74" i="16" s="1"/>
  <c r="E51" i="16"/>
  <c r="E74" i="16" s="1"/>
  <c r="D51" i="16"/>
  <c r="C51" i="16"/>
  <c r="C74" i="16" s="1"/>
  <c r="Q50" i="16"/>
  <c r="Q73" i="16" s="1"/>
  <c r="P50" i="16"/>
  <c r="O50" i="16"/>
  <c r="O73" i="16" s="1"/>
  <c r="N50" i="16"/>
  <c r="N73" i="16" s="1"/>
  <c r="K50" i="16"/>
  <c r="G50" i="16"/>
  <c r="G73" i="16" s="1"/>
  <c r="F50" i="16"/>
  <c r="E50" i="16"/>
  <c r="D50" i="16"/>
  <c r="D73" i="16" s="1"/>
  <c r="C50" i="16"/>
  <c r="C73" i="16" s="1"/>
  <c r="P49" i="16"/>
  <c r="P72" i="16" s="1"/>
  <c r="O49" i="16"/>
  <c r="O72" i="16" s="1"/>
  <c r="N49" i="16"/>
  <c r="K49" i="16"/>
  <c r="K72" i="16" s="1"/>
  <c r="G49" i="16"/>
  <c r="G72" i="16" s="1"/>
  <c r="F49" i="16"/>
  <c r="F72" i="16" s="1"/>
  <c r="E49" i="16"/>
  <c r="E72" i="16" s="1"/>
  <c r="D49" i="16"/>
  <c r="C49" i="16"/>
  <c r="P48" i="16"/>
  <c r="P71" i="16" s="1"/>
  <c r="O48" i="16"/>
  <c r="N48" i="16"/>
  <c r="N71" i="16" s="1"/>
  <c r="K48" i="16"/>
  <c r="K71" i="16" s="1"/>
  <c r="G48" i="16"/>
  <c r="F48" i="16"/>
  <c r="F71" i="16" s="1"/>
  <c r="E48" i="16"/>
  <c r="E71" i="16" s="1"/>
  <c r="D48" i="16"/>
  <c r="C48" i="16"/>
  <c r="C71" i="16" s="1"/>
  <c r="P47" i="16"/>
  <c r="O47" i="16"/>
  <c r="O70" i="16" s="1"/>
  <c r="N47" i="16"/>
  <c r="N70" i="16" s="1"/>
  <c r="K47" i="16"/>
  <c r="G47" i="16"/>
  <c r="G70" i="16" s="1"/>
  <c r="F47" i="16"/>
  <c r="E47" i="16"/>
  <c r="D47" i="16"/>
  <c r="D70" i="16" s="1"/>
  <c r="C47" i="16"/>
  <c r="C70" i="16" s="1"/>
  <c r="Q46" i="16"/>
  <c r="Q69" i="16" s="1"/>
  <c r="P46" i="16"/>
  <c r="P69" i="16" s="1"/>
  <c r="O46" i="16"/>
  <c r="N46" i="16"/>
  <c r="K46" i="16"/>
  <c r="K69" i="16" s="1"/>
  <c r="G46" i="16"/>
  <c r="G69" i="16" s="1"/>
  <c r="F46" i="16"/>
  <c r="E46" i="16"/>
  <c r="E69" i="16" s="1"/>
  <c r="D46" i="16"/>
  <c r="C46" i="16"/>
  <c r="P45" i="16"/>
  <c r="P68" i="16" s="1"/>
  <c r="O45" i="16"/>
  <c r="N45" i="16"/>
  <c r="N68" i="16" s="1"/>
  <c r="K45" i="16"/>
  <c r="G45" i="16"/>
  <c r="F45" i="16"/>
  <c r="F68" i="16" s="1"/>
  <c r="E45" i="16"/>
  <c r="E68" i="16" s="1"/>
  <c r="D45" i="16"/>
  <c r="C45" i="16"/>
  <c r="C68" i="16" s="1"/>
  <c r="Q44" i="16"/>
  <c r="Q67" i="16" s="1"/>
  <c r="P44" i="16"/>
  <c r="O44" i="16"/>
  <c r="O67" i="16" s="1"/>
  <c r="N44" i="16"/>
  <c r="N67" i="16" s="1"/>
  <c r="K44" i="16"/>
  <c r="G44" i="16"/>
  <c r="G67" i="16" s="1"/>
  <c r="F44" i="16"/>
  <c r="E44" i="16"/>
  <c r="D44" i="16"/>
  <c r="D67" i="16" s="1"/>
  <c r="C44" i="16"/>
  <c r="C67" i="16" s="1"/>
  <c r="P43" i="16"/>
  <c r="P66" i="16" s="1"/>
  <c r="O43" i="16"/>
  <c r="N43" i="16"/>
  <c r="K43" i="16"/>
  <c r="K66" i="16" s="1"/>
  <c r="G43" i="16"/>
  <c r="G66" i="16" s="1"/>
  <c r="F43" i="16"/>
  <c r="F66" i="16" s="1"/>
  <c r="E43" i="16"/>
  <c r="E66" i="16" s="1"/>
  <c r="D43" i="16"/>
  <c r="C43" i="16"/>
  <c r="C66" i="16" s="1"/>
  <c r="P42" i="16"/>
  <c r="P65" i="16" s="1"/>
  <c r="O42" i="16"/>
  <c r="N42" i="16"/>
  <c r="N65" i="16" s="1"/>
  <c r="K42" i="16"/>
  <c r="G42" i="16"/>
  <c r="F42" i="16"/>
  <c r="F65" i="16" s="1"/>
  <c r="E42" i="16"/>
  <c r="E65" i="16" s="1"/>
  <c r="D42" i="16"/>
  <c r="C42" i="16"/>
  <c r="C65" i="16" s="1"/>
  <c r="P41" i="16"/>
  <c r="O41" i="16"/>
  <c r="O64" i="16" s="1"/>
  <c r="N41" i="16"/>
  <c r="N64" i="16" s="1"/>
  <c r="K41" i="16"/>
  <c r="G41" i="16"/>
  <c r="G64" i="16" s="1"/>
  <c r="F41" i="16"/>
  <c r="E41" i="16"/>
  <c r="D41" i="16"/>
  <c r="D64" i="16" s="1"/>
  <c r="C41" i="16"/>
  <c r="C64" i="16" s="1"/>
  <c r="Q40" i="16"/>
  <c r="Q63" i="16" s="1"/>
  <c r="P40" i="16"/>
  <c r="P63" i="16" s="1"/>
  <c r="O40" i="16"/>
  <c r="N40" i="16"/>
  <c r="K40" i="16"/>
  <c r="K63" i="16" s="1"/>
  <c r="G40" i="16"/>
  <c r="G63" i="16" s="1"/>
  <c r="F40" i="16"/>
  <c r="E40" i="16"/>
  <c r="E63" i="16" s="1"/>
  <c r="D40" i="16"/>
  <c r="D63" i="16" s="1"/>
  <c r="C40" i="16"/>
  <c r="Q39" i="16"/>
  <c r="Q62" i="16" s="1"/>
  <c r="P39" i="16"/>
  <c r="P62" i="16" s="1"/>
  <c r="O39" i="16"/>
  <c r="N39" i="16"/>
  <c r="N62" i="16" s="1"/>
  <c r="K39" i="16"/>
  <c r="G39" i="16"/>
  <c r="F39" i="16"/>
  <c r="F62" i="16" s="1"/>
  <c r="E39" i="16"/>
  <c r="E62" i="16" s="1"/>
  <c r="D39" i="16"/>
  <c r="C39" i="16"/>
  <c r="C62" i="16" s="1"/>
  <c r="Q38" i="16"/>
  <c r="P38" i="16"/>
  <c r="O38" i="16"/>
  <c r="N38" i="16"/>
  <c r="K38" i="16"/>
  <c r="G38" i="16"/>
  <c r="G61" i="16" s="1"/>
  <c r="F38" i="16"/>
  <c r="E38" i="16"/>
  <c r="D38" i="16"/>
  <c r="D61" i="16" s="1"/>
  <c r="C38" i="16"/>
  <c r="C61" i="16" s="1"/>
  <c r="M33" i="16"/>
  <c r="M34" i="16" s="1"/>
  <c r="N31" i="16"/>
  <c r="M31" i="16"/>
  <c r="L31" i="16"/>
  <c r="K31" i="16"/>
  <c r="F31" i="16"/>
  <c r="E31" i="16"/>
  <c r="D31" i="16"/>
  <c r="C31" i="16"/>
  <c r="N30" i="16"/>
  <c r="N33" i="16" s="1"/>
  <c r="N34" i="16" s="1"/>
  <c r="M30" i="16"/>
  <c r="L30" i="16"/>
  <c r="K30" i="16"/>
  <c r="K33" i="16" s="1"/>
  <c r="K34" i="16" s="1"/>
  <c r="F30" i="16"/>
  <c r="F33" i="16" s="1"/>
  <c r="F34" i="16" s="1"/>
  <c r="E30" i="16"/>
  <c r="D30" i="16"/>
  <c r="D33" i="16" s="1"/>
  <c r="D34" i="16" s="1"/>
  <c r="C30" i="16"/>
  <c r="C33" i="16" s="1"/>
  <c r="C34" i="16" s="1"/>
  <c r="B23" i="16"/>
  <c r="Q22" i="16"/>
  <c r="Q21" i="16"/>
  <c r="Q57" i="16" s="1"/>
  <c r="Q80" i="16" s="1"/>
  <c r="Q20" i="16"/>
  <c r="Q19" i="16"/>
  <c r="Q55" i="16" s="1"/>
  <c r="H19" i="16"/>
  <c r="I19" i="16" s="1"/>
  <c r="Q18" i="16"/>
  <c r="Q54" i="16" s="1"/>
  <c r="Q77" i="16" s="1"/>
  <c r="Q17" i="16"/>
  <c r="Q53" i="16" s="1"/>
  <c r="Q76" i="16" s="1"/>
  <c r="R16" i="16"/>
  <c r="S16" i="16" s="1"/>
  <c r="Q16" i="16"/>
  <c r="Q15" i="16"/>
  <c r="Q51" i="16" s="1"/>
  <c r="Q74" i="16" s="1"/>
  <c r="H15" i="16"/>
  <c r="I15" i="16" s="1"/>
  <c r="Q14" i="16"/>
  <c r="Q13" i="16"/>
  <c r="Q49" i="16" s="1"/>
  <c r="Q72" i="16" s="1"/>
  <c r="R12" i="16"/>
  <c r="S12" i="16" s="1"/>
  <c r="Q12" i="16"/>
  <c r="Q48" i="16" s="1"/>
  <c r="Q71" i="16" s="1"/>
  <c r="Q11" i="16"/>
  <c r="Q47" i="16" s="1"/>
  <c r="Q70" i="16" s="1"/>
  <c r="Q10" i="16"/>
  <c r="Q9" i="16"/>
  <c r="Q45" i="16" s="1"/>
  <c r="Q68" i="16" s="1"/>
  <c r="Q8" i="16"/>
  <c r="Q7" i="16"/>
  <c r="Q43" i="16" s="1"/>
  <c r="Q66" i="16" s="1"/>
  <c r="H7" i="16"/>
  <c r="I7" i="16" s="1"/>
  <c r="Q6" i="16"/>
  <c r="Q42" i="16" s="1"/>
  <c r="Q65" i="16" s="1"/>
  <c r="Q5" i="16"/>
  <c r="Q41" i="16" s="1"/>
  <c r="Q64" i="16" s="1"/>
  <c r="Q4" i="16"/>
  <c r="H4" i="16"/>
  <c r="I4" i="16" s="1"/>
  <c r="Q3" i="16"/>
  <c r="Q2" i="16"/>
  <c r="O101" i="15"/>
  <c r="L101" i="15"/>
  <c r="F101" i="15"/>
  <c r="L100" i="15"/>
  <c r="H100" i="15"/>
  <c r="E100" i="15"/>
  <c r="R99" i="15"/>
  <c r="H99" i="15"/>
  <c r="G99" i="15"/>
  <c r="D99" i="15"/>
  <c r="G98" i="15"/>
  <c r="F98" i="15"/>
  <c r="C98" i="15"/>
  <c r="P97" i="15"/>
  <c r="F97" i="15"/>
  <c r="E97" i="15"/>
  <c r="R96" i="15"/>
  <c r="O96" i="15"/>
  <c r="E96" i="15"/>
  <c r="D96" i="15"/>
  <c r="Q95" i="15"/>
  <c r="D95" i="15"/>
  <c r="C95" i="15"/>
  <c r="P94" i="15"/>
  <c r="H94" i="15"/>
  <c r="C94" i="15"/>
  <c r="R93" i="15"/>
  <c r="O93" i="15"/>
  <c r="G93" i="15"/>
  <c r="Q92" i="15"/>
  <c r="L92" i="15"/>
  <c r="Q91" i="15"/>
  <c r="P91" i="15"/>
  <c r="H91" i="15"/>
  <c r="E91" i="15"/>
  <c r="P90" i="15"/>
  <c r="O90" i="15"/>
  <c r="G90" i="15"/>
  <c r="D90" i="15"/>
  <c r="O89" i="15"/>
  <c r="L89" i="15"/>
  <c r="F89" i="15"/>
  <c r="L88" i="15"/>
  <c r="H88" i="15"/>
  <c r="E88" i="15"/>
  <c r="H87" i="15"/>
  <c r="G87" i="15"/>
  <c r="D87" i="15"/>
  <c r="G86" i="15"/>
  <c r="F86" i="15"/>
  <c r="C86" i="15"/>
  <c r="F85" i="15"/>
  <c r="E85" i="15"/>
  <c r="E84" i="15"/>
  <c r="D84" i="15"/>
  <c r="Q83" i="15"/>
  <c r="L83" i="15"/>
  <c r="D83" i="15"/>
  <c r="C83" i="15"/>
  <c r="P82" i="15"/>
  <c r="C82" i="15"/>
  <c r="O81" i="15"/>
  <c r="R80" i="15"/>
  <c r="Q80" i="15"/>
  <c r="L80" i="15"/>
  <c r="F80" i="15"/>
  <c r="Q79" i="15"/>
  <c r="P79" i="15"/>
  <c r="H79" i="15"/>
  <c r="P78" i="15"/>
  <c r="O78" i="15"/>
  <c r="G78" i="15"/>
  <c r="D78" i="15"/>
  <c r="O77" i="15"/>
  <c r="L77" i="15"/>
  <c r="F77" i="15"/>
  <c r="C77" i="15"/>
  <c r="L76" i="15"/>
  <c r="H76" i="15"/>
  <c r="E76" i="15"/>
  <c r="H75" i="15"/>
  <c r="G75" i="15"/>
  <c r="D75" i="15"/>
  <c r="Q74" i="15"/>
  <c r="G74" i="15"/>
  <c r="F74" i="15"/>
  <c r="C74" i="15"/>
  <c r="P73" i="15"/>
  <c r="F73" i="15"/>
  <c r="E73" i="15"/>
  <c r="E72" i="15"/>
  <c r="D72" i="15"/>
  <c r="Q71" i="15"/>
  <c r="L71" i="15"/>
  <c r="D71" i="15"/>
  <c r="C71" i="15"/>
  <c r="Q68" i="15"/>
  <c r="Q101" i="15" s="1"/>
  <c r="P68" i="15"/>
  <c r="P101" i="15" s="1"/>
  <c r="O68" i="15"/>
  <c r="L68" i="15"/>
  <c r="H68" i="15"/>
  <c r="H101" i="15" s="1"/>
  <c r="G68" i="15"/>
  <c r="G101" i="15" s="1"/>
  <c r="F68" i="15"/>
  <c r="E68" i="15"/>
  <c r="E101" i="15" s="1"/>
  <c r="D68" i="15"/>
  <c r="D101" i="15" s="1"/>
  <c r="C68" i="15"/>
  <c r="I32" i="15" s="1"/>
  <c r="J32" i="15" s="1"/>
  <c r="R67" i="15"/>
  <c r="R100" i="15" s="1"/>
  <c r="Q67" i="15"/>
  <c r="Q100" i="15" s="1"/>
  <c r="P67" i="15"/>
  <c r="P100" i="15" s="1"/>
  <c r="O67" i="15"/>
  <c r="L67" i="15"/>
  <c r="H67" i="15"/>
  <c r="G67" i="15"/>
  <c r="F67" i="15"/>
  <c r="F100" i="15" s="1"/>
  <c r="E67" i="15"/>
  <c r="D67" i="15"/>
  <c r="D100" i="15" s="1"/>
  <c r="C67" i="15"/>
  <c r="C100" i="15" s="1"/>
  <c r="R66" i="15"/>
  <c r="Q66" i="15"/>
  <c r="Q99" i="15" s="1"/>
  <c r="P66" i="15"/>
  <c r="P99" i="15" s="1"/>
  <c r="O66" i="15"/>
  <c r="O99" i="15" s="1"/>
  <c r="L66" i="15"/>
  <c r="H66" i="15"/>
  <c r="G66" i="15"/>
  <c r="F66" i="15"/>
  <c r="F99" i="15" s="1"/>
  <c r="E66" i="15"/>
  <c r="E99" i="15" s="1"/>
  <c r="D66" i="15"/>
  <c r="C66" i="15"/>
  <c r="C99" i="15" s="1"/>
  <c r="Q65" i="15"/>
  <c r="Q98" i="15" s="1"/>
  <c r="P65" i="15"/>
  <c r="P98" i="15" s="1"/>
  <c r="O65" i="15"/>
  <c r="L65" i="15"/>
  <c r="L98" i="15" s="1"/>
  <c r="H65" i="15"/>
  <c r="H98" i="15" s="1"/>
  <c r="G65" i="15"/>
  <c r="F65" i="15"/>
  <c r="E65" i="15"/>
  <c r="D65" i="15"/>
  <c r="D98" i="15" s="1"/>
  <c r="C65" i="15"/>
  <c r="Q64" i="15"/>
  <c r="Q97" i="15" s="1"/>
  <c r="P64" i="15"/>
  <c r="O64" i="15"/>
  <c r="O97" i="15" s="1"/>
  <c r="L64" i="15"/>
  <c r="S28" i="15" s="1"/>
  <c r="T28" i="15" s="1"/>
  <c r="H64" i="15"/>
  <c r="H97" i="15" s="1"/>
  <c r="G64" i="15"/>
  <c r="G97" i="15" s="1"/>
  <c r="F64" i="15"/>
  <c r="E64" i="15"/>
  <c r="D64" i="15"/>
  <c r="C64" i="15"/>
  <c r="C97" i="15" s="1"/>
  <c r="Q63" i="15"/>
  <c r="Q96" i="15" s="1"/>
  <c r="P63" i="15"/>
  <c r="P96" i="15" s="1"/>
  <c r="O63" i="15"/>
  <c r="L63" i="15"/>
  <c r="L96" i="15" s="1"/>
  <c r="H63" i="15"/>
  <c r="H96" i="15" s="1"/>
  <c r="G63" i="15"/>
  <c r="G96" i="15" s="1"/>
  <c r="F63" i="15"/>
  <c r="F96" i="15" s="1"/>
  <c r="E63" i="15"/>
  <c r="D63" i="15"/>
  <c r="C63" i="15"/>
  <c r="C96" i="15" s="1"/>
  <c r="Q62" i="15"/>
  <c r="P62" i="15"/>
  <c r="P95" i="15" s="1"/>
  <c r="O62" i="15"/>
  <c r="O95" i="15" s="1"/>
  <c r="L62" i="15"/>
  <c r="H62" i="15"/>
  <c r="H95" i="15" s="1"/>
  <c r="G62" i="15"/>
  <c r="G95" i="15" s="1"/>
  <c r="F62" i="15"/>
  <c r="F95" i="15" s="1"/>
  <c r="E62" i="15"/>
  <c r="E95" i="15" s="1"/>
  <c r="D62" i="15"/>
  <c r="C62" i="15"/>
  <c r="Q61" i="15"/>
  <c r="Q94" i="15" s="1"/>
  <c r="P61" i="15"/>
  <c r="O61" i="15"/>
  <c r="O94" i="15" s="1"/>
  <c r="L61" i="15"/>
  <c r="L94" i="15" s="1"/>
  <c r="H61" i="15"/>
  <c r="G61" i="15"/>
  <c r="G94" i="15" s="1"/>
  <c r="F61" i="15"/>
  <c r="F94" i="15" s="1"/>
  <c r="E61" i="15"/>
  <c r="E94" i="15" s="1"/>
  <c r="D61" i="15"/>
  <c r="D94" i="15" s="1"/>
  <c r="C61" i="15"/>
  <c r="Q60" i="15"/>
  <c r="Q93" i="15" s="1"/>
  <c r="P60" i="15"/>
  <c r="P93" i="15" s="1"/>
  <c r="O60" i="15"/>
  <c r="L60" i="15"/>
  <c r="L93" i="15" s="1"/>
  <c r="H60" i="15"/>
  <c r="H93" i="15" s="1"/>
  <c r="G60" i="15"/>
  <c r="F60" i="15"/>
  <c r="F93" i="15" s="1"/>
  <c r="E60" i="15"/>
  <c r="E93" i="15" s="1"/>
  <c r="D60" i="15"/>
  <c r="D93" i="15" s="1"/>
  <c r="C60" i="15"/>
  <c r="C93" i="15" s="1"/>
  <c r="Q59" i="15"/>
  <c r="P59" i="15"/>
  <c r="P92" i="15" s="1"/>
  <c r="O59" i="15"/>
  <c r="O92" i="15" s="1"/>
  <c r="L59" i="15"/>
  <c r="H59" i="15"/>
  <c r="H92" i="15" s="1"/>
  <c r="G59" i="15"/>
  <c r="G92" i="15" s="1"/>
  <c r="F59" i="15"/>
  <c r="F92" i="15" s="1"/>
  <c r="E59" i="15"/>
  <c r="E92" i="15" s="1"/>
  <c r="D59" i="15"/>
  <c r="D92" i="15" s="1"/>
  <c r="C59" i="15"/>
  <c r="C92" i="15" s="1"/>
  <c r="R58" i="15"/>
  <c r="R91" i="15" s="1"/>
  <c r="Q58" i="15"/>
  <c r="P58" i="15"/>
  <c r="O58" i="15"/>
  <c r="O91" i="15" s="1"/>
  <c r="L58" i="15"/>
  <c r="L91" i="15" s="1"/>
  <c r="H58" i="15"/>
  <c r="G58" i="15"/>
  <c r="G91" i="15" s="1"/>
  <c r="F58" i="15"/>
  <c r="F91" i="15" s="1"/>
  <c r="E58" i="15"/>
  <c r="D58" i="15"/>
  <c r="D91" i="15" s="1"/>
  <c r="C58" i="15"/>
  <c r="C91" i="15" s="1"/>
  <c r="Q57" i="15"/>
  <c r="Q90" i="15" s="1"/>
  <c r="P57" i="15"/>
  <c r="O57" i="15"/>
  <c r="L57" i="15"/>
  <c r="L90" i="15" s="1"/>
  <c r="H57" i="15"/>
  <c r="H90" i="15" s="1"/>
  <c r="G57" i="15"/>
  <c r="F57" i="15"/>
  <c r="F90" i="15" s="1"/>
  <c r="E57" i="15"/>
  <c r="E90" i="15" s="1"/>
  <c r="D57" i="15"/>
  <c r="C57" i="15"/>
  <c r="Q56" i="15"/>
  <c r="Q89" i="15" s="1"/>
  <c r="P56" i="15"/>
  <c r="P89" i="15" s="1"/>
  <c r="O56" i="15"/>
  <c r="L56" i="15"/>
  <c r="H56" i="15"/>
  <c r="H89" i="15" s="1"/>
  <c r="G56" i="15"/>
  <c r="G89" i="15" s="1"/>
  <c r="F56" i="15"/>
  <c r="E56" i="15"/>
  <c r="E89" i="15" s="1"/>
  <c r="D56" i="15"/>
  <c r="D89" i="15" s="1"/>
  <c r="C56" i="15"/>
  <c r="R55" i="15"/>
  <c r="R88" i="15" s="1"/>
  <c r="Q55" i="15"/>
  <c r="Q88" i="15" s="1"/>
  <c r="P55" i="15"/>
  <c r="P88" i="15" s="1"/>
  <c r="O55" i="15"/>
  <c r="O88" i="15" s="1"/>
  <c r="L55" i="15"/>
  <c r="H55" i="15"/>
  <c r="G55" i="15"/>
  <c r="G88" i="15" s="1"/>
  <c r="F55" i="15"/>
  <c r="F88" i="15" s="1"/>
  <c r="E55" i="15"/>
  <c r="D55" i="15"/>
  <c r="D88" i="15" s="1"/>
  <c r="C55" i="15"/>
  <c r="C88" i="15" s="1"/>
  <c r="R54" i="15"/>
  <c r="R87" i="15" s="1"/>
  <c r="Q54" i="15"/>
  <c r="Q87" i="15" s="1"/>
  <c r="P54" i="15"/>
  <c r="P87" i="15" s="1"/>
  <c r="O54" i="15"/>
  <c r="O87" i="15" s="1"/>
  <c r="L54" i="15"/>
  <c r="H54" i="15"/>
  <c r="G54" i="15"/>
  <c r="F54" i="15"/>
  <c r="F87" i="15" s="1"/>
  <c r="E54" i="15"/>
  <c r="E87" i="15" s="1"/>
  <c r="D54" i="15"/>
  <c r="C54" i="15"/>
  <c r="C87" i="15" s="1"/>
  <c r="Q53" i="15"/>
  <c r="Q86" i="15" s="1"/>
  <c r="P53" i="15"/>
  <c r="P86" i="15" s="1"/>
  <c r="O53" i="15"/>
  <c r="L53" i="15"/>
  <c r="L86" i="15" s="1"/>
  <c r="H53" i="15"/>
  <c r="H86" i="15" s="1"/>
  <c r="G53" i="15"/>
  <c r="F53" i="15"/>
  <c r="E53" i="15"/>
  <c r="E86" i="15" s="1"/>
  <c r="D53" i="15"/>
  <c r="D86" i="15" s="1"/>
  <c r="C53" i="15"/>
  <c r="I17" i="15" s="1"/>
  <c r="J17" i="15" s="1"/>
  <c r="Q52" i="15"/>
  <c r="Q85" i="15" s="1"/>
  <c r="P52" i="15"/>
  <c r="P85" i="15" s="1"/>
  <c r="O52" i="15"/>
  <c r="O85" i="15" s="1"/>
  <c r="L52" i="15"/>
  <c r="H52" i="15"/>
  <c r="H85" i="15" s="1"/>
  <c r="G52" i="15"/>
  <c r="G85" i="15" s="1"/>
  <c r="F52" i="15"/>
  <c r="E52" i="15"/>
  <c r="D52" i="15"/>
  <c r="C52" i="15"/>
  <c r="C85" i="15" s="1"/>
  <c r="Q51" i="15"/>
  <c r="Q84" i="15" s="1"/>
  <c r="P51" i="15"/>
  <c r="P84" i="15" s="1"/>
  <c r="O51" i="15"/>
  <c r="O84" i="15" s="1"/>
  <c r="L51" i="15"/>
  <c r="L84" i="15" s="1"/>
  <c r="H51" i="15"/>
  <c r="H84" i="15" s="1"/>
  <c r="G51" i="15"/>
  <c r="G84" i="15" s="1"/>
  <c r="F51" i="15"/>
  <c r="F84" i="15" s="1"/>
  <c r="E51" i="15"/>
  <c r="D51" i="15"/>
  <c r="C51" i="15"/>
  <c r="C84" i="15" s="1"/>
  <c r="Q50" i="15"/>
  <c r="P50" i="15"/>
  <c r="P83" i="15" s="1"/>
  <c r="O50" i="15"/>
  <c r="O83" i="15" s="1"/>
  <c r="L50" i="15"/>
  <c r="S14" i="15" s="1"/>
  <c r="H50" i="15"/>
  <c r="H83" i="15" s="1"/>
  <c r="G50" i="15"/>
  <c r="G83" i="15" s="1"/>
  <c r="F50" i="15"/>
  <c r="F83" i="15" s="1"/>
  <c r="E50" i="15"/>
  <c r="D50" i="15"/>
  <c r="C50" i="15"/>
  <c r="Q49" i="15"/>
  <c r="Q82" i="15" s="1"/>
  <c r="P49" i="15"/>
  <c r="O49" i="15"/>
  <c r="O82" i="15" s="1"/>
  <c r="L49" i="15"/>
  <c r="L82" i="15" s="1"/>
  <c r="H49" i="15"/>
  <c r="H82" i="15" s="1"/>
  <c r="G49" i="15"/>
  <c r="G82" i="15" s="1"/>
  <c r="F49" i="15"/>
  <c r="F82" i="15" s="1"/>
  <c r="E49" i="15"/>
  <c r="E82" i="15" s="1"/>
  <c r="D49" i="15"/>
  <c r="C49" i="15"/>
  <c r="Q48" i="15"/>
  <c r="Q81" i="15" s="1"/>
  <c r="P48" i="15"/>
  <c r="P81" i="15" s="1"/>
  <c r="O48" i="15"/>
  <c r="L48" i="15"/>
  <c r="L81" i="15" s="1"/>
  <c r="H48" i="15"/>
  <c r="H81" i="15" s="1"/>
  <c r="G48" i="15"/>
  <c r="G81" i="15" s="1"/>
  <c r="F48" i="15"/>
  <c r="F81" i="15" s="1"/>
  <c r="E48" i="15"/>
  <c r="E81" i="15" s="1"/>
  <c r="D48" i="15"/>
  <c r="D81" i="15" s="1"/>
  <c r="C48" i="15"/>
  <c r="C81" i="15" s="1"/>
  <c r="R47" i="15"/>
  <c r="Q47" i="15"/>
  <c r="P47" i="15"/>
  <c r="P80" i="15" s="1"/>
  <c r="O47" i="15"/>
  <c r="O80" i="15" s="1"/>
  <c r="L47" i="15"/>
  <c r="H47" i="15"/>
  <c r="H80" i="15" s="1"/>
  <c r="G47" i="15"/>
  <c r="G80" i="15" s="1"/>
  <c r="F47" i="15"/>
  <c r="E47" i="15"/>
  <c r="E80" i="15" s="1"/>
  <c r="D47" i="15"/>
  <c r="D80" i="15" s="1"/>
  <c r="C47" i="15"/>
  <c r="C80" i="15" s="1"/>
  <c r="R46" i="15"/>
  <c r="Q46" i="15"/>
  <c r="P46" i="15"/>
  <c r="O46" i="15"/>
  <c r="O79" i="15" s="1"/>
  <c r="L46" i="15"/>
  <c r="L79" i="15" s="1"/>
  <c r="H46" i="15"/>
  <c r="G46" i="15"/>
  <c r="G79" i="15" s="1"/>
  <c r="F46" i="15"/>
  <c r="F79" i="15" s="1"/>
  <c r="E46" i="15"/>
  <c r="E79" i="15" s="1"/>
  <c r="D46" i="15"/>
  <c r="D79" i="15" s="1"/>
  <c r="C46" i="15"/>
  <c r="C79" i="15" s="1"/>
  <c r="Q45" i="15"/>
  <c r="Q78" i="15" s="1"/>
  <c r="P45" i="15"/>
  <c r="O45" i="15"/>
  <c r="L45" i="15"/>
  <c r="L78" i="15" s="1"/>
  <c r="H45" i="15"/>
  <c r="H78" i="15" s="1"/>
  <c r="G45" i="15"/>
  <c r="F45" i="15"/>
  <c r="F78" i="15" s="1"/>
  <c r="E45" i="15"/>
  <c r="E78" i="15" s="1"/>
  <c r="D45" i="15"/>
  <c r="C45" i="15"/>
  <c r="Q44" i="15"/>
  <c r="Q77" i="15" s="1"/>
  <c r="P44" i="15"/>
  <c r="P77" i="15" s="1"/>
  <c r="O44" i="15"/>
  <c r="L44" i="15"/>
  <c r="H44" i="15"/>
  <c r="H77" i="15" s="1"/>
  <c r="G44" i="15"/>
  <c r="G77" i="15" s="1"/>
  <c r="F44" i="15"/>
  <c r="E44" i="15"/>
  <c r="E77" i="15" s="1"/>
  <c r="D44" i="15"/>
  <c r="D77" i="15" s="1"/>
  <c r="C44" i="15"/>
  <c r="I8" i="15" s="1"/>
  <c r="R43" i="15"/>
  <c r="R76" i="15" s="1"/>
  <c r="Q43" i="15"/>
  <c r="Q76" i="15" s="1"/>
  <c r="P43" i="15"/>
  <c r="P76" i="15" s="1"/>
  <c r="O43" i="15"/>
  <c r="O76" i="15" s="1"/>
  <c r="L43" i="15"/>
  <c r="H43" i="15"/>
  <c r="G43" i="15"/>
  <c r="G76" i="15" s="1"/>
  <c r="F43" i="15"/>
  <c r="F76" i="15" s="1"/>
  <c r="E43" i="15"/>
  <c r="D43" i="15"/>
  <c r="D76" i="15" s="1"/>
  <c r="C43" i="15"/>
  <c r="C76" i="15" s="1"/>
  <c r="R42" i="15"/>
  <c r="R75" i="15" s="1"/>
  <c r="Q42" i="15"/>
  <c r="Q75" i="15" s="1"/>
  <c r="P42" i="15"/>
  <c r="P75" i="15" s="1"/>
  <c r="O42" i="15"/>
  <c r="O75" i="15" s="1"/>
  <c r="L42" i="15"/>
  <c r="H42" i="15"/>
  <c r="G42" i="15"/>
  <c r="F42" i="15"/>
  <c r="F75" i="15" s="1"/>
  <c r="E42" i="15"/>
  <c r="E75" i="15" s="1"/>
  <c r="D42" i="15"/>
  <c r="C42" i="15"/>
  <c r="C75" i="15" s="1"/>
  <c r="Q41" i="15"/>
  <c r="P41" i="15"/>
  <c r="P74" i="15" s="1"/>
  <c r="O41" i="15"/>
  <c r="L41" i="15"/>
  <c r="L74" i="15" s="1"/>
  <c r="H41" i="15"/>
  <c r="H74" i="15" s="1"/>
  <c r="G41" i="15"/>
  <c r="F41" i="15"/>
  <c r="E41" i="15"/>
  <c r="D41" i="15"/>
  <c r="D74" i="15" s="1"/>
  <c r="C41" i="15"/>
  <c r="Q40" i="15"/>
  <c r="Q73" i="15" s="1"/>
  <c r="P40" i="15"/>
  <c r="O40" i="15"/>
  <c r="O73" i="15" s="1"/>
  <c r="L40" i="15"/>
  <c r="H40" i="15"/>
  <c r="H73" i="15" s="1"/>
  <c r="G40" i="15"/>
  <c r="G73" i="15" s="1"/>
  <c r="F40" i="15"/>
  <c r="E40" i="15"/>
  <c r="D40" i="15"/>
  <c r="C40" i="15"/>
  <c r="C73" i="15" s="1"/>
  <c r="Q39" i="15"/>
  <c r="Q72" i="15" s="1"/>
  <c r="P39" i="15"/>
  <c r="P72" i="15" s="1"/>
  <c r="O39" i="15"/>
  <c r="O72" i="15" s="1"/>
  <c r="L39" i="15"/>
  <c r="L72" i="15" s="1"/>
  <c r="H39" i="15"/>
  <c r="H72" i="15" s="1"/>
  <c r="G39" i="15"/>
  <c r="G72" i="15" s="1"/>
  <c r="F39" i="15"/>
  <c r="F72" i="15" s="1"/>
  <c r="E39" i="15"/>
  <c r="D39" i="15"/>
  <c r="C39" i="15"/>
  <c r="C72" i="15" s="1"/>
  <c r="Q38" i="15"/>
  <c r="Q105" i="15" s="1"/>
  <c r="P38" i="15"/>
  <c r="P71" i="15" s="1"/>
  <c r="O38" i="15"/>
  <c r="L38" i="15"/>
  <c r="H38" i="15"/>
  <c r="G38" i="15"/>
  <c r="F38" i="15"/>
  <c r="F71" i="15" s="1"/>
  <c r="E38" i="15"/>
  <c r="E71" i="15" s="1"/>
  <c r="D38" i="15"/>
  <c r="C38" i="15"/>
  <c r="C105" i="15" s="1"/>
  <c r="K33" i="15"/>
  <c r="B33" i="15"/>
  <c r="R32" i="15"/>
  <c r="R68" i="15" s="1"/>
  <c r="R101" i="15" s="1"/>
  <c r="R31" i="15"/>
  <c r="R30" i="15"/>
  <c r="J30" i="15"/>
  <c r="I30" i="15"/>
  <c r="R29" i="15"/>
  <c r="R65" i="15" s="1"/>
  <c r="R98" i="15" s="1"/>
  <c r="R28" i="15"/>
  <c r="R64" i="15" s="1"/>
  <c r="R97" i="15" s="1"/>
  <c r="R27" i="15"/>
  <c r="R63" i="15" s="1"/>
  <c r="S27" i="15" s="1"/>
  <c r="T27" i="15" s="1"/>
  <c r="I27" i="15"/>
  <c r="J27" i="15" s="1"/>
  <c r="R26" i="15"/>
  <c r="R62" i="15" s="1"/>
  <c r="R95" i="15" s="1"/>
  <c r="I26" i="15"/>
  <c r="J26" i="15" s="1"/>
  <c r="R25" i="15"/>
  <c r="R61" i="15" s="1"/>
  <c r="R24" i="15"/>
  <c r="R60" i="15" s="1"/>
  <c r="R23" i="15"/>
  <c r="R59" i="15" s="1"/>
  <c r="R92" i="15" s="1"/>
  <c r="I23" i="15"/>
  <c r="J23" i="15" s="1"/>
  <c r="S22" i="15"/>
  <c r="T22" i="15" s="1"/>
  <c r="R22" i="15"/>
  <c r="J22" i="15"/>
  <c r="I22" i="15"/>
  <c r="R21" i="15"/>
  <c r="R57" i="15" s="1"/>
  <c r="R90" i="15" s="1"/>
  <c r="R20" i="15"/>
  <c r="R56" i="15" s="1"/>
  <c r="R89" i="15" s="1"/>
  <c r="S19" i="15"/>
  <c r="T19" i="15" s="1"/>
  <c r="R19" i="15"/>
  <c r="R18" i="15"/>
  <c r="R17" i="15"/>
  <c r="R53" i="15" s="1"/>
  <c r="R86" i="15" s="1"/>
  <c r="R16" i="15"/>
  <c r="R52" i="15" s="1"/>
  <c r="R85" i="15" s="1"/>
  <c r="R15" i="15"/>
  <c r="R51" i="15" s="1"/>
  <c r="R84" i="15" s="1"/>
  <c r="I15" i="15"/>
  <c r="J15" i="15" s="1"/>
  <c r="T14" i="15"/>
  <c r="R14" i="15"/>
  <c r="R50" i="15" s="1"/>
  <c r="R83" i="15" s="1"/>
  <c r="R13" i="15"/>
  <c r="R49" i="15" s="1"/>
  <c r="R12" i="15"/>
  <c r="R48" i="15" s="1"/>
  <c r="I12" i="15"/>
  <c r="J12" i="15" s="1"/>
  <c r="S11" i="15"/>
  <c r="T11" i="15" s="1"/>
  <c r="R11" i="15"/>
  <c r="I11" i="15"/>
  <c r="J11" i="15" s="1"/>
  <c r="R10" i="15"/>
  <c r="R9" i="15"/>
  <c r="R45" i="15" s="1"/>
  <c r="R78" i="15" s="1"/>
  <c r="R8" i="15"/>
  <c r="R44" i="15" s="1"/>
  <c r="R77" i="15" s="1"/>
  <c r="J8" i="15"/>
  <c r="S7" i="15"/>
  <c r="T7" i="15" s="1"/>
  <c r="R7" i="15"/>
  <c r="R6" i="15"/>
  <c r="I6" i="15"/>
  <c r="J6" i="15" s="1"/>
  <c r="R5" i="15"/>
  <c r="R41" i="15" s="1"/>
  <c r="R74" i="15" s="1"/>
  <c r="R4" i="15"/>
  <c r="R40" i="15" s="1"/>
  <c r="R73" i="15" s="1"/>
  <c r="T3" i="15"/>
  <c r="S3" i="15"/>
  <c r="R3" i="15"/>
  <c r="R39" i="15" s="1"/>
  <c r="R72" i="15" s="1"/>
  <c r="R2" i="15"/>
  <c r="R38" i="15" s="1"/>
  <c r="R71" i="15" s="1"/>
  <c r="I2" i="15"/>
  <c r="J2" i="15" s="1"/>
  <c r="R121" i="14"/>
  <c r="P121" i="14"/>
  <c r="R120" i="14"/>
  <c r="P120" i="14"/>
  <c r="G119" i="14"/>
  <c r="C119" i="14"/>
  <c r="H117" i="14"/>
  <c r="G117" i="14"/>
  <c r="G116" i="14"/>
  <c r="D116" i="14"/>
  <c r="H115" i="14"/>
  <c r="G115" i="14"/>
  <c r="F115" i="14"/>
  <c r="G114" i="14"/>
  <c r="D114" i="14"/>
  <c r="H113" i="14"/>
  <c r="G113" i="14"/>
  <c r="F113" i="14"/>
  <c r="C113" i="14"/>
  <c r="G112" i="14"/>
  <c r="D112" i="14"/>
  <c r="C112" i="14"/>
  <c r="G111" i="14"/>
  <c r="F111" i="14"/>
  <c r="D110" i="14"/>
  <c r="C110" i="14"/>
  <c r="D108" i="14"/>
  <c r="C108" i="14"/>
  <c r="H107" i="14"/>
  <c r="G107" i="14"/>
  <c r="C107" i="14"/>
  <c r="H105" i="14"/>
  <c r="G105" i="14"/>
  <c r="G104" i="14"/>
  <c r="D104" i="14"/>
  <c r="H103" i="14"/>
  <c r="G103" i="14"/>
  <c r="F103" i="14"/>
  <c r="G102" i="14"/>
  <c r="D102" i="14"/>
  <c r="H101" i="14"/>
  <c r="G101" i="14"/>
  <c r="F101" i="14"/>
  <c r="G100" i="14"/>
  <c r="D100" i="14"/>
  <c r="C100" i="14"/>
  <c r="G99" i="14"/>
  <c r="F99" i="14"/>
  <c r="D98" i="14"/>
  <c r="C98" i="14"/>
  <c r="D96" i="14"/>
  <c r="C96" i="14"/>
  <c r="C95" i="14"/>
  <c r="H93" i="14"/>
  <c r="G93" i="14"/>
  <c r="G92" i="14"/>
  <c r="H91" i="14"/>
  <c r="G91" i="14"/>
  <c r="F91" i="14"/>
  <c r="H90" i="14"/>
  <c r="E90" i="14"/>
  <c r="D90" i="14"/>
  <c r="I89" i="14"/>
  <c r="H89" i="14"/>
  <c r="G88" i="14"/>
  <c r="F88" i="14"/>
  <c r="E88" i="14"/>
  <c r="D88" i="14"/>
  <c r="E87" i="14"/>
  <c r="I86" i="14"/>
  <c r="H86" i="14"/>
  <c r="G86" i="14"/>
  <c r="F86" i="14"/>
  <c r="E86" i="14"/>
  <c r="G85" i="14"/>
  <c r="D85" i="14"/>
  <c r="I84" i="14"/>
  <c r="H84" i="14"/>
  <c r="G84" i="14"/>
  <c r="R81" i="14"/>
  <c r="Q81" i="14"/>
  <c r="Q121" i="14" s="1"/>
  <c r="P81" i="14"/>
  <c r="L81" i="14"/>
  <c r="L121" i="14" s="1"/>
  <c r="I81" i="14"/>
  <c r="I121" i="14" s="1"/>
  <c r="H81" i="14"/>
  <c r="H121" i="14" s="1"/>
  <c r="G81" i="14"/>
  <c r="G121" i="14" s="1"/>
  <c r="F81" i="14"/>
  <c r="E81" i="14"/>
  <c r="E121" i="14" s="1"/>
  <c r="D81" i="14"/>
  <c r="D121" i="14" s="1"/>
  <c r="C81" i="14"/>
  <c r="C121" i="14" s="1"/>
  <c r="R80" i="14"/>
  <c r="Q80" i="14"/>
  <c r="Q120" i="14" s="1"/>
  <c r="P80" i="14"/>
  <c r="L80" i="14"/>
  <c r="L120" i="14" s="1"/>
  <c r="I80" i="14"/>
  <c r="I120" i="14" s="1"/>
  <c r="H80" i="14"/>
  <c r="H120" i="14" s="1"/>
  <c r="G80" i="14"/>
  <c r="G120" i="14" s="1"/>
  <c r="F80" i="14"/>
  <c r="F120" i="14" s="1"/>
  <c r="E80" i="14"/>
  <c r="D80" i="14"/>
  <c r="D120" i="14" s="1"/>
  <c r="C80" i="14"/>
  <c r="C120" i="14" s="1"/>
  <c r="R79" i="14"/>
  <c r="R119" i="14" s="1"/>
  <c r="Q79" i="14"/>
  <c r="Q119" i="14" s="1"/>
  <c r="P79" i="14"/>
  <c r="P119" i="14" s="1"/>
  <c r="L79" i="14"/>
  <c r="L119" i="14" s="1"/>
  <c r="I79" i="14"/>
  <c r="I119" i="14" s="1"/>
  <c r="H79" i="14"/>
  <c r="H119" i="14" s="1"/>
  <c r="G79" i="14"/>
  <c r="F79" i="14"/>
  <c r="F119" i="14" s="1"/>
  <c r="E79" i="14"/>
  <c r="E119" i="14" s="1"/>
  <c r="D79" i="14"/>
  <c r="C79" i="14"/>
  <c r="R78" i="14"/>
  <c r="R118" i="14" s="1"/>
  <c r="Q78" i="14"/>
  <c r="Q118" i="14" s="1"/>
  <c r="P78" i="14"/>
  <c r="P118" i="14" s="1"/>
  <c r="L78" i="14"/>
  <c r="L118" i="14" s="1"/>
  <c r="I78" i="14"/>
  <c r="I118" i="14" s="1"/>
  <c r="H78" i="14"/>
  <c r="H118" i="14" s="1"/>
  <c r="G78" i="14"/>
  <c r="G118" i="14" s="1"/>
  <c r="F78" i="14"/>
  <c r="F118" i="14" s="1"/>
  <c r="E78" i="14"/>
  <c r="E118" i="14" s="1"/>
  <c r="D78" i="14"/>
  <c r="D118" i="14" s="1"/>
  <c r="C78" i="14"/>
  <c r="R77" i="14"/>
  <c r="R117" i="14" s="1"/>
  <c r="Q77" i="14"/>
  <c r="Q117" i="14" s="1"/>
  <c r="P77" i="14"/>
  <c r="P117" i="14" s="1"/>
  <c r="L77" i="14"/>
  <c r="L117" i="14" s="1"/>
  <c r="I77" i="14"/>
  <c r="I117" i="14" s="1"/>
  <c r="H77" i="14"/>
  <c r="G77" i="14"/>
  <c r="F77" i="14"/>
  <c r="F117" i="14" s="1"/>
  <c r="E77" i="14"/>
  <c r="E117" i="14" s="1"/>
  <c r="D77" i="14"/>
  <c r="D117" i="14" s="1"/>
  <c r="C77" i="14"/>
  <c r="R76" i="14"/>
  <c r="R116" i="14" s="1"/>
  <c r="Q76" i="14"/>
  <c r="Q116" i="14" s="1"/>
  <c r="P76" i="14"/>
  <c r="P116" i="14" s="1"/>
  <c r="L76" i="14"/>
  <c r="L116" i="14" s="1"/>
  <c r="I76" i="14"/>
  <c r="I116" i="14" s="1"/>
  <c r="H76" i="14"/>
  <c r="H116" i="14" s="1"/>
  <c r="G76" i="14"/>
  <c r="F76" i="14"/>
  <c r="F116" i="14" s="1"/>
  <c r="E76" i="14"/>
  <c r="E116" i="14" s="1"/>
  <c r="D76" i="14"/>
  <c r="C76" i="14"/>
  <c r="R75" i="14"/>
  <c r="R115" i="14" s="1"/>
  <c r="Q75" i="14"/>
  <c r="Q115" i="14" s="1"/>
  <c r="P75" i="14"/>
  <c r="P115" i="14" s="1"/>
  <c r="L75" i="14"/>
  <c r="L115" i="14" s="1"/>
  <c r="I75" i="14"/>
  <c r="I115" i="14" s="1"/>
  <c r="H75" i="14"/>
  <c r="G75" i="14"/>
  <c r="F75" i="14"/>
  <c r="E75" i="14"/>
  <c r="E115" i="14" s="1"/>
  <c r="D75" i="14"/>
  <c r="D115" i="14" s="1"/>
  <c r="C75" i="14"/>
  <c r="C115" i="14" s="1"/>
  <c r="R74" i="14"/>
  <c r="R114" i="14" s="1"/>
  <c r="Q74" i="14"/>
  <c r="Q114" i="14" s="1"/>
  <c r="P74" i="14"/>
  <c r="P114" i="14" s="1"/>
  <c r="L74" i="14"/>
  <c r="L114" i="14" s="1"/>
  <c r="I74" i="14"/>
  <c r="I114" i="14" s="1"/>
  <c r="H74" i="14"/>
  <c r="H114" i="14" s="1"/>
  <c r="G74" i="14"/>
  <c r="F74" i="14"/>
  <c r="F114" i="14" s="1"/>
  <c r="E74" i="14"/>
  <c r="E114" i="14" s="1"/>
  <c r="D74" i="14"/>
  <c r="C74" i="14"/>
  <c r="R73" i="14"/>
  <c r="R113" i="14" s="1"/>
  <c r="Q73" i="14"/>
  <c r="Q113" i="14" s="1"/>
  <c r="P73" i="14"/>
  <c r="P113" i="14" s="1"/>
  <c r="L73" i="14"/>
  <c r="L113" i="14" s="1"/>
  <c r="I73" i="14"/>
  <c r="I113" i="14" s="1"/>
  <c r="H73" i="14"/>
  <c r="G73" i="14"/>
  <c r="F73" i="14"/>
  <c r="E73" i="14"/>
  <c r="E113" i="14" s="1"/>
  <c r="D73" i="14"/>
  <c r="D113" i="14" s="1"/>
  <c r="C73" i="14"/>
  <c r="R72" i="14"/>
  <c r="R112" i="14" s="1"/>
  <c r="Q72" i="14"/>
  <c r="Q112" i="14" s="1"/>
  <c r="P72" i="14"/>
  <c r="P112" i="14" s="1"/>
  <c r="L72" i="14"/>
  <c r="L112" i="14" s="1"/>
  <c r="I72" i="14"/>
  <c r="I112" i="14" s="1"/>
  <c r="H72" i="14"/>
  <c r="H112" i="14" s="1"/>
  <c r="G72" i="14"/>
  <c r="F72" i="14"/>
  <c r="F112" i="14" s="1"/>
  <c r="E72" i="14"/>
  <c r="E112" i="14" s="1"/>
  <c r="D72" i="14"/>
  <c r="C72" i="14"/>
  <c r="R71" i="14"/>
  <c r="R111" i="14" s="1"/>
  <c r="Q71" i="14"/>
  <c r="Q111" i="14" s="1"/>
  <c r="P71" i="14"/>
  <c r="P111" i="14" s="1"/>
  <c r="L71" i="14"/>
  <c r="L111" i="14" s="1"/>
  <c r="I71" i="14"/>
  <c r="I111" i="14" s="1"/>
  <c r="H71" i="14"/>
  <c r="H111" i="14" s="1"/>
  <c r="G71" i="14"/>
  <c r="F71" i="14"/>
  <c r="E71" i="14"/>
  <c r="E111" i="14" s="1"/>
  <c r="D71" i="14"/>
  <c r="D111" i="14" s="1"/>
  <c r="C71" i="14"/>
  <c r="C111" i="14" s="1"/>
  <c r="R70" i="14"/>
  <c r="R110" i="14" s="1"/>
  <c r="Q70" i="14"/>
  <c r="Q110" i="14" s="1"/>
  <c r="P70" i="14"/>
  <c r="P110" i="14" s="1"/>
  <c r="L70" i="14"/>
  <c r="L110" i="14" s="1"/>
  <c r="I70" i="14"/>
  <c r="I110" i="14" s="1"/>
  <c r="H70" i="14"/>
  <c r="H110" i="14" s="1"/>
  <c r="G70" i="14"/>
  <c r="G110" i="14" s="1"/>
  <c r="F70" i="14"/>
  <c r="F110" i="14" s="1"/>
  <c r="E70" i="14"/>
  <c r="E110" i="14" s="1"/>
  <c r="D70" i="14"/>
  <c r="C70" i="14"/>
  <c r="R69" i="14"/>
  <c r="R109" i="14" s="1"/>
  <c r="Q69" i="14"/>
  <c r="Q109" i="14" s="1"/>
  <c r="P69" i="14"/>
  <c r="P109" i="14" s="1"/>
  <c r="L69" i="14"/>
  <c r="L109" i="14" s="1"/>
  <c r="I69" i="14"/>
  <c r="I109" i="14" s="1"/>
  <c r="H69" i="14"/>
  <c r="H109" i="14" s="1"/>
  <c r="G69" i="14"/>
  <c r="G109" i="14" s="1"/>
  <c r="F69" i="14"/>
  <c r="E69" i="14"/>
  <c r="E109" i="14" s="1"/>
  <c r="D69" i="14"/>
  <c r="D109" i="14" s="1"/>
  <c r="C69" i="14"/>
  <c r="C109" i="14" s="1"/>
  <c r="R68" i="14"/>
  <c r="R108" i="14" s="1"/>
  <c r="Q68" i="14"/>
  <c r="Q108" i="14" s="1"/>
  <c r="P68" i="14"/>
  <c r="P108" i="14" s="1"/>
  <c r="L68" i="14"/>
  <c r="L108" i="14" s="1"/>
  <c r="I68" i="14"/>
  <c r="I108" i="14" s="1"/>
  <c r="H68" i="14"/>
  <c r="H108" i="14" s="1"/>
  <c r="G68" i="14"/>
  <c r="G108" i="14" s="1"/>
  <c r="F68" i="14"/>
  <c r="F108" i="14" s="1"/>
  <c r="E68" i="14"/>
  <c r="D68" i="14"/>
  <c r="C68" i="14"/>
  <c r="R67" i="14"/>
  <c r="R107" i="14" s="1"/>
  <c r="Q67" i="14"/>
  <c r="Q107" i="14" s="1"/>
  <c r="P67" i="14"/>
  <c r="P107" i="14" s="1"/>
  <c r="L67" i="14"/>
  <c r="L107" i="14" s="1"/>
  <c r="I67" i="14"/>
  <c r="I107" i="14" s="1"/>
  <c r="H67" i="14"/>
  <c r="G67" i="14"/>
  <c r="F67" i="14"/>
  <c r="F107" i="14" s="1"/>
  <c r="E67" i="14"/>
  <c r="E107" i="14" s="1"/>
  <c r="D67" i="14"/>
  <c r="C67" i="14"/>
  <c r="R66" i="14"/>
  <c r="R106" i="14" s="1"/>
  <c r="Q66" i="14"/>
  <c r="Q106" i="14" s="1"/>
  <c r="P66" i="14"/>
  <c r="P106" i="14" s="1"/>
  <c r="L66" i="14"/>
  <c r="L106" i="14" s="1"/>
  <c r="I66" i="14"/>
  <c r="I106" i="14" s="1"/>
  <c r="H66" i="14"/>
  <c r="H106" i="14" s="1"/>
  <c r="G66" i="14"/>
  <c r="G106" i="14" s="1"/>
  <c r="F66" i="14"/>
  <c r="F106" i="14" s="1"/>
  <c r="E66" i="14"/>
  <c r="E106" i="14" s="1"/>
  <c r="D66" i="14"/>
  <c r="D106" i="14" s="1"/>
  <c r="C66" i="14"/>
  <c r="R65" i="14"/>
  <c r="R105" i="14" s="1"/>
  <c r="Q65" i="14"/>
  <c r="Q105" i="14" s="1"/>
  <c r="P65" i="14"/>
  <c r="P105" i="14" s="1"/>
  <c r="L65" i="14"/>
  <c r="L105" i="14" s="1"/>
  <c r="I65" i="14"/>
  <c r="I105" i="14" s="1"/>
  <c r="H65" i="14"/>
  <c r="G65" i="14"/>
  <c r="F65" i="14"/>
  <c r="F105" i="14" s="1"/>
  <c r="E65" i="14"/>
  <c r="E105" i="14" s="1"/>
  <c r="D65" i="14"/>
  <c r="D105" i="14" s="1"/>
  <c r="C65" i="14"/>
  <c r="R64" i="14"/>
  <c r="R104" i="14" s="1"/>
  <c r="Q64" i="14"/>
  <c r="Q104" i="14" s="1"/>
  <c r="P64" i="14"/>
  <c r="P104" i="14" s="1"/>
  <c r="L64" i="14"/>
  <c r="L104" i="14" s="1"/>
  <c r="I64" i="14"/>
  <c r="I104" i="14" s="1"/>
  <c r="H64" i="14"/>
  <c r="H104" i="14" s="1"/>
  <c r="G64" i="14"/>
  <c r="F64" i="14"/>
  <c r="F104" i="14" s="1"/>
  <c r="E64" i="14"/>
  <c r="E104" i="14" s="1"/>
  <c r="D64" i="14"/>
  <c r="C64" i="14"/>
  <c r="R63" i="14"/>
  <c r="R103" i="14" s="1"/>
  <c r="Q63" i="14"/>
  <c r="Q103" i="14" s="1"/>
  <c r="P63" i="14"/>
  <c r="P103" i="14" s="1"/>
  <c r="L63" i="14"/>
  <c r="L103" i="14" s="1"/>
  <c r="I63" i="14"/>
  <c r="I103" i="14" s="1"/>
  <c r="H63" i="14"/>
  <c r="G63" i="14"/>
  <c r="F63" i="14"/>
  <c r="E63" i="14"/>
  <c r="E103" i="14" s="1"/>
  <c r="D63" i="14"/>
  <c r="D103" i="14" s="1"/>
  <c r="C63" i="14"/>
  <c r="C103" i="14" s="1"/>
  <c r="R62" i="14"/>
  <c r="R102" i="14" s="1"/>
  <c r="Q62" i="14"/>
  <c r="Q102" i="14" s="1"/>
  <c r="P62" i="14"/>
  <c r="P102" i="14" s="1"/>
  <c r="L62" i="14"/>
  <c r="L102" i="14" s="1"/>
  <c r="I62" i="14"/>
  <c r="I102" i="14" s="1"/>
  <c r="H62" i="14"/>
  <c r="H102" i="14" s="1"/>
  <c r="G62" i="14"/>
  <c r="F62" i="14"/>
  <c r="F102" i="14" s="1"/>
  <c r="E62" i="14"/>
  <c r="E102" i="14" s="1"/>
  <c r="D62" i="14"/>
  <c r="C62" i="14"/>
  <c r="R61" i="14"/>
  <c r="R101" i="14" s="1"/>
  <c r="Q61" i="14"/>
  <c r="Q101" i="14" s="1"/>
  <c r="P61" i="14"/>
  <c r="P101" i="14" s="1"/>
  <c r="L61" i="14"/>
  <c r="L101" i="14" s="1"/>
  <c r="I61" i="14"/>
  <c r="I101" i="14" s="1"/>
  <c r="H61" i="14"/>
  <c r="G61" i="14"/>
  <c r="F61" i="14"/>
  <c r="E61" i="14"/>
  <c r="E101" i="14" s="1"/>
  <c r="D61" i="14"/>
  <c r="D101" i="14" s="1"/>
  <c r="C61" i="14"/>
  <c r="C101" i="14" s="1"/>
  <c r="R60" i="14"/>
  <c r="R100" i="14" s="1"/>
  <c r="Q60" i="14"/>
  <c r="Q100" i="14" s="1"/>
  <c r="P60" i="14"/>
  <c r="P100" i="14" s="1"/>
  <c r="L60" i="14"/>
  <c r="L100" i="14" s="1"/>
  <c r="I60" i="14"/>
  <c r="I100" i="14" s="1"/>
  <c r="H60" i="14"/>
  <c r="H100" i="14" s="1"/>
  <c r="G60" i="14"/>
  <c r="F60" i="14"/>
  <c r="F100" i="14" s="1"/>
  <c r="E60" i="14"/>
  <c r="E100" i="14" s="1"/>
  <c r="D60" i="14"/>
  <c r="C60" i="14"/>
  <c r="R59" i="14"/>
  <c r="R99" i="14" s="1"/>
  <c r="Q59" i="14"/>
  <c r="Q99" i="14" s="1"/>
  <c r="P59" i="14"/>
  <c r="P99" i="14" s="1"/>
  <c r="L59" i="14"/>
  <c r="L99" i="14" s="1"/>
  <c r="I59" i="14"/>
  <c r="I99" i="14" s="1"/>
  <c r="H59" i="14"/>
  <c r="H99" i="14" s="1"/>
  <c r="G59" i="14"/>
  <c r="F59" i="14"/>
  <c r="E59" i="14"/>
  <c r="E99" i="14" s="1"/>
  <c r="D59" i="14"/>
  <c r="D99" i="14" s="1"/>
  <c r="C59" i="14"/>
  <c r="C99" i="14" s="1"/>
  <c r="R58" i="14"/>
  <c r="R98" i="14" s="1"/>
  <c r="Q58" i="14"/>
  <c r="Q98" i="14" s="1"/>
  <c r="P58" i="14"/>
  <c r="P98" i="14" s="1"/>
  <c r="L58" i="14"/>
  <c r="L98" i="14" s="1"/>
  <c r="I58" i="14"/>
  <c r="I98" i="14" s="1"/>
  <c r="H58" i="14"/>
  <c r="H98" i="14" s="1"/>
  <c r="G58" i="14"/>
  <c r="G98" i="14" s="1"/>
  <c r="F58" i="14"/>
  <c r="F98" i="14" s="1"/>
  <c r="E58" i="14"/>
  <c r="E98" i="14" s="1"/>
  <c r="D58" i="14"/>
  <c r="C58" i="14"/>
  <c r="R57" i="14"/>
  <c r="R97" i="14" s="1"/>
  <c r="Q57" i="14"/>
  <c r="Q97" i="14" s="1"/>
  <c r="P57" i="14"/>
  <c r="P97" i="14" s="1"/>
  <c r="L57" i="14"/>
  <c r="L97" i="14" s="1"/>
  <c r="I57" i="14"/>
  <c r="I97" i="14" s="1"/>
  <c r="H57" i="14"/>
  <c r="H97" i="14" s="1"/>
  <c r="G57" i="14"/>
  <c r="G97" i="14" s="1"/>
  <c r="F57" i="14"/>
  <c r="E57" i="14"/>
  <c r="E97" i="14" s="1"/>
  <c r="D57" i="14"/>
  <c r="D97" i="14" s="1"/>
  <c r="C57" i="14"/>
  <c r="C97" i="14" s="1"/>
  <c r="R56" i="14"/>
  <c r="R96" i="14" s="1"/>
  <c r="Q56" i="14"/>
  <c r="Q96" i="14" s="1"/>
  <c r="P56" i="14"/>
  <c r="P96" i="14" s="1"/>
  <c r="L56" i="14"/>
  <c r="L96" i="14" s="1"/>
  <c r="I56" i="14"/>
  <c r="I96" i="14" s="1"/>
  <c r="H56" i="14"/>
  <c r="H96" i="14" s="1"/>
  <c r="G56" i="14"/>
  <c r="G96" i="14" s="1"/>
  <c r="F56" i="14"/>
  <c r="F96" i="14" s="1"/>
  <c r="E56" i="14"/>
  <c r="D56" i="14"/>
  <c r="C56" i="14"/>
  <c r="R55" i="14"/>
  <c r="R95" i="14" s="1"/>
  <c r="Q55" i="14"/>
  <c r="Q95" i="14" s="1"/>
  <c r="P55" i="14"/>
  <c r="P95" i="14" s="1"/>
  <c r="L55" i="14"/>
  <c r="L95" i="14" s="1"/>
  <c r="I55" i="14"/>
  <c r="I95" i="14" s="1"/>
  <c r="H55" i="14"/>
  <c r="H95" i="14" s="1"/>
  <c r="G55" i="14"/>
  <c r="G95" i="14" s="1"/>
  <c r="F55" i="14"/>
  <c r="F95" i="14" s="1"/>
  <c r="E55" i="14"/>
  <c r="E95" i="14" s="1"/>
  <c r="D55" i="14"/>
  <c r="C55" i="14"/>
  <c r="R54" i="14"/>
  <c r="R94" i="14" s="1"/>
  <c r="Q54" i="14"/>
  <c r="Q94" i="14" s="1"/>
  <c r="P54" i="14"/>
  <c r="P94" i="14" s="1"/>
  <c r="L54" i="14"/>
  <c r="L94" i="14" s="1"/>
  <c r="I54" i="14"/>
  <c r="I94" i="14" s="1"/>
  <c r="H54" i="14"/>
  <c r="H94" i="14" s="1"/>
  <c r="G54" i="14"/>
  <c r="G94" i="14" s="1"/>
  <c r="F54" i="14"/>
  <c r="F94" i="14" s="1"/>
  <c r="E54" i="14"/>
  <c r="E94" i="14" s="1"/>
  <c r="D54" i="14"/>
  <c r="D94" i="14" s="1"/>
  <c r="C54" i="14"/>
  <c r="R53" i="14"/>
  <c r="R93" i="14" s="1"/>
  <c r="Q53" i="14"/>
  <c r="Q93" i="14" s="1"/>
  <c r="P53" i="14"/>
  <c r="P93" i="14" s="1"/>
  <c r="L53" i="14"/>
  <c r="L93" i="14" s="1"/>
  <c r="I53" i="14"/>
  <c r="I93" i="14" s="1"/>
  <c r="H53" i="14"/>
  <c r="G53" i="14"/>
  <c r="F53" i="14"/>
  <c r="F93" i="14" s="1"/>
  <c r="E53" i="14"/>
  <c r="E93" i="14" s="1"/>
  <c r="D53" i="14"/>
  <c r="D93" i="14" s="1"/>
  <c r="C53" i="14"/>
  <c r="R52" i="14"/>
  <c r="R92" i="14" s="1"/>
  <c r="Q52" i="14"/>
  <c r="Q92" i="14" s="1"/>
  <c r="P52" i="14"/>
  <c r="P92" i="14" s="1"/>
  <c r="L52" i="14"/>
  <c r="L92" i="14" s="1"/>
  <c r="I52" i="14"/>
  <c r="I92" i="14" s="1"/>
  <c r="H52" i="14"/>
  <c r="H92" i="14" s="1"/>
  <c r="G52" i="14"/>
  <c r="F52" i="14"/>
  <c r="F92" i="14" s="1"/>
  <c r="E52" i="14"/>
  <c r="E92" i="14" s="1"/>
  <c r="D52" i="14"/>
  <c r="D92" i="14" s="1"/>
  <c r="C52" i="14"/>
  <c r="C92" i="14" s="1"/>
  <c r="R51" i="14"/>
  <c r="R91" i="14" s="1"/>
  <c r="Q51" i="14"/>
  <c r="Q91" i="14" s="1"/>
  <c r="P51" i="14"/>
  <c r="P91" i="14" s="1"/>
  <c r="L51" i="14"/>
  <c r="L91" i="14" s="1"/>
  <c r="I51" i="14"/>
  <c r="I91" i="14" s="1"/>
  <c r="H51" i="14"/>
  <c r="G51" i="14"/>
  <c r="F51" i="14"/>
  <c r="E51" i="14"/>
  <c r="E91" i="14" s="1"/>
  <c r="D51" i="14"/>
  <c r="D91" i="14" s="1"/>
  <c r="C51" i="14"/>
  <c r="C91" i="14" s="1"/>
  <c r="R50" i="14"/>
  <c r="R90" i="14" s="1"/>
  <c r="Q50" i="14"/>
  <c r="Q90" i="14" s="1"/>
  <c r="P50" i="14"/>
  <c r="P90" i="14" s="1"/>
  <c r="L50" i="14"/>
  <c r="L90" i="14" s="1"/>
  <c r="I50" i="14"/>
  <c r="I90" i="14" s="1"/>
  <c r="H50" i="14"/>
  <c r="G50" i="14"/>
  <c r="G90" i="14" s="1"/>
  <c r="F50" i="14"/>
  <c r="F90" i="14" s="1"/>
  <c r="E50" i="14"/>
  <c r="D50" i="14"/>
  <c r="C50" i="14"/>
  <c r="J8" i="14" s="1"/>
  <c r="K8" i="14" s="1"/>
  <c r="S49" i="14"/>
  <c r="S89" i="14" s="1"/>
  <c r="R49" i="14"/>
  <c r="R89" i="14" s="1"/>
  <c r="Q49" i="14"/>
  <c r="Q89" i="14" s="1"/>
  <c r="P49" i="14"/>
  <c r="P89" i="14" s="1"/>
  <c r="L49" i="14"/>
  <c r="L89" i="14" s="1"/>
  <c r="I49" i="14"/>
  <c r="H49" i="14"/>
  <c r="G49" i="14"/>
  <c r="G89" i="14" s="1"/>
  <c r="F49" i="14"/>
  <c r="F89" i="14" s="1"/>
  <c r="E49" i="14"/>
  <c r="E89" i="14" s="1"/>
  <c r="D49" i="14"/>
  <c r="D89" i="14" s="1"/>
  <c r="C49" i="14"/>
  <c r="C89" i="14" s="1"/>
  <c r="R48" i="14"/>
  <c r="R88" i="14" s="1"/>
  <c r="Q48" i="14"/>
  <c r="Q88" i="14" s="1"/>
  <c r="P48" i="14"/>
  <c r="P88" i="14" s="1"/>
  <c r="L48" i="14"/>
  <c r="L88" i="14" s="1"/>
  <c r="I48" i="14"/>
  <c r="I88" i="14" s="1"/>
  <c r="H48" i="14"/>
  <c r="H88" i="14" s="1"/>
  <c r="G48" i="14"/>
  <c r="F48" i="14"/>
  <c r="E48" i="14"/>
  <c r="D48" i="14"/>
  <c r="C48" i="14"/>
  <c r="J6" i="14" s="1"/>
  <c r="K6" i="14" s="1"/>
  <c r="S47" i="14"/>
  <c r="R47" i="14"/>
  <c r="R87" i="14" s="1"/>
  <c r="Q47" i="14"/>
  <c r="Q87" i="14" s="1"/>
  <c r="P47" i="14"/>
  <c r="P87" i="14" s="1"/>
  <c r="L47" i="14"/>
  <c r="L87" i="14" s="1"/>
  <c r="I47" i="14"/>
  <c r="I87" i="14" s="1"/>
  <c r="H47" i="14"/>
  <c r="H87" i="14" s="1"/>
  <c r="G47" i="14"/>
  <c r="G87" i="14" s="1"/>
  <c r="F47" i="14"/>
  <c r="F87" i="14" s="1"/>
  <c r="E47" i="14"/>
  <c r="D47" i="14"/>
  <c r="D87" i="14" s="1"/>
  <c r="C47" i="14"/>
  <c r="R46" i="14"/>
  <c r="R86" i="14" s="1"/>
  <c r="Q46" i="14"/>
  <c r="Q86" i="14" s="1"/>
  <c r="P46" i="14"/>
  <c r="P86" i="14" s="1"/>
  <c r="L46" i="14"/>
  <c r="L86" i="14" s="1"/>
  <c r="I46" i="14"/>
  <c r="H46" i="14"/>
  <c r="G46" i="14"/>
  <c r="F46" i="14"/>
  <c r="E46" i="14"/>
  <c r="D46" i="14"/>
  <c r="D86" i="14" s="1"/>
  <c r="C46" i="14"/>
  <c r="C86" i="14" s="1"/>
  <c r="S45" i="14"/>
  <c r="S85" i="14" s="1"/>
  <c r="R45" i="14"/>
  <c r="R85" i="14" s="1"/>
  <c r="Q45" i="14"/>
  <c r="P45" i="14"/>
  <c r="P85" i="14" s="1"/>
  <c r="L45" i="14"/>
  <c r="L85" i="14" s="1"/>
  <c r="I45" i="14"/>
  <c r="I85" i="14" s="1"/>
  <c r="H45" i="14"/>
  <c r="H85" i="14" s="1"/>
  <c r="G45" i="14"/>
  <c r="F45" i="14"/>
  <c r="F85" i="14" s="1"/>
  <c r="E45" i="14"/>
  <c r="E85" i="14" s="1"/>
  <c r="D45" i="14"/>
  <c r="C45" i="14"/>
  <c r="S44" i="14"/>
  <c r="R44" i="14"/>
  <c r="R84" i="14" s="1"/>
  <c r="Q44" i="14"/>
  <c r="P44" i="14"/>
  <c r="L44" i="14"/>
  <c r="I44" i="14"/>
  <c r="H44" i="14"/>
  <c r="G44" i="14"/>
  <c r="F44" i="14"/>
  <c r="E44" i="14"/>
  <c r="D44" i="14"/>
  <c r="C44" i="14"/>
  <c r="B40" i="14"/>
  <c r="S39" i="14"/>
  <c r="S81" i="14" s="1"/>
  <c r="S121" i="14" s="1"/>
  <c r="U38" i="14"/>
  <c r="T38" i="14"/>
  <c r="S38" i="14"/>
  <c r="S80" i="14" s="1"/>
  <c r="S120" i="14" s="1"/>
  <c r="T37" i="14"/>
  <c r="U37" i="14" s="1"/>
  <c r="S37" i="14"/>
  <c r="S79" i="14" s="1"/>
  <c r="S119" i="14" s="1"/>
  <c r="S36" i="14"/>
  <c r="S78" i="14" s="1"/>
  <c r="S118" i="14" s="1"/>
  <c r="T35" i="14"/>
  <c r="U35" i="14" s="1"/>
  <c r="S35" i="14"/>
  <c r="S77" i="14" s="1"/>
  <c r="S117" i="14" s="1"/>
  <c r="S34" i="14"/>
  <c r="S76" i="14" s="1"/>
  <c r="S116" i="14" s="1"/>
  <c r="S33" i="14"/>
  <c r="S75" i="14" s="1"/>
  <c r="U32" i="14"/>
  <c r="T32" i="14"/>
  <c r="S32" i="14"/>
  <c r="S74" i="14" s="1"/>
  <c r="S114" i="14" s="1"/>
  <c r="T31" i="14"/>
  <c r="U31" i="14" s="1"/>
  <c r="S31" i="14"/>
  <c r="S73" i="14" s="1"/>
  <c r="S113" i="14" s="1"/>
  <c r="J31" i="14"/>
  <c r="K31" i="14" s="1"/>
  <c r="T30" i="14"/>
  <c r="U30" i="14" s="1"/>
  <c r="S30" i="14"/>
  <c r="S72" i="14" s="1"/>
  <c r="S112" i="14" s="1"/>
  <c r="T29" i="14"/>
  <c r="U29" i="14" s="1"/>
  <c r="S29" i="14"/>
  <c r="S71" i="14" s="1"/>
  <c r="S111" i="14" s="1"/>
  <c r="T28" i="14"/>
  <c r="U28" i="14" s="1"/>
  <c r="S28" i="14"/>
  <c r="S70" i="14" s="1"/>
  <c r="S110" i="14" s="1"/>
  <c r="J28" i="14"/>
  <c r="K28" i="14" s="1"/>
  <c r="S27" i="14"/>
  <c r="S69" i="14" s="1"/>
  <c r="S109" i="14" s="1"/>
  <c r="U26" i="14"/>
  <c r="T26" i="14"/>
  <c r="S26" i="14"/>
  <c r="S68" i="14" s="1"/>
  <c r="S108" i="14" s="1"/>
  <c r="T25" i="14"/>
  <c r="U25" i="14" s="1"/>
  <c r="S25" i="14"/>
  <c r="S67" i="14" s="1"/>
  <c r="S107" i="14" s="1"/>
  <c r="S24" i="14"/>
  <c r="S66" i="14" s="1"/>
  <c r="S106" i="14" s="1"/>
  <c r="U23" i="14"/>
  <c r="T23" i="14"/>
  <c r="S23" i="14"/>
  <c r="S65" i="14" s="1"/>
  <c r="S105" i="14" s="1"/>
  <c r="S22" i="14"/>
  <c r="S64" i="14" s="1"/>
  <c r="S104" i="14" s="1"/>
  <c r="S21" i="14"/>
  <c r="S63" i="14" s="1"/>
  <c r="U20" i="14"/>
  <c r="T20" i="14"/>
  <c r="S20" i="14"/>
  <c r="S62" i="14" s="1"/>
  <c r="S102" i="14" s="1"/>
  <c r="T19" i="14"/>
  <c r="U19" i="14" s="1"/>
  <c r="S19" i="14"/>
  <c r="S61" i="14" s="1"/>
  <c r="S101" i="14" s="1"/>
  <c r="J19" i="14"/>
  <c r="K19" i="14" s="1"/>
  <c r="T18" i="14"/>
  <c r="U18" i="14" s="1"/>
  <c r="S18" i="14"/>
  <c r="S60" i="14" s="1"/>
  <c r="S100" i="14" s="1"/>
  <c r="T17" i="14"/>
  <c r="U17" i="14" s="1"/>
  <c r="S17" i="14"/>
  <c r="S59" i="14" s="1"/>
  <c r="S99" i="14" s="1"/>
  <c r="T16" i="14"/>
  <c r="U16" i="14" s="1"/>
  <c r="S16" i="14"/>
  <c r="S58" i="14" s="1"/>
  <c r="S98" i="14" s="1"/>
  <c r="J16" i="14"/>
  <c r="K16" i="14" s="1"/>
  <c r="S15" i="14"/>
  <c r="S57" i="14" s="1"/>
  <c r="S97" i="14" s="1"/>
  <c r="U14" i="14"/>
  <c r="T14" i="14"/>
  <c r="S14" i="14"/>
  <c r="S56" i="14" s="1"/>
  <c r="S96" i="14" s="1"/>
  <c r="T13" i="14"/>
  <c r="U13" i="14" s="1"/>
  <c r="S13" i="14"/>
  <c r="S55" i="14" s="1"/>
  <c r="S95" i="14" s="1"/>
  <c r="S12" i="14"/>
  <c r="S54" i="14" s="1"/>
  <c r="T11" i="14"/>
  <c r="U11" i="14" s="1"/>
  <c r="S11" i="14"/>
  <c r="S53" i="14" s="1"/>
  <c r="S93" i="14" s="1"/>
  <c r="S10" i="14"/>
  <c r="S52" i="14" s="1"/>
  <c r="S92" i="14" s="1"/>
  <c r="S9" i="14"/>
  <c r="S51" i="14" s="1"/>
  <c r="J9" i="14"/>
  <c r="K9" i="14" s="1"/>
  <c r="U8" i="14"/>
  <c r="T8" i="14"/>
  <c r="S8" i="14"/>
  <c r="S50" i="14" s="1"/>
  <c r="S90" i="14" s="1"/>
  <c r="T7" i="14"/>
  <c r="U7" i="14" s="1"/>
  <c r="S7" i="14"/>
  <c r="S6" i="14"/>
  <c r="S48" i="14" s="1"/>
  <c r="S5" i="14"/>
  <c r="S4" i="14"/>
  <c r="S46" i="14" s="1"/>
  <c r="K4" i="14"/>
  <c r="J4" i="14"/>
  <c r="S3" i="14"/>
  <c r="S2" i="14"/>
  <c r="U82" i="13"/>
  <c r="T82" i="13"/>
  <c r="S82" i="13"/>
  <c r="I82" i="13"/>
  <c r="H82" i="13"/>
  <c r="G82" i="13"/>
  <c r="F82" i="13"/>
  <c r="E82" i="13"/>
  <c r="D82" i="13"/>
  <c r="C82" i="13"/>
  <c r="J82" i="13" s="1"/>
  <c r="W78" i="13"/>
  <c r="V78" i="13"/>
  <c r="U78" i="13"/>
  <c r="T78" i="13"/>
  <c r="S78" i="13"/>
  <c r="I78" i="13"/>
  <c r="H78" i="13"/>
  <c r="G78" i="13"/>
  <c r="F78" i="13"/>
  <c r="E78" i="13"/>
  <c r="D78" i="13"/>
  <c r="C78" i="13"/>
  <c r="X77" i="13"/>
  <c r="W77" i="13"/>
  <c r="V77" i="13"/>
  <c r="U77" i="13"/>
  <c r="T77" i="13"/>
  <c r="S77" i="13"/>
  <c r="I77" i="13"/>
  <c r="H77" i="13"/>
  <c r="G77" i="13"/>
  <c r="F77" i="13"/>
  <c r="E77" i="13"/>
  <c r="D77" i="13"/>
  <c r="C77" i="13"/>
  <c r="X76" i="13"/>
  <c r="W76" i="13"/>
  <c r="V76" i="13"/>
  <c r="U76" i="13"/>
  <c r="T76" i="13"/>
  <c r="S76" i="13"/>
  <c r="I76" i="13"/>
  <c r="H76" i="13"/>
  <c r="G76" i="13"/>
  <c r="F76" i="13"/>
  <c r="E76" i="13"/>
  <c r="D76" i="13"/>
  <c r="C76" i="13"/>
  <c r="X75" i="13"/>
  <c r="U75" i="13"/>
  <c r="T75" i="13"/>
  <c r="S75" i="13"/>
  <c r="I75" i="13"/>
  <c r="H75" i="13"/>
  <c r="G75" i="13"/>
  <c r="F75" i="13"/>
  <c r="E75" i="13"/>
  <c r="D75" i="13"/>
  <c r="C75" i="13"/>
  <c r="X74" i="13"/>
  <c r="U74" i="13"/>
  <c r="T74" i="13"/>
  <c r="S74" i="13"/>
  <c r="I74" i="13"/>
  <c r="H74" i="13"/>
  <c r="G74" i="13"/>
  <c r="F74" i="13"/>
  <c r="E74" i="13"/>
  <c r="D74" i="13"/>
  <c r="C74" i="13"/>
  <c r="U73" i="13"/>
  <c r="T73" i="13"/>
  <c r="S73" i="13"/>
  <c r="I73" i="13"/>
  <c r="H73" i="13"/>
  <c r="G73" i="13"/>
  <c r="F73" i="13"/>
  <c r="E73" i="13"/>
  <c r="D73" i="13"/>
  <c r="C73" i="13"/>
  <c r="U72" i="13"/>
  <c r="T72" i="13"/>
  <c r="S72" i="13"/>
  <c r="I72" i="13"/>
  <c r="H72" i="13"/>
  <c r="G72" i="13"/>
  <c r="F72" i="13"/>
  <c r="E72" i="13"/>
  <c r="D72" i="13"/>
  <c r="C72" i="13"/>
  <c r="W71" i="13"/>
  <c r="U71" i="13"/>
  <c r="T71" i="13"/>
  <c r="S71" i="13"/>
  <c r="I71" i="13"/>
  <c r="H71" i="13"/>
  <c r="G71" i="13"/>
  <c r="F71" i="13"/>
  <c r="E71" i="13"/>
  <c r="D71" i="13"/>
  <c r="C71" i="13"/>
  <c r="U70" i="13"/>
  <c r="T70" i="13"/>
  <c r="S70" i="13"/>
  <c r="I70" i="13"/>
  <c r="H70" i="13"/>
  <c r="G70" i="13"/>
  <c r="F70" i="13"/>
  <c r="E70" i="13"/>
  <c r="D70" i="13"/>
  <c r="C70" i="13"/>
  <c r="W69" i="13"/>
  <c r="U69" i="13"/>
  <c r="T69" i="13"/>
  <c r="S69" i="13"/>
  <c r="I69" i="13"/>
  <c r="H69" i="13"/>
  <c r="G69" i="13"/>
  <c r="F69" i="13"/>
  <c r="E69" i="13"/>
  <c r="D69" i="13"/>
  <c r="C69" i="13"/>
  <c r="U68" i="13"/>
  <c r="T68" i="13"/>
  <c r="S68" i="13"/>
  <c r="I68" i="13"/>
  <c r="H68" i="13"/>
  <c r="G68" i="13"/>
  <c r="F68" i="13"/>
  <c r="E68" i="13"/>
  <c r="D68" i="13"/>
  <c r="C68" i="13"/>
  <c r="V67" i="13"/>
  <c r="U67" i="13"/>
  <c r="T67" i="13"/>
  <c r="S67" i="13"/>
  <c r="I67" i="13"/>
  <c r="H67" i="13"/>
  <c r="G67" i="13"/>
  <c r="F67" i="13"/>
  <c r="E67" i="13"/>
  <c r="D67" i="13"/>
  <c r="C67" i="13"/>
  <c r="W66" i="13"/>
  <c r="V66" i="13"/>
  <c r="U66" i="13"/>
  <c r="T66" i="13"/>
  <c r="S66" i="13"/>
  <c r="I66" i="13"/>
  <c r="H66" i="13"/>
  <c r="G66" i="13"/>
  <c r="F66" i="13"/>
  <c r="E66" i="13"/>
  <c r="D66" i="13"/>
  <c r="C66" i="13"/>
  <c r="X65" i="13"/>
  <c r="V65" i="13"/>
  <c r="U65" i="13"/>
  <c r="T65" i="13"/>
  <c r="S65" i="13"/>
  <c r="I65" i="13"/>
  <c r="H65" i="13"/>
  <c r="G65" i="13"/>
  <c r="F65" i="13"/>
  <c r="E65" i="13"/>
  <c r="D65" i="13"/>
  <c r="C65" i="13"/>
  <c r="X64" i="13"/>
  <c r="W64" i="13"/>
  <c r="V64" i="13"/>
  <c r="U64" i="13"/>
  <c r="T64" i="13"/>
  <c r="S64" i="13"/>
  <c r="I64" i="13"/>
  <c r="H64" i="13"/>
  <c r="G64" i="13"/>
  <c r="F64" i="13"/>
  <c r="E64" i="13"/>
  <c r="D64" i="13"/>
  <c r="C64" i="13"/>
  <c r="X63" i="13"/>
  <c r="W63" i="13"/>
  <c r="V63" i="13"/>
  <c r="U63" i="13"/>
  <c r="T63" i="13"/>
  <c r="S63" i="13"/>
  <c r="I63" i="13"/>
  <c r="H63" i="13"/>
  <c r="G63" i="13"/>
  <c r="F63" i="13"/>
  <c r="E63" i="13"/>
  <c r="D63" i="13"/>
  <c r="C63" i="13"/>
  <c r="X62" i="13"/>
  <c r="W62" i="13"/>
  <c r="U62" i="13"/>
  <c r="T62" i="13"/>
  <c r="S62" i="13"/>
  <c r="I62" i="13"/>
  <c r="H62" i="13"/>
  <c r="G62" i="13"/>
  <c r="F62" i="13"/>
  <c r="E62" i="13"/>
  <c r="D62" i="13"/>
  <c r="C62" i="13"/>
  <c r="U61" i="13"/>
  <c r="T61" i="13"/>
  <c r="S61" i="13"/>
  <c r="I61" i="13"/>
  <c r="H61" i="13"/>
  <c r="G61" i="13"/>
  <c r="F61" i="13"/>
  <c r="E61" i="13"/>
  <c r="D61" i="13"/>
  <c r="C61" i="13"/>
  <c r="U60" i="13"/>
  <c r="T60" i="13"/>
  <c r="S60" i="13"/>
  <c r="I60" i="13"/>
  <c r="H60" i="13"/>
  <c r="G60" i="13"/>
  <c r="F60" i="13"/>
  <c r="E60" i="13"/>
  <c r="D60" i="13"/>
  <c r="C60" i="13"/>
  <c r="W59" i="13"/>
  <c r="U59" i="13"/>
  <c r="T59" i="13"/>
  <c r="S59" i="13"/>
  <c r="I59" i="13"/>
  <c r="H59" i="13"/>
  <c r="G59" i="13"/>
  <c r="F59" i="13"/>
  <c r="E59" i="13"/>
  <c r="D59" i="13"/>
  <c r="C59" i="13"/>
  <c r="U58" i="13"/>
  <c r="T58" i="13"/>
  <c r="S58" i="13"/>
  <c r="I58" i="13"/>
  <c r="H58" i="13"/>
  <c r="G58" i="13"/>
  <c r="F58" i="13"/>
  <c r="E58" i="13"/>
  <c r="D58" i="13"/>
  <c r="C58" i="13"/>
  <c r="W57" i="13"/>
  <c r="U57" i="13"/>
  <c r="T57" i="13"/>
  <c r="S57" i="13"/>
  <c r="I57" i="13"/>
  <c r="H57" i="13"/>
  <c r="G57" i="13"/>
  <c r="F57" i="13"/>
  <c r="E57" i="13"/>
  <c r="D57" i="13"/>
  <c r="C57" i="13"/>
  <c r="U56" i="13"/>
  <c r="T56" i="13"/>
  <c r="S56" i="13"/>
  <c r="I56" i="13"/>
  <c r="H56" i="13"/>
  <c r="G56" i="13"/>
  <c r="F56" i="13"/>
  <c r="E56" i="13"/>
  <c r="D56" i="13"/>
  <c r="C56" i="13"/>
  <c r="V55" i="13"/>
  <c r="U55" i="13"/>
  <c r="T55" i="13"/>
  <c r="S55" i="13"/>
  <c r="I55" i="13"/>
  <c r="H55" i="13"/>
  <c r="G55" i="13"/>
  <c r="F55" i="13"/>
  <c r="E55" i="13"/>
  <c r="D55" i="13"/>
  <c r="C55" i="13"/>
  <c r="W54" i="13"/>
  <c r="V54" i="13"/>
  <c r="U54" i="13"/>
  <c r="T54" i="13"/>
  <c r="S54" i="13"/>
  <c r="I54" i="13"/>
  <c r="H54" i="13"/>
  <c r="G54" i="13"/>
  <c r="F54" i="13"/>
  <c r="E54" i="13"/>
  <c r="D54" i="13"/>
  <c r="C54" i="13"/>
  <c r="X53" i="13"/>
  <c r="U53" i="13"/>
  <c r="T53" i="13"/>
  <c r="S53" i="13"/>
  <c r="I53" i="13"/>
  <c r="H53" i="13"/>
  <c r="G53" i="13"/>
  <c r="F53" i="13"/>
  <c r="E53" i="13"/>
  <c r="D53" i="13"/>
  <c r="C53" i="13"/>
  <c r="X52" i="13"/>
  <c r="V52" i="13"/>
  <c r="U52" i="13"/>
  <c r="T52" i="13"/>
  <c r="S52" i="13"/>
  <c r="I52" i="13"/>
  <c r="H52" i="13"/>
  <c r="G52" i="13"/>
  <c r="F52" i="13"/>
  <c r="E52" i="13"/>
  <c r="D52" i="13"/>
  <c r="C52" i="13"/>
  <c r="U51" i="13"/>
  <c r="T51" i="13"/>
  <c r="S51" i="13"/>
  <c r="I51" i="13"/>
  <c r="H51" i="13"/>
  <c r="G51" i="13"/>
  <c r="F51" i="13"/>
  <c r="E51" i="13"/>
  <c r="D51" i="13"/>
  <c r="C51" i="13"/>
  <c r="X50" i="13"/>
  <c r="U50" i="13"/>
  <c r="T50" i="13"/>
  <c r="S50" i="13"/>
  <c r="I50" i="13"/>
  <c r="H50" i="13"/>
  <c r="G50" i="13"/>
  <c r="F50" i="13"/>
  <c r="E50" i="13"/>
  <c r="D50" i="13"/>
  <c r="C50" i="13"/>
  <c r="U49" i="13"/>
  <c r="T49" i="13"/>
  <c r="S49" i="13"/>
  <c r="I49" i="13"/>
  <c r="H49" i="13"/>
  <c r="G49" i="13"/>
  <c r="F49" i="13"/>
  <c r="E49" i="13"/>
  <c r="D49" i="13"/>
  <c r="D79" i="13" s="1"/>
  <c r="D80" i="13" s="1"/>
  <c r="C49" i="13"/>
  <c r="U48" i="13"/>
  <c r="T48" i="13"/>
  <c r="S48" i="13"/>
  <c r="I48" i="13"/>
  <c r="H48" i="13"/>
  <c r="G48" i="13"/>
  <c r="F48" i="13"/>
  <c r="E48" i="13"/>
  <c r="D48" i="13"/>
  <c r="C48" i="13"/>
  <c r="W47" i="13"/>
  <c r="U47" i="13"/>
  <c r="T47" i="13"/>
  <c r="S47" i="13"/>
  <c r="I47" i="13"/>
  <c r="H47" i="13"/>
  <c r="G47" i="13"/>
  <c r="F47" i="13"/>
  <c r="E47" i="13"/>
  <c r="D47" i="13"/>
  <c r="C47" i="13"/>
  <c r="V46" i="13"/>
  <c r="U46" i="13"/>
  <c r="T46" i="13"/>
  <c r="S46" i="13"/>
  <c r="I46" i="13"/>
  <c r="H46" i="13"/>
  <c r="G46" i="13"/>
  <c r="F46" i="13"/>
  <c r="E46" i="13"/>
  <c r="D46" i="13"/>
  <c r="C46" i="13"/>
  <c r="W45" i="13"/>
  <c r="U45" i="13"/>
  <c r="T45" i="13"/>
  <c r="S45" i="13"/>
  <c r="I45" i="13"/>
  <c r="H45" i="13"/>
  <c r="G45" i="13"/>
  <c r="F45" i="13"/>
  <c r="E45" i="13"/>
  <c r="D45" i="13"/>
  <c r="C45" i="13"/>
  <c r="X44" i="13"/>
  <c r="U44" i="13"/>
  <c r="T44" i="13"/>
  <c r="S44" i="13"/>
  <c r="I44" i="13"/>
  <c r="H44" i="13"/>
  <c r="G44" i="13"/>
  <c r="F44" i="13"/>
  <c r="E44" i="13"/>
  <c r="D44" i="13"/>
  <c r="C44" i="13"/>
  <c r="V43" i="13"/>
  <c r="U43" i="13"/>
  <c r="T43" i="13"/>
  <c r="S43" i="13"/>
  <c r="S79" i="13" s="1"/>
  <c r="I43" i="13"/>
  <c r="I79" i="13" s="1"/>
  <c r="I80" i="13" s="1"/>
  <c r="H43" i="13"/>
  <c r="G43" i="13"/>
  <c r="F43" i="13"/>
  <c r="E43" i="13"/>
  <c r="D43" i="13"/>
  <c r="C43" i="13"/>
  <c r="B38" i="13"/>
  <c r="X37" i="13"/>
  <c r="W37" i="13"/>
  <c r="V37" i="13"/>
  <c r="K37" i="13"/>
  <c r="J37" i="13"/>
  <c r="X36" i="13"/>
  <c r="W36" i="13"/>
  <c r="V36" i="13"/>
  <c r="Y36" i="13" s="1"/>
  <c r="Z36" i="13" s="1"/>
  <c r="K36" i="13"/>
  <c r="J36" i="13"/>
  <c r="Z35" i="13"/>
  <c r="X35" i="13"/>
  <c r="W35" i="13"/>
  <c r="V35" i="13"/>
  <c r="Y35" i="13" s="1"/>
  <c r="K35" i="13"/>
  <c r="J35" i="13"/>
  <c r="X34" i="13"/>
  <c r="W34" i="13"/>
  <c r="W75" i="13" s="1"/>
  <c r="V34" i="13"/>
  <c r="V75" i="13" s="1"/>
  <c r="K34" i="13"/>
  <c r="J34" i="13"/>
  <c r="X33" i="13"/>
  <c r="W33" i="13"/>
  <c r="V33" i="13"/>
  <c r="V74" i="13" s="1"/>
  <c r="J33" i="13"/>
  <c r="K33" i="13" s="1"/>
  <c r="X32" i="13"/>
  <c r="X73" i="13" s="1"/>
  <c r="W32" i="13"/>
  <c r="W73" i="13" s="1"/>
  <c r="V32" i="13"/>
  <c r="V73" i="13" s="1"/>
  <c r="J32" i="13"/>
  <c r="K32" i="13" s="1"/>
  <c r="X31" i="13"/>
  <c r="X72" i="13" s="1"/>
  <c r="W31" i="13"/>
  <c r="W72" i="13" s="1"/>
  <c r="V31" i="13"/>
  <c r="K31" i="13"/>
  <c r="J31" i="13"/>
  <c r="Y30" i="13"/>
  <c r="Z30" i="13" s="1"/>
  <c r="X30" i="13"/>
  <c r="X71" i="13" s="1"/>
  <c r="W30" i="13"/>
  <c r="V30" i="13"/>
  <c r="V71" i="13" s="1"/>
  <c r="J30" i="13"/>
  <c r="K30" i="13" s="1"/>
  <c r="X29" i="13"/>
  <c r="X70" i="13" s="1"/>
  <c r="W29" i="13"/>
  <c r="W70" i="13" s="1"/>
  <c r="V29" i="13"/>
  <c r="K29" i="13"/>
  <c r="J29" i="13"/>
  <c r="X28" i="13"/>
  <c r="X69" i="13" s="1"/>
  <c r="W28" i="13"/>
  <c r="V28" i="13"/>
  <c r="K28" i="13"/>
  <c r="J28" i="13"/>
  <c r="X27" i="13"/>
  <c r="X68" i="13" s="1"/>
  <c r="W27" i="13"/>
  <c r="W68" i="13" s="1"/>
  <c r="V27" i="13"/>
  <c r="V68" i="13" s="1"/>
  <c r="J27" i="13"/>
  <c r="K27" i="13" s="1"/>
  <c r="X26" i="13"/>
  <c r="X67" i="13" s="1"/>
  <c r="W26" i="13"/>
  <c r="W67" i="13" s="1"/>
  <c r="V26" i="13"/>
  <c r="K26" i="13"/>
  <c r="J26" i="13"/>
  <c r="X25" i="13"/>
  <c r="X66" i="13" s="1"/>
  <c r="W25" i="13"/>
  <c r="V25" i="13"/>
  <c r="K25" i="13"/>
  <c r="J25" i="13"/>
  <c r="Z24" i="13"/>
  <c r="X24" i="13"/>
  <c r="W24" i="13"/>
  <c r="W65" i="13" s="1"/>
  <c r="V24" i="13"/>
  <c r="Y24" i="13" s="1"/>
  <c r="J24" i="13"/>
  <c r="K24" i="13" s="1"/>
  <c r="X23" i="13"/>
  <c r="W23" i="13"/>
  <c r="V23" i="13"/>
  <c r="Y23" i="13" s="1"/>
  <c r="Z23" i="13" s="1"/>
  <c r="K23" i="13"/>
  <c r="J23" i="13"/>
  <c r="Y22" i="13"/>
  <c r="Z22" i="13" s="1"/>
  <c r="X22" i="13"/>
  <c r="W22" i="13"/>
  <c r="V22" i="13"/>
  <c r="K22" i="13"/>
  <c r="J22" i="13"/>
  <c r="X21" i="13"/>
  <c r="W21" i="13"/>
  <c r="Y21" i="13" s="1"/>
  <c r="Z21" i="13" s="1"/>
  <c r="V21" i="13"/>
  <c r="V62" i="13" s="1"/>
  <c r="J21" i="13"/>
  <c r="K21" i="13" s="1"/>
  <c r="Y20" i="13"/>
  <c r="Z20" i="13" s="1"/>
  <c r="X20" i="13"/>
  <c r="X61" i="13" s="1"/>
  <c r="W20" i="13"/>
  <c r="W61" i="13" s="1"/>
  <c r="V20" i="13"/>
  <c r="V61" i="13" s="1"/>
  <c r="J20" i="13"/>
  <c r="K20" i="13" s="1"/>
  <c r="X19" i="13"/>
  <c r="X60" i="13" s="1"/>
  <c r="W19" i="13"/>
  <c r="W60" i="13" s="1"/>
  <c r="V19" i="13"/>
  <c r="V60" i="13" s="1"/>
  <c r="K19" i="13"/>
  <c r="J19" i="13"/>
  <c r="Y18" i="13"/>
  <c r="Z18" i="13" s="1"/>
  <c r="X18" i="13"/>
  <c r="X59" i="13" s="1"/>
  <c r="W18" i="13"/>
  <c r="V18" i="13"/>
  <c r="V59" i="13" s="1"/>
  <c r="J18" i="13"/>
  <c r="K18" i="13" s="1"/>
  <c r="X17" i="13"/>
  <c r="X58" i="13" s="1"/>
  <c r="W17" i="13"/>
  <c r="W58" i="13" s="1"/>
  <c r="V17" i="13"/>
  <c r="J17" i="13"/>
  <c r="K17" i="13" s="1"/>
  <c r="X16" i="13"/>
  <c r="X57" i="13" s="1"/>
  <c r="W16" i="13"/>
  <c r="V16" i="13"/>
  <c r="K16" i="13"/>
  <c r="J16" i="13"/>
  <c r="X15" i="13"/>
  <c r="X56" i="13" s="1"/>
  <c r="W15" i="13"/>
  <c r="W56" i="13" s="1"/>
  <c r="V15" i="13"/>
  <c r="V56" i="13" s="1"/>
  <c r="J15" i="13"/>
  <c r="K15" i="13" s="1"/>
  <c r="X14" i="13"/>
  <c r="X55" i="13" s="1"/>
  <c r="W14" i="13"/>
  <c r="V14" i="13"/>
  <c r="K14" i="13"/>
  <c r="J14" i="13"/>
  <c r="Y13" i="13"/>
  <c r="Z13" i="13" s="1"/>
  <c r="X13" i="13"/>
  <c r="X54" i="13" s="1"/>
  <c r="W13" i="13"/>
  <c r="V13" i="13"/>
  <c r="K13" i="13"/>
  <c r="J13" i="13"/>
  <c r="X12" i="13"/>
  <c r="W12" i="13"/>
  <c r="W53" i="13" s="1"/>
  <c r="V12" i="13"/>
  <c r="K12" i="13"/>
  <c r="J12" i="13"/>
  <c r="X11" i="13"/>
  <c r="W11" i="13"/>
  <c r="W52" i="13" s="1"/>
  <c r="V11" i="13"/>
  <c r="K11" i="13"/>
  <c r="J11" i="13"/>
  <c r="X10" i="13"/>
  <c r="X51" i="13" s="1"/>
  <c r="W10" i="13"/>
  <c r="W51" i="13" s="1"/>
  <c r="V10" i="13"/>
  <c r="K10" i="13"/>
  <c r="J10" i="13"/>
  <c r="X9" i="13"/>
  <c r="W9" i="13"/>
  <c r="Y9" i="13" s="1"/>
  <c r="Z9" i="13" s="1"/>
  <c r="V9" i="13"/>
  <c r="V50" i="13" s="1"/>
  <c r="J9" i="13"/>
  <c r="K9" i="13" s="1"/>
  <c r="X8" i="13"/>
  <c r="X49" i="13" s="1"/>
  <c r="W8" i="13"/>
  <c r="V8" i="13"/>
  <c r="V49" i="13" s="1"/>
  <c r="J8" i="13"/>
  <c r="K8" i="13" s="1"/>
  <c r="X7" i="13"/>
  <c r="X48" i="13" s="1"/>
  <c r="W7" i="13"/>
  <c r="W48" i="13" s="1"/>
  <c r="V7" i="13"/>
  <c r="V48" i="13" s="1"/>
  <c r="J7" i="13"/>
  <c r="K7" i="13" s="1"/>
  <c r="X6" i="13"/>
  <c r="X47" i="13" s="1"/>
  <c r="W6" i="13"/>
  <c r="V6" i="13"/>
  <c r="J6" i="13"/>
  <c r="K6" i="13" s="1"/>
  <c r="X5" i="13"/>
  <c r="X46" i="13" s="1"/>
  <c r="W5" i="13"/>
  <c r="W46" i="13" s="1"/>
  <c r="V5" i="13"/>
  <c r="K5" i="13"/>
  <c r="J5" i="13"/>
  <c r="X4" i="13"/>
  <c r="X45" i="13" s="1"/>
  <c r="W4" i="13"/>
  <c r="V4" i="13"/>
  <c r="K4" i="13"/>
  <c r="J4" i="13"/>
  <c r="Z3" i="13"/>
  <c r="Y3" i="13"/>
  <c r="X3" i="13"/>
  <c r="W3" i="13"/>
  <c r="W44" i="13" s="1"/>
  <c r="V3" i="13"/>
  <c r="V44" i="13" s="1"/>
  <c r="J3" i="13"/>
  <c r="K3" i="13" s="1"/>
  <c r="X2" i="13"/>
  <c r="X43" i="13" s="1"/>
  <c r="W2" i="13"/>
  <c r="Y2" i="13" s="1"/>
  <c r="Z2" i="13" s="1"/>
  <c r="V2" i="13"/>
  <c r="J2" i="13"/>
  <c r="K2" i="13" s="1"/>
  <c r="K39" i="13" s="1"/>
  <c r="K73" i="11"/>
  <c r="O72" i="11"/>
  <c r="N72" i="11"/>
  <c r="J72" i="11"/>
  <c r="O71" i="11"/>
  <c r="K71" i="11"/>
  <c r="J71" i="11"/>
  <c r="J70" i="11"/>
  <c r="O69" i="11"/>
  <c r="J69" i="11"/>
  <c r="O68" i="11"/>
  <c r="N68" i="11"/>
  <c r="J68" i="11"/>
  <c r="O66" i="11"/>
  <c r="O65" i="11"/>
  <c r="J65" i="11"/>
  <c r="O64" i="11"/>
  <c r="J64" i="11"/>
  <c r="O63" i="11"/>
  <c r="J63" i="11"/>
  <c r="N62" i="11"/>
  <c r="J61" i="11"/>
  <c r="O60" i="11"/>
  <c r="O59" i="11"/>
  <c r="J59" i="11"/>
  <c r="N58" i="11"/>
  <c r="J58" i="11"/>
  <c r="O57" i="11"/>
  <c r="K57" i="11"/>
  <c r="J57" i="11"/>
  <c r="N53" i="11"/>
  <c r="O52" i="11"/>
  <c r="J52" i="11"/>
  <c r="O51" i="11"/>
  <c r="N51" i="11"/>
  <c r="J51" i="11"/>
  <c r="J50" i="11"/>
  <c r="J49" i="11"/>
  <c r="O48" i="11"/>
  <c r="J48" i="11"/>
  <c r="K46" i="11"/>
  <c r="O45" i="11"/>
  <c r="N45" i="11"/>
  <c r="J45" i="11"/>
  <c r="O44" i="11"/>
  <c r="J44" i="11"/>
  <c r="J43" i="11"/>
  <c r="O42" i="11"/>
  <c r="J42" i="11"/>
  <c r="O41" i="11"/>
  <c r="J41" i="11"/>
  <c r="AD36" i="11"/>
  <c r="O74" i="11" s="1"/>
  <c r="AC36" i="11"/>
  <c r="J74" i="11" s="1"/>
  <c r="AB36" i="11"/>
  <c r="AA36" i="11"/>
  <c r="Z36" i="11"/>
  <c r="Y36" i="11"/>
  <c r="X36" i="11"/>
  <c r="W36" i="11"/>
  <c r="M74" i="11" s="1"/>
  <c r="R36" i="11"/>
  <c r="AD35" i="11"/>
  <c r="O73" i="11" s="1"/>
  <c r="AC35" i="11"/>
  <c r="J73" i="11" s="1"/>
  <c r="AB35" i="11"/>
  <c r="AA35" i="11"/>
  <c r="Z35" i="11"/>
  <c r="Y35" i="11"/>
  <c r="X35" i="11"/>
  <c r="N73" i="11" s="1"/>
  <c r="W35" i="11"/>
  <c r="M73" i="11" s="1"/>
  <c r="R35" i="11"/>
  <c r="AD34" i="11"/>
  <c r="AC34" i="11"/>
  <c r="AB34" i="11"/>
  <c r="AA34" i="11"/>
  <c r="Z34" i="11"/>
  <c r="Y34" i="11"/>
  <c r="X34" i="11"/>
  <c r="W34" i="11"/>
  <c r="M72" i="11" s="1"/>
  <c r="R34" i="11"/>
  <c r="AD33" i="11"/>
  <c r="AC33" i="11"/>
  <c r="AB33" i="11"/>
  <c r="AA33" i="11"/>
  <c r="Z33" i="11"/>
  <c r="Y33" i="11"/>
  <c r="X33" i="11"/>
  <c r="N71" i="11" s="1"/>
  <c r="W33" i="11"/>
  <c r="R33" i="11"/>
  <c r="AD32" i="11"/>
  <c r="O70" i="11" s="1"/>
  <c r="AC32" i="11"/>
  <c r="AB32" i="11"/>
  <c r="AA32" i="11"/>
  <c r="Z32" i="11"/>
  <c r="Y32" i="11"/>
  <c r="K70" i="11" s="1"/>
  <c r="X32" i="11"/>
  <c r="N70" i="11" s="1"/>
  <c r="W32" i="11"/>
  <c r="R32" i="11"/>
  <c r="AD31" i="11"/>
  <c r="AC31" i="11"/>
  <c r="AB31" i="11"/>
  <c r="AA31" i="11"/>
  <c r="Z31" i="11"/>
  <c r="K69" i="11" s="1"/>
  <c r="Y31" i="11"/>
  <c r="X31" i="11"/>
  <c r="N69" i="11" s="1"/>
  <c r="W31" i="11"/>
  <c r="R31" i="11"/>
  <c r="AD30" i="11"/>
  <c r="AC30" i="11"/>
  <c r="AB30" i="11"/>
  <c r="AA30" i="11"/>
  <c r="Z30" i="11"/>
  <c r="Y30" i="11"/>
  <c r="K68" i="11" s="1"/>
  <c r="X30" i="11"/>
  <c r="AE30" i="11" s="1"/>
  <c r="W30" i="11"/>
  <c r="M68" i="11" s="1"/>
  <c r="R30" i="11"/>
  <c r="AE29" i="11"/>
  <c r="AD29" i="11"/>
  <c r="O67" i="11" s="1"/>
  <c r="AC29" i="11"/>
  <c r="J67" i="11" s="1"/>
  <c r="AB29" i="11"/>
  <c r="AA29" i="11"/>
  <c r="K67" i="11" s="1"/>
  <c r="Z29" i="11"/>
  <c r="Y29" i="11"/>
  <c r="X29" i="11"/>
  <c r="N67" i="11" s="1"/>
  <c r="W29" i="11"/>
  <c r="M67" i="11" s="1"/>
  <c r="R29" i="11"/>
  <c r="AD28" i="11"/>
  <c r="AC28" i="11"/>
  <c r="J66" i="11" s="1"/>
  <c r="AB28" i="11"/>
  <c r="N66" i="11" s="1"/>
  <c r="AA28" i="11"/>
  <c r="Z28" i="11"/>
  <c r="Y28" i="11"/>
  <c r="X28" i="11"/>
  <c r="W28" i="11"/>
  <c r="M66" i="11" s="1"/>
  <c r="R28" i="11"/>
  <c r="AD27" i="11"/>
  <c r="AC27" i="11"/>
  <c r="AB27" i="11"/>
  <c r="AA27" i="11"/>
  <c r="Z27" i="11"/>
  <c r="Y27" i="11"/>
  <c r="K65" i="11" s="1"/>
  <c r="X27" i="11"/>
  <c r="N65" i="11" s="1"/>
  <c r="W27" i="11"/>
  <c r="R27" i="11"/>
  <c r="AD26" i="11"/>
  <c r="AC26" i="11"/>
  <c r="AB26" i="11"/>
  <c r="AA26" i="11"/>
  <c r="Z26" i="11"/>
  <c r="Y26" i="11"/>
  <c r="K64" i="11" s="1"/>
  <c r="X26" i="11"/>
  <c r="N64" i="11" s="1"/>
  <c r="W26" i="11"/>
  <c r="R26" i="11"/>
  <c r="AE25" i="11"/>
  <c r="AD25" i="11"/>
  <c r="AC25" i="11"/>
  <c r="AB25" i="11"/>
  <c r="AA25" i="11"/>
  <c r="Z25" i="11"/>
  <c r="K63" i="11" s="1"/>
  <c r="Y25" i="11"/>
  <c r="X25" i="11"/>
  <c r="N63" i="11" s="1"/>
  <c r="W25" i="11"/>
  <c r="M63" i="11" s="1"/>
  <c r="R25" i="11"/>
  <c r="AD24" i="11"/>
  <c r="O62" i="11" s="1"/>
  <c r="AC24" i="11"/>
  <c r="J62" i="11" s="1"/>
  <c r="AB24" i="11"/>
  <c r="AA24" i="11"/>
  <c r="Z24" i="11"/>
  <c r="Y24" i="11"/>
  <c r="X24" i="11"/>
  <c r="W24" i="11"/>
  <c r="M62" i="11" s="1"/>
  <c r="R24" i="11"/>
  <c r="AD23" i="11"/>
  <c r="O61" i="11" s="1"/>
  <c r="AC23" i="11"/>
  <c r="AB23" i="11"/>
  <c r="AA23" i="11"/>
  <c r="AE23" i="11" s="1"/>
  <c r="Z23" i="11"/>
  <c r="Y23" i="11"/>
  <c r="X23" i="11"/>
  <c r="W23" i="11"/>
  <c r="M61" i="11" s="1"/>
  <c r="R23" i="11"/>
  <c r="AD22" i="11"/>
  <c r="AC22" i="11"/>
  <c r="J60" i="11" s="1"/>
  <c r="AB22" i="11"/>
  <c r="N60" i="11" s="1"/>
  <c r="AA22" i="11"/>
  <c r="Z22" i="11"/>
  <c r="Y22" i="11"/>
  <c r="X22" i="11"/>
  <c r="W22" i="11"/>
  <c r="M60" i="11" s="1"/>
  <c r="R22" i="11"/>
  <c r="AD21" i="11"/>
  <c r="AC21" i="11"/>
  <c r="AB21" i="11"/>
  <c r="AA21" i="11"/>
  <c r="Z21" i="11"/>
  <c r="Y21" i="11"/>
  <c r="K59" i="11" s="1"/>
  <c r="X21" i="11"/>
  <c r="N59" i="11" s="1"/>
  <c r="W21" i="11"/>
  <c r="R21" i="11"/>
  <c r="AD20" i="11"/>
  <c r="O58" i="11" s="1"/>
  <c r="AC20" i="11"/>
  <c r="AB20" i="11"/>
  <c r="AA20" i="11"/>
  <c r="Z20" i="11"/>
  <c r="Y20" i="11"/>
  <c r="K58" i="11" s="1"/>
  <c r="X20" i="11"/>
  <c r="W20" i="11"/>
  <c r="R20" i="11"/>
  <c r="AD19" i="11"/>
  <c r="AC19" i="11"/>
  <c r="AB19" i="11"/>
  <c r="AE19" i="11" s="1"/>
  <c r="AA19" i="11"/>
  <c r="Z19" i="11"/>
  <c r="Y19" i="11"/>
  <c r="X19" i="11"/>
  <c r="W19" i="11"/>
  <c r="M57" i="11" s="1"/>
  <c r="R19" i="11"/>
  <c r="AD16" i="11"/>
  <c r="O53" i="11" s="1"/>
  <c r="AC16" i="11"/>
  <c r="J53" i="11" s="1"/>
  <c r="AB16" i="11"/>
  <c r="AA16" i="11"/>
  <c r="Z16" i="11"/>
  <c r="AE16" i="11" s="1"/>
  <c r="Y16" i="11"/>
  <c r="X16" i="11"/>
  <c r="W16" i="11"/>
  <c r="M53" i="11" s="1"/>
  <c r="R16" i="11"/>
  <c r="AD15" i="11"/>
  <c r="AC15" i="11"/>
  <c r="AB15" i="11"/>
  <c r="AA15" i="11"/>
  <c r="K52" i="11" s="1"/>
  <c r="Z15" i="11"/>
  <c r="Y15" i="11"/>
  <c r="X15" i="11"/>
  <c r="W15" i="11"/>
  <c r="M52" i="11" s="1"/>
  <c r="R15" i="11"/>
  <c r="AD14" i="11"/>
  <c r="AC14" i="11"/>
  <c r="AB14" i="11"/>
  <c r="AA14" i="11"/>
  <c r="Z14" i="11"/>
  <c r="Y14" i="11"/>
  <c r="X14" i="11"/>
  <c r="W14" i="11"/>
  <c r="M51" i="11" s="1"/>
  <c r="R14" i="11"/>
  <c r="AD13" i="11"/>
  <c r="O50" i="11" s="1"/>
  <c r="AC13" i="11"/>
  <c r="AB13" i="11"/>
  <c r="AA13" i="11"/>
  <c r="Z13" i="11"/>
  <c r="Y13" i="11"/>
  <c r="K50" i="11" s="1"/>
  <c r="X13" i="11"/>
  <c r="N50" i="11" s="1"/>
  <c r="W13" i="11"/>
  <c r="R13" i="11"/>
  <c r="AD12" i="11"/>
  <c r="O49" i="11" s="1"/>
  <c r="AC12" i="11"/>
  <c r="AB12" i="11"/>
  <c r="N49" i="11" s="1"/>
  <c r="AA12" i="11"/>
  <c r="Z12" i="11"/>
  <c r="Y12" i="11"/>
  <c r="K49" i="11" s="1"/>
  <c r="X12" i="11"/>
  <c r="W12" i="11"/>
  <c r="R12" i="11"/>
  <c r="AD11" i="11"/>
  <c r="AC11" i="11"/>
  <c r="AB11" i="11"/>
  <c r="AA11" i="11"/>
  <c r="Z11" i="11"/>
  <c r="Y11" i="11"/>
  <c r="X11" i="11"/>
  <c r="W11" i="11"/>
  <c r="M48" i="11" s="1"/>
  <c r="R11" i="11"/>
  <c r="AD10" i="11"/>
  <c r="O47" i="11" s="1"/>
  <c r="AC10" i="11"/>
  <c r="J47" i="11" s="1"/>
  <c r="AB10" i="11"/>
  <c r="AA10" i="11"/>
  <c r="Z10" i="11"/>
  <c r="Y10" i="11"/>
  <c r="X10" i="11"/>
  <c r="W10" i="11"/>
  <c r="M47" i="11" s="1"/>
  <c r="R10" i="11"/>
  <c r="AD9" i="11"/>
  <c r="O46" i="11" s="1"/>
  <c r="AC9" i="11"/>
  <c r="J46" i="11" s="1"/>
  <c r="P46" i="11" s="1"/>
  <c r="AB9" i="11"/>
  <c r="AA9" i="11"/>
  <c r="Z9" i="11"/>
  <c r="Y9" i="11"/>
  <c r="X9" i="11"/>
  <c r="N46" i="11" s="1"/>
  <c r="W9" i="11"/>
  <c r="M46" i="11" s="1"/>
  <c r="R9" i="11"/>
  <c r="AD8" i="11"/>
  <c r="AC8" i="11"/>
  <c r="AB8" i="11"/>
  <c r="AA8" i="11"/>
  <c r="Z8" i="11"/>
  <c r="Y8" i="11"/>
  <c r="X8" i="11"/>
  <c r="W8" i="11"/>
  <c r="M45" i="11" s="1"/>
  <c r="R8" i="11"/>
  <c r="AD7" i="11"/>
  <c r="AC7" i="11"/>
  <c r="AB7" i="11"/>
  <c r="AA7" i="11"/>
  <c r="K44" i="11" s="1"/>
  <c r="Z7" i="11"/>
  <c r="Y7" i="11"/>
  <c r="X7" i="11"/>
  <c r="N44" i="11" s="1"/>
  <c r="W7" i="11"/>
  <c r="R7" i="11"/>
  <c r="AD6" i="11"/>
  <c r="O43" i="11" s="1"/>
  <c r="AC6" i="11"/>
  <c r="AB6" i="11"/>
  <c r="AA6" i="11"/>
  <c r="Z6" i="11"/>
  <c r="Y6" i="11"/>
  <c r="K43" i="11" s="1"/>
  <c r="X6" i="11"/>
  <c r="N43" i="11" s="1"/>
  <c r="W6" i="11"/>
  <c r="R6" i="11"/>
  <c r="AD5" i="11"/>
  <c r="AC5" i="11"/>
  <c r="AB5" i="11"/>
  <c r="AA5" i="11"/>
  <c r="Z5" i="11"/>
  <c r="K42" i="11" s="1"/>
  <c r="Y5" i="11"/>
  <c r="X5" i="11"/>
  <c r="N42" i="11" s="1"/>
  <c r="W5" i="11"/>
  <c r="R5" i="11"/>
  <c r="AD4" i="11"/>
  <c r="AC4" i="11"/>
  <c r="AB4" i="11"/>
  <c r="AA4" i="11"/>
  <c r="Z4" i="11"/>
  <c r="Y4" i="11"/>
  <c r="K41" i="11" s="1"/>
  <c r="X4" i="11"/>
  <c r="AE4" i="11" s="1"/>
  <c r="W4" i="11"/>
  <c r="M41" i="11" s="1"/>
  <c r="R4" i="11"/>
  <c r="AE3" i="11"/>
  <c r="AD3" i="11"/>
  <c r="O40" i="11" s="1"/>
  <c r="AC3" i="11"/>
  <c r="J40" i="11" s="1"/>
  <c r="AB3" i="11"/>
  <c r="AA3" i="11"/>
  <c r="K40" i="11" s="1"/>
  <c r="Z3" i="11"/>
  <c r="Y3" i="11"/>
  <c r="X3" i="11"/>
  <c r="N40" i="11" s="1"/>
  <c r="W3" i="11"/>
  <c r="M40" i="11" s="1"/>
  <c r="R3" i="11"/>
  <c r="M114" i="10"/>
  <c r="P112" i="10"/>
  <c r="O112" i="10"/>
  <c r="N112" i="10"/>
  <c r="I112" i="10"/>
  <c r="G111" i="10"/>
  <c r="P110" i="10"/>
  <c r="F110" i="10"/>
  <c r="N109" i="10"/>
  <c r="M108" i="10"/>
  <c r="L108" i="10"/>
  <c r="J108" i="10"/>
  <c r="G108" i="10"/>
  <c r="N107" i="10"/>
  <c r="J107" i="10"/>
  <c r="O106" i="10"/>
  <c r="L106" i="10"/>
  <c r="H106" i="10"/>
  <c r="P105" i="10"/>
  <c r="N105" i="10"/>
  <c r="M105" i="10"/>
  <c r="L105" i="10"/>
  <c r="J105" i="10"/>
  <c r="I105" i="10"/>
  <c r="N103" i="10"/>
  <c r="L103" i="10"/>
  <c r="F103" i="10"/>
  <c r="P102" i="10"/>
  <c r="M102" i="10"/>
  <c r="E102" i="10"/>
  <c r="O101" i="10"/>
  <c r="N101" i="10"/>
  <c r="M101" i="10"/>
  <c r="P100" i="10"/>
  <c r="O100" i="10"/>
  <c r="N100" i="10"/>
  <c r="P99" i="10"/>
  <c r="H99" i="10"/>
  <c r="F99" i="10"/>
  <c r="P98" i="10"/>
  <c r="I98" i="10"/>
  <c r="G98" i="10"/>
  <c r="F98" i="10"/>
  <c r="J97" i="10"/>
  <c r="G97" i="10"/>
  <c r="F97" i="10"/>
  <c r="E97" i="10"/>
  <c r="M96" i="10"/>
  <c r="J96" i="10"/>
  <c r="N95" i="10"/>
  <c r="J95" i="10"/>
  <c r="O94" i="10"/>
  <c r="L94" i="10"/>
  <c r="R94" i="10" s="1"/>
  <c r="H94" i="10"/>
  <c r="P93" i="10"/>
  <c r="N93" i="10"/>
  <c r="L93" i="10"/>
  <c r="I93" i="10"/>
  <c r="M92" i="10"/>
  <c r="J92" i="10"/>
  <c r="F91" i="10"/>
  <c r="M90" i="10"/>
  <c r="G90" i="10"/>
  <c r="E90" i="10"/>
  <c r="O89" i="10"/>
  <c r="N89" i="10"/>
  <c r="M89" i="10"/>
  <c r="P88" i="10"/>
  <c r="O88" i="10"/>
  <c r="N88" i="10"/>
  <c r="I88" i="10"/>
  <c r="G88" i="10"/>
  <c r="P87" i="10"/>
  <c r="J87" i="10"/>
  <c r="H87" i="10"/>
  <c r="G87" i="10"/>
  <c r="P86" i="10"/>
  <c r="I86" i="10"/>
  <c r="G86" i="10"/>
  <c r="F86" i="10"/>
  <c r="J85" i="10"/>
  <c r="G85" i="10"/>
  <c r="F85" i="10"/>
  <c r="E85" i="10"/>
  <c r="M84" i="10"/>
  <c r="J84" i="10"/>
  <c r="N83" i="10"/>
  <c r="J83" i="10"/>
  <c r="G83" i="10"/>
  <c r="O82" i="10"/>
  <c r="L82" i="10"/>
  <c r="H82" i="10"/>
  <c r="P81" i="10"/>
  <c r="N81" i="10"/>
  <c r="L81" i="10"/>
  <c r="J81" i="10"/>
  <c r="I81" i="10"/>
  <c r="E80" i="10"/>
  <c r="Q75" i="10"/>
  <c r="L115" i="10" s="1"/>
  <c r="P75" i="10"/>
  <c r="P115" i="10" s="1"/>
  <c r="O75" i="10"/>
  <c r="O115" i="10" s="1"/>
  <c r="N75" i="10"/>
  <c r="N115" i="10" s="1"/>
  <c r="M75" i="10"/>
  <c r="K75" i="10"/>
  <c r="E115" i="10" s="1"/>
  <c r="J75" i="10"/>
  <c r="J115" i="10" s="1"/>
  <c r="I75" i="10"/>
  <c r="G115" i="10" s="1"/>
  <c r="H75" i="10"/>
  <c r="G75" i="10"/>
  <c r="I115" i="10" s="1"/>
  <c r="F75" i="10"/>
  <c r="F115" i="10" s="1"/>
  <c r="E75" i="10"/>
  <c r="H115" i="10" s="1"/>
  <c r="Q74" i="10"/>
  <c r="L114" i="10" s="1"/>
  <c r="R114" i="10" s="1"/>
  <c r="P74" i="10"/>
  <c r="P114" i="10" s="1"/>
  <c r="O74" i="10"/>
  <c r="O114" i="10" s="1"/>
  <c r="N74" i="10"/>
  <c r="N114" i="10" s="1"/>
  <c r="M74" i="10"/>
  <c r="K74" i="10"/>
  <c r="E114" i="10" s="1"/>
  <c r="J74" i="10"/>
  <c r="J114" i="10" s="1"/>
  <c r="I74" i="10"/>
  <c r="G114" i="10" s="1"/>
  <c r="H74" i="10"/>
  <c r="G74" i="10"/>
  <c r="I114" i="10" s="1"/>
  <c r="F74" i="10"/>
  <c r="F114" i="10" s="1"/>
  <c r="E74" i="10"/>
  <c r="Q73" i="10"/>
  <c r="L113" i="10" s="1"/>
  <c r="P73" i="10"/>
  <c r="R73" i="10" s="1"/>
  <c r="O73" i="10"/>
  <c r="O113" i="10" s="1"/>
  <c r="N73" i="10"/>
  <c r="N113" i="10" s="1"/>
  <c r="M73" i="10"/>
  <c r="M113" i="10" s="1"/>
  <c r="K73" i="10"/>
  <c r="E113" i="10" s="1"/>
  <c r="J73" i="10"/>
  <c r="J113" i="10" s="1"/>
  <c r="I73" i="10"/>
  <c r="G113" i="10" s="1"/>
  <c r="H73" i="10"/>
  <c r="G73" i="10"/>
  <c r="I113" i="10" s="1"/>
  <c r="F73" i="10"/>
  <c r="E73" i="10"/>
  <c r="R72" i="10"/>
  <c r="Q72" i="10"/>
  <c r="L112" i="10" s="1"/>
  <c r="P72" i="10"/>
  <c r="O72" i="10"/>
  <c r="N72" i="10"/>
  <c r="M72" i="10"/>
  <c r="M112" i="10" s="1"/>
  <c r="K72" i="10"/>
  <c r="E112" i="10" s="1"/>
  <c r="J72" i="10"/>
  <c r="J112" i="10" s="1"/>
  <c r="I72" i="10"/>
  <c r="G112" i="10" s="1"/>
  <c r="H72" i="10"/>
  <c r="G72" i="10"/>
  <c r="F72" i="10"/>
  <c r="E72" i="10"/>
  <c r="H112" i="10" s="1"/>
  <c r="Q71" i="10"/>
  <c r="L111" i="10" s="1"/>
  <c r="P71" i="10"/>
  <c r="P111" i="10" s="1"/>
  <c r="O71" i="10"/>
  <c r="O111" i="10" s="1"/>
  <c r="N71" i="10"/>
  <c r="N111" i="10" s="1"/>
  <c r="M71" i="10"/>
  <c r="K71" i="10"/>
  <c r="E111" i="10" s="1"/>
  <c r="J71" i="10"/>
  <c r="J111" i="10" s="1"/>
  <c r="I71" i="10"/>
  <c r="H71" i="10"/>
  <c r="F111" i="10" s="1"/>
  <c r="G71" i="10"/>
  <c r="I111" i="10" s="1"/>
  <c r="F71" i="10"/>
  <c r="E71" i="10"/>
  <c r="H111" i="10" s="1"/>
  <c r="Q70" i="10"/>
  <c r="L110" i="10" s="1"/>
  <c r="P70" i="10"/>
  <c r="O70" i="10"/>
  <c r="O110" i="10" s="1"/>
  <c r="N70" i="10"/>
  <c r="N110" i="10" s="1"/>
  <c r="M70" i="10"/>
  <c r="K70" i="10"/>
  <c r="E110" i="10" s="1"/>
  <c r="J70" i="10"/>
  <c r="J110" i="10" s="1"/>
  <c r="I70" i="10"/>
  <c r="G110" i="10" s="1"/>
  <c r="H70" i="10"/>
  <c r="G70" i="10"/>
  <c r="I110" i="10" s="1"/>
  <c r="F70" i="10"/>
  <c r="E70" i="10"/>
  <c r="Q69" i="10"/>
  <c r="L109" i="10" s="1"/>
  <c r="P69" i="10"/>
  <c r="P109" i="10" s="1"/>
  <c r="O69" i="10"/>
  <c r="O109" i="10" s="1"/>
  <c r="N69" i="10"/>
  <c r="M69" i="10"/>
  <c r="K69" i="10"/>
  <c r="E109" i="10" s="1"/>
  <c r="J69" i="10"/>
  <c r="J109" i="10" s="1"/>
  <c r="I69" i="10"/>
  <c r="G109" i="10" s="1"/>
  <c r="H69" i="10"/>
  <c r="G69" i="10"/>
  <c r="I109" i="10" s="1"/>
  <c r="F69" i="10"/>
  <c r="F109" i="10" s="1"/>
  <c r="E69" i="10"/>
  <c r="H109" i="10" s="1"/>
  <c r="Q68" i="10"/>
  <c r="P68" i="10"/>
  <c r="P108" i="10" s="1"/>
  <c r="O68" i="10"/>
  <c r="O108" i="10" s="1"/>
  <c r="N68" i="10"/>
  <c r="N108" i="10" s="1"/>
  <c r="M68" i="10"/>
  <c r="K68" i="10"/>
  <c r="E108" i="10" s="1"/>
  <c r="J68" i="10"/>
  <c r="I68" i="10"/>
  <c r="H68" i="10"/>
  <c r="G68" i="10"/>
  <c r="I108" i="10" s="1"/>
  <c r="F68" i="10"/>
  <c r="F108" i="10" s="1"/>
  <c r="E68" i="10"/>
  <c r="H108" i="10" s="1"/>
  <c r="Q67" i="10"/>
  <c r="L107" i="10" s="1"/>
  <c r="P67" i="10"/>
  <c r="O67" i="10"/>
  <c r="O107" i="10" s="1"/>
  <c r="N67" i="10"/>
  <c r="M67" i="10"/>
  <c r="M107" i="10" s="1"/>
  <c r="K67" i="10"/>
  <c r="E107" i="10" s="1"/>
  <c r="J67" i="10"/>
  <c r="I67" i="10"/>
  <c r="G107" i="10" s="1"/>
  <c r="H67" i="10"/>
  <c r="G67" i="10"/>
  <c r="I107" i="10" s="1"/>
  <c r="F67" i="10"/>
  <c r="E67" i="10"/>
  <c r="H107" i="10" s="1"/>
  <c r="Q66" i="10"/>
  <c r="P66" i="10"/>
  <c r="P106" i="10" s="1"/>
  <c r="O66" i="10"/>
  <c r="N66" i="10"/>
  <c r="N106" i="10" s="1"/>
  <c r="M66" i="10"/>
  <c r="M106" i="10" s="1"/>
  <c r="K66" i="10"/>
  <c r="E106" i="10" s="1"/>
  <c r="J66" i="10"/>
  <c r="J106" i="10" s="1"/>
  <c r="I66" i="10"/>
  <c r="G106" i="10" s="1"/>
  <c r="H66" i="10"/>
  <c r="G66" i="10"/>
  <c r="I106" i="10" s="1"/>
  <c r="F66" i="10"/>
  <c r="E66" i="10"/>
  <c r="Q65" i="10"/>
  <c r="P65" i="10"/>
  <c r="O65" i="10"/>
  <c r="O105" i="10" s="1"/>
  <c r="N65" i="10"/>
  <c r="M65" i="10"/>
  <c r="K65" i="10"/>
  <c r="E105" i="10" s="1"/>
  <c r="J65" i="10"/>
  <c r="I65" i="10"/>
  <c r="G105" i="10" s="1"/>
  <c r="H65" i="10"/>
  <c r="L65" i="10" s="1"/>
  <c r="G65" i="10"/>
  <c r="F65" i="10"/>
  <c r="E65" i="10"/>
  <c r="H105" i="10" s="1"/>
  <c r="Q64" i="10"/>
  <c r="L104" i="10" s="1"/>
  <c r="P64" i="10"/>
  <c r="P104" i="10" s="1"/>
  <c r="O64" i="10"/>
  <c r="O104" i="10" s="1"/>
  <c r="N64" i="10"/>
  <c r="N104" i="10" s="1"/>
  <c r="M64" i="10"/>
  <c r="K64" i="10"/>
  <c r="E104" i="10" s="1"/>
  <c r="J64" i="10"/>
  <c r="J104" i="10" s="1"/>
  <c r="I64" i="10"/>
  <c r="G104" i="10" s="1"/>
  <c r="H64" i="10"/>
  <c r="G64" i="10"/>
  <c r="I104" i="10" s="1"/>
  <c r="F64" i="10"/>
  <c r="F104" i="10" s="1"/>
  <c r="E64" i="10"/>
  <c r="Q63" i="10"/>
  <c r="P63" i="10"/>
  <c r="P103" i="10" s="1"/>
  <c r="O63" i="10"/>
  <c r="O103" i="10" s="1"/>
  <c r="N63" i="10"/>
  <c r="M63" i="10"/>
  <c r="L63" i="10"/>
  <c r="K63" i="10"/>
  <c r="E103" i="10" s="1"/>
  <c r="K103" i="10" s="1"/>
  <c r="J63" i="10"/>
  <c r="J103" i="10" s="1"/>
  <c r="I63" i="10"/>
  <c r="G103" i="10" s="1"/>
  <c r="H63" i="10"/>
  <c r="G63" i="10"/>
  <c r="I103" i="10" s="1"/>
  <c r="F63" i="10"/>
  <c r="E63" i="10"/>
  <c r="H103" i="10" s="1"/>
  <c r="R62" i="10"/>
  <c r="Q62" i="10"/>
  <c r="L102" i="10" s="1"/>
  <c r="P62" i="10"/>
  <c r="O62" i="10"/>
  <c r="O102" i="10" s="1"/>
  <c r="N62" i="10"/>
  <c r="N102" i="10" s="1"/>
  <c r="M62" i="10"/>
  <c r="K62" i="10"/>
  <c r="J62" i="10"/>
  <c r="J102" i="10" s="1"/>
  <c r="I62" i="10"/>
  <c r="G102" i="10" s="1"/>
  <c r="H62" i="10"/>
  <c r="G62" i="10"/>
  <c r="I102" i="10" s="1"/>
  <c r="F62" i="10"/>
  <c r="F102" i="10" s="1"/>
  <c r="E62" i="10"/>
  <c r="Q61" i="10"/>
  <c r="L101" i="10" s="1"/>
  <c r="P61" i="10"/>
  <c r="O61" i="10"/>
  <c r="N61" i="10"/>
  <c r="M61" i="10"/>
  <c r="K61" i="10"/>
  <c r="E101" i="10" s="1"/>
  <c r="J61" i="10"/>
  <c r="J101" i="10" s="1"/>
  <c r="I61" i="10"/>
  <c r="G101" i="10" s="1"/>
  <c r="H61" i="10"/>
  <c r="G61" i="10"/>
  <c r="I101" i="10" s="1"/>
  <c r="F61" i="10"/>
  <c r="F101" i="10" s="1"/>
  <c r="E61" i="10"/>
  <c r="Q60" i="10"/>
  <c r="L100" i="10" s="1"/>
  <c r="P60" i="10"/>
  <c r="O60" i="10"/>
  <c r="N60" i="10"/>
  <c r="M60" i="10"/>
  <c r="M100" i="10" s="1"/>
  <c r="R100" i="10" s="1"/>
  <c r="K60" i="10"/>
  <c r="E100" i="10" s="1"/>
  <c r="J60" i="10"/>
  <c r="J100" i="10" s="1"/>
  <c r="I60" i="10"/>
  <c r="G100" i="10" s="1"/>
  <c r="H60" i="10"/>
  <c r="G60" i="10"/>
  <c r="I100" i="10" s="1"/>
  <c r="F60" i="10"/>
  <c r="E60" i="10"/>
  <c r="H100" i="10" s="1"/>
  <c r="Q59" i="10"/>
  <c r="L99" i="10" s="1"/>
  <c r="P59" i="10"/>
  <c r="O59" i="10"/>
  <c r="O99" i="10" s="1"/>
  <c r="N59" i="10"/>
  <c r="N99" i="10" s="1"/>
  <c r="M59" i="10"/>
  <c r="L59" i="10"/>
  <c r="K59" i="10"/>
  <c r="E99" i="10" s="1"/>
  <c r="J59" i="10"/>
  <c r="J99" i="10" s="1"/>
  <c r="I59" i="10"/>
  <c r="G99" i="10" s="1"/>
  <c r="H59" i="10"/>
  <c r="G59" i="10"/>
  <c r="I99" i="10" s="1"/>
  <c r="F59" i="10"/>
  <c r="E59" i="10"/>
  <c r="Q58" i="10"/>
  <c r="L98" i="10" s="1"/>
  <c r="P58" i="10"/>
  <c r="O58" i="10"/>
  <c r="O98" i="10" s="1"/>
  <c r="N58" i="10"/>
  <c r="N98" i="10" s="1"/>
  <c r="M58" i="10"/>
  <c r="L58" i="10"/>
  <c r="K58" i="10"/>
  <c r="E98" i="10" s="1"/>
  <c r="K98" i="10" s="1"/>
  <c r="J58" i="10"/>
  <c r="J98" i="10" s="1"/>
  <c r="I58" i="10"/>
  <c r="H58" i="10"/>
  <c r="G58" i="10"/>
  <c r="F58" i="10"/>
  <c r="E58" i="10"/>
  <c r="H98" i="10" s="1"/>
  <c r="Q57" i="10"/>
  <c r="L97" i="10" s="1"/>
  <c r="P57" i="10"/>
  <c r="P97" i="10" s="1"/>
  <c r="O57" i="10"/>
  <c r="O97" i="10" s="1"/>
  <c r="N57" i="10"/>
  <c r="N97" i="10" s="1"/>
  <c r="M57" i="10"/>
  <c r="K57" i="10"/>
  <c r="J57" i="10"/>
  <c r="I57" i="10"/>
  <c r="H57" i="10"/>
  <c r="G57" i="10"/>
  <c r="I97" i="10" s="1"/>
  <c r="F57" i="10"/>
  <c r="E57" i="10"/>
  <c r="L57" i="10" s="1"/>
  <c r="Q56" i="10"/>
  <c r="L96" i="10" s="1"/>
  <c r="R96" i="10" s="1"/>
  <c r="P56" i="10"/>
  <c r="P96" i="10" s="1"/>
  <c r="O56" i="10"/>
  <c r="O96" i="10" s="1"/>
  <c r="N56" i="10"/>
  <c r="N96" i="10" s="1"/>
  <c r="M56" i="10"/>
  <c r="K56" i="10"/>
  <c r="E96" i="10" s="1"/>
  <c r="J56" i="10"/>
  <c r="I56" i="10"/>
  <c r="G96" i="10" s="1"/>
  <c r="H56" i="10"/>
  <c r="G56" i="10"/>
  <c r="I96" i="10" s="1"/>
  <c r="F56" i="10"/>
  <c r="F96" i="10" s="1"/>
  <c r="E56" i="10"/>
  <c r="R55" i="10"/>
  <c r="Q55" i="10"/>
  <c r="L95" i="10" s="1"/>
  <c r="R95" i="10" s="1"/>
  <c r="P55" i="10"/>
  <c r="P95" i="10" s="1"/>
  <c r="O55" i="10"/>
  <c r="O95" i="10" s="1"/>
  <c r="N55" i="10"/>
  <c r="M55" i="10"/>
  <c r="M95" i="10" s="1"/>
  <c r="K55" i="10"/>
  <c r="E95" i="10" s="1"/>
  <c r="J55" i="10"/>
  <c r="I55" i="10"/>
  <c r="G95" i="10" s="1"/>
  <c r="H55" i="10"/>
  <c r="G55" i="10"/>
  <c r="I95" i="10" s="1"/>
  <c r="F55" i="10"/>
  <c r="F95" i="10" s="1"/>
  <c r="E55" i="10"/>
  <c r="L55" i="10" s="1"/>
  <c r="R54" i="10"/>
  <c r="Q54" i="10"/>
  <c r="P54" i="10"/>
  <c r="P94" i="10" s="1"/>
  <c r="O54" i="10"/>
  <c r="N54" i="10"/>
  <c r="N94" i="10" s="1"/>
  <c r="M54" i="10"/>
  <c r="M94" i="10" s="1"/>
  <c r="K54" i="10"/>
  <c r="E94" i="10" s="1"/>
  <c r="J54" i="10"/>
  <c r="J94" i="10" s="1"/>
  <c r="I54" i="10"/>
  <c r="G94" i="10" s="1"/>
  <c r="H54" i="10"/>
  <c r="G54" i="10"/>
  <c r="I94" i="10" s="1"/>
  <c r="F54" i="10"/>
  <c r="E54" i="10"/>
  <c r="Q53" i="10"/>
  <c r="P53" i="10"/>
  <c r="O53" i="10"/>
  <c r="O93" i="10" s="1"/>
  <c r="N53" i="10"/>
  <c r="M53" i="10"/>
  <c r="R53" i="10" s="1"/>
  <c r="K53" i="10"/>
  <c r="E93" i="10" s="1"/>
  <c r="J53" i="10"/>
  <c r="J93" i="10" s="1"/>
  <c r="I53" i="10"/>
  <c r="G93" i="10" s="1"/>
  <c r="H53" i="10"/>
  <c r="L53" i="10" s="1"/>
  <c r="G53" i="10"/>
  <c r="F53" i="10"/>
  <c r="E53" i="10"/>
  <c r="H93" i="10" s="1"/>
  <c r="Q52" i="10"/>
  <c r="L92" i="10" s="1"/>
  <c r="P52" i="10"/>
  <c r="P92" i="10" s="1"/>
  <c r="O52" i="10"/>
  <c r="O92" i="10" s="1"/>
  <c r="N52" i="10"/>
  <c r="N92" i="10" s="1"/>
  <c r="M52" i="10"/>
  <c r="L52" i="10"/>
  <c r="K52" i="10"/>
  <c r="E92" i="10" s="1"/>
  <c r="J52" i="10"/>
  <c r="I52" i="10"/>
  <c r="G92" i="10" s="1"/>
  <c r="K92" i="10" s="1"/>
  <c r="H52" i="10"/>
  <c r="G52" i="10"/>
  <c r="I92" i="10" s="1"/>
  <c r="F52" i="10"/>
  <c r="F92" i="10" s="1"/>
  <c r="E52" i="10"/>
  <c r="H92" i="10" s="1"/>
  <c r="Q51" i="10"/>
  <c r="L91" i="10" s="1"/>
  <c r="P51" i="10"/>
  <c r="P91" i="10" s="1"/>
  <c r="O51" i="10"/>
  <c r="O91" i="10" s="1"/>
  <c r="N51" i="10"/>
  <c r="N91" i="10" s="1"/>
  <c r="M51" i="10"/>
  <c r="K51" i="10"/>
  <c r="E91" i="10" s="1"/>
  <c r="K91" i="10" s="1"/>
  <c r="J51" i="10"/>
  <c r="J91" i="10" s="1"/>
  <c r="I51" i="10"/>
  <c r="G91" i="10" s="1"/>
  <c r="H51" i="10"/>
  <c r="G51" i="10"/>
  <c r="I91" i="10" s="1"/>
  <c r="F51" i="10"/>
  <c r="E51" i="10"/>
  <c r="H91" i="10" s="1"/>
  <c r="Q50" i="10"/>
  <c r="L90" i="10" s="1"/>
  <c r="R90" i="10" s="1"/>
  <c r="P50" i="10"/>
  <c r="P90" i="10" s="1"/>
  <c r="O50" i="10"/>
  <c r="O90" i="10" s="1"/>
  <c r="N50" i="10"/>
  <c r="N90" i="10" s="1"/>
  <c r="M50" i="10"/>
  <c r="K50" i="10"/>
  <c r="J50" i="10"/>
  <c r="J90" i="10" s="1"/>
  <c r="I50" i="10"/>
  <c r="H50" i="10"/>
  <c r="G50" i="10"/>
  <c r="I90" i="10" s="1"/>
  <c r="F50" i="10"/>
  <c r="F90" i="10" s="1"/>
  <c r="E50" i="10"/>
  <c r="Q49" i="10"/>
  <c r="L89" i="10" s="1"/>
  <c r="P49" i="10"/>
  <c r="P89" i="10" s="1"/>
  <c r="R89" i="10" s="1"/>
  <c r="O49" i="10"/>
  <c r="N49" i="10"/>
  <c r="M49" i="10"/>
  <c r="K49" i="10"/>
  <c r="E89" i="10" s="1"/>
  <c r="J49" i="10"/>
  <c r="J89" i="10" s="1"/>
  <c r="I49" i="10"/>
  <c r="G89" i="10" s="1"/>
  <c r="H49" i="10"/>
  <c r="G49" i="10"/>
  <c r="I89" i="10" s="1"/>
  <c r="F49" i="10"/>
  <c r="F89" i="10" s="1"/>
  <c r="E49" i="10"/>
  <c r="Q48" i="10"/>
  <c r="L88" i="10" s="1"/>
  <c r="R88" i="10" s="1"/>
  <c r="P48" i="10"/>
  <c r="O48" i="10"/>
  <c r="N48" i="10"/>
  <c r="M48" i="10"/>
  <c r="M88" i="10" s="1"/>
  <c r="K48" i="10"/>
  <c r="E88" i="10" s="1"/>
  <c r="J48" i="10"/>
  <c r="J88" i="10" s="1"/>
  <c r="I48" i="10"/>
  <c r="H48" i="10"/>
  <c r="G48" i="10"/>
  <c r="F48" i="10"/>
  <c r="E48" i="10"/>
  <c r="H88" i="10" s="1"/>
  <c r="Q47" i="10"/>
  <c r="L87" i="10" s="1"/>
  <c r="P47" i="10"/>
  <c r="O47" i="10"/>
  <c r="O87" i="10" s="1"/>
  <c r="N47" i="10"/>
  <c r="N87" i="10" s="1"/>
  <c r="M47" i="10"/>
  <c r="L47" i="10"/>
  <c r="K47" i="10"/>
  <c r="E87" i="10" s="1"/>
  <c r="J47" i="10"/>
  <c r="I47" i="10"/>
  <c r="H47" i="10"/>
  <c r="F87" i="10" s="1"/>
  <c r="G47" i="10"/>
  <c r="I87" i="10" s="1"/>
  <c r="F47" i="10"/>
  <c r="E47" i="10"/>
  <c r="Q46" i="10"/>
  <c r="L86" i="10" s="1"/>
  <c r="P46" i="10"/>
  <c r="O46" i="10"/>
  <c r="O86" i="10" s="1"/>
  <c r="N46" i="10"/>
  <c r="N86" i="10" s="1"/>
  <c r="M46" i="10"/>
  <c r="L46" i="10"/>
  <c r="K46" i="10"/>
  <c r="E86" i="10" s="1"/>
  <c r="K86" i="10" s="1"/>
  <c r="J46" i="10"/>
  <c r="J86" i="10" s="1"/>
  <c r="I46" i="10"/>
  <c r="H46" i="10"/>
  <c r="G46" i="10"/>
  <c r="F46" i="10"/>
  <c r="E46" i="10"/>
  <c r="H86" i="10" s="1"/>
  <c r="Q45" i="10"/>
  <c r="L85" i="10" s="1"/>
  <c r="P45" i="10"/>
  <c r="P85" i="10" s="1"/>
  <c r="O45" i="10"/>
  <c r="O85" i="10" s="1"/>
  <c r="N45" i="10"/>
  <c r="N85" i="10" s="1"/>
  <c r="M45" i="10"/>
  <c r="K45" i="10"/>
  <c r="J45" i="10"/>
  <c r="I45" i="10"/>
  <c r="H45" i="10"/>
  <c r="G45" i="10"/>
  <c r="I85" i="10" s="1"/>
  <c r="F45" i="10"/>
  <c r="E45" i="10"/>
  <c r="L45" i="10" s="1"/>
  <c r="Q44" i="10"/>
  <c r="L84" i="10" s="1"/>
  <c r="R84" i="10" s="1"/>
  <c r="P44" i="10"/>
  <c r="P84" i="10" s="1"/>
  <c r="O44" i="10"/>
  <c r="O84" i="10" s="1"/>
  <c r="N44" i="10"/>
  <c r="N84" i="10" s="1"/>
  <c r="M44" i="10"/>
  <c r="K44" i="10"/>
  <c r="E84" i="10" s="1"/>
  <c r="J44" i="10"/>
  <c r="I44" i="10"/>
  <c r="G84" i="10" s="1"/>
  <c r="H44" i="10"/>
  <c r="G44" i="10"/>
  <c r="I84" i="10" s="1"/>
  <c r="F44" i="10"/>
  <c r="F84" i="10" s="1"/>
  <c r="E44" i="10"/>
  <c r="R43" i="10"/>
  <c r="Q43" i="10"/>
  <c r="L83" i="10" s="1"/>
  <c r="R83" i="10" s="1"/>
  <c r="P43" i="10"/>
  <c r="P83" i="10" s="1"/>
  <c r="O43" i="10"/>
  <c r="O83" i="10" s="1"/>
  <c r="N43" i="10"/>
  <c r="M43" i="10"/>
  <c r="M83" i="10" s="1"/>
  <c r="K43" i="10"/>
  <c r="E83" i="10" s="1"/>
  <c r="J43" i="10"/>
  <c r="I43" i="10"/>
  <c r="H43" i="10"/>
  <c r="G43" i="10"/>
  <c r="I83" i="10" s="1"/>
  <c r="F43" i="10"/>
  <c r="F83" i="10" s="1"/>
  <c r="E43" i="10"/>
  <c r="L43" i="10" s="1"/>
  <c r="R42" i="10"/>
  <c r="Q42" i="10"/>
  <c r="P42" i="10"/>
  <c r="P82" i="10" s="1"/>
  <c r="O42" i="10"/>
  <c r="N42" i="10"/>
  <c r="N82" i="10" s="1"/>
  <c r="M42" i="10"/>
  <c r="M82" i="10" s="1"/>
  <c r="K42" i="10"/>
  <c r="E82" i="10" s="1"/>
  <c r="J42" i="10"/>
  <c r="J82" i="10" s="1"/>
  <c r="I42" i="10"/>
  <c r="G82" i="10" s="1"/>
  <c r="H42" i="10"/>
  <c r="G42" i="10"/>
  <c r="I82" i="10" s="1"/>
  <c r="F42" i="10"/>
  <c r="E42" i="10"/>
  <c r="Q41" i="10"/>
  <c r="P41" i="10"/>
  <c r="O41" i="10"/>
  <c r="O81" i="10" s="1"/>
  <c r="N41" i="10"/>
  <c r="M41" i="10"/>
  <c r="R41" i="10" s="1"/>
  <c r="K41" i="10"/>
  <c r="E81" i="10" s="1"/>
  <c r="J41" i="10"/>
  <c r="I41" i="10"/>
  <c r="G81" i="10" s="1"/>
  <c r="H41" i="10"/>
  <c r="L41" i="10" s="1"/>
  <c r="G41" i="10"/>
  <c r="F41" i="10"/>
  <c r="E41" i="10"/>
  <c r="H81" i="10" s="1"/>
  <c r="Q40" i="10"/>
  <c r="L80" i="10" s="1"/>
  <c r="P40" i="10"/>
  <c r="P80" i="10" s="1"/>
  <c r="O40" i="10"/>
  <c r="O80" i="10" s="1"/>
  <c r="N40" i="10"/>
  <c r="N80" i="10" s="1"/>
  <c r="M40" i="10"/>
  <c r="L40" i="10"/>
  <c r="K40" i="10"/>
  <c r="J40" i="10"/>
  <c r="J80" i="10" s="1"/>
  <c r="I40" i="10"/>
  <c r="G80" i="10" s="1"/>
  <c r="H40" i="10"/>
  <c r="G40" i="10"/>
  <c r="I80" i="10" s="1"/>
  <c r="F40" i="10"/>
  <c r="F80" i="10" s="1"/>
  <c r="K80" i="10" s="1"/>
  <c r="E40" i="10"/>
  <c r="H80" i="10" s="1"/>
  <c r="R37" i="10"/>
  <c r="L37" i="10"/>
  <c r="R36" i="10"/>
  <c r="L36" i="10"/>
  <c r="R35" i="10"/>
  <c r="L35" i="10"/>
  <c r="R34" i="10"/>
  <c r="L34" i="10"/>
  <c r="R33" i="10"/>
  <c r="L33" i="10"/>
  <c r="R32" i="10"/>
  <c r="L32" i="10"/>
  <c r="R31" i="10"/>
  <c r="L31" i="10"/>
  <c r="R30" i="10"/>
  <c r="L30" i="10"/>
  <c r="R29" i="10"/>
  <c r="L29" i="10"/>
  <c r="R28" i="10"/>
  <c r="L28" i="10"/>
  <c r="R27" i="10"/>
  <c r="L27" i="10"/>
  <c r="R26" i="10"/>
  <c r="L26" i="10"/>
  <c r="R25" i="10"/>
  <c r="L25" i="10"/>
  <c r="R24" i="10"/>
  <c r="L24" i="10"/>
  <c r="R23" i="10"/>
  <c r="L23" i="10"/>
  <c r="R22" i="10"/>
  <c r="L22" i="10"/>
  <c r="R21" i="10"/>
  <c r="L21" i="10"/>
  <c r="R20" i="10"/>
  <c r="L20" i="10"/>
  <c r="R19" i="10"/>
  <c r="L19" i="10"/>
  <c r="R18" i="10"/>
  <c r="L18" i="10"/>
  <c r="R17" i="10"/>
  <c r="L17" i="10"/>
  <c r="R16" i="10"/>
  <c r="L16" i="10"/>
  <c r="R15" i="10"/>
  <c r="L15" i="10"/>
  <c r="R14" i="10"/>
  <c r="L14" i="10"/>
  <c r="R13" i="10"/>
  <c r="L13" i="10"/>
  <c r="R12" i="10"/>
  <c r="L12" i="10"/>
  <c r="R11" i="10"/>
  <c r="L11" i="10"/>
  <c r="R10" i="10"/>
  <c r="L10" i="10"/>
  <c r="R9" i="10"/>
  <c r="L9" i="10"/>
  <c r="R8" i="10"/>
  <c r="L8" i="10"/>
  <c r="R7" i="10"/>
  <c r="L7" i="10"/>
  <c r="R6" i="10"/>
  <c r="L6" i="10"/>
  <c r="R5" i="10"/>
  <c r="L5" i="10"/>
  <c r="R4" i="10"/>
  <c r="L4" i="10"/>
  <c r="R3" i="10"/>
  <c r="L3" i="10"/>
  <c r="R2" i="10"/>
  <c r="L2" i="10"/>
  <c r="Q30" i="9"/>
  <c r="P30" i="9"/>
  <c r="N30" i="9"/>
  <c r="M30" i="9"/>
  <c r="L30" i="9"/>
  <c r="R30" i="9" s="1"/>
  <c r="I30" i="9"/>
  <c r="H30" i="9"/>
  <c r="G30" i="9"/>
  <c r="F30" i="9"/>
  <c r="E30" i="9"/>
  <c r="K30" i="9" s="1"/>
  <c r="Q29" i="9"/>
  <c r="P29" i="9"/>
  <c r="N29" i="9"/>
  <c r="M29" i="9"/>
  <c r="L29" i="9"/>
  <c r="I29" i="9"/>
  <c r="H29" i="9"/>
  <c r="G29" i="9"/>
  <c r="F29" i="9"/>
  <c r="E29" i="9"/>
  <c r="K29" i="9" s="1"/>
  <c r="Q28" i="9"/>
  <c r="P28" i="9"/>
  <c r="N28" i="9"/>
  <c r="M28" i="9"/>
  <c r="L28" i="9"/>
  <c r="R28" i="9" s="1"/>
  <c r="I28" i="9"/>
  <c r="H28" i="9"/>
  <c r="G28" i="9"/>
  <c r="F28" i="9"/>
  <c r="E28" i="9"/>
  <c r="K28" i="9" s="1"/>
  <c r="Q27" i="9"/>
  <c r="P27" i="9"/>
  <c r="N27" i="9"/>
  <c r="M27" i="9"/>
  <c r="L27" i="9"/>
  <c r="I27" i="9"/>
  <c r="H27" i="9"/>
  <c r="G27" i="9"/>
  <c r="F27" i="9"/>
  <c r="E27" i="9"/>
  <c r="K27" i="9" s="1"/>
  <c r="Q26" i="9"/>
  <c r="P26" i="9"/>
  <c r="N26" i="9"/>
  <c r="M26" i="9"/>
  <c r="L26" i="9"/>
  <c r="I26" i="9"/>
  <c r="H26" i="9"/>
  <c r="G26" i="9"/>
  <c r="F26" i="9"/>
  <c r="E26" i="9"/>
  <c r="K26" i="9" s="1"/>
  <c r="Q25" i="9"/>
  <c r="P25" i="9"/>
  <c r="N25" i="9"/>
  <c r="M25" i="9"/>
  <c r="L25" i="9"/>
  <c r="I25" i="9"/>
  <c r="H25" i="9"/>
  <c r="G25" i="9"/>
  <c r="F25" i="9"/>
  <c r="E25" i="9"/>
  <c r="K25" i="9" s="1"/>
  <c r="Q24" i="9"/>
  <c r="P24" i="9"/>
  <c r="N24" i="9"/>
  <c r="M24" i="9"/>
  <c r="L24" i="9"/>
  <c r="I24" i="9"/>
  <c r="H24" i="9"/>
  <c r="G24" i="9"/>
  <c r="F24" i="9"/>
  <c r="E24" i="9"/>
  <c r="K24" i="9" s="1"/>
  <c r="Q23" i="9"/>
  <c r="P23" i="9"/>
  <c r="N23" i="9"/>
  <c r="M23" i="9"/>
  <c r="L23" i="9"/>
  <c r="I23" i="9"/>
  <c r="H23" i="9"/>
  <c r="G23" i="9"/>
  <c r="F23" i="9"/>
  <c r="E23" i="9"/>
  <c r="K23" i="9" s="1"/>
  <c r="Q22" i="9"/>
  <c r="P22" i="9"/>
  <c r="N22" i="9"/>
  <c r="M22" i="9"/>
  <c r="L22" i="9"/>
  <c r="R22" i="9" s="1"/>
  <c r="K22" i="9"/>
  <c r="I22" i="9"/>
  <c r="H22" i="9"/>
  <c r="G22" i="9"/>
  <c r="F22" i="9"/>
  <c r="E22" i="9"/>
  <c r="Q21" i="9"/>
  <c r="P21" i="9"/>
  <c r="N21" i="9"/>
  <c r="M21" i="9"/>
  <c r="L21" i="9"/>
  <c r="R21" i="9" s="1"/>
  <c r="K21" i="9"/>
  <c r="I21" i="9"/>
  <c r="H21" i="9"/>
  <c r="G21" i="9"/>
  <c r="F21" i="9"/>
  <c r="E21" i="9"/>
  <c r="Q20" i="9"/>
  <c r="P20" i="9"/>
  <c r="N20" i="9"/>
  <c r="M20" i="9"/>
  <c r="L20" i="9"/>
  <c r="R20" i="9" s="1"/>
  <c r="K20" i="9"/>
  <c r="I20" i="9"/>
  <c r="H20" i="9"/>
  <c r="G20" i="9"/>
  <c r="F20" i="9"/>
  <c r="E20" i="9"/>
  <c r="Q19" i="9"/>
  <c r="P19" i="9"/>
  <c r="N19" i="9"/>
  <c r="M19" i="9"/>
  <c r="L19" i="9"/>
  <c r="R19" i="9" s="1"/>
  <c r="K19" i="9"/>
  <c r="I19" i="9"/>
  <c r="H19" i="9"/>
  <c r="G19" i="9"/>
  <c r="F19" i="9"/>
  <c r="E19" i="9"/>
  <c r="Q18" i="9"/>
  <c r="P18" i="9"/>
  <c r="N18" i="9"/>
  <c r="M18" i="9"/>
  <c r="L18" i="9"/>
  <c r="R18" i="9" s="1"/>
  <c r="K18" i="9"/>
  <c r="I18" i="9"/>
  <c r="H18" i="9"/>
  <c r="G18" i="9"/>
  <c r="F18" i="9"/>
  <c r="E18" i="9"/>
  <c r="R14" i="9"/>
  <c r="J14" i="9"/>
  <c r="R13" i="9"/>
  <c r="J13" i="9"/>
  <c r="R12" i="9"/>
  <c r="J12" i="9"/>
  <c r="R11" i="9"/>
  <c r="J11" i="9"/>
  <c r="R10" i="9"/>
  <c r="J10" i="9"/>
  <c r="R9" i="9"/>
  <c r="J9" i="9"/>
  <c r="R8" i="9"/>
  <c r="J8" i="9"/>
  <c r="R7" i="9"/>
  <c r="J7" i="9"/>
  <c r="R6" i="9"/>
  <c r="J6" i="9"/>
  <c r="R5" i="9"/>
  <c r="J5" i="9"/>
  <c r="R4" i="9"/>
  <c r="J4" i="9"/>
  <c r="R3" i="9"/>
  <c r="J3" i="9"/>
  <c r="R2" i="9"/>
  <c r="J2" i="9"/>
  <c r="W121" i="8"/>
  <c r="V121" i="8"/>
  <c r="U121" i="8"/>
  <c r="T121" i="8"/>
  <c r="S121" i="8"/>
  <c r="R121" i="8"/>
  <c r="Q121" i="8"/>
  <c r="P121" i="8"/>
  <c r="O121" i="8"/>
  <c r="N121" i="8"/>
  <c r="M121" i="8"/>
  <c r="L121" i="8"/>
  <c r="K121" i="8"/>
  <c r="J121" i="8"/>
  <c r="I121" i="8"/>
  <c r="W120" i="8"/>
  <c r="V120" i="8"/>
  <c r="U120" i="8"/>
  <c r="T120" i="8"/>
  <c r="S120" i="8"/>
  <c r="R120" i="8"/>
  <c r="Q120" i="8"/>
  <c r="P120" i="8"/>
  <c r="O120" i="8"/>
  <c r="N120" i="8"/>
  <c r="M120" i="8"/>
  <c r="L120" i="8"/>
  <c r="K120" i="8"/>
  <c r="J120" i="8"/>
  <c r="I120" i="8"/>
  <c r="W119" i="8"/>
  <c r="V119" i="8"/>
  <c r="U119" i="8"/>
  <c r="T119" i="8"/>
  <c r="S119" i="8"/>
  <c r="R119" i="8"/>
  <c r="Q119" i="8"/>
  <c r="P119" i="8"/>
  <c r="O119" i="8"/>
  <c r="N119" i="8"/>
  <c r="M119" i="8"/>
  <c r="L119" i="8"/>
  <c r="K119" i="8"/>
  <c r="J119" i="8"/>
  <c r="I119" i="8"/>
  <c r="W118" i="8"/>
  <c r="V118" i="8"/>
  <c r="U118" i="8"/>
  <c r="T118" i="8"/>
  <c r="S118" i="8"/>
  <c r="R118" i="8"/>
  <c r="Q118" i="8"/>
  <c r="P118" i="8"/>
  <c r="O118" i="8"/>
  <c r="N118" i="8"/>
  <c r="M118" i="8"/>
  <c r="L118" i="8"/>
  <c r="K118" i="8"/>
  <c r="J118" i="8"/>
  <c r="I118" i="8"/>
  <c r="W117" i="8"/>
  <c r="V117" i="8"/>
  <c r="U117" i="8"/>
  <c r="T117" i="8"/>
  <c r="S117" i="8"/>
  <c r="R117" i="8"/>
  <c r="Q117" i="8"/>
  <c r="P117" i="8"/>
  <c r="O117" i="8"/>
  <c r="N117" i="8"/>
  <c r="M117" i="8"/>
  <c r="L117" i="8"/>
  <c r="K117" i="8"/>
  <c r="J117" i="8"/>
  <c r="I117" i="8"/>
  <c r="W116" i="8"/>
  <c r="V116" i="8"/>
  <c r="U116" i="8"/>
  <c r="T116" i="8"/>
  <c r="S116" i="8"/>
  <c r="R116" i="8"/>
  <c r="Q116" i="8"/>
  <c r="P116" i="8"/>
  <c r="O116" i="8"/>
  <c r="N116" i="8"/>
  <c r="M116" i="8"/>
  <c r="L116" i="8"/>
  <c r="K116" i="8"/>
  <c r="J116" i="8"/>
  <c r="I116" i="8"/>
  <c r="W115" i="8"/>
  <c r="V115" i="8"/>
  <c r="U115" i="8"/>
  <c r="T115" i="8"/>
  <c r="S115" i="8"/>
  <c r="R115" i="8"/>
  <c r="Q115" i="8"/>
  <c r="P115" i="8"/>
  <c r="O115" i="8"/>
  <c r="N115" i="8"/>
  <c r="M115" i="8"/>
  <c r="L115" i="8"/>
  <c r="K115" i="8"/>
  <c r="J115" i="8"/>
  <c r="I115" i="8"/>
  <c r="W114" i="8"/>
  <c r="V114" i="8"/>
  <c r="U114" i="8"/>
  <c r="T114" i="8"/>
  <c r="S114" i="8"/>
  <c r="R114" i="8"/>
  <c r="Q114" i="8"/>
  <c r="P114" i="8"/>
  <c r="O114" i="8"/>
  <c r="N114" i="8"/>
  <c r="M114" i="8"/>
  <c r="L114" i="8"/>
  <c r="K114" i="8"/>
  <c r="J114" i="8"/>
  <c r="I114" i="8"/>
  <c r="W113" i="8"/>
  <c r="V113" i="8"/>
  <c r="U113" i="8"/>
  <c r="T113" i="8"/>
  <c r="S113" i="8"/>
  <c r="R113" i="8"/>
  <c r="Q113" i="8"/>
  <c r="P113" i="8"/>
  <c r="O113" i="8"/>
  <c r="N113" i="8"/>
  <c r="M113" i="8"/>
  <c r="L113" i="8"/>
  <c r="K113" i="8"/>
  <c r="J113" i="8"/>
  <c r="I113" i="8"/>
  <c r="W112" i="8"/>
  <c r="V112" i="8"/>
  <c r="U112" i="8"/>
  <c r="T112" i="8"/>
  <c r="S112" i="8"/>
  <c r="R112" i="8"/>
  <c r="Q112" i="8"/>
  <c r="P112" i="8"/>
  <c r="O112" i="8"/>
  <c r="N112" i="8"/>
  <c r="M112" i="8"/>
  <c r="L112" i="8"/>
  <c r="K112" i="8"/>
  <c r="J112" i="8"/>
  <c r="I112" i="8"/>
  <c r="W111" i="8"/>
  <c r="V111" i="8"/>
  <c r="U111" i="8"/>
  <c r="T111" i="8"/>
  <c r="S111" i="8"/>
  <c r="R111" i="8"/>
  <c r="Q111" i="8"/>
  <c r="P111" i="8"/>
  <c r="O111" i="8"/>
  <c r="N111" i="8"/>
  <c r="M111" i="8"/>
  <c r="L111" i="8"/>
  <c r="K111" i="8"/>
  <c r="J111" i="8"/>
  <c r="I111" i="8"/>
  <c r="W110" i="8"/>
  <c r="V110" i="8"/>
  <c r="U110" i="8"/>
  <c r="T110" i="8"/>
  <c r="S110" i="8"/>
  <c r="R110" i="8"/>
  <c r="Q110" i="8"/>
  <c r="P110" i="8"/>
  <c r="O110" i="8"/>
  <c r="N110" i="8"/>
  <c r="M110" i="8"/>
  <c r="L110" i="8"/>
  <c r="K110" i="8"/>
  <c r="J110" i="8"/>
  <c r="I110" i="8"/>
  <c r="W109" i="8"/>
  <c r="V109" i="8"/>
  <c r="U109" i="8"/>
  <c r="T109" i="8"/>
  <c r="S109" i="8"/>
  <c r="R109" i="8"/>
  <c r="Q109" i="8"/>
  <c r="P109" i="8"/>
  <c r="O109" i="8"/>
  <c r="N109" i="8"/>
  <c r="M109" i="8"/>
  <c r="L109" i="8"/>
  <c r="K109" i="8"/>
  <c r="J109" i="8"/>
  <c r="I109" i="8"/>
  <c r="W108" i="8"/>
  <c r="V108" i="8"/>
  <c r="U108" i="8"/>
  <c r="T108" i="8"/>
  <c r="S108" i="8"/>
  <c r="R108" i="8"/>
  <c r="Q108" i="8"/>
  <c r="P108" i="8"/>
  <c r="O108" i="8"/>
  <c r="N108" i="8"/>
  <c r="M108" i="8"/>
  <c r="L108" i="8"/>
  <c r="K108" i="8"/>
  <c r="J108" i="8"/>
  <c r="I108" i="8"/>
  <c r="W107" i="8"/>
  <c r="V107" i="8"/>
  <c r="U107" i="8"/>
  <c r="T107" i="8"/>
  <c r="S107" i="8"/>
  <c r="R107" i="8"/>
  <c r="Q107" i="8"/>
  <c r="P107" i="8"/>
  <c r="O107" i="8"/>
  <c r="N107" i="8"/>
  <c r="M107" i="8"/>
  <c r="L107" i="8"/>
  <c r="K107" i="8"/>
  <c r="J107" i="8"/>
  <c r="I107" i="8"/>
  <c r="W106" i="8"/>
  <c r="V106" i="8"/>
  <c r="U106" i="8"/>
  <c r="T106" i="8"/>
  <c r="S106" i="8"/>
  <c r="R106" i="8"/>
  <c r="Q106" i="8"/>
  <c r="P106" i="8"/>
  <c r="O106" i="8"/>
  <c r="N106" i="8"/>
  <c r="M106" i="8"/>
  <c r="L106" i="8"/>
  <c r="K106" i="8"/>
  <c r="J106" i="8"/>
  <c r="I106" i="8"/>
  <c r="W105" i="8"/>
  <c r="V105" i="8"/>
  <c r="U105" i="8"/>
  <c r="T105" i="8"/>
  <c r="S105" i="8"/>
  <c r="R105" i="8"/>
  <c r="Q105" i="8"/>
  <c r="P105" i="8"/>
  <c r="O105" i="8"/>
  <c r="N105" i="8"/>
  <c r="M105" i="8"/>
  <c r="L105" i="8"/>
  <c r="K105" i="8"/>
  <c r="J105" i="8"/>
  <c r="I105" i="8"/>
  <c r="W104" i="8"/>
  <c r="V104" i="8"/>
  <c r="U104" i="8"/>
  <c r="T104" i="8"/>
  <c r="S104" i="8"/>
  <c r="R104" i="8"/>
  <c r="Q104" i="8"/>
  <c r="P104" i="8"/>
  <c r="O104" i="8"/>
  <c r="N104" i="8"/>
  <c r="M104" i="8"/>
  <c r="L104" i="8"/>
  <c r="K104" i="8"/>
  <c r="J104" i="8"/>
  <c r="I104" i="8"/>
  <c r="W103" i="8"/>
  <c r="V103" i="8"/>
  <c r="U103" i="8"/>
  <c r="T103" i="8"/>
  <c r="S103" i="8"/>
  <c r="R103" i="8"/>
  <c r="Q103" i="8"/>
  <c r="P103" i="8"/>
  <c r="O103" i="8"/>
  <c r="N103" i="8"/>
  <c r="M103" i="8"/>
  <c r="L103" i="8"/>
  <c r="K103" i="8"/>
  <c r="J103" i="8"/>
  <c r="I103" i="8"/>
  <c r="W102" i="8"/>
  <c r="V102" i="8"/>
  <c r="U102" i="8"/>
  <c r="T102" i="8"/>
  <c r="S102" i="8"/>
  <c r="R102" i="8"/>
  <c r="Q102" i="8"/>
  <c r="P102" i="8"/>
  <c r="O102" i="8"/>
  <c r="N102" i="8"/>
  <c r="M102" i="8"/>
  <c r="L102" i="8"/>
  <c r="K102" i="8"/>
  <c r="J102" i="8"/>
  <c r="I102" i="8"/>
  <c r="W101" i="8"/>
  <c r="V101" i="8"/>
  <c r="U101" i="8"/>
  <c r="T101" i="8"/>
  <c r="S101" i="8"/>
  <c r="R101" i="8"/>
  <c r="Q101" i="8"/>
  <c r="P101" i="8"/>
  <c r="O101" i="8"/>
  <c r="N101" i="8"/>
  <c r="M101" i="8"/>
  <c r="L101" i="8"/>
  <c r="K101" i="8"/>
  <c r="J101" i="8"/>
  <c r="I101" i="8"/>
  <c r="W63" i="8"/>
  <c r="U63" i="8"/>
  <c r="T63" i="8"/>
  <c r="R63" i="8"/>
  <c r="N63" i="8"/>
  <c r="M63" i="8"/>
  <c r="K63" i="8"/>
  <c r="J63" i="8"/>
  <c r="P63" i="8" s="1"/>
  <c r="U62" i="8"/>
  <c r="T62" i="8"/>
  <c r="R62" i="8"/>
  <c r="W62" i="8" s="1"/>
  <c r="P62" i="8"/>
  <c r="N62" i="8"/>
  <c r="M62" i="8"/>
  <c r="K62" i="8"/>
  <c r="J62" i="8"/>
  <c r="U61" i="8"/>
  <c r="T61" i="8"/>
  <c r="W61" i="8" s="1"/>
  <c r="R61" i="8"/>
  <c r="N61" i="8"/>
  <c r="M61" i="8"/>
  <c r="K61" i="8"/>
  <c r="P61" i="8" s="1"/>
  <c r="J61" i="8"/>
  <c r="U60" i="8"/>
  <c r="T60" i="8"/>
  <c r="R60" i="8"/>
  <c r="W60" i="8" s="1"/>
  <c r="N60" i="8"/>
  <c r="M60" i="8"/>
  <c r="K60" i="8"/>
  <c r="J60" i="8"/>
  <c r="P60" i="8" s="1"/>
  <c r="W59" i="8"/>
  <c r="U59" i="8"/>
  <c r="T59" i="8"/>
  <c r="R59" i="8"/>
  <c r="N59" i="8"/>
  <c r="M59" i="8"/>
  <c r="K59" i="8"/>
  <c r="J59" i="8"/>
  <c r="P59" i="8" s="1"/>
  <c r="U58" i="8"/>
  <c r="T58" i="8"/>
  <c r="R58" i="8"/>
  <c r="W58" i="8" s="1"/>
  <c r="P58" i="8"/>
  <c r="N58" i="8"/>
  <c r="M58" i="8"/>
  <c r="K58" i="8"/>
  <c r="J58" i="8"/>
  <c r="U57" i="8"/>
  <c r="T57" i="8"/>
  <c r="W57" i="8" s="1"/>
  <c r="R57" i="8"/>
  <c r="N57" i="8"/>
  <c r="M57" i="8"/>
  <c r="K57" i="8"/>
  <c r="P57" i="8" s="1"/>
  <c r="J57" i="8"/>
  <c r="U56" i="8"/>
  <c r="T56" i="8"/>
  <c r="R56" i="8"/>
  <c r="W56" i="8" s="1"/>
  <c r="N56" i="8"/>
  <c r="M56" i="8"/>
  <c r="K56" i="8"/>
  <c r="J56" i="8"/>
  <c r="P56" i="8" s="1"/>
  <c r="W55" i="8"/>
  <c r="U55" i="8"/>
  <c r="T55" i="8"/>
  <c r="R55" i="8"/>
  <c r="N55" i="8"/>
  <c r="M55" i="8"/>
  <c r="K55" i="8"/>
  <c r="J55" i="8"/>
  <c r="P55" i="8" s="1"/>
  <c r="U54" i="8"/>
  <c r="T54" i="8"/>
  <c r="R54" i="8"/>
  <c r="W54" i="8" s="1"/>
  <c r="P54" i="8"/>
  <c r="N54" i="8"/>
  <c r="M54" i="8"/>
  <c r="K54" i="8"/>
  <c r="J54" i="8"/>
  <c r="U49" i="8"/>
  <c r="T49" i="8"/>
  <c r="W49" i="8" s="1"/>
  <c r="R49" i="8"/>
  <c r="N49" i="8"/>
  <c r="M49" i="8"/>
  <c r="K49" i="8"/>
  <c r="P49" i="8" s="1"/>
  <c r="J49" i="8"/>
  <c r="U48" i="8"/>
  <c r="T48" i="8"/>
  <c r="R48" i="8"/>
  <c r="W48" i="8" s="1"/>
  <c r="N48" i="8"/>
  <c r="M48" i="8"/>
  <c r="K48" i="8"/>
  <c r="J48" i="8"/>
  <c r="P48" i="8" s="1"/>
  <c r="W47" i="8"/>
  <c r="U47" i="8"/>
  <c r="T47" i="8"/>
  <c r="R47" i="8"/>
  <c r="N47" i="8"/>
  <c r="M47" i="8"/>
  <c r="K47" i="8"/>
  <c r="J47" i="8"/>
  <c r="P47" i="8" s="1"/>
  <c r="U46" i="8"/>
  <c r="T46" i="8"/>
  <c r="R46" i="8"/>
  <c r="W46" i="8" s="1"/>
  <c r="P46" i="8"/>
  <c r="N46" i="8"/>
  <c r="M46" i="8"/>
  <c r="K46" i="8"/>
  <c r="J46" i="8"/>
  <c r="U45" i="8"/>
  <c r="T45" i="8"/>
  <c r="W45" i="8" s="1"/>
  <c r="R45" i="8"/>
  <c r="N45" i="8"/>
  <c r="M45" i="8"/>
  <c r="K45" i="8"/>
  <c r="J45" i="8"/>
  <c r="P45" i="8" s="1"/>
  <c r="U44" i="8"/>
  <c r="T44" i="8"/>
  <c r="R44" i="8"/>
  <c r="W44" i="8" s="1"/>
  <c r="N44" i="8"/>
  <c r="M44" i="8"/>
  <c r="K44" i="8"/>
  <c r="J44" i="8"/>
  <c r="P44" i="8" s="1"/>
  <c r="W43" i="8"/>
  <c r="U43" i="8"/>
  <c r="T43" i="8"/>
  <c r="R43" i="8"/>
  <c r="N43" i="8"/>
  <c r="M43" i="8"/>
  <c r="K43" i="8"/>
  <c r="J43" i="8"/>
  <c r="P43" i="8" s="1"/>
  <c r="U42" i="8"/>
  <c r="T42" i="8"/>
  <c r="R42" i="8"/>
  <c r="W42" i="8" s="1"/>
  <c r="P42" i="8"/>
  <c r="N42" i="8"/>
  <c r="M42" i="8"/>
  <c r="K42" i="8"/>
  <c r="J42" i="8"/>
  <c r="U41" i="8"/>
  <c r="T41" i="8"/>
  <c r="W41" i="8" s="1"/>
  <c r="R41" i="8"/>
  <c r="N41" i="8"/>
  <c r="M41" i="8"/>
  <c r="K41" i="8"/>
  <c r="J41" i="8"/>
  <c r="P41" i="8" s="1"/>
  <c r="U40" i="8"/>
  <c r="T40" i="8"/>
  <c r="R40" i="8"/>
  <c r="W40" i="8" s="1"/>
  <c r="N40" i="8"/>
  <c r="M40" i="8"/>
  <c r="K40" i="8"/>
  <c r="J40" i="8"/>
  <c r="P40" i="8" s="1"/>
  <c r="W39" i="8"/>
  <c r="U39" i="8"/>
  <c r="T39" i="8"/>
  <c r="R39" i="8"/>
  <c r="N39" i="8"/>
  <c r="M39" i="8"/>
  <c r="K39" i="8"/>
  <c r="J39" i="8"/>
  <c r="P39" i="8" s="1"/>
  <c r="U38" i="8"/>
  <c r="T38" i="8"/>
  <c r="R38" i="8"/>
  <c r="W38" i="8" s="1"/>
  <c r="P38" i="8"/>
  <c r="N38" i="8"/>
  <c r="M38" i="8"/>
  <c r="K38" i="8"/>
  <c r="J38" i="8"/>
  <c r="U37" i="8"/>
  <c r="T37" i="8"/>
  <c r="W37" i="8" s="1"/>
  <c r="R37" i="8"/>
  <c r="N37" i="8"/>
  <c r="M37" i="8"/>
  <c r="K37" i="8"/>
  <c r="P37" i="8" s="1"/>
  <c r="J37" i="8"/>
  <c r="U36" i="8"/>
  <c r="T36" i="8"/>
  <c r="R36" i="8"/>
  <c r="W36" i="8" s="1"/>
  <c r="N36" i="8"/>
  <c r="M36" i="8"/>
  <c r="K36" i="8"/>
  <c r="J36" i="8"/>
  <c r="P36" i="8" s="1"/>
  <c r="W35" i="8"/>
  <c r="U35" i="8"/>
  <c r="T35" i="8"/>
  <c r="R35" i="8"/>
  <c r="N35" i="8"/>
  <c r="M35" i="8"/>
  <c r="K35" i="8"/>
  <c r="J35" i="8"/>
  <c r="P35" i="8" s="1"/>
  <c r="T30" i="8"/>
  <c r="M30" i="8"/>
  <c r="T29" i="8"/>
  <c r="M29" i="8"/>
  <c r="T28" i="8"/>
  <c r="M28" i="8"/>
  <c r="T27" i="8"/>
  <c r="M27" i="8"/>
  <c r="T26" i="8"/>
  <c r="M26" i="8"/>
  <c r="T25" i="8"/>
  <c r="M25" i="8"/>
  <c r="T24" i="8"/>
  <c r="M24" i="8"/>
  <c r="T23" i="8"/>
  <c r="M23" i="8"/>
  <c r="T22" i="8"/>
  <c r="M22" i="8"/>
  <c r="T21" i="8"/>
  <c r="M21" i="8"/>
  <c r="T17" i="8"/>
  <c r="M17" i="8"/>
  <c r="T16" i="8"/>
  <c r="M16" i="8"/>
  <c r="T15" i="8"/>
  <c r="M15" i="8"/>
  <c r="T14" i="8"/>
  <c r="M14" i="8"/>
  <c r="T13" i="8"/>
  <c r="M13" i="8"/>
  <c r="T12" i="8"/>
  <c r="M12" i="8"/>
  <c r="T11" i="8"/>
  <c r="M11" i="8"/>
  <c r="T10" i="8"/>
  <c r="M10" i="8"/>
  <c r="T9" i="8"/>
  <c r="M9" i="8"/>
  <c r="T8" i="8"/>
  <c r="M8" i="8"/>
  <c r="T7" i="8"/>
  <c r="M7" i="8"/>
  <c r="T6" i="8"/>
  <c r="M6" i="8"/>
  <c r="T5" i="8"/>
  <c r="M5" i="8"/>
  <c r="T4" i="8"/>
  <c r="M4" i="8"/>
  <c r="T3" i="8"/>
  <c r="M3" i="8"/>
  <c r="S28" i="7"/>
  <c r="Q28" i="7"/>
  <c r="P28" i="7"/>
  <c r="N28" i="7"/>
  <c r="J28" i="7"/>
  <c r="I28" i="7"/>
  <c r="G28" i="7"/>
  <c r="F28" i="7"/>
  <c r="L28" i="7" s="1"/>
  <c r="Q27" i="7"/>
  <c r="P27" i="7"/>
  <c r="N27" i="7"/>
  <c r="S27" i="7" s="1"/>
  <c r="L27" i="7"/>
  <c r="J27" i="7"/>
  <c r="I27" i="7"/>
  <c r="G27" i="7"/>
  <c r="F27" i="7"/>
  <c r="Q26" i="7"/>
  <c r="P26" i="7"/>
  <c r="N26" i="7"/>
  <c r="S26" i="7" s="1"/>
  <c r="J26" i="7"/>
  <c r="I26" i="7"/>
  <c r="G26" i="7"/>
  <c r="F26" i="7"/>
  <c r="L26" i="7" s="1"/>
  <c r="S25" i="7"/>
  <c r="Q25" i="7"/>
  <c r="P25" i="7"/>
  <c r="N25" i="7"/>
  <c r="J25" i="7"/>
  <c r="I25" i="7"/>
  <c r="L25" i="7" s="1"/>
  <c r="G25" i="7"/>
  <c r="F25" i="7"/>
  <c r="Q24" i="7"/>
  <c r="S24" i="7" s="1"/>
  <c r="P24" i="7"/>
  <c r="N24" i="7"/>
  <c r="J24" i="7"/>
  <c r="I24" i="7"/>
  <c r="G24" i="7"/>
  <c r="F24" i="7"/>
  <c r="L24" i="7" s="1"/>
  <c r="Q23" i="7"/>
  <c r="P23" i="7"/>
  <c r="N23" i="7"/>
  <c r="S23" i="7" s="1"/>
  <c r="L23" i="7"/>
  <c r="J23" i="7"/>
  <c r="I23" i="7"/>
  <c r="G23" i="7"/>
  <c r="F23" i="7"/>
  <c r="Q22" i="7"/>
  <c r="P22" i="7"/>
  <c r="N22" i="7"/>
  <c r="S22" i="7" s="1"/>
  <c r="J22" i="7"/>
  <c r="I22" i="7"/>
  <c r="G22" i="7"/>
  <c r="F22" i="7"/>
  <c r="L22" i="7" s="1"/>
  <c r="S21" i="7"/>
  <c r="Q21" i="7"/>
  <c r="P21" i="7"/>
  <c r="N21" i="7"/>
  <c r="L21" i="7"/>
  <c r="J21" i="7"/>
  <c r="I21" i="7"/>
  <c r="G21" i="7"/>
  <c r="F21" i="7"/>
  <c r="Q20" i="7"/>
  <c r="S20" i="7" s="1"/>
  <c r="P20" i="7"/>
  <c r="N20" i="7"/>
  <c r="J20" i="7"/>
  <c r="I20" i="7"/>
  <c r="G20" i="7"/>
  <c r="F20" i="7"/>
  <c r="L20" i="7" s="1"/>
  <c r="Q19" i="7"/>
  <c r="P19" i="7"/>
  <c r="N19" i="7"/>
  <c r="S19" i="7" s="1"/>
  <c r="L19" i="7"/>
  <c r="J19" i="7"/>
  <c r="I19" i="7"/>
  <c r="G19" i="7"/>
  <c r="F19" i="7"/>
  <c r="Q18" i="7"/>
  <c r="P18" i="7"/>
  <c r="N18" i="7"/>
  <c r="S18" i="7" s="1"/>
  <c r="J18" i="7"/>
  <c r="I18" i="7"/>
  <c r="G18" i="7"/>
  <c r="F18" i="7"/>
  <c r="L18" i="7" s="1"/>
  <c r="S17" i="7"/>
  <c r="Q17" i="7"/>
  <c r="P17" i="7"/>
  <c r="N17" i="7"/>
  <c r="L17" i="7"/>
  <c r="J17" i="7"/>
  <c r="I17" i="7"/>
  <c r="G17" i="7"/>
  <c r="F17" i="7"/>
  <c r="R13" i="7"/>
  <c r="Q13" i="7"/>
  <c r="J13" i="7"/>
  <c r="I13" i="7"/>
  <c r="R12" i="7"/>
  <c r="Q12" i="7"/>
  <c r="J12" i="7"/>
  <c r="I12" i="7"/>
  <c r="R11" i="7"/>
  <c r="Q11" i="7"/>
  <c r="J11" i="7"/>
  <c r="I11" i="7"/>
  <c r="R10" i="7"/>
  <c r="Q10" i="7"/>
  <c r="J10" i="7"/>
  <c r="I10" i="7"/>
  <c r="R9" i="7"/>
  <c r="Q9" i="7"/>
  <c r="J9" i="7"/>
  <c r="I9" i="7"/>
  <c r="R8" i="7"/>
  <c r="Q8" i="7"/>
  <c r="J8" i="7"/>
  <c r="I8" i="7"/>
  <c r="R7" i="7"/>
  <c r="Q7" i="7"/>
  <c r="J7" i="7"/>
  <c r="I7" i="7"/>
  <c r="R6" i="7"/>
  <c r="Q6" i="7"/>
  <c r="J6" i="7"/>
  <c r="I6" i="7"/>
  <c r="R5" i="7"/>
  <c r="Q5" i="7"/>
  <c r="J5" i="7"/>
  <c r="I5" i="7"/>
  <c r="R4" i="7"/>
  <c r="Q4" i="7"/>
  <c r="J4" i="7"/>
  <c r="I4" i="7"/>
  <c r="R3" i="7"/>
  <c r="Q3" i="7"/>
  <c r="J3" i="7"/>
  <c r="I3" i="7"/>
  <c r="R2" i="7"/>
  <c r="Q2" i="7"/>
  <c r="J2" i="7"/>
  <c r="I2" i="7"/>
  <c r="Q45" i="6"/>
  <c r="P45" i="6"/>
  <c r="O45" i="6"/>
  <c r="N45" i="6"/>
  <c r="M45" i="6"/>
  <c r="R45" i="6" s="1"/>
  <c r="L45" i="6"/>
  <c r="I45" i="6"/>
  <c r="H45" i="6"/>
  <c r="K45" i="6" s="1"/>
  <c r="F45" i="6"/>
  <c r="E45" i="6"/>
  <c r="Q44" i="6"/>
  <c r="P44" i="6"/>
  <c r="O44" i="6"/>
  <c r="N44" i="6"/>
  <c r="M44" i="6"/>
  <c r="R44" i="6" s="1"/>
  <c r="L44" i="6"/>
  <c r="I44" i="6"/>
  <c r="H44" i="6"/>
  <c r="K44" i="6" s="1"/>
  <c r="F44" i="6"/>
  <c r="E44" i="6"/>
  <c r="Q43" i="6"/>
  <c r="P43" i="6"/>
  <c r="O43" i="6"/>
  <c r="N43" i="6"/>
  <c r="M43" i="6"/>
  <c r="R43" i="6" s="1"/>
  <c r="L43" i="6"/>
  <c r="I43" i="6"/>
  <c r="H43" i="6"/>
  <c r="K43" i="6" s="1"/>
  <c r="F43" i="6"/>
  <c r="E43" i="6"/>
  <c r="Q42" i="6"/>
  <c r="P42" i="6"/>
  <c r="O42" i="6"/>
  <c r="N42" i="6"/>
  <c r="M42" i="6"/>
  <c r="R42" i="6" s="1"/>
  <c r="L42" i="6"/>
  <c r="I42" i="6"/>
  <c r="H42" i="6"/>
  <c r="K42" i="6" s="1"/>
  <c r="F42" i="6"/>
  <c r="E42" i="6"/>
  <c r="Q41" i="6"/>
  <c r="P41" i="6"/>
  <c r="O41" i="6"/>
  <c r="N41" i="6"/>
  <c r="M41" i="6"/>
  <c r="R41" i="6" s="1"/>
  <c r="L41" i="6"/>
  <c r="I41" i="6"/>
  <c r="H41" i="6"/>
  <c r="K41" i="6" s="1"/>
  <c r="F41" i="6"/>
  <c r="E41" i="6"/>
  <c r="Q40" i="6"/>
  <c r="P40" i="6"/>
  <c r="O40" i="6"/>
  <c r="N40" i="6"/>
  <c r="M40" i="6"/>
  <c r="R40" i="6" s="1"/>
  <c r="L40" i="6"/>
  <c r="I40" i="6"/>
  <c r="H40" i="6"/>
  <c r="K40" i="6" s="1"/>
  <c r="F40" i="6"/>
  <c r="E40" i="6"/>
  <c r="Q39" i="6"/>
  <c r="P39" i="6"/>
  <c r="O39" i="6"/>
  <c r="N39" i="6"/>
  <c r="M39" i="6"/>
  <c r="R39" i="6" s="1"/>
  <c r="L39" i="6"/>
  <c r="I39" i="6"/>
  <c r="H39" i="6"/>
  <c r="K39" i="6" s="1"/>
  <c r="F39" i="6"/>
  <c r="E39" i="6"/>
  <c r="Q38" i="6"/>
  <c r="P38" i="6"/>
  <c r="O38" i="6"/>
  <c r="N38" i="6"/>
  <c r="M38" i="6"/>
  <c r="R38" i="6" s="1"/>
  <c r="L38" i="6"/>
  <c r="I38" i="6"/>
  <c r="H38" i="6"/>
  <c r="K38" i="6" s="1"/>
  <c r="F38" i="6"/>
  <c r="E38" i="6"/>
  <c r="Q37" i="6"/>
  <c r="P37" i="6"/>
  <c r="O37" i="6"/>
  <c r="N37" i="6"/>
  <c r="M37" i="6"/>
  <c r="R37" i="6" s="1"/>
  <c r="L37" i="6"/>
  <c r="I37" i="6"/>
  <c r="H37" i="6"/>
  <c r="K37" i="6" s="1"/>
  <c r="F37" i="6"/>
  <c r="E37" i="6"/>
  <c r="Q36" i="6"/>
  <c r="P36" i="6"/>
  <c r="O36" i="6"/>
  <c r="N36" i="6"/>
  <c r="M36" i="6"/>
  <c r="R36" i="6" s="1"/>
  <c r="L36" i="6"/>
  <c r="I36" i="6"/>
  <c r="H36" i="6"/>
  <c r="K36" i="6" s="1"/>
  <c r="F36" i="6"/>
  <c r="E36" i="6"/>
  <c r="Q35" i="6"/>
  <c r="P35" i="6"/>
  <c r="O35" i="6"/>
  <c r="N35" i="6"/>
  <c r="M35" i="6"/>
  <c r="R35" i="6" s="1"/>
  <c r="L35" i="6"/>
  <c r="I35" i="6"/>
  <c r="H35" i="6"/>
  <c r="K35" i="6" s="1"/>
  <c r="F35" i="6"/>
  <c r="E35" i="6"/>
  <c r="Q34" i="6"/>
  <c r="P34" i="6"/>
  <c r="O34" i="6"/>
  <c r="N34" i="6"/>
  <c r="M34" i="6"/>
  <c r="R34" i="6" s="1"/>
  <c r="L34" i="6"/>
  <c r="I34" i="6"/>
  <c r="H34" i="6"/>
  <c r="K34" i="6" s="1"/>
  <c r="F34" i="6"/>
  <c r="E34" i="6"/>
  <c r="Q33" i="6"/>
  <c r="P33" i="6"/>
  <c r="O33" i="6"/>
  <c r="N33" i="6"/>
  <c r="M33" i="6"/>
  <c r="R33" i="6" s="1"/>
  <c r="L33" i="6"/>
  <c r="I33" i="6"/>
  <c r="H33" i="6"/>
  <c r="K33" i="6" s="1"/>
  <c r="F33" i="6"/>
  <c r="E33" i="6"/>
  <c r="Q32" i="6"/>
  <c r="P32" i="6"/>
  <c r="O32" i="6"/>
  <c r="N32" i="6"/>
  <c r="M32" i="6"/>
  <c r="R32" i="6" s="1"/>
  <c r="L32" i="6"/>
  <c r="I32" i="6"/>
  <c r="H32" i="6"/>
  <c r="K32" i="6" s="1"/>
  <c r="F32" i="6"/>
  <c r="E32" i="6"/>
  <c r="Q31" i="6"/>
  <c r="P31" i="6"/>
  <c r="O31" i="6"/>
  <c r="N31" i="6"/>
  <c r="M31" i="6"/>
  <c r="R31" i="6" s="1"/>
  <c r="L31" i="6"/>
  <c r="I31" i="6"/>
  <c r="H31" i="6"/>
  <c r="K31" i="6" s="1"/>
  <c r="F31" i="6"/>
  <c r="E31" i="6"/>
  <c r="Q30" i="6"/>
  <c r="P30" i="6"/>
  <c r="O30" i="6"/>
  <c r="N30" i="6"/>
  <c r="M30" i="6"/>
  <c r="R30" i="6" s="1"/>
  <c r="L30" i="6"/>
  <c r="I30" i="6"/>
  <c r="H30" i="6"/>
  <c r="K30" i="6" s="1"/>
  <c r="F30" i="6"/>
  <c r="E30" i="6"/>
  <c r="Q29" i="6"/>
  <c r="P29" i="6"/>
  <c r="O29" i="6"/>
  <c r="N29" i="6"/>
  <c r="M29" i="6"/>
  <c r="R29" i="6" s="1"/>
  <c r="L29" i="6"/>
  <c r="I29" i="6"/>
  <c r="H29" i="6"/>
  <c r="K29" i="6" s="1"/>
  <c r="F29" i="6"/>
  <c r="E29" i="6"/>
  <c r="Q28" i="6"/>
  <c r="P28" i="6"/>
  <c r="O28" i="6"/>
  <c r="N28" i="6"/>
  <c r="M28" i="6"/>
  <c r="R28" i="6" s="1"/>
  <c r="L28" i="6"/>
  <c r="I28" i="6"/>
  <c r="H28" i="6"/>
  <c r="K28" i="6" s="1"/>
  <c r="F28" i="6"/>
  <c r="E28" i="6"/>
  <c r="Q27" i="6"/>
  <c r="P27" i="6"/>
  <c r="O27" i="6"/>
  <c r="N27" i="6"/>
  <c r="M27" i="6"/>
  <c r="R27" i="6" s="1"/>
  <c r="L27" i="6"/>
  <c r="I27" i="6"/>
  <c r="H27" i="6"/>
  <c r="K27" i="6" s="1"/>
  <c r="F27" i="6"/>
  <c r="E27" i="6"/>
  <c r="Q26" i="6"/>
  <c r="P26" i="6"/>
  <c r="O26" i="6"/>
  <c r="N26" i="6"/>
  <c r="M26" i="6"/>
  <c r="R26" i="6" s="1"/>
  <c r="L26" i="6"/>
  <c r="I26" i="6"/>
  <c r="H26" i="6"/>
  <c r="K26" i="6" s="1"/>
  <c r="F26" i="6"/>
  <c r="E26" i="6"/>
  <c r="V21" i="6"/>
  <c r="U21" i="6"/>
  <c r="M21" i="6"/>
  <c r="L21" i="6"/>
  <c r="V20" i="6"/>
  <c r="U20" i="6"/>
  <c r="M20" i="6"/>
  <c r="L20" i="6"/>
  <c r="V19" i="6"/>
  <c r="U19" i="6"/>
  <c r="M19" i="6"/>
  <c r="L19" i="6"/>
  <c r="V18" i="6"/>
  <c r="U18" i="6"/>
  <c r="M18" i="6"/>
  <c r="L18" i="6"/>
  <c r="V17" i="6"/>
  <c r="U17" i="6"/>
  <c r="M17" i="6"/>
  <c r="L17" i="6"/>
  <c r="V16" i="6"/>
  <c r="U16" i="6"/>
  <c r="M16" i="6"/>
  <c r="L16" i="6"/>
  <c r="V15" i="6"/>
  <c r="U15" i="6"/>
  <c r="M15" i="6"/>
  <c r="L15" i="6"/>
  <c r="V14" i="6"/>
  <c r="U14" i="6"/>
  <c r="M14" i="6"/>
  <c r="L14" i="6"/>
  <c r="V13" i="6"/>
  <c r="U13" i="6"/>
  <c r="M13" i="6"/>
  <c r="L13" i="6"/>
  <c r="V12" i="6"/>
  <c r="U12" i="6"/>
  <c r="M12" i="6"/>
  <c r="L12" i="6"/>
  <c r="V11" i="6"/>
  <c r="U11" i="6"/>
  <c r="M11" i="6"/>
  <c r="L11" i="6"/>
  <c r="V10" i="6"/>
  <c r="U10" i="6"/>
  <c r="M10" i="6"/>
  <c r="L10" i="6"/>
  <c r="V9" i="6"/>
  <c r="U9" i="6"/>
  <c r="M9" i="6"/>
  <c r="L9" i="6"/>
  <c r="V8" i="6"/>
  <c r="U8" i="6"/>
  <c r="M8" i="6"/>
  <c r="L8" i="6"/>
  <c r="V7" i="6"/>
  <c r="U7" i="6"/>
  <c r="M7" i="6"/>
  <c r="L7" i="6"/>
  <c r="V6" i="6"/>
  <c r="U6" i="6"/>
  <c r="M6" i="6"/>
  <c r="L6" i="6"/>
  <c r="V5" i="6"/>
  <c r="U5" i="6"/>
  <c r="M5" i="6"/>
  <c r="L5" i="6"/>
  <c r="V4" i="6"/>
  <c r="U4" i="6"/>
  <c r="M4" i="6"/>
  <c r="L4" i="6"/>
  <c r="V3" i="6"/>
  <c r="U3" i="6"/>
  <c r="M3" i="6"/>
  <c r="L3" i="6"/>
  <c r="V2" i="6"/>
  <c r="U2" i="6"/>
  <c r="M2" i="6"/>
  <c r="L2" i="6"/>
  <c r="P30" i="5"/>
  <c r="O30" i="5"/>
  <c r="N30" i="5"/>
  <c r="L30" i="5"/>
  <c r="K30" i="5"/>
  <c r="Q30" i="5" s="1"/>
  <c r="I30" i="5"/>
  <c r="H30" i="5"/>
  <c r="G30" i="5"/>
  <c r="E30" i="5"/>
  <c r="D30" i="5"/>
  <c r="J30" i="5" s="1"/>
  <c r="P29" i="5"/>
  <c r="O29" i="5"/>
  <c r="N29" i="5"/>
  <c r="L29" i="5"/>
  <c r="K29" i="5"/>
  <c r="Q29" i="5" s="1"/>
  <c r="I29" i="5"/>
  <c r="H29" i="5"/>
  <c r="G29" i="5"/>
  <c r="E29" i="5"/>
  <c r="D29" i="5"/>
  <c r="P28" i="5"/>
  <c r="O28" i="5"/>
  <c r="N28" i="5"/>
  <c r="L28" i="5"/>
  <c r="K28" i="5"/>
  <c r="Q28" i="5" s="1"/>
  <c r="I28" i="5"/>
  <c r="H28" i="5"/>
  <c r="G28" i="5"/>
  <c r="E28" i="5"/>
  <c r="D28" i="5"/>
  <c r="P27" i="5"/>
  <c r="O27" i="5"/>
  <c r="N27" i="5"/>
  <c r="L27" i="5"/>
  <c r="K27" i="5"/>
  <c r="Q27" i="5" s="1"/>
  <c r="I27" i="5"/>
  <c r="H27" i="5"/>
  <c r="G27" i="5"/>
  <c r="E27" i="5"/>
  <c r="D27" i="5"/>
  <c r="J27" i="5" s="1"/>
  <c r="P26" i="5"/>
  <c r="O26" i="5"/>
  <c r="N26" i="5"/>
  <c r="L26" i="5"/>
  <c r="K26" i="5"/>
  <c r="I26" i="5"/>
  <c r="H26" i="5"/>
  <c r="G26" i="5"/>
  <c r="E26" i="5"/>
  <c r="D26" i="5"/>
  <c r="P25" i="5"/>
  <c r="O25" i="5"/>
  <c r="N25" i="5"/>
  <c r="L25" i="5"/>
  <c r="K25" i="5"/>
  <c r="I25" i="5"/>
  <c r="H25" i="5"/>
  <c r="G25" i="5"/>
  <c r="E25" i="5"/>
  <c r="D25" i="5"/>
  <c r="J25" i="5" s="1"/>
  <c r="P24" i="5"/>
  <c r="O24" i="5"/>
  <c r="N24" i="5"/>
  <c r="L24" i="5"/>
  <c r="K24" i="5"/>
  <c r="Q24" i="5" s="1"/>
  <c r="I24" i="5"/>
  <c r="H24" i="5"/>
  <c r="G24" i="5"/>
  <c r="E24" i="5"/>
  <c r="D24" i="5"/>
  <c r="J24" i="5" s="1"/>
  <c r="P23" i="5"/>
  <c r="O23" i="5"/>
  <c r="N23" i="5"/>
  <c r="L23" i="5"/>
  <c r="K23" i="5"/>
  <c r="Q23" i="5" s="1"/>
  <c r="I23" i="5"/>
  <c r="H23" i="5"/>
  <c r="G23" i="5"/>
  <c r="E23" i="5"/>
  <c r="D23" i="5"/>
  <c r="P22" i="5"/>
  <c r="O22" i="5"/>
  <c r="N22" i="5"/>
  <c r="L22" i="5"/>
  <c r="K22" i="5"/>
  <c r="Q22" i="5" s="1"/>
  <c r="I22" i="5"/>
  <c r="H22" i="5"/>
  <c r="G22" i="5"/>
  <c r="E22" i="5"/>
  <c r="D22" i="5"/>
  <c r="P21" i="5"/>
  <c r="O21" i="5"/>
  <c r="N21" i="5"/>
  <c r="L21" i="5"/>
  <c r="K21" i="5"/>
  <c r="I21" i="5"/>
  <c r="H21" i="5"/>
  <c r="G21" i="5"/>
  <c r="E21" i="5"/>
  <c r="D21" i="5"/>
  <c r="J21" i="5" s="1"/>
  <c r="P20" i="5"/>
  <c r="O20" i="5"/>
  <c r="N20" i="5"/>
  <c r="L20" i="5"/>
  <c r="K20" i="5"/>
  <c r="I20" i="5"/>
  <c r="H20" i="5"/>
  <c r="G20" i="5"/>
  <c r="E20" i="5"/>
  <c r="D20" i="5"/>
  <c r="P19" i="5"/>
  <c r="O19" i="5"/>
  <c r="N19" i="5"/>
  <c r="L19" i="5"/>
  <c r="K19" i="5"/>
  <c r="Q19" i="5" s="1"/>
  <c r="I19" i="5"/>
  <c r="H19" i="5"/>
  <c r="G19" i="5"/>
  <c r="E19" i="5"/>
  <c r="D19" i="5"/>
  <c r="J19" i="5" s="1"/>
  <c r="P18" i="5"/>
  <c r="O18" i="5"/>
  <c r="N18" i="5"/>
  <c r="L18" i="5"/>
  <c r="K18" i="5"/>
  <c r="Q18" i="5" s="1"/>
  <c r="I18" i="5"/>
  <c r="H18" i="5"/>
  <c r="G18" i="5"/>
  <c r="E18" i="5"/>
  <c r="D18" i="5"/>
  <c r="J18" i="5" s="1"/>
  <c r="V14" i="5"/>
  <c r="K14" i="5"/>
  <c r="V13" i="5"/>
  <c r="K13" i="5"/>
  <c r="V12" i="5"/>
  <c r="K12" i="5"/>
  <c r="V11" i="5"/>
  <c r="K11" i="5"/>
  <c r="V10" i="5"/>
  <c r="K10" i="5"/>
  <c r="V9" i="5"/>
  <c r="K9" i="5"/>
  <c r="V8" i="5"/>
  <c r="K8" i="5"/>
  <c r="V7" i="5"/>
  <c r="K7" i="5"/>
  <c r="V6" i="5"/>
  <c r="K6" i="5"/>
  <c r="V5" i="5"/>
  <c r="K5" i="5"/>
  <c r="V4" i="5"/>
  <c r="K4" i="5"/>
  <c r="V3" i="5"/>
  <c r="K3" i="5"/>
  <c r="V2" i="5"/>
  <c r="K2" i="5"/>
  <c r="C49" i="4"/>
  <c r="C48" i="4"/>
  <c r="C47" i="4"/>
  <c r="C46" i="4"/>
  <c r="C45" i="4"/>
  <c r="C44" i="4"/>
  <c r="C43" i="4"/>
  <c r="C42" i="4"/>
  <c r="C41" i="4"/>
  <c r="C40" i="4"/>
  <c r="C39" i="4"/>
  <c r="C38" i="4"/>
  <c r="C37" i="4"/>
  <c r="C36" i="4"/>
  <c r="C35" i="4"/>
  <c r="C34" i="4"/>
  <c r="C33" i="4"/>
  <c r="C32" i="4"/>
  <c r="C31" i="4"/>
  <c r="C30" i="4"/>
  <c r="C29" i="4"/>
  <c r="C28" i="4"/>
  <c r="G76" i="3"/>
  <c r="H75" i="3"/>
  <c r="E75" i="3"/>
  <c r="AB71" i="3"/>
  <c r="I70" i="3"/>
  <c r="E69" i="3"/>
  <c r="I68" i="3"/>
  <c r="G68" i="3"/>
  <c r="W67" i="3"/>
  <c r="AB67" i="3" s="1"/>
  <c r="E66" i="3"/>
  <c r="H65" i="3"/>
  <c r="G65" i="3"/>
  <c r="G64" i="3"/>
  <c r="I62" i="3"/>
  <c r="G62" i="3"/>
  <c r="G59" i="3"/>
  <c r="I58" i="3"/>
  <c r="G58" i="3"/>
  <c r="H57" i="3"/>
  <c r="I56" i="3"/>
  <c r="G56" i="3"/>
  <c r="W54" i="3"/>
  <c r="AB54" i="3" s="1"/>
  <c r="C51" i="3"/>
  <c r="AC50" i="3"/>
  <c r="AB50" i="3"/>
  <c r="AA50" i="3"/>
  <c r="Z50" i="3"/>
  <c r="Y50" i="3"/>
  <c r="X50" i="3"/>
  <c r="W50" i="3"/>
  <c r="V50" i="3"/>
  <c r="R50" i="3"/>
  <c r="Q50" i="3"/>
  <c r="P50" i="3"/>
  <c r="O50" i="3"/>
  <c r="I76" i="3" s="1"/>
  <c r="N50" i="3"/>
  <c r="M50" i="3"/>
  <c r="L50" i="3"/>
  <c r="K50" i="3"/>
  <c r="J50" i="3"/>
  <c r="I50" i="3"/>
  <c r="H50" i="3"/>
  <c r="G50" i="3"/>
  <c r="S50" i="3" s="1"/>
  <c r="F50" i="3"/>
  <c r="E50" i="3"/>
  <c r="D50" i="3"/>
  <c r="AD49" i="3"/>
  <c r="AC49" i="3"/>
  <c r="AB49" i="3"/>
  <c r="AA49" i="3"/>
  <c r="Z49" i="3"/>
  <c r="Y49" i="3"/>
  <c r="X49" i="3"/>
  <c r="W49" i="3"/>
  <c r="V49" i="3"/>
  <c r="R49" i="3"/>
  <c r="Q49" i="3"/>
  <c r="P49" i="3"/>
  <c r="O49" i="3"/>
  <c r="I75" i="3" s="1"/>
  <c r="N49" i="3"/>
  <c r="M49" i="3"/>
  <c r="L49" i="3"/>
  <c r="K49" i="3"/>
  <c r="J49" i="3"/>
  <c r="I49" i="3"/>
  <c r="H49" i="3"/>
  <c r="G49" i="3"/>
  <c r="F49" i="3"/>
  <c r="E49" i="3"/>
  <c r="D49" i="3"/>
  <c r="AD48" i="3"/>
  <c r="AC48" i="3"/>
  <c r="AB48" i="3"/>
  <c r="AA48" i="3"/>
  <c r="Z48" i="3"/>
  <c r="Y48" i="3"/>
  <c r="X48" i="3"/>
  <c r="W48" i="3"/>
  <c r="W74" i="3" s="1"/>
  <c r="AB74" i="3" s="1"/>
  <c r="V48" i="3"/>
  <c r="R48" i="3"/>
  <c r="Q48" i="3"/>
  <c r="P48" i="3"/>
  <c r="O48" i="3"/>
  <c r="I74" i="3" s="1"/>
  <c r="N48" i="3"/>
  <c r="M48" i="3"/>
  <c r="L48" i="3"/>
  <c r="K48" i="3"/>
  <c r="J48" i="3"/>
  <c r="I48" i="3"/>
  <c r="G74" i="3" s="1"/>
  <c r="H48" i="3"/>
  <c r="G48" i="3"/>
  <c r="F48" i="3"/>
  <c r="E48" i="3"/>
  <c r="H74" i="3" s="1"/>
  <c r="D48" i="3"/>
  <c r="S48" i="3" s="1"/>
  <c r="AC47" i="3"/>
  <c r="AB47" i="3"/>
  <c r="AA47" i="3"/>
  <c r="Z47" i="3"/>
  <c r="Y47" i="3"/>
  <c r="X47" i="3"/>
  <c r="AD47" i="3" s="1"/>
  <c r="W47" i="3"/>
  <c r="V47" i="3"/>
  <c r="W73" i="3" s="1"/>
  <c r="AB73" i="3" s="1"/>
  <c r="R47" i="3"/>
  <c r="Q47" i="3"/>
  <c r="P47" i="3"/>
  <c r="O47" i="3"/>
  <c r="I73" i="3" s="1"/>
  <c r="N47" i="3"/>
  <c r="M47" i="3"/>
  <c r="L47" i="3"/>
  <c r="K47" i="3"/>
  <c r="J47" i="3"/>
  <c r="I47" i="3"/>
  <c r="H47" i="3"/>
  <c r="G47" i="3"/>
  <c r="F47" i="3"/>
  <c r="E47" i="3"/>
  <c r="H73" i="3" s="1"/>
  <c r="D47" i="3"/>
  <c r="AC46" i="3"/>
  <c r="AB46" i="3"/>
  <c r="AA46" i="3"/>
  <c r="Z46" i="3"/>
  <c r="Y46" i="3"/>
  <c r="X46" i="3"/>
  <c r="W46" i="3"/>
  <c r="AD46" i="3" s="1"/>
  <c r="V46" i="3"/>
  <c r="R46" i="3"/>
  <c r="Q46" i="3"/>
  <c r="P46" i="3"/>
  <c r="O46" i="3"/>
  <c r="I72" i="3" s="1"/>
  <c r="N46" i="3"/>
  <c r="M46" i="3"/>
  <c r="L46" i="3"/>
  <c r="K46" i="3"/>
  <c r="J46" i="3"/>
  <c r="I46" i="3"/>
  <c r="G72" i="3" s="1"/>
  <c r="H46" i="3"/>
  <c r="G46" i="3"/>
  <c r="F46" i="3"/>
  <c r="E72" i="3" s="1"/>
  <c r="E46" i="3"/>
  <c r="H72" i="3" s="1"/>
  <c r="D46" i="3"/>
  <c r="AC45" i="3"/>
  <c r="AB45" i="3"/>
  <c r="AA45" i="3"/>
  <c r="Z45" i="3"/>
  <c r="Y45" i="3"/>
  <c r="X45" i="3"/>
  <c r="AD45" i="3" s="1"/>
  <c r="W45" i="3"/>
  <c r="V45" i="3"/>
  <c r="W71" i="3" s="1"/>
  <c r="R45" i="3"/>
  <c r="Q45" i="3"/>
  <c r="P45" i="3"/>
  <c r="G71" i="3" s="1"/>
  <c r="O45" i="3"/>
  <c r="N45" i="3"/>
  <c r="M45" i="3"/>
  <c r="L45" i="3"/>
  <c r="H71" i="3" s="1"/>
  <c r="K45" i="3"/>
  <c r="J45" i="3"/>
  <c r="I45" i="3"/>
  <c r="H45" i="3"/>
  <c r="G45" i="3"/>
  <c r="F45" i="3"/>
  <c r="E71" i="3" s="1"/>
  <c r="E45" i="3"/>
  <c r="D45" i="3"/>
  <c r="S45" i="3" s="1"/>
  <c r="AC44" i="3"/>
  <c r="AB44" i="3"/>
  <c r="AA44" i="3"/>
  <c r="Z44" i="3"/>
  <c r="Y44" i="3"/>
  <c r="X44" i="3"/>
  <c r="W44" i="3"/>
  <c r="V44" i="3"/>
  <c r="R44" i="3"/>
  <c r="Q44" i="3"/>
  <c r="P44" i="3"/>
  <c r="O44" i="3"/>
  <c r="N44" i="3"/>
  <c r="M44" i="3"/>
  <c r="L44" i="3"/>
  <c r="K44" i="3"/>
  <c r="J44" i="3"/>
  <c r="I44" i="3"/>
  <c r="G70" i="3" s="1"/>
  <c r="H44" i="3"/>
  <c r="G44" i="3"/>
  <c r="F44" i="3"/>
  <c r="E70" i="3" s="1"/>
  <c r="E44" i="3"/>
  <c r="H70" i="3" s="1"/>
  <c r="D44" i="3"/>
  <c r="AC43" i="3"/>
  <c r="AB43" i="3"/>
  <c r="AA43" i="3"/>
  <c r="Z43" i="3"/>
  <c r="Y43" i="3"/>
  <c r="X43" i="3"/>
  <c r="W43" i="3"/>
  <c r="V43" i="3"/>
  <c r="R43" i="3"/>
  <c r="Q43" i="3"/>
  <c r="P43" i="3"/>
  <c r="O43" i="3"/>
  <c r="I69" i="3" s="1"/>
  <c r="N43" i="3"/>
  <c r="M43" i="3"/>
  <c r="L43" i="3"/>
  <c r="K43" i="3"/>
  <c r="J43" i="3"/>
  <c r="I43" i="3"/>
  <c r="G69" i="3" s="1"/>
  <c r="H43" i="3"/>
  <c r="H69" i="3" s="1"/>
  <c r="G43" i="3"/>
  <c r="F43" i="3"/>
  <c r="E43" i="3"/>
  <c r="D43" i="3"/>
  <c r="S43" i="3" s="1"/>
  <c r="AC42" i="3"/>
  <c r="AB42" i="3"/>
  <c r="AA42" i="3"/>
  <c r="Z42" i="3"/>
  <c r="Y42" i="3"/>
  <c r="X42" i="3"/>
  <c r="AD42" i="3" s="1"/>
  <c r="W42" i="3"/>
  <c r="W68" i="3" s="1"/>
  <c r="AB68" i="3" s="1"/>
  <c r="V42" i="3"/>
  <c r="R42" i="3"/>
  <c r="Q42" i="3"/>
  <c r="P42" i="3"/>
  <c r="O42" i="3"/>
  <c r="N42" i="3"/>
  <c r="M42" i="3"/>
  <c r="L42" i="3"/>
  <c r="K42" i="3"/>
  <c r="J42" i="3"/>
  <c r="I42" i="3"/>
  <c r="H42" i="3"/>
  <c r="G42" i="3"/>
  <c r="F42" i="3"/>
  <c r="E68" i="3" s="1"/>
  <c r="E42" i="3"/>
  <c r="H68" i="3" s="1"/>
  <c r="D42" i="3"/>
  <c r="S42" i="3" s="1"/>
  <c r="AC41" i="3"/>
  <c r="AB41" i="3"/>
  <c r="AA41" i="3"/>
  <c r="Z41" i="3"/>
  <c r="Y41" i="3"/>
  <c r="X41" i="3"/>
  <c r="W41" i="3"/>
  <c r="V41" i="3"/>
  <c r="AD41" i="3" s="1"/>
  <c r="R41" i="3"/>
  <c r="Q41" i="3"/>
  <c r="P41" i="3"/>
  <c r="O41" i="3"/>
  <c r="I67" i="3" s="1"/>
  <c r="N41" i="3"/>
  <c r="M41" i="3"/>
  <c r="L41" i="3"/>
  <c r="K41" i="3"/>
  <c r="J41" i="3"/>
  <c r="E67" i="3" s="1"/>
  <c r="I41" i="3"/>
  <c r="H41" i="3"/>
  <c r="G41" i="3"/>
  <c r="F41" i="3"/>
  <c r="E41" i="3"/>
  <c r="H67" i="3" s="1"/>
  <c r="D41" i="3"/>
  <c r="AC40" i="3"/>
  <c r="AB40" i="3"/>
  <c r="AA40" i="3"/>
  <c r="Z40" i="3"/>
  <c r="Y40" i="3"/>
  <c r="X40" i="3"/>
  <c r="W40" i="3"/>
  <c r="V40" i="3"/>
  <c r="R40" i="3"/>
  <c r="Q40" i="3"/>
  <c r="P40" i="3"/>
  <c r="O40" i="3"/>
  <c r="I66" i="3" s="1"/>
  <c r="N40" i="3"/>
  <c r="M40" i="3"/>
  <c r="L40" i="3"/>
  <c r="K40" i="3"/>
  <c r="J40" i="3"/>
  <c r="I40" i="3"/>
  <c r="G66" i="3" s="1"/>
  <c r="H40" i="3"/>
  <c r="G40" i="3"/>
  <c r="F40" i="3"/>
  <c r="E40" i="3"/>
  <c r="D40" i="3"/>
  <c r="AC39" i="3"/>
  <c r="AB39" i="3"/>
  <c r="AA39" i="3"/>
  <c r="Z39" i="3"/>
  <c r="Y39" i="3"/>
  <c r="X39" i="3"/>
  <c r="AD39" i="3" s="1"/>
  <c r="W39" i="3"/>
  <c r="V39" i="3"/>
  <c r="W65" i="3" s="1"/>
  <c r="AB65" i="3" s="1"/>
  <c r="R39" i="3"/>
  <c r="Q39" i="3"/>
  <c r="P39" i="3"/>
  <c r="O39" i="3"/>
  <c r="N39" i="3"/>
  <c r="M39" i="3"/>
  <c r="L39" i="3"/>
  <c r="K39" i="3"/>
  <c r="J39" i="3"/>
  <c r="I39" i="3"/>
  <c r="H39" i="3"/>
  <c r="G39" i="3"/>
  <c r="F39" i="3"/>
  <c r="E65" i="3" s="1"/>
  <c r="E39" i="3"/>
  <c r="D39" i="3"/>
  <c r="S39" i="3" s="1"/>
  <c r="AC38" i="3"/>
  <c r="AB38" i="3"/>
  <c r="AA38" i="3"/>
  <c r="Z38" i="3"/>
  <c r="Y38" i="3"/>
  <c r="X38" i="3"/>
  <c r="W38" i="3"/>
  <c r="V38" i="3"/>
  <c r="AD38" i="3" s="1"/>
  <c r="R38" i="3"/>
  <c r="Q38" i="3"/>
  <c r="P38" i="3"/>
  <c r="O38" i="3"/>
  <c r="I64" i="3" s="1"/>
  <c r="N38" i="3"/>
  <c r="M38" i="3"/>
  <c r="L38" i="3"/>
  <c r="K38" i="3"/>
  <c r="J38" i="3"/>
  <c r="I38" i="3"/>
  <c r="H38" i="3"/>
  <c r="G38" i="3"/>
  <c r="F38" i="3"/>
  <c r="E64" i="3" s="1"/>
  <c r="E38" i="3"/>
  <c r="H64" i="3" s="1"/>
  <c r="D38" i="3"/>
  <c r="AC37" i="3"/>
  <c r="AB37" i="3"/>
  <c r="AA37" i="3"/>
  <c r="Z37" i="3"/>
  <c r="Y37" i="3"/>
  <c r="X37" i="3"/>
  <c r="W37" i="3"/>
  <c r="V37" i="3"/>
  <c r="R37" i="3"/>
  <c r="I63" i="3" s="1"/>
  <c r="Q37" i="3"/>
  <c r="P37" i="3"/>
  <c r="O37" i="3"/>
  <c r="N37" i="3"/>
  <c r="M37" i="3"/>
  <c r="L37" i="3"/>
  <c r="H63" i="3" s="1"/>
  <c r="K37" i="3"/>
  <c r="J37" i="3"/>
  <c r="I37" i="3"/>
  <c r="H37" i="3"/>
  <c r="G37" i="3"/>
  <c r="F37" i="3"/>
  <c r="E63" i="3" s="1"/>
  <c r="E37" i="3"/>
  <c r="D37" i="3"/>
  <c r="AC36" i="3"/>
  <c r="AB36" i="3"/>
  <c r="AA36" i="3"/>
  <c r="Z36" i="3"/>
  <c r="Y36" i="3"/>
  <c r="X36" i="3"/>
  <c r="W36" i="3"/>
  <c r="W62" i="3" s="1"/>
  <c r="AB62" i="3" s="1"/>
  <c r="V36" i="3"/>
  <c r="R36" i="3"/>
  <c r="Q36" i="3"/>
  <c r="P36" i="3"/>
  <c r="O36" i="3"/>
  <c r="N36" i="3"/>
  <c r="M36" i="3"/>
  <c r="L36" i="3"/>
  <c r="K36" i="3"/>
  <c r="J36" i="3"/>
  <c r="I36" i="3"/>
  <c r="H36" i="3"/>
  <c r="G36" i="3"/>
  <c r="S36" i="3" s="1"/>
  <c r="F36" i="3"/>
  <c r="E62" i="3" s="1"/>
  <c r="E36" i="3"/>
  <c r="H62" i="3" s="1"/>
  <c r="D36" i="3"/>
  <c r="AC35" i="3"/>
  <c r="AB35" i="3"/>
  <c r="AA35" i="3"/>
  <c r="Z35" i="3"/>
  <c r="Y35" i="3"/>
  <c r="X35" i="3"/>
  <c r="W35" i="3"/>
  <c r="V35" i="3"/>
  <c r="W61" i="3" s="1"/>
  <c r="AB61" i="3" s="1"/>
  <c r="R35" i="3"/>
  <c r="Q35" i="3"/>
  <c r="P35" i="3"/>
  <c r="O35" i="3"/>
  <c r="N35" i="3"/>
  <c r="M35" i="3"/>
  <c r="L35" i="3"/>
  <c r="K35" i="3"/>
  <c r="J35" i="3"/>
  <c r="I35" i="3"/>
  <c r="G61" i="3" s="1"/>
  <c r="H35" i="3"/>
  <c r="G35" i="3"/>
  <c r="F35" i="3"/>
  <c r="E61" i="3" s="1"/>
  <c r="E35" i="3"/>
  <c r="H61" i="3" s="1"/>
  <c r="D35" i="3"/>
  <c r="AC34" i="3"/>
  <c r="AB34" i="3"/>
  <c r="AA34" i="3"/>
  <c r="Z34" i="3"/>
  <c r="Y34" i="3"/>
  <c r="X34" i="3"/>
  <c r="W34" i="3"/>
  <c r="V34" i="3"/>
  <c r="R34" i="3"/>
  <c r="I60" i="3" s="1"/>
  <c r="Q34" i="3"/>
  <c r="P34" i="3"/>
  <c r="O34" i="3"/>
  <c r="N34" i="3"/>
  <c r="M34" i="3"/>
  <c r="L34" i="3"/>
  <c r="K34" i="3"/>
  <c r="J34" i="3"/>
  <c r="I34" i="3"/>
  <c r="G60" i="3" s="1"/>
  <c r="H34" i="3"/>
  <c r="G34" i="3"/>
  <c r="F34" i="3"/>
  <c r="S34" i="3" s="1"/>
  <c r="E34" i="3"/>
  <c r="D34" i="3"/>
  <c r="AC33" i="3"/>
  <c r="AB33" i="3"/>
  <c r="AA33" i="3"/>
  <c r="Z33" i="3"/>
  <c r="Y33" i="3"/>
  <c r="X33" i="3"/>
  <c r="W33" i="3"/>
  <c r="V33" i="3"/>
  <c r="W59" i="3" s="1"/>
  <c r="AB59" i="3" s="1"/>
  <c r="R33" i="3"/>
  <c r="Q33" i="3"/>
  <c r="P33" i="3"/>
  <c r="O33" i="3"/>
  <c r="N33" i="3"/>
  <c r="M33" i="3"/>
  <c r="L33" i="3"/>
  <c r="K33" i="3"/>
  <c r="J33" i="3"/>
  <c r="I33" i="3"/>
  <c r="H33" i="3"/>
  <c r="G33" i="3"/>
  <c r="S33" i="3" s="1"/>
  <c r="F33" i="3"/>
  <c r="E59" i="3" s="1"/>
  <c r="E33" i="3"/>
  <c r="D33" i="3"/>
  <c r="AC32" i="3"/>
  <c r="AB32" i="3"/>
  <c r="AA32" i="3"/>
  <c r="Z32" i="3"/>
  <c r="Y32" i="3"/>
  <c r="X32" i="3"/>
  <c r="W32" i="3"/>
  <c r="V32" i="3"/>
  <c r="AD32" i="3" s="1"/>
  <c r="R32" i="3"/>
  <c r="Q32" i="3"/>
  <c r="P32" i="3"/>
  <c r="O32" i="3"/>
  <c r="N32" i="3"/>
  <c r="M32" i="3"/>
  <c r="L32" i="3"/>
  <c r="K32" i="3"/>
  <c r="J32" i="3"/>
  <c r="I32" i="3"/>
  <c r="H32" i="3"/>
  <c r="G32" i="3"/>
  <c r="S32" i="3" s="1"/>
  <c r="F32" i="3"/>
  <c r="E32" i="3"/>
  <c r="H58" i="3" s="1"/>
  <c r="D32" i="3"/>
  <c r="AC31" i="3"/>
  <c r="AB31" i="3"/>
  <c r="AA31" i="3"/>
  <c r="Z31" i="3"/>
  <c r="Y31" i="3"/>
  <c r="X31" i="3"/>
  <c r="W31" i="3"/>
  <c r="V31" i="3"/>
  <c r="R31" i="3"/>
  <c r="I57" i="3" s="1"/>
  <c r="Q31" i="3"/>
  <c r="P31" i="3"/>
  <c r="O31" i="3"/>
  <c r="N31" i="3"/>
  <c r="M31" i="3"/>
  <c r="L31" i="3"/>
  <c r="K31" i="3"/>
  <c r="J31" i="3"/>
  <c r="I31" i="3"/>
  <c r="G57" i="3" s="1"/>
  <c r="H31" i="3"/>
  <c r="G31" i="3"/>
  <c r="F31" i="3"/>
  <c r="E57" i="3" s="1"/>
  <c r="E31" i="3"/>
  <c r="D31" i="3"/>
  <c r="AC30" i="3"/>
  <c r="AB30" i="3"/>
  <c r="AA30" i="3"/>
  <c r="Z30" i="3"/>
  <c r="Y30" i="3"/>
  <c r="X30" i="3"/>
  <c r="AD30" i="3" s="1"/>
  <c r="W30" i="3"/>
  <c r="W56" i="3" s="1"/>
  <c r="AB56" i="3" s="1"/>
  <c r="V30" i="3"/>
  <c r="R30" i="3"/>
  <c r="Q30" i="3"/>
  <c r="P30" i="3"/>
  <c r="O30" i="3"/>
  <c r="N30" i="3"/>
  <c r="M30" i="3"/>
  <c r="L30" i="3"/>
  <c r="K30" i="3"/>
  <c r="J30" i="3"/>
  <c r="I30" i="3"/>
  <c r="H30" i="3"/>
  <c r="G30" i="3"/>
  <c r="S30" i="3" s="1"/>
  <c r="F30" i="3"/>
  <c r="E30" i="3"/>
  <c r="D30" i="3"/>
  <c r="AC29" i="3"/>
  <c r="AB29" i="3"/>
  <c r="AA29" i="3"/>
  <c r="Z29" i="3"/>
  <c r="Y29" i="3"/>
  <c r="X29" i="3"/>
  <c r="W29" i="3"/>
  <c r="V29" i="3"/>
  <c r="W55" i="3" s="1"/>
  <c r="AB55" i="3" s="1"/>
  <c r="R29" i="3"/>
  <c r="Q29" i="3"/>
  <c r="P29" i="3"/>
  <c r="O29" i="3"/>
  <c r="I55" i="3" s="1"/>
  <c r="N29" i="3"/>
  <c r="M29" i="3"/>
  <c r="L29" i="3"/>
  <c r="K29" i="3"/>
  <c r="J29" i="3"/>
  <c r="E55" i="3" s="1"/>
  <c r="I29" i="3"/>
  <c r="H29" i="3"/>
  <c r="G29" i="3"/>
  <c r="F29" i="3"/>
  <c r="E29" i="3"/>
  <c r="H55" i="3" s="1"/>
  <c r="D29" i="3"/>
  <c r="AC28" i="3"/>
  <c r="AB28" i="3"/>
  <c r="AA28" i="3"/>
  <c r="Z28" i="3"/>
  <c r="Y28" i="3"/>
  <c r="X28" i="3"/>
  <c r="W28" i="3"/>
  <c r="V28" i="3"/>
  <c r="R28" i="3"/>
  <c r="I54" i="3" s="1"/>
  <c r="Q28" i="3"/>
  <c r="P28" i="3"/>
  <c r="O28" i="3"/>
  <c r="N28" i="3"/>
  <c r="M28" i="3"/>
  <c r="L28" i="3"/>
  <c r="K28" i="3"/>
  <c r="J28" i="3"/>
  <c r="I28" i="3"/>
  <c r="G54" i="3" s="1"/>
  <c r="H28" i="3"/>
  <c r="G28" i="3"/>
  <c r="F28" i="3"/>
  <c r="E54" i="3" s="1"/>
  <c r="E28" i="3"/>
  <c r="D28" i="3"/>
  <c r="C25" i="3"/>
  <c r="AD24" i="3"/>
  <c r="S24" i="3"/>
  <c r="AD23" i="3"/>
  <c r="S23" i="3"/>
  <c r="AD22" i="3"/>
  <c r="S22" i="3"/>
  <c r="AD21" i="3"/>
  <c r="S21" i="3"/>
  <c r="AD20" i="3"/>
  <c r="S20" i="3"/>
  <c r="AD19" i="3"/>
  <c r="S19" i="3"/>
  <c r="AD18" i="3"/>
  <c r="S18" i="3"/>
  <c r="AD17" i="3"/>
  <c r="S17" i="3"/>
  <c r="AD16" i="3"/>
  <c r="S16" i="3"/>
  <c r="AD15" i="3"/>
  <c r="S15" i="3"/>
  <c r="AD14" i="3"/>
  <c r="S14" i="3"/>
  <c r="AD13" i="3"/>
  <c r="S13" i="3"/>
  <c r="AD12" i="3"/>
  <c r="S12" i="3"/>
  <c r="AD11" i="3"/>
  <c r="S11" i="3"/>
  <c r="AD10" i="3"/>
  <c r="S10" i="3"/>
  <c r="AD9" i="3"/>
  <c r="S9" i="3"/>
  <c r="AD8" i="3"/>
  <c r="S8" i="3"/>
  <c r="AD7" i="3"/>
  <c r="S7" i="3"/>
  <c r="AD6" i="3"/>
  <c r="S6" i="3"/>
  <c r="AD5" i="3"/>
  <c r="S5" i="3"/>
  <c r="AD4" i="3"/>
  <c r="S4" i="3"/>
  <c r="AD3" i="3"/>
  <c r="S3" i="3"/>
  <c r="AD2" i="3"/>
  <c r="S2" i="3"/>
  <c r="V87" i="2"/>
  <c r="V86" i="2"/>
  <c r="V85" i="2"/>
  <c r="U85" i="2"/>
  <c r="Q85" i="2"/>
  <c r="V84" i="2"/>
  <c r="F84" i="2"/>
  <c r="K84" i="2" s="1"/>
  <c r="V83" i="2"/>
  <c r="F83" i="2"/>
  <c r="K83" i="2" s="1"/>
  <c r="V82" i="2"/>
  <c r="V81" i="2"/>
  <c r="Q81" i="2"/>
  <c r="V80" i="2"/>
  <c r="K80" i="2"/>
  <c r="F80" i="2"/>
  <c r="V79" i="2"/>
  <c r="V78" i="2"/>
  <c r="V77" i="2"/>
  <c r="Q77" i="2"/>
  <c r="V76" i="2"/>
  <c r="F76" i="2"/>
  <c r="K76" i="2" s="1"/>
  <c r="V75" i="2"/>
  <c r="F75" i="2"/>
  <c r="K75" i="2" s="1"/>
  <c r="V74" i="2"/>
  <c r="V73" i="2"/>
  <c r="Q73" i="2"/>
  <c r="V72" i="2"/>
  <c r="K72" i="2"/>
  <c r="F72" i="2"/>
  <c r="V71" i="2"/>
  <c r="V70" i="2"/>
  <c r="V69" i="2"/>
  <c r="Q69" i="2"/>
  <c r="V68" i="2"/>
  <c r="F68" i="2"/>
  <c r="K68" i="2" s="1"/>
  <c r="V67" i="2"/>
  <c r="F67" i="2"/>
  <c r="K67" i="2" s="1"/>
  <c r="V66" i="2"/>
  <c r="V65" i="2"/>
  <c r="Q65" i="2"/>
  <c r="V64" i="2"/>
  <c r="V63" i="2"/>
  <c r="V62" i="2"/>
  <c r="F62" i="2"/>
  <c r="K62" i="2" s="1"/>
  <c r="V61" i="2"/>
  <c r="AE57" i="2"/>
  <c r="AD57" i="2"/>
  <c r="AC57" i="2"/>
  <c r="AB57" i="2"/>
  <c r="AA57" i="2"/>
  <c r="Z57" i="2"/>
  <c r="Y57" i="2"/>
  <c r="X57" i="2"/>
  <c r="W57" i="2"/>
  <c r="V57" i="2"/>
  <c r="U57" i="2"/>
  <c r="U87" i="2" s="1"/>
  <c r="T57" i="2"/>
  <c r="S57" i="2"/>
  <c r="R57" i="2"/>
  <c r="Q87" i="2" s="1"/>
  <c r="Q57" i="2"/>
  <c r="P57" i="2"/>
  <c r="L57" i="2"/>
  <c r="K57" i="2"/>
  <c r="J57" i="2"/>
  <c r="I57" i="2"/>
  <c r="H57" i="2"/>
  <c r="G57" i="2"/>
  <c r="F57" i="2"/>
  <c r="E57" i="2"/>
  <c r="F87" i="2" s="1"/>
  <c r="K87" i="2" s="1"/>
  <c r="AE56" i="2"/>
  <c r="AD56" i="2"/>
  <c r="AC56" i="2"/>
  <c r="AB56" i="2"/>
  <c r="AA56" i="2"/>
  <c r="Z56" i="2"/>
  <c r="Y56" i="2"/>
  <c r="X56" i="2"/>
  <c r="U86" i="2" s="1"/>
  <c r="W56" i="2"/>
  <c r="V56" i="2"/>
  <c r="U56" i="2"/>
  <c r="T56" i="2"/>
  <c r="T86" i="2" s="1"/>
  <c r="S56" i="2"/>
  <c r="R56" i="2"/>
  <c r="Q86" i="2" s="1"/>
  <c r="Q56" i="2"/>
  <c r="P56" i="2"/>
  <c r="L56" i="2"/>
  <c r="K56" i="2"/>
  <c r="J56" i="2"/>
  <c r="I56" i="2"/>
  <c r="H56" i="2"/>
  <c r="G56" i="2"/>
  <c r="F56" i="2"/>
  <c r="E56" i="2"/>
  <c r="F86" i="2" s="1"/>
  <c r="K86" i="2" s="1"/>
  <c r="AE55" i="2"/>
  <c r="AD55" i="2"/>
  <c r="AC55" i="2"/>
  <c r="AB55" i="2"/>
  <c r="AA55" i="2"/>
  <c r="Z55" i="2"/>
  <c r="Y55" i="2"/>
  <c r="X55" i="2"/>
  <c r="W55" i="2"/>
  <c r="V55" i="2"/>
  <c r="U55" i="2"/>
  <c r="T55" i="2"/>
  <c r="T85" i="2" s="1"/>
  <c r="S55" i="2"/>
  <c r="R55" i="2"/>
  <c r="Q55" i="2"/>
  <c r="P55" i="2"/>
  <c r="L55" i="2"/>
  <c r="K55" i="2"/>
  <c r="J55" i="2"/>
  <c r="I55" i="2"/>
  <c r="H55" i="2"/>
  <c r="G55" i="2"/>
  <c r="F55" i="2"/>
  <c r="E55" i="2"/>
  <c r="F85" i="2" s="1"/>
  <c r="K85" i="2" s="1"/>
  <c r="AE54" i="2"/>
  <c r="AD54" i="2"/>
  <c r="AC54" i="2"/>
  <c r="AB54" i="2"/>
  <c r="AA54" i="2"/>
  <c r="Z54" i="2"/>
  <c r="Y54" i="2"/>
  <c r="X54" i="2"/>
  <c r="U84" i="2" s="1"/>
  <c r="W54" i="2"/>
  <c r="V54" i="2"/>
  <c r="U54" i="2"/>
  <c r="T54" i="2"/>
  <c r="T84" i="2" s="1"/>
  <c r="S54" i="2"/>
  <c r="R54" i="2"/>
  <c r="Q84" i="2" s="1"/>
  <c r="Q54" i="2"/>
  <c r="P54" i="2"/>
  <c r="L54" i="2"/>
  <c r="K54" i="2"/>
  <c r="J54" i="2"/>
  <c r="I54" i="2"/>
  <c r="H54" i="2"/>
  <c r="G54" i="2"/>
  <c r="F54" i="2"/>
  <c r="E54" i="2"/>
  <c r="AE53" i="2"/>
  <c r="AD53" i="2"/>
  <c r="AC53" i="2"/>
  <c r="AB53" i="2"/>
  <c r="AA53" i="2"/>
  <c r="Z53" i="2"/>
  <c r="Y53" i="2"/>
  <c r="X53" i="2"/>
  <c r="U83" i="2" s="1"/>
  <c r="W53" i="2"/>
  <c r="V53" i="2"/>
  <c r="U53" i="2"/>
  <c r="T53" i="2"/>
  <c r="T83" i="2" s="1"/>
  <c r="S53" i="2"/>
  <c r="R53" i="2"/>
  <c r="Q83" i="2" s="1"/>
  <c r="Q53" i="2"/>
  <c r="P53" i="2"/>
  <c r="L53" i="2"/>
  <c r="K53" i="2"/>
  <c r="J53" i="2"/>
  <c r="I53" i="2"/>
  <c r="H53" i="2"/>
  <c r="G53" i="2"/>
  <c r="F53" i="2"/>
  <c r="E53" i="2"/>
  <c r="AE52" i="2"/>
  <c r="AD52" i="2"/>
  <c r="AC52" i="2"/>
  <c r="AB52" i="2"/>
  <c r="AA52" i="2"/>
  <c r="Z52" i="2"/>
  <c r="Y52" i="2"/>
  <c r="X52" i="2"/>
  <c r="W52" i="2"/>
  <c r="V52" i="2"/>
  <c r="U52" i="2"/>
  <c r="U82" i="2" s="1"/>
  <c r="T52" i="2"/>
  <c r="T82" i="2" s="1"/>
  <c r="S52" i="2"/>
  <c r="R52" i="2"/>
  <c r="Q82" i="2" s="1"/>
  <c r="Q52" i="2"/>
  <c r="P52" i="2"/>
  <c r="L52" i="2"/>
  <c r="K52" i="2"/>
  <c r="J52" i="2"/>
  <c r="I52" i="2"/>
  <c r="H52" i="2"/>
  <c r="G52" i="2"/>
  <c r="F52" i="2"/>
  <c r="E52" i="2"/>
  <c r="F82" i="2" s="1"/>
  <c r="K82" i="2" s="1"/>
  <c r="AE51" i="2"/>
  <c r="AD51" i="2"/>
  <c r="AC51" i="2"/>
  <c r="AB51" i="2"/>
  <c r="AA51" i="2"/>
  <c r="Z51" i="2"/>
  <c r="Y51" i="2"/>
  <c r="X51" i="2"/>
  <c r="W51" i="2"/>
  <c r="V51" i="2"/>
  <c r="U51" i="2"/>
  <c r="U81" i="2" s="1"/>
  <c r="T51" i="2"/>
  <c r="T81" i="2" s="1"/>
  <c r="S51" i="2"/>
  <c r="R51" i="2"/>
  <c r="Q51" i="2"/>
  <c r="P51" i="2"/>
  <c r="L51" i="2"/>
  <c r="F81" i="2" s="1"/>
  <c r="K81" i="2" s="1"/>
  <c r="K51" i="2"/>
  <c r="J51" i="2"/>
  <c r="I51" i="2"/>
  <c r="H51" i="2"/>
  <c r="G51" i="2"/>
  <c r="F51" i="2"/>
  <c r="E51" i="2"/>
  <c r="AE50" i="2"/>
  <c r="AD50" i="2"/>
  <c r="AC50" i="2"/>
  <c r="AB50" i="2"/>
  <c r="AA50" i="2"/>
  <c r="Z50" i="2"/>
  <c r="Y50" i="2"/>
  <c r="X50" i="2"/>
  <c r="U80" i="2" s="1"/>
  <c r="W50" i="2"/>
  <c r="V50" i="2"/>
  <c r="U50" i="2"/>
  <c r="T50" i="2"/>
  <c r="T80" i="2" s="1"/>
  <c r="S50" i="2"/>
  <c r="R50" i="2"/>
  <c r="Q80" i="2" s="1"/>
  <c r="Q50" i="2"/>
  <c r="P50" i="2"/>
  <c r="L50" i="2"/>
  <c r="K50" i="2"/>
  <c r="J50" i="2"/>
  <c r="I50" i="2"/>
  <c r="H50" i="2"/>
  <c r="G50" i="2"/>
  <c r="F50" i="2"/>
  <c r="E50" i="2"/>
  <c r="AE49" i="2"/>
  <c r="AD49" i="2"/>
  <c r="AC49" i="2"/>
  <c r="AB49" i="2"/>
  <c r="AA49" i="2"/>
  <c r="Z49" i="2"/>
  <c r="Y49" i="2"/>
  <c r="X49" i="2"/>
  <c r="W49" i="2"/>
  <c r="V49" i="2"/>
  <c r="U49" i="2"/>
  <c r="U79" i="2" s="1"/>
  <c r="T49" i="2"/>
  <c r="T79" i="2" s="1"/>
  <c r="S49" i="2"/>
  <c r="R49" i="2"/>
  <c r="Q79" i="2" s="1"/>
  <c r="Q49" i="2"/>
  <c r="P49" i="2"/>
  <c r="L49" i="2"/>
  <c r="K49" i="2"/>
  <c r="J49" i="2"/>
  <c r="I49" i="2"/>
  <c r="H49" i="2"/>
  <c r="G49" i="2"/>
  <c r="F49" i="2"/>
  <c r="E49" i="2"/>
  <c r="F79" i="2" s="1"/>
  <c r="K79" i="2" s="1"/>
  <c r="AE48" i="2"/>
  <c r="AD48" i="2"/>
  <c r="AC48" i="2"/>
  <c r="AB48" i="2"/>
  <c r="AA48" i="2"/>
  <c r="Z48" i="2"/>
  <c r="Y48" i="2"/>
  <c r="X48" i="2"/>
  <c r="U78" i="2" s="1"/>
  <c r="W48" i="2"/>
  <c r="V48" i="2"/>
  <c r="U48" i="2"/>
  <c r="T48" i="2"/>
  <c r="T78" i="2" s="1"/>
  <c r="S48" i="2"/>
  <c r="R48" i="2"/>
  <c r="Q78" i="2" s="1"/>
  <c r="Q48" i="2"/>
  <c r="P48" i="2"/>
  <c r="L48" i="2"/>
  <c r="K48" i="2"/>
  <c r="J48" i="2"/>
  <c r="I48" i="2"/>
  <c r="H48" i="2"/>
  <c r="G48" i="2"/>
  <c r="F48" i="2"/>
  <c r="E48" i="2"/>
  <c r="F78" i="2" s="1"/>
  <c r="K78" i="2" s="1"/>
  <c r="AE47" i="2"/>
  <c r="AD47" i="2"/>
  <c r="AC47" i="2"/>
  <c r="AB47" i="2"/>
  <c r="AA47" i="2"/>
  <c r="Z47" i="2"/>
  <c r="Y47" i="2"/>
  <c r="X47" i="2"/>
  <c r="U77" i="2" s="1"/>
  <c r="W47" i="2"/>
  <c r="V47" i="2"/>
  <c r="U47" i="2"/>
  <c r="T47" i="2"/>
  <c r="T77" i="2" s="1"/>
  <c r="S47" i="2"/>
  <c r="R47" i="2"/>
  <c r="Q47" i="2"/>
  <c r="P47" i="2"/>
  <c r="L47" i="2"/>
  <c r="K47" i="2"/>
  <c r="J47" i="2"/>
  <c r="I47" i="2"/>
  <c r="H47" i="2"/>
  <c r="G47" i="2"/>
  <c r="F47" i="2"/>
  <c r="E47" i="2"/>
  <c r="F77" i="2" s="1"/>
  <c r="K77" i="2" s="1"/>
  <c r="AE46" i="2"/>
  <c r="AD46" i="2"/>
  <c r="AC46" i="2"/>
  <c r="AB46" i="2"/>
  <c r="AA46" i="2"/>
  <c r="Z46" i="2"/>
  <c r="Y46" i="2"/>
  <c r="X46" i="2"/>
  <c r="U76" i="2" s="1"/>
  <c r="W46" i="2"/>
  <c r="V46" i="2"/>
  <c r="U46" i="2"/>
  <c r="T46" i="2"/>
  <c r="T76" i="2" s="1"/>
  <c r="S46" i="2"/>
  <c r="R46" i="2"/>
  <c r="Q76" i="2" s="1"/>
  <c r="Q46" i="2"/>
  <c r="P46" i="2"/>
  <c r="L46" i="2"/>
  <c r="K46" i="2"/>
  <c r="J46" i="2"/>
  <c r="I46" i="2"/>
  <c r="H46" i="2"/>
  <c r="G46" i="2"/>
  <c r="F46" i="2"/>
  <c r="E46" i="2"/>
  <c r="AE45" i="2"/>
  <c r="AD45" i="2"/>
  <c r="AC45" i="2"/>
  <c r="AB45" i="2"/>
  <c r="AA45" i="2"/>
  <c r="Z45" i="2"/>
  <c r="Y45" i="2"/>
  <c r="X45" i="2"/>
  <c r="U75" i="2" s="1"/>
  <c r="W45" i="2"/>
  <c r="V45" i="2"/>
  <c r="U45" i="2"/>
  <c r="T45" i="2"/>
  <c r="T75" i="2" s="1"/>
  <c r="S45" i="2"/>
  <c r="R45" i="2"/>
  <c r="Q75" i="2" s="1"/>
  <c r="Q45" i="2"/>
  <c r="P45" i="2"/>
  <c r="L45" i="2"/>
  <c r="K45" i="2"/>
  <c r="J45" i="2"/>
  <c r="I45" i="2"/>
  <c r="H45" i="2"/>
  <c r="G45" i="2"/>
  <c r="F45" i="2"/>
  <c r="E45" i="2"/>
  <c r="AE44" i="2"/>
  <c r="AD44" i="2"/>
  <c r="AC44" i="2"/>
  <c r="AB44" i="2"/>
  <c r="AA44" i="2"/>
  <c r="Z44" i="2"/>
  <c r="Y44" i="2"/>
  <c r="X44" i="2"/>
  <c r="W44" i="2"/>
  <c r="V44" i="2"/>
  <c r="U44" i="2"/>
  <c r="U74" i="2" s="1"/>
  <c r="T44" i="2"/>
  <c r="T74" i="2" s="1"/>
  <c r="S44" i="2"/>
  <c r="R44" i="2"/>
  <c r="Q74" i="2" s="1"/>
  <c r="Q44" i="2"/>
  <c r="P44" i="2"/>
  <c r="L44" i="2"/>
  <c r="K44" i="2"/>
  <c r="J44" i="2"/>
  <c r="I44" i="2"/>
  <c r="H44" i="2"/>
  <c r="G44" i="2"/>
  <c r="F44" i="2"/>
  <c r="E44" i="2"/>
  <c r="F74" i="2" s="1"/>
  <c r="K74" i="2" s="1"/>
  <c r="AE43" i="2"/>
  <c r="AD43" i="2"/>
  <c r="AC43" i="2"/>
  <c r="AB43" i="2"/>
  <c r="AA43" i="2"/>
  <c r="Z43" i="2"/>
  <c r="Y43" i="2"/>
  <c r="X43" i="2"/>
  <c r="W43" i="2"/>
  <c r="V43" i="2"/>
  <c r="U43" i="2"/>
  <c r="U73" i="2" s="1"/>
  <c r="T43" i="2"/>
  <c r="T73" i="2" s="1"/>
  <c r="S43" i="2"/>
  <c r="R43" i="2"/>
  <c r="Q43" i="2"/>
  <c r="P43" i="2"/>
  <c r="L43" i="2"/>
  <c r="F73" i="2" s="1"/>
  <c r="K73" i="2" s="1"/>
  <c r="K43" i="2"/>
  <c r="J43" i="2"/>
  <c r="I43" i="2"/>
  <c r="H43" i="2"/>
  <c r="G43" i="2"/>
  <c r="F43" i="2"/>
  <c r="E43" i="2"/>
  <c r="AE42" i="2"/>
  <c r="AD42" i="2"/>
  <c r="AC42" i="2"/>
  <c r="AB42" i="2"/>
  <c r="AA42" i="2"/>
  <c r="Z42" i="2"/>
  <c r="Y42" i="2"/>
  <c r="X42" i="2"/>
  <c r="U72" i="2" s="1"/>
  <c r="W42" i="2"/>
  <c r="V42" i="2"/>
  <c r="U42" i="2"/>
  <c r="T42" i="2"/>
  <c r="T72" i="2" s="1"/>
  <c r="S42" i="2"/>
  <c r="R42" i="2"/>
  <c r="Q72" i="2" s="1"/>
  <c r="Q42" i="2"/>
  <c r="P42" i="2"/>
  <c r="L42" i="2"/>
  <c r="K42" i="2"/>
  <c r="J42" i="2"/>
  <c r="I42" i="2"/>
  <c r="H42" i="2"/>
  <c r="G42" i="2"/>
  <c r="F42" i="2"/>
  <c r="E42" i="2"/>
  <c r="AE41" i="2"/>
  <c r="AD41" i="2"/>
  <c r="AC41" i="2"/>
  <c r="AB41" i="2"/>
  <c r="AA41" i="2"/>
  <c r="Z41" i="2"/>
  <c r="Y41" i="2"/>
  <c r="X41" i="2"/>
  <c r="W41" i="2"/>
  <c r="V41" i="2"/>
  <c r="U41" i="2"/>
  <c r="U71" i="2" s="1"/>
  <c r="T41" i="2"/>
  <c r="T71" i="2" s="1"/>
  <c r="S41" i="2"/>
  <c r="R41" i="2"/>
  <c r="Q71" i="2" s="1"/>
  <c r="Q41" i="2"/>
  <c r="P41" i="2"/>
  <c r="L41" i="2"/>
  <c r="K41" i="2"/>
  <c r="J41" i="2"/>
  <c r="I41" i="2"/>
  <c r="H41" i="2"/>
  <c r="G41" i="2"/>
  <c r="F41" i="2"/>
  <c r="E41" i="2"/>
  <c r="F71" i="2" s="1"/>
  <c r="K71" i="2" s="1"/>
  <c r="AE40" i="2"/>
  <c r="AD40" i="2"/>
  <c r="AC40" i="2"/>
  <c r="AB40" i="2"/>
  <c r="AA40" i="2"/>
  <c r="Z40" i="2"/>
  <c r="Y40" i="2"/>
  <c r="X40" i="2"/>
  <c r="U70" i="2" s="1"/>
  <c r="W40" i="2"/>
  <c r="V40" i="2"/>
  <c r="U40" i="2"/>
  <c r="T40" i="2"/>
  <c r="T70" i="2" s="1"/>
  <c r="S40" i="2"/>
  <c r="R40" i="2"/>
  <c r="Q70" i="2" s="1"/>
  <c r="Q40" i="2"/>
  <c r="P40" i="2"/>
  <c r="L40" i="2"/>
  <c r="K40" i="2"/>
  <c r="J40" i="2"/>
  <c r="I40" i="2"/>
  <c r="H40" i="2"/>
  <c r="G40" i="2"/>
  <c r="F40" i="2"/>
  <c r="E40" i="2"/>
  <c r="F70" i="2" s="1"/>
  <c r="K70" i="2" s="1"/>
  <c r="AE39" i="2"/>
  <c r="AD39" i="2"/>
  <c r="AC39" i="2"/>
  <c r="AB39" i="2"/>
  <c r="AA39" i="2"/>
  <c r="Z39" i="2"/>
  <c r="Y39" i="2"/>
  <c r="X39" i="2"/>
  <c r="U69" i="2" s="1"/>
  <c r="W39" i="2"/>
  <c r="V39" i="2"/>
  <c r="U39" i="2"/>
  <c r="T39" i="2"/>
  <c r="T69" i="2" s="1"/>
  <c r="S39" i="2"/>
  <c r="R39" i="2"/>
  <c r="Q39" i="2"/>
  <c r="P39" i="2"/>
  <c r="L39" i="2"/>
  <c r="K39" i="2"/>
  <c r="J39" i="2"/>
  <c r="I39" i="2"/>
  <c r="H39" i="2"/>
  <c r="G39" i="2"/>
  <c r="F39" i="2"/>
  <c r="E39" i="2"/>
  <c r="F69" i="2" s="1"/>
  <c r="K69" i="2" s="1"/>
  <c r="AE38" i="2"/>
  <c r="AD38" i="2"/>
  <c r="AC38" i="2"/>
  <c r="AB38" i="2"/>
  <c r="AA38" i="2"/>
  <c r="Z38" i="2"/>
  <c r="Y38" i="2"/>
  <c r="X38" i="2"/>
  <c r="U68" i="2" s="1"/>
  <c r="W38" i="2"/>
  <c r="V38" i="2"/>
  <c r="U38" i="2"/>
  <c r="T38" i="2"/>
  <c r="T68" i="2" s="1"/>
  <c r="S38" i="2"/>
  <c r="R38" i="2"/>
  <c r="Q68" i="2" s="1"/>
  <c r="Q38" i="2"/>
  <c r="P38" i="2"/>
  <c r="L38" i="2"/>
  <c r="K38" i="2"/>
  <c r="J38" i="2"/>
  <c r="I38" i="2"/>
  <c r="H38" i="2"/>
  <c r="G38" i="2"/>
  <c r="F38" i="2"/>
  <c r="E38" i="2"/>
  <c r="AE37" i="2"/>
  <c r="AD37" i="2"/>
  <c r="AC37" i="2"/>
  <c r="AB37" i="2"/>
  <c r="AA37" i="2"/>
  <c r="Z37" i="2"/>
  <c r="Y37" i="2"/>
  <c r="X37" i="2"/>
  <c r="U67" i="2" s="1"/>
  <c r="W37" i="2"/>
  <c r="V37" i="2"/>
  <c r="U37" i="2"/>
  <c r="T37" i="2"/>
  <c r="T67" i="2" s="1"/>
  <c r="S37" i="2"/>
  <c r="R37" i="2"/>
  <c r="Q67" i="2" s="1"/>
  <c r="Q37" i="2"/>
  <c r="P37" i="2"/>
  <c r="L37" i="2"/>
  <c r="K37" i="2"/>
  <c r="J37" i="2"/>
  <c r="I37" i="2"/>
  <c r="H37" i="2"/>
  <c r="G37" i="2"/>
  <c r="F37" i="2"/>
  <c r="E37" i="2"/>
  <c r="AE36" i="2"/>
  <c r="AD36" i="2"/>
  <c r="AC36" i="2"/>
  <c r="AB36" i="2"/>
  <c r="AA36" i="2"/>
  <c r="Z36" i="2"/>
  <c r="Y36" i="2"/>
  <c r="X36" i="2"/>
  <c r="W36" i="2"/>
  <c r="V36" i="2"/>
  <c r="U36" i="2"/>
  <c r="U66" i="2" s="1"/>
  <c r="T36" i="2"/>
  <c r="T66" i="2" s="1"/>
  <c r="S36" i="2"/>
  <c r="R36" i="2"/>
  <c r="Q66" i="2" s="1"/>
  <c r="Q36" i="2"/>
  <c r="P36" i="2"/>
  <c r="L36" i="2"/>
  <c r="K36" i="2"/>
  <c r="J36" i="2"/>
  <c r="I36" i="2"/>
  <c r="H36" i="2"/>
  <c r="G36" i="2"/>
  <c r="F36" i="2"/>
  <c r="E36" i="2"/>
  <c r="F66" i="2" s="1"/>
  <c r="K66" i="2" s="1"/>
  <c r="AE35" i="2"/>
  <c r="AD35" i="2"/>
  <c r="AC35" i="2"/>
  <c r="AB35" i="2"/>
  <c r="AA35" i="2"/>
  <c r="Z35" i="2"/>
  <c r="Y35" i="2"/>
  <c r="X35" i="2"/>
  <c r="W35" i="2"/>
  <c r="V35" i="2"/>
  <c r="U35" i="2"/>
  <c r="U65" i="2" s="1"/>
  <c r="T35" i="2"/>
  <c r="T65" i="2" s="1"/>
  <c r="S35" i="2"/>
  <c r="R35" i="2"/>
  <c r="Q35" i="2"/>
  <c r="P35" i="2"/>
  <c r="L35" i="2"/>
  <c r="K35" i="2"/>
  <c r="J35" i="2"/>
  <c r="I35" i="2"/>
  <c r="H35" i="2"/>
  <c r="G35" i="2"/>
  <c r="F35" i="2"/>
  <c r="E35" i="2"/>
  <c r="F65" i="2" s="1"/>
  <c r="K65" i="2" s="1"/>
  <c r="AE34" i="2"/>
  <c r="AD34" i="2"/>
  <c r="AC34" i="2"/>
  <c r="AB34" i="2"/>
  <c r="AA34" i="2"/>
  <c r="Z34" i="2"/>
  <c r="Y34" i="2"/>
  <c r="X34" i="2"/>
  <c r="U64" i="2" s="1"/>
  <c r="W34" i="2"/>
  <c r="V34" i="2"/>
  <c r="U34" i="2"/>
  <c r="T34" i="2"/>
  <c r="T64" i="2" s="1"/>
  <c r="S34" i="2"/>
  <c r="R34" i="2"/>
  <c r="Q64" i="2" s="1"/>
  <c r="Q34" i="2"/>
  <c r="P34" i="2"/>
  <c r="L34" i="2"/>
  <c r="F64" i="2" s="1"/>
  <c r="K64" i="2" s="1"/>
  <c r="K34" i="2"/>
  <c r="J34" i="2"/>
  <c r="I34" i="2"/>
  <c r="H34" i="2"/>
  <c r="G34" i="2"/>
  <c r="F34" i="2"/>
  <c r="E34" i="2"/>
  <c r="AE33" i="2"/>
  <c r="AD33" i="2"/>
  <c r="AC33" i="2"/>
  <c r="AB33" i="2"/>
  <c r="AA33" i="2"/>
  <c r="Z33" i="2"/>
  <c r="Y33" i="2"/>
  <c r="X33" i="2"/>
  <c r="W33" i="2"/>
  <c r="V33" i="2"/>
  <c r="U33" i="2"/>
  <c r="U63" i="2" s="1"/>
  <c r="T33" i="2"/>
  <c r="T63" i="2" s="1"/>
  <c r="S33" i="2"/>
  <c r="R33" i="2"/>
  <c r="Q63" i="2" s="1"/>
  <c r="Q33" i="2"/>
  <c r="P33" i="2"/>
  <c r="L33" i="2"/>
  <c r="K33" i="2"/>
  <c r="J33" i="2"/>
  <c r="I33" i="2"/>
  <c r="H33" i="2"/>
  <c r="G33" i="2"/>
  <c r="F33" i="2"/>
  <c r="E33" i="2"/>
  <c r="F63" i="2" s="1"/>
  <c r="K63" i="2" s="1"/>
  <c r="AE32" i="2"/>
  <c r="AD32" i="2"/>
  <c r="AC32" i="2"/>
  <c r="AB32" i="2"/>
  <c r="AA32" i="2"/>
  <c r="Z32" i="2"/>
  <c r="Y32" i="2"/>
  <c r="X32" i="2"/>
  <c r="U62" i="2" s="1"/>
  <c r="W32" i="2"/>
  <c r="V32" i="2"/>
  <c r="U32" i="2"/>
  <c r="T32" i="2"/>
  <c r="T62" i="2" s="1"/>
  <c r="S32" i="2"/>
  <c r="R32" i="2"/>
  <c r="Q62" i="2" s="1"/>
  <c r="Q32" i="2"/>
  <c r="P32" i="2"/>
  <c r="L32" i="2"/>
  <c r="K32" i="2"/>
  <c r="J32" i="2"/>
  <c r="I32" i="2"/>
  <c r="H32" i="2"/>
  <c r="G32" i="2"/>
  <c r="F32" i="2"/>
  <c r="E32" i="2"/>
  <c r="AE31" i="2"/>
  <c r="AD31" i="2"/>
  <c r="AC31" i="2"/>
  <c r="AB31" i="2"/>
  <c r="AA31" i="2"/>
  <c r="Z31" i="2"/>
  <c r="Y31" i="2"/>
  <c r="X31" i="2"/>
  <c r="U61" i="2" s="1"/>
  <c r="W31" i="2"/>
  <c r="V31" i="2"/>
  <c r="U31" i="2"/>
  <c r="T31" i="2"/>
  <c r="T61" i="2" s="1"/>
  <c r="S31" i="2"/>
  <c r="R31" i="2"/>
  <c r="Q61" i="2" s="1"/>
  <c r="Q31" i="2"/>
  <c r="P31" i="2"/>
  <c r="L31" i="2"/>
  <c r="K31" i="2"/>
  <c r="J31" i="2"/>
  <c r="I31" i="2"/>
  <c r="H31" i="2"/>
  <c r="G31" i="2"/>
  <c r="F31" i="2"/>
  <c r="E31" i="2"/>
  <c r="F61" i="2" s="1"/>
  <c r="K61" i="2" s="1"/>
  <c r="D29" i="2"/>
  <c r="AG28" i="2"/>
  <c r="AH28" i="2" s="1"/>
  <c r="AF28" i="2"/>
  <c r="N28" i="2"/>
  <c r="O28" i="2" s="1"/>
  <c r="M28" i="2"/>
  <c r="AH27" i="2"/>
  <c r="AG27" i="2"/>
  <c r="AF27" i="2"/>
  <c r="N27" i="2"/>
  <c r="O27" i="2" s="1"/>
  <c r="M27" i="2"/>
  <c r="AH26" i="2"/>
  <c r="AG26" i="2"/>
  <c r="AF26" i="2"/>
  <c r="N26" i="2"/>
  <c r="O26" i="2" s="1"/>
  <c r="M26" i="2"/>
  <c r="AG25" i="2"/>
  <c r="AH25" i="2" s="1"/>
  <c r="AF25" i="2"/>
  <c r="N25" i="2"/>
  <c r="O25" i="2" s="1"/>
  <c r="M25" i="2"/>
  <c r="AG24" i="2"/>
  <c r="AH24" i="2" s="1"/>
  <c r="AF24" i="2"/>
  <c r="N24" i="2"/>
  <c r="O24" i="2" s="1"/>
  <c r="M24" i="2"/>
  <c r="AH23" i="2"/>
  <c r="AG23" i="2"/>
  <c r="AF23" i="2"/>
  <c r="N23" i="2"/>
  <c r="O23" i="2" s="1"/>
  <c r="M23" i="2"/>
  <c r="AH22" i="2"/>
  <c r="AG22" i="2"/>
  <c r="AF22" i="2"/>
  <c r="N22" i="2"/>
  <c r="O22" i="2" s="1"/>
  <c r="M22" i="2"/>
  <c r="AG21" i="2"/>
  <c r="AH21" i="2" s="1"/>
  <c r="AF21" i="2"/>
  <c r="N21" i="2"/>
  <c r="O21" i="2" s="1"/>
  <c r="M21" i="2"/>
  <c r="AG20" i="2"/>
  <c r="AH20" i="2" s="1"/>
  <c r="AF20" i="2"/>
  <c r="N20" i="2"/>
  <c r="O20" i="2" s="1"/>
  <c r="M20" i="2"/>
  <c r="AG19" i="2"/>
  <c r="AH19" i="2" s="1"/>
  <c r="AF19" i="2"/>
  <c r="N19" i="2"/>
  <c r="O19" i="2" s="1"/>
  <c r="M19" i="2"/>
  <c r="AH18" i="2"/>
  <c r="AG18" i="2"/>
  <c r="AF18" i="2"/>
  <c r="N18" i="2"/>
  <c r="O18" i="2" s="1"/>
  <c r="M18" i="2"/>
  <c r="AH17" i="2"/>
  <c r="AG17" i="2"/>
  <c r="AF17" i="2"/>
  <c r="N17" i="2"/>
  <c r="O17" i="2" s="1"/>
  <c r="M17" i="2"/>
  <c r="AG16" i="2"/>
  <c r="AH16" i="2" s="1"/>
  <c r="AF16" i="2"/>
  <c r="N16" i="2"/>
  <c r="O16" i="2" s="1"/>
  <c r="M16" i="2"/>
  <c r="AH15" i="2"/>
  <c r="AG15" i="2"/>
  <c r="AF15" i="2"/>
  <c r="N15" i="2"/>
  <c r="O15" i="2" s="1"/>
  <c r="M15" i="2"/>
  <c r="AH14" i="2"/>
  <c r="AG14" i="2"/>
  <c r="AF14" i="2"/>
  <c r="N14" i="2"/>
  <c r="O14" i="2" s="1"/>
  <c r="M14" i="2"/>
  <c r="AG13" i="2"/>
  <c r="AH13" i="2" s="1"/>
  <c r="AF13" i="2"/>
  <c r="N13" i="2"/>
  <c r="O13" i="2" s="1"/>
  <c r="M13" i="2"/>
  <c r="AG12" i="2"/>
  <c r="AH12" i="2" s="1"/>
  <c r="AF12" i="2"/>
  <c r="N12" i="2"/>
  <c r="O12" i="2" s="1"/>
  <c r="M12" i="2"/>
  <c r="AH11" i="2"/>
  <c r="AG11" i="2"/>
  <c r="AF11" i="2"/>
  <c r="N11" i="2"/>
  <c r="O11" i="2" s="1"/>
  <c r="M11" i="2"/>
  <c r="AH10" i="2"/>
  <c r="AG10" i="2"/>
  <c r="AF10" i="2"/>
  <c r="N10" i="2"/>
  <c r="O10" i="2" s="1"/>
  <c r="M10" i="2"/>
  <c r="AG9" i="2"/>
  <c r="AH9" i="2" s="1"/>
  <c r="AF9" i="2"/>
  <c r="N9" i="2"/>
  <c r="O9" i="2" s="1"/>
  <c r="M9" i="2"/>
  <c r="AG8" i="2"/>
  <c r="AH8" i="2" s="1"/>
  <c r="AF8" i="2"/>
  <c r="N8" i="2"/>
  <c r="O8" i="2" s="1"/>
  <c r="M8" i="2"/>
  <c r="AG7" i="2"/>
  <c r="AH7" i="2" s="1"/>
  <c r="AF7" i="2"/>
  <c r="N7" i="2"/>
  <c r="O7" i="2" s="1"/>
  <c r="M7" i="2"/>
  <c r="AH6" i="2"/>
  <c r="AG6" i="2"/>
  <c r="AF6" i="2"/>
  <c r="N6" i="2"/>
  <c r="O6" i="2" s="1"/>
  <c r="M6" i="2"/>
  <c r="AH5" i="2"/>
  <c r="AG5" i="2"/>
  <c r="AF5" i="2"/>
  <c r="N5" i="2"/>
  <c r="O5" i="2" s="1"/>
  <c r="M5" i="2"/>
  <c r="AG4" i="2"/>
  <c r="AH4" i="2" s="1"/>
  <c r="AF4" i="2"/>
  <c r="N4" i="2"/>
  <c r="O4" i="2" s="1"/>
  <c r="M4" i="2"/>
  <c r="AH3" i="2"/>
  <c r="AG3" i="2"/>
  <c r="AF3" i="2"/>
  <c r="N3" i="2"/>
  <c r="O3" i="2" s="1"/>
  <c r="M3" i="2"/>
  <c r="AH2" i="2"/>
  <c r="AG2" i="2"/>
  <c r="AF2" i="2"/>
  <c r="N2" i="2"/>
  <c r="O2" i="2" s="1"/>
  <c r="O29" i="2" s="1"/>
  <c r="M2" i="2"/>
  <c r="I55" i="29" l="1"/>
  <c r="AU19" i="29"/>
  <c r="AI19" i="29"/>
  <c r="U19" i="29"/>
  <c r="AV19" i="29"/>
  <c r="AJ19" i="29"/>
  <c r="I30" i="29"/>
  <c r="I54" i="29"/>
  <c r="S19" i="29"/>
  <c r="AB19" i="29"/>
  <c r="AT19" i="29"/>
  <c r="AH19" i="29"/>
  <c r="I32" i="29"/>
  <c r="I44" i="29"/>
  <c r="I56" i="29"/>
  <c r="AA19" i="29"/>
  <c r="AS19" i="29"/>
  <c r="AG19" i="29"/>
  <c r="Q19" i="29"/>
  <c r="Z19" i="29"/>
  <c r="I22" i="29"/>
  <c r="I34" i="29"/>
  <c r="AC19" i="29"/>
  <c r="I43" i="29"/>
  <c r="P19" i="29"/>
  <c r="Y19" i="29"/>
  <c r="I23" i="29"/>
  <c r="I35" i="29"/>
  <c r="O19" i="29"/>
  <c r="I24" i="29"/>
  <c r="I36" i="29"/>
  <c r="N19" i="29"/>
  <c r="BA19" i="29"/>
  <c r="AO19" i="29"/>
  <c r="I25" i="29"/>
  <c r="I49" i="29"/>
  <c r="I61" i="29"/>
  <c r="AN19" i="29"/>
  <c r="I50" i="29"/>
  <c r="I62" i="29"/>
  <c r="AY19" i="29"/>
  <c r="AM19" i="29"/>
  <c r="R115" i="10"/>
  <c r="H54" i="3"/>
  <c r="S28" i="3"/>
  <c r="E56" i="3"/>
  <c r="E58" i="3"/>
  <c r="H60" i="3"/>
  <c r="S37" i="3"/>
  <c r="S41" i="3"/>
  <c r="J22" i="5"/>
  <c r="J28" i="5"/>
  <c r="AD28" i="3"/>
  <c r="G55" i="3"/>
  <c r="W63" i="3"/>
  <c r="AB63" i="3" s="1"/>
  <c r="S38" i="3"/>
  <c r="S44" i="3"/>
  <c r="E73" i="3"/>
  <c r="E74" i="3"/>
  <c r="H76" i="3"/>
  <c r="H66" i="3"/>
  <c r="S40" i="3"/>
  <c r="S49" i="3"/>
  <c r="AD34" i="3"/>
  <c r="W69" i="3"/>
  <c r="AB69" i="3" s="1"/>
  <c r="AD43" i="3"/>
  <c r="AD44" i="3"/>
  <c r="S46" i="3"/>
  <c r="E76" i="3"/>
  <c r="E60" i="3"/>
  <c r="J20" i="5"/>
  <c r="J26" i="5"/>
  <c r="G63" i="3"/>
  <c r="AD40" i="3"/>
  <c r="G67" i="3"/>
  <c r="W75" i="3"/>
  <c r="AB75" i="3" s="1"/>
  <c r="H59" i="3"/>
  <c r="G73" i="3"/>
  <c r="AD50" i="3"/>
  <c r="W72" i="3"/>
  <c r="AB72" i="3" s="1"/>
  <c r="G75" i="3"/>
  <c r="W60" i="3"/>
  <c r="AB60" i="3" s="1"/>
  <c r="W66" i="3"/>
  <c r="AB66" i="3" s="1"/>
  <c r="W76" i="3"/>
  <c r="AB76" i="3" s="1"/>
  <c r="Q21" i="5"/>
  <c r="S47" i="3"/>
  <c r="W57" i="3"/>
  <c r="AB57" i="3" s="1"/>
  <c r="AD31" i="3"/>
  <c r="AH29" i="2"/>
  <c r="T87" i="2"/>
  <c r="AD29" i="3"/>
  <c r="I59" i="3"/>
  <c r="Q20" i="5"/>
  <c r="Q26" i="5"/>
  <c r="K83" i="10"/>
  <c r="R113" i="10"/>
  <c r="S29" i="3"/>
  <c r="AD33" i="3"/>
  <c r="I61" i="3"/>
  <c r="AD35" i="3"/>
  <c r="J23" i="5"/>
  <c r="J29" i="5"/>
  <c r="R102" i="10"/>
  <c r="H56" i="3"/>
  <c r="S31" i="3"/>
  <c r="S35" i="3"/>
  <c r="AD36" i="3"/>
  <c r="AD37" i="3"/>
  <c r="I65" i="3"/>
  <c r="I71" i="3"/>
  <c r="W58" i="3"/>
  <c r="AB58" i="3" s="1"/>
  <c r="W64" i="3"/>
  <c r="AB64" i="3" s="1"/>
  <c r="W70" i="3"/>
  <c r="AB70" i="3" s="1"/>
  <c r="Q25" i="5"/>
  <c r="R23" i="9"/>
  <c r="F81" i="10"/>
  <c r="M86" i="10"/>
  <c r="R86" i="10" s="1"/>
  <c r="R46" i="10"/>
  <c r="F93" i="10"/>
  <c r="M98" i="10"/>
  <c r="R98" i="10" s="1"/>
  <c r="R58" i="10"/>
  <c r="F107" i="10"/>
  <c r="K107" i="10" s="1"/>
  <c r="R75" i="10"/>
  <c r="R105" i="10"/>
  <c r="M115" i="10"/>
  <c r="C93" i="14"/>
  <c r="J11" i="14"/>
  <c r="K11" i="14" s="1"/>
  <c r="C105" i="14"/>
  <c r="J23" i="14"/>
  <c r="K23" i="14" s="1"/>
  <c r="C117" i="14"/>
  <c r="J35" i="14"/>
  <c r="K35" i="14" s="1"/>
  <c r="F82" i="10"/>
  <c r="K82" i="10" s="1"/>
  <c r="L42" i="10"/>
  <c r="M87" i="10"/>
  <c r="R47" i="10"/>
  <c r="F94" i="10"/>
  <c r="K94" i="10" s="1"/>
  <c r="L54" i="10"/>
  <c r="M99" i="10"/>
  <c r="R99" i="10" s="1"/>
  <c r="R59" i="10"/>
  <c r="H110" i="10"/>
  <c r="L70" i="10"/>
  <c r="H83" i="10"/>
  <c r="K61" i="11"/>
  <c r="Y12" i="13"/>
  <c r="Z12" i="13" s="1"/>
  <c r="V53" i="13"/>
  <c r="P84" i="14"/>
  <c r="P122" i="14" s="1"/>
  <c r="P123" i="14" s="1"/>
  <c r="T2" i="14"/>
  <c r="U2" i="14" s="1"/>
  <c r="P125" i="14"/>
  <c r="L44" i="10"/>
  <c r="H84" i="10"/>
  <c r="K84" i="10" s="1"/>
  <c r="R44" i="10"/>
  <c r="L56" i="10"/>
  <c r="H96" i="10"/>
  <c r="R56" i="10"/>
  <c r="K60" i="11"/>
  <c r="P60" i="11" s="1"/>
  <c r="AE22" i="11"/>
  <c r="S80" i="13"/>
  <c r="S86" i="14"/>
  <c r="T4" i="14"/>
  <c r="U4" i="14" s="1"/>
  <c r="Q84" i="14"/>
  <c r="Q125" i="14"/>
  <c r="Q85" i="14"/>
  <c r="T3" i="14"/>
  <c r="U3" i="14" s="1"/>
  <c r="D75" i="16"/>
  <c r="H16" i="16"/>
  <c r="I16" i="16" s="1"/>
  <c r="H17" i="16"/>
  <c r="I17" i="16" s="1"/>
  <c r="F76" i="16"/>
  <c r="K105" i="10"/>
  <c r="F112" i="10"/>
  <c r="K112" i="10" s="1"/>
  <c r="L72" i="10"/>
  <c r="L73" i="10"/>
  <c r="H113" i="10"/>
  <c r="H114" i="10"/>
  <c r="L74" i="10"/>
  <c r="R74" i="10"/>
  <c r="M81" i="10"/>
  <c r="R81" i="10" s="1"/>
  <c r="H85" i="10"/>
  <c r="K85" i="10" s="1"/>
  <c r="R103" i="10"/>
  <c r="V51" i="13"/>
  <c r="Y10" i="13"/>
  <c r="Z10" i="13" s="1"/>
  <c r="T79" i="13"/>
  <c r="T80" i="13" s="1"/>
  <c r="L51" i="10"/>
  <c r="R63" i="10"/>
  <c r="M103" i="10"/>
  <c r="R64" i="10"/>
  <c r="H95" i="10"/>
  <c r="K95" i="10" s="1"/>
  <c r="H97" i="10"/>
  <c r="K97" i="10" s="1"/>
  <c r="N52" i="11"/>
  <c r="AE15" i="11"/>
  <c r="P41" i="11"/>
  <c r="U79" i="13"/>
  <c r="U80" i="13" s="1"/>
  <c r="S88" i="14"/>
  <c r="T6" i="14"/>
  <c r="U6" i="14" s="1"/>
  <c r="K81" i="10"/>
  <c r="R87" i="10"/>
  <c r="R51" i="10"/>
  <c r="M91" i="10"/>
  <c r="R91" i="10" s="1"/>
  <c r="K93" i="10"/>
  <c r="R61" i="10"/>
  <c r="R65" i="10"/>
  <c r="R108" i="10"/>
  <c r="P73" i="11"/>
  <c r="N41" i="11"/>
  <c r="X78" i="13"/>
  <c r="X79" i="13" s="1"/>
  <c r="X80" i="13" s="1"/>
  <c r="Y37" i="13"/>
  <c r="Z37" i="13" s="1"/>
  <c r="R29" i="9"/>
  <c r="R40" i="10"/>
  <c r="R48" i="10"/>
  <c r="R52" i="10"/>
  <c r="R60" i="10"/>
  <c r="K109" i="10"/>
  <c r="R93" i="10"/>
  <c r="P101" i="10"/>
  <c r="R101" i="10" s="1"/>
  <c r="AE11" i="11"/>
  <c r="K48" i="11"/>
  <c r="L48" i="10"/>
  <c r="L49" i="10"/>
  <c r="R49" i="10"/>
  <c r="L60" i="10"/>
  <c r="L61" i="10"/>
  <c r="H101" i="10"/>
  <c r="K101" i="10" s="1"/>
  <c r="L62" i="10"/>
  <c r="H102" i="10"/>
  <c r="K102" i="10" s="1"/>
  <c r="L69" i="10"/>
  <c r="K110" i="10"/>
  <c r="K111" i="10"/>
  <c r="H89" i="10"/>
  <c r="K89" i="10" s="1"/>
  <c r="M93" i="10"/>
  <c r="R106" i="10"/>
  <c r="P113" i="10"/>
  <c r="N47" i="11"/>
  <c r="AE10" i="11"/>
  <c r="AE24" i="11"/>
  <c r="W49" i="13"/>
  <c r="W82" i="13"/>
  <c r="Y8" i="13"/>
  <c r="Z8" i="13" s="1"/>
  <c r="Y33" i="13"/>
  <c r="Z33" i="13" s="1"/>
  <c r="W74" i="13"/>
  <c r="R27" i="9"/>
  <c r="L50" i="10"/>
  <c r="H90" i="10"/>
  <c r="K90" i="10" s="1"/>
  <c r="R50" i="10"/>
  <c r="K96" i="10"/>
  <c r="R104" i="10"/>
  <c r="M109" i="10"/>
  <c r="R109" i="10" s="1"/>
  <c r="R69" i="10"/>
  <c r="M110" i="10"/>
  <c r="R110" i="10" s="1"/>
  <c r="R70" i="10"/>
  <c r="L71" i="10"/>
  <c r="M80" i="10"/>
  <c r="R80" i="10" s="1"/>
  <c r="M104" i="10"/>
  <c r="P40" i="11"/>
  <c r="R26" i="9"/>
  <c r="H104" i="10"/>
  <c r="K104" i="10" s="1"/>
  <c r="L64" i="10"/>
  <c r="P107" i="10"/>
  <c r="R107" i="10" s="1"/>
  <c r="R67" i="10"/>
  <c r="M111" i="10"/>
  <c r="R111" i="10" s="1"/>
  <c r="R71" i="10"/>
  <c r="R112" i="10"/>
  <c r="R82" i="10"/>
  <c r="F100" i="10"/>
  <c r="K100" i="10" s="1"/>
  <c r="M42" i="11"/>
  <c r="P42" i="11" s="1"/>
  <c r="AE5" i="11"/>
  <c r="N74" i="11"/>
  <c r="AE36" i="11"/>
  <c r="P43" i="11"/>
  <c r="Y16" i="13"/>
  <c r="Z16" i="13" s="1"/>
  <c r="V57" i="13"/>
  <c r="R25" i="9"/>
  <c r="R92" i="10"/>
  <c r="F105" i="10"/>
  <c r="R66" i="10"/>
  <c r="K115" i="10"/>
  <c r="P67" i="11"/>
  <c r="V47" i="13"/>
  <c r="Y6" i="13"/>
  <c r="Z6" i="13" s="1"/>
  <c r="V72" i="13"/>
  <c r="Y31" i="13"/>
  <c r="Z31" i="13" s="1"/>
  <c r="R24" i="9"/>
  <c r="M85" i="10"/>
  <c r="R85" i="10" s="1"/>
  <c r="R45" i="10"/>
  <c r="K87" i="10"/>
  <c r="M97" i="10"/>
  <c r="R97" i="10" s="1"/>
  <c r="R57" i="10"/>
  <c r="K99" i="10"/>
  <c r="F106" i="10"/>
  <c r="K106" i="10" s="1"/>
  <c r="L66" i="10"/>
  <c r="L67" i="10"/>
  <c r="L68" i="10"/>
  <c r="R68" i="10"/>
  <c r="L75" i="10"/>
  <c r="F88" i="10"/>
  <c r="K88" i="10" s="1"/>
  <c r="M69" i="11"/>
  <c r="AE31" i="11"/>
  <c r="P68" i="11"/>
  <c r="J12" i="14"/>
  <c r="K12" i="14" s="1"/>
  <c r="C94" i="14"/>
  <c r="D95" i="14"/>
  <c r="J13" i="14"/>
  <c r="K13" i="14" s="1"/>
  <c r="E96" i="14"/>
  <c r="J14" i="14"/>
  <c r="K14" i="14" s="1"/>
  <c r="J15" i="14"/>
  <c r="K15" i="14" s="1"/>
  <c r="F97" i="14"/>
  <c r="J24" i="14"/>
  <c r="K24" i="14" s="1"/>
  <c r="C106" i="14"/>
  <c r="D107" i="14"/>
  <c r="J25" i="14"/>
  <c r="K25" i="14" s="1"/>
  <c r="E108" i="14"/>
  <c r="J26" i="14"/>
  <c r="K26" i="14" s="1"/>
  <c r="J27" i="14"/>
  <c r="K27" i="14" s="1"/>
  <c r="F109" i="14"/>
  <c r="J36" i="14"/>
  <c r="K36" i="14" s="1"/>
  <c r="C118" i="14"/>
  <c r="D119" i="14"/>
  <c r="J37" i="14"/>
  <c r="K37" i="14" s="1"/>
  <c r="E120" i="14"/>
  <c r="J38" i="14"/>
  <c r="K38" i="14" s="1"/>
  <c r="F121" i="14"/>
  <c r="J39" i="14"/>
  <c r="K39" i="14" s="1"/>
  <c r="F113" i="10"/>
  <c r="K113" i="10" s="1"/>
  <c r="K47" i="11"/>
  <c r="P47" i="11" s="1"/>
  <c r="AE21" i="11"/>
  <c r="M59" i="11"/>
  <c r="M64" i="11"/>
  <c r="P64" i="11" s="1"/>
  <c r="AE26" i="11"/>
  <c r="K74" i="11"/>
  <c r="P74" i="11" s="1"/>
  <c r="Y14" i="13"/>
  <c r="Z14" i="13" s="1"/>
  <c r="Y29" i="13"/>
  <c r="Z29" i="13" s="1"/>
  <c r="S94" i="14"/>
  <c r="T12" i="14"/>
  <c r="U12" i="14" s="1"/>
  <c r="R122" i="14"/>
  <c r="R123" i="14" s="1"/>
  <c r="J22" i="14"/>
  <c r="K22" i="14" s="1"/>
  <c r="C104" i="14"/>
  <c r="J34" i="14"/>
  <c r="K34" i="14" s="1"/>
  <c r="C116" i="14"/>
  <c r="C90" i="14"/>
  <c r="E61" i="16"/>
  <c r="H2" i="16"/>
  <c r="I2" i="16" s="1"/>
  <c r="E85" i="16"/>
  <c r="G62" i="16"/>
  <c r="H3" i="16"/>
  <c r="I3" i="16" s="1"/>
  <c r="N63" i="16"/>
  <c r="R4" i="16"/>
  <c r="S4" i="16" s="1"/>
  <c r="R5" i="16"/>
  <c r="S5" i="16" s="1"/>
  <c r="P64" i="16"/>
  <c r="P85" i="16"/>
  <c r="K67" i="16"/>
  <c r="R8" i="16"/>
  <c r="S8" i="16" s="1"/>
  <c r="O68" i="16"/>
  <c r="R9" i="16"/>
  <c r="S9" i="16" s="1"/>
  <c r="R22" i="16"/>
  <c r="S22" i="16" s="1"/>
  <c r="N81" i="16"/>
  <c r="P52" i="11"/>
  <c r="V82" i="13"/>
  <c r="Y4" i="13"/>
  <c r="Z4" i="13" s="1"/>
  <c r="Z39" i="13" s="1"/>
  <c r="V45" i="13"/>
  <c r="V79" i="13" s="1"/>
  <c r="V70" i="13"/>
  <c r="S125" i="14"/>
  <c r="S84" i="14"/>
  <c r="S87" i="14"/>
  <c r="T5" i="14"/>
  <c r="U5" i="14" s="1"/>
  <c r="K51" i="11"/>
  <c r="P51" i="11" s="1"/>
  <c r="AE14" i="11"/>
  <c r="P69" i="11"/>
  <c r="X82" i="13"/>
  <c r="C125" i="14"/>
  <c r="C84" i="14"/>
  <c r="J3" i="14"/>
  <c r="K3" i="14" s="1"/>
  <c r="C85" i="14"/>
  <c r="J5" i="14"/>
  <c r="K5" i="14" s="1"/>
  <c r="C87" i="14"/>
  <c r="J20" i="14"/>
  <c r="K20" i="14" s="1"/>
  <c r="C102" i="14"/>
  <c r="J32" i="14"/>
  <c r="K32" i="14" s="1"/>
  <c r="C114" i="14"/>
  <c r="AE13" i="11"/>
  <c r="M50" i="11"/>
  <c r="M58" i="11"/>
  <c r="P58" i="11" s="1"/>
  <c r="AE20" i="11"/>
  <c r="P59" i="11"/>
  <c r="Y27" i="13"/>
  <c r="Z27" i="13" s="1"/>
  <c r="J21" i="14"/>
  <c r="K21" i="14" s="1"/>
  <c r="J33" i="14"/>
  <c r="K33" i="14" s="1"/>
  <c r="S25" i="15"/>
  <c r="T25" i="15" s="1"/>
  <c r="R94" i="15"/>
  <c r="Y11" i="13"/>
  <c r="Z11" i="13" s="1"/>
  <c r="Y17" i="13"/>
  <c r="Z17" i="13" s="1"/>
  <c r="Y25" i="13"/>
  <c r="Z25" i="13" s="1"/>
  <c r="C79" i="13"/>
  <c r="J2" i="14"/>
  <c r="K2" i="14" s="1"/>
  <c r="S91" i="14"/>
  <c r="T9" i="14"/>
  <c r="U9" i="14" s="1"/>
  <c r="K45" i="11"/>
  <c r="P45" i="11" s="1"/>
  <c r="AE8" i="11"/>
  <c r="K72" i="11"/>
  <c r="P72" i="11" s="1"/>
  <c r="AE34" i="11"/>
  <c r="P63" i="11"/>
  <c r="J10" i="14"/>
  <c r="K10" i="14" s="1"/>
  <c r="S103" i="14"/>
  <c r="T21" i="14"/>
  <c r="U21" i="14" s="1"/>
  <c r="S115" i="14"/>
  <c r="T33" i="14"/>
  <c r="U33" i="14" s="1"/>
  <c r="J18" i="14"/>
  <c r="K18" i="14" s="1"/>
  <c r="J30" i="14"/>
  <c r="K30" i="14" s="1"/>
  <c r="C88" i="14"/>
  <c r="AE7" i="11"/>
  <c r="M44" i="11"/>
  <c r="M49" i="11"/>
  <c r="P49" i="11" s="1"/>
  <c r="AE12" i="11"/>
  <c r="N57" i="11"/>
  <c r="K62" i="11"/>
  <c r="P62" i="11" s="1"/>
  <c r="AE33" i="11"/>
  <c r="M71" i="11"/>
  <c r="P50" i="11"/>
  <c r="Y5" i="13"/>
  <c r="Z5" i="13" s="1"/>
  <c r="Y19" i="13"/>
  <c r="Z19" i="13" s="1"/>
  <c r="Y34" i="13"/>
  <c r="Z34" i="13" s="1"/>
  <c r="E79" i="13"/>
  <c r="E80" i="13" s="1"/>
  <c r="W50" i="13"/>
  <c r="V58" i="13"/>
  <c r="G125" i="14"/>
  <c r="G122" i="14"/>
  <c r="G123" i="14" s="1"/>
  <c r="K108" i="10"/>
  <c r="K114" i="10"/>
  <c r="N61" i="11"/>
  <c r="P61" i="11" s="1"/>
  <c r="Y15" i="13"/>
  <c r="Z15" i="13" s="1"/>
  <c r="Y28" i="13"/>
  <c r="Z28" i="13" s="1"/>
  <c r="V69" i="13"/>
  <c r="Y32" i="13"/>
  <c r="Z32" i="13" s="1"/>
  <c r="F79" i="13"/>
  <c r="F80" i="13" s="1"/>
  <c r="H122" i="14"/>
  <c r="H123" i="14" s="1"/>
  <c r="R125" i="14"/>
  <c r="AE9" i="11"/>
  <c r="K66" i="11"/>
  <c r="P66" i="11" s="1"/>
  <c r="AE28" i="11"/>
  <c r="AE35" i="11"/>
  <c r="P57" i="11"/>
  <c r="Y7" i="13"/>
  <c r="Z7" i="13" s="1"/>
  <c r="Y26" i="13"/>
  <c r="Z26" i="13" s="1"/>
  <c r="G79" i="13"/>
  <c r="G80" i="13" s="1"/>
  <c r="J7" i="14"/>
  <c r="K7" i="14" s="1"/>
  <c r="I125" i="14"/>
  <c r="I122" i="14"/>
  <c r="I123" i="14" s="1"/>
  <c r="M43" i="11"/>
  <c r="AE6" i="11"/>
  <c r="N48" i="11"/>
  <c r="P48" i="11" s="1"/>
  <c r="K53" i="11"/>
  <c r="P53" i="11" s="1"/>
  <c r="AE27" i="11"/>
  <c r="M65" i="11"/>
  <c r="P65" i="11" s="1"/>
  <c r="M70" i="11"/>
  <c r="P70" i="11" s="1"/>
  <c r="AE32" i="11"/>
  <c r="P44" i="11"/>
  <c r="P71" i="11"/>
  <c r="H79" i="13"/>
  <c r="H80" i="13" s="1"/>
  <c r="W43" i="13"/>
  <c r="W55" i="13"/>
  <c r="D125" i="14"/>
  <c r="R81" i="15"/>
  <c r="S12" i="15"/>
  <c r="T12" i="15" s="1"/>
  <c r="J17" i="14"/>
  <c r="K17" i="14" s="1"/>
  <c r="J29" i="14"/>
  <c r="K29" i="14" s="1"/>
  <c r="E125" i="14"/>
  <c r="S13" i="15"/>
  <c r="T13" i="15" s="1"/>
  <c r="R82" i="15"/>
  <c r="P82" i="16"/>
  <c r="P83" i="16" s="1"/>
  <c r="F125" i="14"/>
  <c r="E83" i="15"/>
  <c r="E102" i="15" s="1"/>
  <c r="E103" i="15" s="1"/>
  <c r="I14" i="15"/>
  <c r="J14" i="15" s="1"/>
  <c r="S16" i="15"/>
  <c r="T16" i="15" s="1"/>
  <c r="I20" i="15"/>
  <c r="J20" i="15" s="1"/>
  <c r="C89" i="15"/>
  <c r="S30" i="15"/>
  <c r="T30" i="15" s="1"/>
  <c r="L99" i="15"/>
  <c r="O100" i="15"/>
  <c r="S31" i="15"/>
  <c r="T31" i="15" s="1"/>
  <c r="T24" i="14"/>
  <c r="U24" i="14" s="1"/>
  <c r="T36" i="14"/>
  <c r="U36" i="14" s="1"/>
  <c r="S8" i="15"/>
  <c r="T8" i="15" s="1"/>
  <c r="D82" i="15"/>
  <c r="I13" i="15"/>
  <c r="J13" i="15" s="1"/>
  <c r="H125" i="14"/>
  <c r="D84" i="14"/>
  <c r="D122" i="14" s="1"/>
  <c r="D123" i="14" s="1"/>
  <c r="P102" i="15"/>
  <c r="P103" i="15" s="1"/>
  <c r="E74" i="15"/>
  <c r="E105" i="15"/>
  <c r="I105" i="15" s="1"/>
  <c r="R79" i="15"/>
  <c r="R102" i="15" s="1"/>
  <c r="R103" i="15" s="1"/>
  <c r="S10" i="15"/>
  <c r="T10" i="15" s="1"/>
  <c r="T10" i="14"/>
  <c r="U10" i="14" s="1"/>
  <c r="T22" i="14"/>
  <c r="U22" i="14" s="1"/>
  <c r="T34" i="14"/>
  <c r="U34" i="14" s="1"/>
  <c r="E84" i="14"/>
  <c r="E122" i="14" s="1"/>
  <c r="E123" i="14" s="1"/>
  <c r="S32" i="15"/>
  <c r="T32" i="15" s="1"/>
  <c r="I4" i="15"/>
  <c r="J4" i="15" s="1"/>
  <c r="D73" i="15"/>
  <c r="D102" i="15" s="1"/>
  <c r="D103" i="15" s="1"/>
  <c r="T15" i="14"/>
  <c r="U15" i="14" s="1"/>
  <c r="T27" i="14"/>
  <c r="U27" i="14" s="1"/>
  <c r="T39" i="14"/>
  <c r="U39" i="14" s="1"/>
  <c r="L125" i="14"/>
  <c r="T125" i="14" s="1"/>
  <c r="L84" i="14"/>
  <c r="L122" i="14" s="1"/>
  <c r="F84" i="14"/>
  <c r="F122" i="14" s="1"/>
  <c r="F123" i="14" s="1"/>
  <c r="S15" i="15"/>
  <c r="T15" i="15" s="1"/>
  <c r="S21" i="15"/>
  <c r="T21" i="15" s="1"/>
  <c r="I25" i="15"/>
  <c r="J25" i="15" s="1"/>
  <c r="O105" i="15"/>
  <c r="S17" i="15"/>
  <c r="T17" i="15" s="1"/>
  <c r="I28" i="15"/>
  <c r="J28" i="15" s="1"/>
  <c r="D97" i="15"/>
  <c r="D71" i="16"/>
  <c r="H12" i="16"/>
  <c r="I12" i="16" s="1"/>
  <c r="K77" i="16"/>
  <c r="R18" i="16"/>
  <c r="S18" i="16" s="1"/>
  <c r="S6" i="15"/>
  <c r="T6" i="15" s="1"/>
  <c r="L75" i="15"/>
  <c r="F85" i="16"/>
  <c r="H20" i="16"/>
  <c r="I20" i="16" s="1"/>
  <c r="E79" i="16"/>
  <c r="G80" i="16"/>
  <c r="H21" i="16"/>
  <c r="I21" i="16" s="1"/>
  <c r="I19" i="15"/>
  <c r="J19" i="15" s="1"/>
  <c r="S29" i="15"/>
  <c r="T29" i="15" s="1"/>
  <c r="G82" i="16"/>
  <c r="G83" i="16" s="1"/>
  <c r="D65" i="16"/>
  <c r="D82" i="16" s="1"/>
  <c r="D83" i="16" s="1"/>
  <c r="H6" i="16"/>
  <c r="I6" i="16" s="1"/>
  <c r="C101" i="15"/>
  <c r="K61" i="16"/>
  <c r="R2" i="16"/>
  <c r="S2" i="16" s="1"/>
  <c r="K85" i="16"/>
  <c r="O62" i="16"/>
  <c r="R3" i="16"/>
  <c r="S3" i="16" s="1"/>
  <c r="H10" i="16"/>
  <c r="I10" i="16" s="1"/>
  <c r="D69" i="16"/>
  <c r="F70" i="16"/>
  <c r="H11" i="16"/>
  <c r="I11" i="16" s="1"/>
  <c r="D105" i="15"/>
  <c r="S5" i="15"/>
  <c r="T5" i="15" s="1"/>
  <c r="O74" i="15"/>
  <c r="I9" i="15"/>
  <c r="J9" i="15" s="1"/>
  <c r="C78" i="15"/>
  <c r="C102" i="15" s="1"/>
  <c r="Q102" i="15"/>
  <c r="Q103" i="15" s="1"/>
  <c r="E33" i="16"/>
  <c r="E34" i="16" s="1"/>
  <c r="N85" i="16"/>
  <c r="R17" i="16"/>
  <c r="S17" i="16" s="1"/>
  <c r="P76" i="16"/>
  <c r="K79" i="16"/>
  <c r="R20" i="16"/>
  <c r="S20" i="16" s="1"/>
  <c r="O80" i="16"/>
  <c r="R21" i="16"/>
  <c r="S21" i="16" s="1"/>
  <c r="S4" i="15"/>
  <c r="T4" i="15" s="1"/>
  <c r="L73" i="15"/>
  <c r="O85" i="16"/>
  <c r="R7" i="16"/>
  <c r="S7" i="16" s="1"/>
  <c r="O66" i="16"/>
  <c r="E73" i="16"/>
  <c r="H14" i="16"/>
  <c r="I14" i="16" s="1"/>
  <c r="S9" i="15"/>
  <c r="T9" i="15" s="1"/>
  <c r="S23" i="15"/>
  <c r="T23" i="15" s="1"/>
  <c r="F102" i="15"/>
  <c r="F103" i="15" s="1"/>
  <c r="I16" i="15"/>
  <c r="J16" i="15" s="1"/>
  <c r="D85" i="15"/>
  <c r="R105" i="15"/>
  <c r="R13" i="16"/>
  <c r="S13" i="16" s="1"/>
  <c r="K65" i="16"/>
  <c r="R6" i="16"/>
  <c r="S6" i="16" s="1"/>
  <c r="H13" i="16"/>
  <c r="I13" i="16" s="1"/>
  <c r="C72" i="16"/>
  <c r="C82" i="16" s="1"/>
  <c r="D77" i="16"/>
  <c r="H18" i="16"/>
  <c r="I18" i="16" s="1"/>
  <c r="I10" i="15"/>
  <c r="J10" i="15" s="1"/>
  <c r="S20" i="15"/>
  <c r="T20" i="15" s="1"/>
  <c r="I24" i="15"/>
  <c r="J24" i="15" s="1"/>
  <c r="G105" i="15"/>
  <c r="G71" i="15"/>
  <c r="G102" i="15" s="1"/>
  <c r="G103" i="15" s="1"/>
  <c r="S18" i="15"/>
  <c r="T18" i="15" s="1"/>
  <c r="L87" i="15"/>
  <c r="S26" i="15"/>
  <c r="T26" i="15" s="1"/>
  <c r="L95" i="15"/>
  <c r="L33" i="16"/>
  <c r="L34" i="16" s="1"/>
  <c r="Q85" i="16"/>
  <c r="Q61" i="16"/>
  <c r="Q82" i="16" s="1"/>
  <c r="Q83" i="16" s="1"/>
  <c r="H5" i="16"/>
  <c r="I5" i="16" s="1"/>
  <c r="F64" i="16"/>
  <c r="F82" i="16" s="1"/>
  <c r="F83" i="16" s="1"/>
  <c r="H22" i="16"/>
  <c r="I22" i="16" s="1"/>
  <c r="D81" i="16"/>
  <c r="I3" i="15"/>
  <c r="J3" i="15" s="1"/>
  <c r="J34" i="15" s="1"/>
  <c r="H105" i="15"/>
  <c r="H71" i="15"/>
  <c r="H102" i="15" s="1"/>
  <c r="H103" i="15" s="1"/>
  <c r="I7" i="15"/>
  <c r="J7" i="15" s="1"/>
  <c r="G100" i="15"/>
  <c r="I31" i="15"/>
  <c r="J31" i="15" s="1"/>
  <c r="R10" i="16"/>
  <c r="S10" i="16" s="1"/>
  <c r="N69" i="16"/>
  <c r="P70" i="16"/>
  <c r="R11" i="16"/>
  <c r="S11" i="16" s="1"/>
  <c r="K73" i="16"/>
  <c r="R14" i="16"/>
  <c r="S14" i="16" s="1"/>
  <c r="O74" i="16"/>
  <c r="R15" i="16"/>
  <c r="S15" i="16" s="1"/>
  <c r="I18" i="15"/>
  <c r="J18" i="15" s="1"/>
  <c r="S24" i="15"/>
  <c r="T24" i="15" s="1"/>
  <c r="L105" i="15"/>
  <c r="S2" i="15"/>
  <c r="T2" i="15" s="1"/>
  <c r="I5" i="15"/>
  <c r="J5" i="15" s="1"/>
  <c r="I21" i="15"/>
  <c r="J21" i="15" s="1"/>
  <c r="C90" i="15"/>
  <c r="E98" i="15"/>
  <c r="I29" i="15"/>
  <c r="J29" i="15" s="1"/>
  <c r="H8" i="16"/>
  <c r="I8" i="16" s="1"/>
  <c r="E67" i="16"/>
  <c r="G68" i="16"/>
  <c r="H9" i="16"/>
  <c r="I9" i="16" s="1"/>
  <c r="R19" i="16"/>
  <c r="S19" i="16" s="1"/>
  <c r="O78" i="16"/>
  <c r="L85" i="15"/>
  <c r="L102" i="15" s="1"/>
  <c r="O86" i="15"/>
  <c r="L97" i="15"/>
  <c r="O98" i="15"/>
  <c r="P105" i="15"/>
  <c r="N61" i="16"/>
  <c r="C85" i="16"/>
  <c r="O61" i="16"/>
  <c r="D85" i="16"/>
  <c r="O71" i="15"/>
  <c r="O102" i="15" s="1"/>
  <c r="O103" i="15" s="1"/>
  <c r="G85" i="16"/>
  <c r="F105" i="15"/>
  <c r="S102" i="15" l="1"/>
  <c r="L103" i="15"/>
  <c r="S103" i="15" s="1"/>
  <c r="I102" i="15"/>
  <c r="C103" i="15"/>
  <c r="I103" i="15" s="1"/>
  <c r="V80" i="13"/>
  <c r="Y80" i="13" s="1"/>
  <c r="C83" i="16"/>
  <c r="H82" i="16"/>
  <c r="S105" i="15"/>
  <c r="L123" i="14"/>
  <c r="T123" i="14" s="1"/>
  <c r="S122" i="14"/>
  <c r="S123" i="14" s="1"/>
  <c r="U41" i="14"/>
  <c r="C122" i="14"/>
  <c r="K41" i="14"/>
  <c r="J125" i="14"/>
  <c r="O82" i="16"/>
  <c r="O83" i="16" s="1"/>
  <c r="C80" i="13"/>
  <c r="J80" i="13" s="1"/>
  <c r="J79" i="13"/>
  <c r="H85" i="16"/>
  <c r="R85" i="16"/>
  <c r="Y82" i="13"/>
  <c r="K82" i="16"/>
  <c r="T34" i="15"/>
  <c r="N82" i="16"/>
  <c r="N83" i="16" s="1"/>
  <c r="S24" i="16"/>
  <c r="W79" i="13"/>
  <c r="W80" i="13" s="1"/>
  <c r="I24" i="16"/>
  <c r="E82" i="16"/>
  <c r="E83" i="16" s="1"/>
  <c r="Q122" i="14"/>
  <c r="Q123" i="14" s="1"/>
  <c r="AD51" i="3"/>
  <c r="S51" i="3"/>
  <c r="H83" i="16" l="1"/>
  <c r="Y79" i="13"/>
  <c r="T122" i="14"/>
  <c r="J122" i="14"/>
  <c r="C123" i="14"/>
  <c r="J123" i="14" s="1"/>
  <c r="R82" i="16"/>
  <c r="K83" i="16"/>
  <c r="R83"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K28" authorId="0" shapeId="0" xr:uid="{00000000-0006-0000-0E00-000001000000}">
      <text>
        <r>
          <rPr>
            <sz val="10"/>
            <rFont val="Arial"/>
            <family val="2"/>
          </rPr>
          <t>Ve clanku jako:
70+A55</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F65AA5-DC73-49C7-968F-7A750DA5D58F}" keepAlive="1" name="Dotaz – data_23_24_wide" description="Připojení k dotazu produktu data_23_24_wide v sešitě" type="5" refreshedVersion="8" background="1" saveData="1">
    <dbPr connection="Provider=Microsoft.Mashup.OleDb.1;Data Source=$Workbook$;Location=data_23_24_wide;Extended Properties=&quot;&quot;" command="SELECT * FROM [data_23_24_wide]"/>
  </connection>
  <connection id="2" xr16:uid="{5B13B117-BD40-4E7E-A73A-01560FC16FEC}" keepAlive="1" name="Dotaz – Table001 (Page 1)" description="Připojení k dotazu produktu Table001 (Page 1) v sešitě" type="5" refreshedVersion="8" background="1" saveData="1">
    <dbPr connection="Provider=Microsoft.Mashup.OleDb.1;Data Source=$Workbook$;Location=&quot;Table001 (Page 1)&quot;;Extended Properties=&quot;&quot;" command="SELECT * FROM [Table001 (Page 1)]"/>
  </connection>
  <connection id="3" xr16:uid="{93C166E5-E15A-4A89-A941-05A4BD6FFF32}" keepAlive="1" name="Dotaz – Table001 (Page 1) (2)" description="Připojení k dotazu produktu Table001 (Page 1) (2) v sešitě" type="5" refreshedVersion="8" background="1" saveData="1">
    <dbPr connection="Provider=Microsoft.Mashup.OleDb.1;Data Source=$Workbook$;Location=&quot;Table001 (Page 1) (2)&quot;;Extended Properties=&quot;&quot;" command="SELECT * FROM [Table001 (Page 1) (2)]"/>
  </connection>
  <connection id="4" xr16:uid="{43F25722-54F7-4844-B293-69229DAC77BC}" keepAlive="1" name="Dotaz – Table007 (Page 4)" description="Připojení k dotazu produktu Table007 (Page 4) v sešitě" type="5" refreshedVersion="8" background="1" saveData="1">
    <dbPr connection="Provider=Microsoft.Mashup.OleDb.1;Data Source=$Workbook$;Location=&quot;Table007 (Page 4)&quot;;Extended Properties=&quot;&quot;" command="SELECT * FROM [Table007 (Page 4)]"/>
  </connection>
  <connection id="5" xr16:uid="{47FAED65-94C4-422F-B79E-3688B8EB5906}" keepAlive="1" name="Dotaz – Table007 (Page 4) (2)" description="Připojení k dotazu produktu Table007 (Page 4) (2) v sešitě" type="5" refreshedVersion="8" background="1" saveData="1">
    <dbPr connection="Provider=Microsoft.Mashup.OleDb.1;Data Source=$Workbook$;Location=&quot;Table007 (Page 4) (2)&quot;;Extended Properties=&quot;&quot;" command="SELECT * FROM [Table007 (Page 4) (2)]"/>
  </connection>
  <connection id="6" xr16:uid="{2FBD51F1-DC7A-4A30-9C50-D68CBE7B3579}" keepAlive="1" name="Dotaz – Table009 (Page 5)" description="Připojení k dotazu produktu Table009 (Page 5) v sešitě" type="5" refreshedVersion="8" background="1" saveData="1">
    <dbPr connection="Provider=Microsoft.Mashup.OleDb.1;Data Source=$Workbook$;Location=&quot;Table009 (Page 5)&quot;;Extended Properties=&quot;&quot;" command="SELECT * FROM [Table009 (Page 5)]"/>
  </connection>
  <connection id="7" xr16:uid="{5901A4D3-B768-46A7-B9CF-219B73EDE205}" keepAlive="1" name="Dotaz – Table009 (Page 5) (2)" description="Připojení k dotazu produktu Table009 (Page 5) (2) v sešitě" type="5" refreshedVersion="8" background="1" saveData="1">
    <dbPr connection="Provider=Microsoft.Mashup.OleDb.1;Data Source=$Workbook$;Location=&quot;Table009 (Page 5) (2)&quot;;Extended Properties=&quot;&quot;" command="SELECT * FROM [Table009 (Page 5) (2)]"/>
  </connection>
  <connection id="8" xr16:uid="{B412623F-4311-4F5A-AC3D-186D0DD8603B}" name="Dotaz – Table016 (Page 6)" description="Připojení k dotazu produktu Table016 (Page 6) v sešitě" type="100" refreshedVersion="8" minRefreshableVersion="5">
    <extLst>
      <ext xmlns:x15="http://schemas.microsoft.com/office/spreadsheetml/2010/11/main" uri="{DE250136-89BD-433C-8126-D09CA5730AF9}">
        <x15:connection id="52823591-7794-4942-9c57-2f86646c7be5"/>
      </ext>
    </extLst>
  </connection>
  <connection id="9" xr16:uid="{9ECA1340-7C2C-496B-995F-15E054E50DE6}" name="Dotaz – Table017 (Page 7)" description="Připojení k dotazu produktu Table017 (Page 7) v sešitě" type="100" refreshedVersion="8" minRefreshableVersion="5">
    <extLst>
      <ext xmlns:x15="http://schemas.microsoft.com/office/spreadsheetml/2010/11/main" uri="{DE250136-89BD-433C-8126-D09CA5730AF9}">
        <x15:connection id="960a5b8a-acaf-450e-a652-8d59583ab50b"/>
      </ext>
    </extLst>
  </connection>
  <connection id="10" xr16:uid="{F675B095-4F56-4646-B388-4A66FB8382D6}" name="Dotaz – Table027 (Page 7)" description="Připojení k dotazu produktu Table027 (Page 7) v sešitě" type="100" refreshedVersion="8" minRefreshableVersion="5">
    <extLst>
      <ext xmlns:x15="http://schemas.microsoft.com/office/spreadsheetml/2010/11/main" uri="{DE250136-89BD-433C-8126-D09CA5730AF9}">
        <x15:connection id="425f04b0-176a-4b88-9367-e4392ecdc81f">
          <x15:oledbPr connection="Provider=Microsoft.Mashup.OleDb.1;Data Source=$Workbook$;Location=&quot;Table027 (Page 7)&quot;;Extended Properties=&quot;&quot;">
            <x15:dbTables>
              <x15:dbTable name="Table027 (Page 7)"/>
            </x15:dbTables>
          </x15:oledbPr>
        </x15:connection>
      </ext>
    </extLst>
  </connection>
  <connection id="11" xr16:uid="{2A96C0C4-08C8-4DBC-A045-208EFCA6E4A4}" name="Dotaz – Table031 (Page 13)" description="Připojení k dotazu produktu Table031 (Page 13) v sešitě" type="100" refreshedVersion="8" minRefreshableVersion="5">
    <extLst>
      <ext xmlns:x15="http://schemas.microsoft.com/office/spreadsheetml/2010/11/main" uri="{DE250136-89BD-433C-8126-D09CA5730AF9}">
        <x15:connection id="d3179d03-e450-4714-b20b-e1aa6310e5bd"/>
      </ext>
    </extLst>
  </connection>
  <connection id="12" xr16:uid="{1B4480BC-805B-4684-8144-84570A980A85}" keepAlive="1" name="Dotaz – tabula-kornan_Supplement 4-12" description="Připojení k dotazu produktu tabula-kornan_Supplement 4-12 v sešitě" type="5" refreshedVersion="0" background="1">
    <dbPr connection="Provider=Microsoft.Mashup.OleDb.1;Data Source=$Workbook$;Location=&quot;tabula-kornan_Supplement 4-12&quot;;Extended Properties=&quot;&quot;" command="SELECT * FROM [tabula-kornan_Supplement 4-12]"/>
  </connection>
  <connection id="13" xr16:uid="{4022DF9D-778B-45DF-BFA7-DC70C9ADDEB0}" keepAlive="1" name="Dotaz – tabula-kornan_Supplement 4-12 (2)" description="Připojení k dotazu produktu tabula-kornan_Supplement 4-12 (2) v sešitě" type="5" refreshedVersion="8" background="1" saveData="1">
    <dbPr connection="Provider=Microsoft.Mashup.OleDb.1;Data Source=$Workbook$;Location=&quot;tabula-kornan_Supplement 4-12 (2)&quot;;Extended Properties=&quot;&quot;" command="SELECT * FROM [tabula-kornan_Supplement 4-12 (2)]"/>
  </connection>
  <connection id="14" xr16:uid="{54C0497C-2667-4585-90DC-AFAE3326B159}" keepAlive="1" name="ModelConnection_ExternalData_1" description="Datový Model" type="5" refreshedVersion="8" minRefreshableVersion="5" saveData="1">
    <dbPr connection="Data Model Connection" command="Table016  Page 6" commandType="3"/>
    <extLst>
      <ext xmlns:x15="http://schemas.microsoft.com/office/spreadsheetml/2010/11/main" uri="{DE250136-89BD-433C-8126-D09CA5730AF9}">
        <x15:connection id="" model="1"/>
      </ext>
    </extLst>
  </connection>
  <connection id="15" xr16:uid="{0A64F8F4-8D91-45CF-8237-FE6BC53F4003}" keepAlive="1" name="ModelConnection_ExternalData_2" description="Datový Model" type="5" refreshedVersion="8" minRefreshableVersion="5" saveData="1">
    <dbPr connection="Data Model Connection" command="Table017  Page 7" commandType="3"/>
    <extLst>
      <ext xmlns:x15="http://schemas.microsoft.com/office/spreadsheetml/2010/11/main" uri="{DE250136-89BD-433C-8126-D09CA5730AF9}">
        <x15:connection id="" model="1"/>
      </ext>
    </extLst>
  </connection>
  <connection id="16" xr16:uid="{155656BA-2C4B-4C1B-AFDE-BEA0D623C69A}" keepAlive="1" name="ModelConnection_ExternalData_3" description="Datový Model" type="5" refreshedVersion="8" minRefreshableVersion="5" saveData="1">
    <dbPr connection="Data Model Connection" command="Table031  Page 13" commandType="3"/>
    <extLst>
      <ext xmlns:x15="http://schemas.microsoft.com/office/spreadsheetml/2010/11/main" uri="{DE250136-89BD-433C-8126-D09CA5730AF9}">
        <x15:connection id="" model="1"/>
      </ext>
    </extLst>
  </connection>
  <connection id="17" xr16:uid="{76F45843-462D-44F9-9714-443D289847DC}" keepAlive="1" name="ThisWorkbookDataModel" description="Datový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<sst xmlns="http://schemas.openxmlformats.org/spreadsheetml/2006/main" count="9684" uniqueCount="2565">
  <si>
    <t>Paper</t>
  </si>
  <si>
    <t>Year</t>
  </si>
  <si>
    <t>Continent</t>
  </si>
  <si>
    <t>Location</t>
  </si>
  <si>
    <t>Habitat</t>
  </si>
  <si>
    <t>N_species</t>
  </si>
  <si>
    <t>Issues</t>
  </si>
  <si>
    <t>Method</t>
  </si>
  <si>
    <t>Substrate</t>
  </si>
  <si>
    <t>Birdlife_names</t>
  </si>
  <si>
    <t>Overall_Status</t>
  </si>
  <si>
    <t>10.1111/j.1442-9993.1978.tb01170.x</t>
  </si>
  <si>
    <t>Australia</t>
  </si>
  <si>
    <t>Australia, Northern Queensland</t>
  </si>
  <si>
    <t>lowland rainforest</t>
  </si>
  <si>
    <t>done</t>
  </si>
  <si>
    <t>https://doi.org/10.1071/WR9840325</t>
  </si>
  <si>
    <t>upland rainforest</t>
  </si>
  <si>
    <t>Holmes 79</t>
  </si>
  <si>
    <t>10.2307/1936071</t>
  </si>
  <si>
    <t>North America</t>
  </si>
  <si>
    <t>USA, New Hampshire</t>
  </si>
  <si>
    <t>Beech-maple forest</t>
  </si>
  <si>
    <t>https://doi.org/10.1071/MU05039</t>
  </si>
  <si>
    <t>Woodland</t>
  </si>
  <si>
    <t>ground foragers, nothing above 8m</t>
  </si>
  <si>
    <t>Mohd-Azlan 14</t>
  </si>
  <si>
    <t>10.1111/btp.12108</t>
  </si>
  <si>
    <t>North Australia</t>
  </si>
  <si>
    <t>Mangrove</t>
  </si>
  <si>
    <t>problem separating flower and leaf</t>
  </si>
  <si>
    <t>Landres 80</t>
  </si>
  <si>
    <t>10.1093/auk/97.2.351</t>
  </si>
  <si>
    <t>Mexico, Sonora</t>
  </si>
  <si>
    <t>Oak woodland</t>
  </si>
  <si>
    <t>Only 3 method categories</t>
  </si>
  <si>
    <t>Landres 83</t>
  </si>
  <si>
    <t>10.2307/1942494</t>
  </si>
  <si>
    <t>California &amp; Mexico</t>
  </si>
  <si>
    <t>10.1071/WR9960443</t>
  </si>
  <si>
    <t>Northern territory</t>
  </si>
  <si>
    <t>Thivyanathan 2016</t>
  </si>
  <si>
    <t>10.11648/j.jenr.20160502.11</t>
  </si>
  <si>
    <t>Asia</t>
  </si>
  <si>
    <t>India</t>
  </si>
  <si>
    <t>Tropical Mixed Dry Deciduous Forest</t>
  </si>
  <si>
    <t>includes non-passerines</t>
  </si>
  <si>
    <t>Carrascal 87</t>
  </si>
  <si>
    <t>10.1111/j.1600-0587.1987.tb00757.x</t>
  </si>
  <si>
    <t>Europe</t>
  </si>
  <si>
    <t>Spain</t>
  </si>
  <si>
    <t>Mediterranean montane forest</t>
  </si>
  <si>
    <t>Airola</t>
  </si>
  <si>
    <t>https://doi.org/10.2307/1366884</t>
  </si>
  <si>
    <t>California, Sierra Nevada</t>
  </si>
  <si>
    <t>mixed-conifer forest</t>
  </si>
  <si>
    <t>data in graphs, usable</t>
  </si>
  <si>
    <t>Kent 20</t>
  </si>
  <si>
    <t>10.1002/ecy.3077</t>
  </si>
  <si>
    <t>Central America</t>
  </si>
  <si>
    <t>Jamaica</t>
  </si>
  <si>
    <t>data not easily accessible, only 5 species</t>
  </si>
  <si>
    <t>Sabo 1980</t>
  </si>
  <si>
    <t>10.2307/1942481</t>
  </si>
  <si>
    <t>New Hampshire</t>
  </si>
  <si>
    <t>Subalpine forest</t>
  </si>
  <si>
    <t>lot of work but usable</t>
  </si>
  <si>
    <t>de Casenave 01</t>
  </si>
  <si>
    <t>https://bibliotecadigital.exactas.uba.ar/greenstone3/exa/collection/tesis/document/tesis_n3319_LopezdeCasenave</t>
  </si>
  <si>
    <t>South America</t>
  </si>
  <si>
    <t>Argentina</t>
  </si>
  <si>
    <t>Shrubland</t>
  </si>
  <si>
    <t>Brooker 1990</t>
  </si>
  <si>
    <t>Sp_BirdLife</t>
  </si>
  <si>
    <t>Species_original</t>
  </si>
  <si>
    <t>Name_original</t>
  </si>
  <si>
    <t>n</t>
  </si>
  <si>
    <t>Flitting</t>
  </si>
  <si>
    <t>Searching</t>
  </si>
  <si>
    <t>Hovering</t>
  </si>
  <si>
    <t>Sallying</t>
  </si>
  <si>
    <t>Hawking</t>
  </si>
  <si>
    <t>Spiraling</t>
  </si>
  <si>
    <t>Probing</t>
  </si>
  <si>
    <t>Scratching</t>
  </si>
  <si>
    <t>CHECKSUM</t>
  </si>
  <si>
    <t>B</t>
  </si>
  <si>
    <t>Levins_method</t>
  </si>
  <si>
    <t>Air</t>
  </si>
  <si>
    <t>Leaves</t>
  </si>
  <si>
    <t>Trunks</t>
  </si>
  <si>
    <t>Branches</t>
  </si>
  <si>
    <t>Large_leaves</t>
  </si>
  <si>
    <t>Dead_leaves</t>
  </si>
  <si>
    <t>Dead_branches</t>
  </si>
  <si>
    <t>Vines</t>
  </si>
  <si>
    <t>Tangles</t>
  </si>
  <si>
    <t>Lawyer_tangles</t>
  </si>
  <si>
    <t>Epiphytes</t>
  </si>
  <si>
    <t>Mistletoes</t>
  </si>
  <si>
    <t>Litter</t>
  </si>
  <si>
    <t>Fan_palm_leaves</t>
  </si>
  <si>
    <t>Flowers</t>
  </si>
  <si>
    <t>Fruits and seeds</t>
  </si>
  <si>
    <t>Levins_substrate</t>
  </si>
  <si>
    <t>Note</t>
  </si>
  <si>
    <t>Ailuroedus_melanotis</t>
  </si>
  <si>
    <t>Ailuroedus_maculosus</t>
  </si>
  <si>
    <t>Spotted catbird</t>
  </si>
  <si>
    <t>Aplonis_metallica</t>
  </si>
  <si>
    <t>Shining starling</t>
  </si>
  <si>
    <t>Arses_kaupi</t>
  </si>
  <si>
    <t>Pied flycatcher</t>
  </si>
  <si>
    <t>Cacatua_alba</t>
  </si>
  <si>
    <t>White cockatoo</t>
  </si>
  <si>
    <t>Monarcha_leucotis</t>
  </si>
  <si>
    <t>Carterornis_leucotis</t>
  </si>
  <si>
    <t>White-eared flycatcher</t>
  </si>
  <si>
    <t>Colluricincla_rufogaster</t>
  </si>
  <si>
    <t>Rufous shrike-thrush</t>
  </si>
  <si>
    <t>Coracina_lineata</t>
  </si>
  <si>
    <t>Barred cuckoo-shrike</t>
  </si>
  <si>
    <t>Cyclopsitta sp.</t>
  </si>
  <si>
    <t>Cyclopsitta</t>
  </si>
  <si>
    <t>Fig parrot</t>
  </si>
  <si>
    <t>Dicaeum_hirundinaceum</t>
  </si>
  <si>
    <t>Misteltoebird</t>
  </si>
  <si>
    <t>Eudynamys_orientalis</t>
  </si>
  <si>
    <t>Koel</t>
  </si>
  <si>
    <t>Gerygone_palpebrosa</t>
  </si>
  <si>
    <t>Fairy warbler</t>
  </si>
  <si>
    <t>Lalage_leucomela</t>
  </si>
  <si>
    <t>Varied triller</t>
  </si>
  <si>
    <t>Ptiloris_victoriae</t>
  </si>
  <si>
    <t>Lophorina_victoriae</t>
  </si>
  <si>
    <t>Victoria riflebird</t>
  </si>
  <si>
    <t>Megarynchus_pitangua</t>
  </si>
  <si>
    <t>Boat-billed flycatcher</t>
  </si>
  <si>
    <t>Meliphaga_gracilis</t>
  </si>
  <si>
    <t>Microptilotis_gracilis</t>
  </si>
  <si>
    <t>Lesser lewin/graceful honeyeater</t>
  </si>
  <si>
    <t>Myzomela_obscura</t>
  </si>
  <si>
    <t>Dusky honeyeater</t>
  </si>
  <si>
    <t>Orthonyx_spaldingii</t>
  </si>
  <si>
    <t>Northern chowchilla</t>
  </si>
  <si>
    <t>Pachycephala_simplex</t>
  </si>
  <si>
    <t>Grey whistler</t>
  </si>
  <si>
    <t>Pitta_versicolor</t>
  </si>
  <si>
    <t>Noisy pitta</t>
  </si>
  <si>
    <t>Rhipidura_fuliginosa</t>
  </si>
  <si>
    <t>Rhipidura_albiscapa</t>
  </si>
  <si>
    <t>Grey fantail</t>
  </si>
  <si>
    <t>Rhipidura_rufifrons</t>
  </si>
  <si>
    <t>Rufous fantail</t>
  </si>
  <si>
    <t>Sericornis_magnirostra</t>
  </si>
  <si>
    <t>Large-billed scrubwren</t>
  </si>
  <si>
    <t>Sphecotheres_vieilloti</t>
  </si>
  <si>
    <t>Sphecotheres_vieilotti</t>
  </si>
  <si>
    <t>Figbird</t>
  </si>
  <si>
    <t>Monarcha_trivirgatus</t>
  </si>
  <si>
    <t>Symposiachrus_trivirgatus</t>
  </si>
  <si>
    <t>Spectacled flycatcher</t>
  </si>
  <si>
    <t>Tregellasia_capito</t>
  </si>
  <si>
    <t>Pale yellow robin</t>
  </si>
  <si>
    <t>Xanthotis_macleayanus</t>
  </si>
  <si>
    <t>Maclay honeyeater</t>
  </si>
  <si>
    <t>Zosterops_lateralis</t>
  </si>
  <si>
    <t>Silvereye</t>
  </si>
  <si>
    <t>SUM:</t>
  </si>
  <si>
    <t>AVG LEVINS:</t>
  </si>
  <si>
    <t>&gt;Gleaning</t>
  </si>
  <si>
    <t>&gt;gleaning</t>
  </si>
  <si>
    <t>&gt;hovering</t>
  </si>
  <si>
    <t>&gt;pouncing</t>
  </si>
  <si>
    <t>&gt;flycatching</t>
  </si>
  <si>
    <t>snatching??</t>
  </si>
  <si>
    <t>&gt;probing</t>
  </si>
  <si>
    <t>&gt; air</t>
  </si>
  <si>
    <t>leaf/twig</t>
  </si>
  <si>
    <t>&gt;bark</t>
  </si>
  <si>
    <t>&gt;leaf</t>
  </si>
  <si>
    <t>&gt;other</t>
  </si>
  <si>
    <t>&gt;ground</t>
  </si>
  <si>
    <t>&gt;Flowers</t>
  </si>
  <si>
    <t>Flycatching</t>
  </si>
  <si>
    <t>Gleaning</t>
  </si>
  <si>
    <t>Pouncing</t>
  </si>
  <si>
    <t>Snatching</t>
  </si>
  <si>
    <t>N_beh</t>
  </si>
  <si>
    <t>Bark</t>
  </si>
  <si>
    <t>Flower</t>
  </si>
  <si>
    <t>Ground</t>
  </si>
  <si>
    <t>Leaf</t>
  </si>
  <si>
    <t>Other</t>
  </si>
  <si>
    <t>N_sub</t>
  </si>
  <si>
    <t>Sp_birdlife</t>
  </si>
  <si>
    <t>Scientific_name</t>
  </si>
  <si>
    <t>N</t>
  </si>
  <si>
    <t>Leaves/Twigs</t>
  </si>
  <si>
    <t>Treetrunks</t>
  </si>
  <si>
    <t>Dead leaves</t>
  </si>
  <si>
    <t>Dead branch</t>
  </si>
  <si>
    <t>Pendant vine</t>
  </si>
  <si>
    <t>Lawyer vine</t>
  </si>
  <si>
    <t>Mistletoe</t>
  </si>
  <si>
    <t>Fruits/Seeds</t>
  </si>
  <si>
    <t>SUM</t>
  </si>
  <si>
    <t>Spiralling</t>
  </si>
  <si>
    <t>Ptilinopus_magnificus</t>
  </si>
  <si>
    <t>Macropygia_amboinensis</t>
  </si>
  <si>
    <t>Platycercus_elegans</t>
  </si>
  <si>
    <t>Meliphaga_lewinii</t>
  </si>
  <si>
    <t>Lichenostomus_frenatus</t>
  </si>
  <si>
    <t>Acanthorhynchus_tenuirostris</t>
  </si>
  <si>
    <t>Neochmia_temporalis</t>
  </si>
  <si>
    <t>Emblema_temporalis</t>
  </si>
  <si>
    <t>Tregellasia _capito</t>
  </si>
  <si>
    <t>Pachycephala_pectoralis</t>
  </si>
  <si>
    <t>Colluricincla_bowerii</t>
  </si>
  <si>
    <t>Rhipidura_fuligunosa</t>
  </si>
  <si>
    <t>Sericornis_magnirostris</t>
  </si>
  <si>
    <t>Gerygone_mouki</t>
  </si>
  <si>
    <t>Climacteris_picumnus</t>
  </si>
  <si>
    <t>Climacteris_minor</t>
  </si>
  <si>
    <t>Alectura _lathami</t>
  </si>
  <si>
    <t>Heteromyias_albispecularis</t>
  </si>
  <si>
    <t>Poecilodryas_albispecularis</t>
  </si>
  <si>
    <t>Psophodes_olivaceus</t>
  </si>
  <si>
    <t>Oreoscopus_gutturalis</t>
  </si>
  <si>
    <t>Crateroscelis_gutturalis</t>
  </si>
  <si>
    <t>Sericornis_citreogularis</t>
  </si>
  <si>
    <t>name_orig</t>
  </si>
  <si>
    <t>&gt;air</t>
  </si>
  <si>
    <t>&gt;Flower</t>
  </si>
  <si>
    <t>snatching?</t>
  </si>
  <si>
    <t>sp_orig</t>
  </si>
  <si>
    <t>Hover</t>
  </si>
  <si>
    <t>Glean</t>
  </si>
  <si>
    <t>Probe</t>
  </si>
  <si>
    <t>Hawk</t>
  </si>
  <si>
    <t>sum</t>
  </si>
  <si>
    <t>Branch</t>
  </si>
  <si>
    <t>Twig</t>
  </si>
  <si>
    <t>Trunk</t>
  </si>
  <si>
    <t>Dead Wood</t>
  </si>
  <si>
    <t>Junco_hyemalis</t>
  </si>
  <si>
    <t>Catharus_guttatus</t>
  </si>
  <si>
    <t>Catharus_ustulatus</t>
  </si>
  <si>
    <t>Troglodytes_troglodytes</t>
  </si>
  <si>
    <t>Seiurus_aurocapillus</t>
  </si>
  <si>
    <t>Catharus_fuscescens</t>
  </si>
  <si>
    <t>Hylocichla mustelina</t>
  </si>
  <si>
    <t>Picoides_villosus</t>
  </si>
  <si>
    <t>Dendrocopus_villosus</t>
  </si>
  <si>
    <t>Sphyrapicus_varius</t>
  </si>
  <si>
    <t xml:space="preserve"> </t>
  </si>
  <si>
    <t>Picoides_pubescens</t>
  </si>
  <si>
    <t>Dendrocopus_pubescens</t>
  </si>
  <si>
    <t>Sitta_carolinensis</t>
  </si>
  <si>
    <t>Vireo_solitarius</t>
  </si>
  <si>
    <t>Dendroica_fusca</t>
  </si>
  <si>
    <t>Parus_atricapillus</t>
  </si>
  <si>
    <t>Dendroica_virens</t>
  </si>
  <si>
    <t>Vireo_olivaceus</t>
  </si>
  <si>
    <t>Vireo_philadelphicus</t>
  </si>
  <si>
    <t>Pheucticus_ludovicianus</t>
  </si>
  <si>
    <t>Piranga_olivacea</t>
  </si>
  <si>
    <t>Empidonax_minimus</t>
  </si>
  <si>
    <t>Setophaga_ruticilla</t>
  </si>
  <si>
    <t>Dendroica_caerulescens</t>
  </si>
  <si>
    <t>&gt;hover/snatch</t>
  </si>
  <si>
    <t>&gt;glean</t>
  </si>
  <si>
    <t>&gt;flycatch</t>
  </si>
  <si>
    <t>sp_birdlife</t>
  </si>
  <si>
    <t>scientific_name</t>
  </si>
  <si>
    <t>common_name</t>
  </si>
  <si>
    <t>Pounce</t>
  </si>
  <si>
    <t>Snatch</t>
  </si>
  <si>
    <t>Wing-flush</t>
  </si>
  <si>
    <t>Checksum</t>
  </si>
  <si>
    <t>litter</t>
  </si>
  <si>
    <t>bare</t>
  </si>
  <si>
    <t>grass</t>
  </si>
  <si>
    <t>herbs</t>
  </si>
  <si>
    <t>timber</t>
  </si>
  <si>
    <t>trunk</t>
  </si>
  <si>
    <t>Canopy</t>
  </si>
  <si>
    <t>Shrubs</t>
  </si>
  <si>
    <t>Brown Treecreeper</t>
  </si>
  <si>
    <t>Acanthiza_uropygialis</t>
  </si>
  <si>
    <t>Chestnut-rumped Thornbill</t>
  </si>
  <si>
    <t>99 – rounding error</t>
  </si>
  <si>
    <t>Stagonopleura_guttata</t>
  </si>
  <si>
    <t>Diamond Firetail</t>
  </si>
  <si>
    <t>Melanodryas_cucullata</t>
  </si>
  <si>
    <t>Hooded Robin</t>
  </si>
  <si>
    <t>Microeca_fascinans</t>
  </si>
  <si>
    <t>Jacky Winter</t>
  </si>
  <si>
    <t>Petroica_goodenovii</t>
  </si>
  <si>
    <t>Red-capped Robin</t>
  </si>
  <si>
    <t>Petroica_multicolor</t>
  </si>
  <si>
    <t>Scarlet Robin</t>
  </si>
  <si>
    <t>Aphelocephala_leucopsis</t>
  </si>
  <si>
    <t>Southern Whiteface</t>
  </si>
  <si>
    <t>Malurus_cyaneus</t>
  </si>
  <si>
    <t>Superb Fairy-wren</t>
  </si>
  <si>
    <t>Pomatostomus_superciliosus</t>
  </si>
  <si>
    <t>White-browed Babbler</t>
  </si>
  <si>
    <t>Rhipidura_leucophrys</t>
  </si>
  <si>
    <t>Willie Wagtail</t>
  </si>
  <si>
    <t>Corcorax_melanorhamphos</t>
  </si>
  <si>
    <t>White-winged Chough</t>
  </si>
  <si>
    <t>Acanthiza_chrysorrhoa</t>
  </si>
  <si>
    <t>Yellow-rumped Thornbill</t>
  </si>
  <si>
    <t>CHECKED</t>
  </si>
  <si>
    <t>&gt;pounce</t>
  </si>
  <si>
    <t>&gt;probe</t>
  </si>
  <si>
    <t>&gt;snatch</t>
  </si>
  <si>
    <t>&gt;Air</t>
  </si>
  <si>
    <t>Drill</t>
  </si>
  <si>
    <t>Dead_branch</t>
  </si>
  <si>
    <t>Foliage</t>
  </si>
  <si>
    <t>Root</t>
  </si>
  <si>
    <t>Gerygone_chloronota</t>
  </si>
  <si>
    <t>Green-backed Gerygone (GBG)</t>
  </si>
  <si>
    <t>Gerygone_magnirostris</t>
  </si>
  <si>
    <t>Large-billed Gerygone (LBG)</t>
  </si>
  <si>
    <t>Mangrove Gerygone (MG)</t>
  </si>
  <si>
    <t>Conopophila_albogularis</t>
  </si>
  <si>
    <t>Rufous-banded Honeyeater (RBHE)</t>
  </si>
  <si>
    <t>Lichenostomus_unicolor</t>
  </si>
  <si>
    <t>White-gaped Honeyeater (WGHE)</t>
  </si>
  <si>
    <t>Zosterops_luteus</t>
  </si>
  <si>
    <t>Yellow White-eye (YWE)</t>
  </si>
  <si>
    <t>Varied Triller (VT)</t>
  </si>
  <si>
    <t>Arafura Fantail (AF)</t>
  </si>
  <si>
    <t>Myiagra_ruficollis</t>
  </si>
  <si>
    <t>Broad-billed Flycatcher (BBFC)</t>
  </si>
  <si>
    <t>Grey Whistler (GW)</t>
  </si>
  <si>
    <t>Microeca_flavigaster</t>
  </si>
  <si>
    <t>Lemon-bellied Flycatcher (LBFC)</t>
  </si>
  <si>
    <t>Chrysococcyx_minutillus</t>
  </si>
  <si>
    <t>Little Bronze-cuckoo (LBC)</t>
  </si>
  <si>
    <t>Pachycephala_melanura</t>
  </si>
  <si>
    <t>Mangrove Golden Whistler (MGW)</t>
  </si>
  <si>
    <t>Eopsaltria_pulverulenta</t>
  </si>
  <si>
    <t>Mangrove Robin (MR)</t>
  </si>
  <si>
    <t>Rhipidura_rufiventris</t>
  </si>
  <si>
    <t>Northern Fantail (NF)</t>
  </si>
  <si>
    <t>Myiagra_alecto</t>
  </si>
  <si>
    <t>Shining Flycatcher (SF)</t>
  </si>
  <si>
    <t>Merops_ornatus</t>
  </si>
  <si>
    <t>Rainbow Bee-eater (RBE)</t>
  </si>
  <si>
    <t>Lichmera_indistincta</t>
  </si>
  <si>
    <t>Brown Honeyeater (BHE)</t>
  </si>
  <si>
    <t>Philemon_buceroides</t>
  </si>
  <si>
    <t>Helmeted Friarbird (HF)</t>
  </si>
  <si>
    <t>Myzomela_erythrocephala</t>
  </si>
  <si>
    <t>Red-headed Honeyeater (RHHE)</t>
  </si>
  <si>
    <t>&gt;hover</t>
  </si>
  <si>
    <t>probably fine since it’s just a few observations</t>
  </si>
  <si>
    <t>foliage probably includes flower probing</t>
  </si>
  <si>
    <t>Common name</t>
  </si>
  <si>
    <t>Scientific name</t>
  </si>
  <si>
    <t>CODE</t>
  </si>
  <si>
    <t>Sally</t>
  </si>
  <si>
    <t>Melanerpes_formicivorus</t>
  </si>
  <si>
    <t>Acorn Woodpecker</t>
  </si>
  <si>
    <t>Melanerpesf ormicivorus</t>
  </si>
  <si>
    <t>AW</t>
  </si>
  <si>
    <t>White-breasted Nuthatch</t>
  </si>
  <si>
    <t>Sitta carolinensis</t>
  </si>
  <si>
    <t>WN</t>
  </si>
  <si>
    <t>Thryomanes_bewickii</t>
  </si>
  <si>
    <t>Bewick's Wren</t>
  </si>
  <si>
    <t>Thryomanesb ewickii</t>
  </si>
  <si>
    <t>BW</t>
  </si>
  <si>
    <t>Icterus_parisorum</t>
  </si>
  <si>
    <t>Scott'sO riole</t>
  </si>
  <si>
    <t>Icterus parisorum</t>
  </si>
  <si>
    <t>SO</t>
  </si>
  <si>
    <t>Baeolophus_wollweberi</t>
  </si>
  <si>
    <t>Bridled Titmouse</t>
  </si>
  <si>
    <t>Parus wollweberi</t>
  </si>
  <si>
    <t>BT</t>
  </si>
  <si>
    <t>Psaltriparus_minimus</t>
  </si>
  <si>
    <t>Bushtit</t>
  </si>
  <si>
    <t>Psaltriparus minimus</t>
  </si>
  <si>
    <t>BU</t>
  </si>
  <si>
    <t>Vermivora_luciae</t>
  </si>
  <si>
    <t>Lucy's Warbler</t>
  </si>
  <si>
    <t>Vermivora luciae</t>
  </si>
  <si>
    <t>LW</t>
  </si>
  <si>
    <t>Myiarchus_cinerascens</t>
  </si>
  <si>
    <t>Ash-throated Flycatcher</t>
  </si>
  <si>
    <t>Myiarchus cinerascens</t>
  </si>
  <si>
    <t>AF</t>
  </si>
  <si>
    <t>Sialia_sialis</t>
  </si>
  <si>
    <t>Eastern Bluebird</t>
  </si>
  <si>
    <t>Sialia sialis</t>
  </si>
  <si>
    <t>EB</t>
  </si>
  <si>
    <t>Empidonax_oberholseri</t>
  </si>
  <si>
    <t>Dusky Flycatcher</t>
  </si>
  <si>
    <t>Empidonax oberholseri</t>
  </si>
  <si>
    <t>DF</t>
  </si>
  <si>
    <t>Pyrocephalus_rubinus</t>
  </si>
  <si>
    <t>Vermilion Flycatcher</t>
  </si>
  <si>
    <t>Pyrocephalusr ubinus</t>
  </si>
  <si>
    <t>VF</t>
  </si>
  <si>
    <t>Tyrannus_vociferans</t>
  </si>
  <si>
    <t>Cassin'sK ingbird</t>
  </si>
  <si>
    <t>Tyrannus vociferans</t>
  </si>
  <si>
    <t>CK</t>
  </si>
  <si>
    <t>Species (abbreviation)</t>
  </si>
  <si>
    <t>Purica</t>
  </si>
  <si>
    <t>plus sign means &lt;1%, for now replaced with 0.1</t>
  </si>
  <si>
    <t>Acorn Woodpecker (AW)</t>
  </si>
  <si>
    <t>Melanerpes formicivorus</t>
  </si>
  <si>
    <t>scientific orig</t>
  </si>
  <si>
    <t>common name</t>
  </si>
  <si>
    <t>abbreviation</t>
  </si>
  <si>
    <t>glean</t>
  </si>
  <si>
    <t>probe</t>
  </si>
  <si>
    <t>sally</t>
  </si>
  <si>
    <t>Melanerpes_uropygialis</t>
  </si>
  <si>
    <t>Gila Woodpecker (GW)</t>
  </si>
  <si>
    <t>Melanerpes uropygialis</t>
  </si>
  <si>
    <t>1252</t>
  </si>
  <si>
    <t>Picoides_scalaris</t>
  </si>
  <si>
    <t>Ladder-backed Woodpecker (LB)</t>
  </si>
  <si>
    <t>Picoides scalaris</t>
  </si>
  <si>
    <t>Picoides arizonae</t>
  </si>
  <si>
    <t>Arizona Woodpecker (ZW)</t>
  </si>
  <si>
    <t>ZW</t>
  </si>
  <si>
    <t>295</t>
  </si>
  <si>
    <t>LB</t>
  </si>
  <si>
    <t>252</t>
  </si>
  <si>
    <t>Picoides_nuttallii</t>
  </si>
  <si>
    <t>Nuttall’s Woodpecker (NW)</t>
  </si>
  <si>
    <t>Picoides nuttallii</t>
  </si>
  <si>
    <t>GW</t>
  </si>
  <si>
    <t>897</t>
  </si>
  <si>
    <t>White-breasted Nuthatch (WN)</t>
  </si>
  <si>
    <t>1346</t>
  </si>
  <si>
    <t>Scott’s Oriole (SO)</t>
  </si>
  <si>
    <t>713</t>
  </si>
  <si>
    <t>0</t>
  </si>
  <si>
    <t>Icterus_bullockii</t>
  </si>
  <si>
    <t>Northern Oriole (NO)</t>
  </si>
  <si>
    <t>Icterus galbula</t>
  </si>
  <si>
    <t>Thryomanes bewickii</t>
  </si>
  <si>
    <t>Bewick's Wren (BW)</t>
  </si>
  <si>
    <t>1339</t>
  </si>
  <si>
    <t>Parus wolbweberi</t>
  </si>
  <si>
    <t>Bridled Titmouse (BT)</t>
  </si>
  <si>
    <t>1356</t>
  </si>
  <si>
    <t>Psaltriparus minumus</t>
  </si>
  <si>
    <t>Bushtit (BU)</t>
  </si>
  <si>
    <t>825</t>
  </si>
  <si>
    <t>Baeolophus_inornatus</t>
  </si>
  <si>
    <t>Plain Titmouse (PT)</t>
  </si>
  <si>
    <t>Parus inornatus</t>
  </si>
  <si>
    <t>Lucy Warbler (LW)</t>
  </si>
  <si>
    <t>1154</t>
  </si>
  <si>
    <t>Kingbird (CK)</t>
  </si>
  <si>
    <t>1168</t>
  </si>
  <si>
    <t>Polioptila_caerulea</t>
  </si>
  <si>
    <t>Blue-gray Gnatcatcher (BG)</t>
  </si>
  <si>
    <t>Polioptila caerulea</t>
  </si>
  <si>
    <t>Dusky Flycatcher (DF)*</t>
  </si>
  <si>
    <t>1199</t>
  </si>
  <si>
    <t>Vireo_gilvus</t>
  </si>
  <si>
    <t>Warbling Vireo (WV)</t>
  </si>
  <si>
    <t>Vireo gilvus</t>
  </si>
  <si>
    <t>e thented Flycatcher (AF)</t>
  </si>
  <si>
    <t>1140</t>
  </si>
  <si>
    <t>Eastern Bluebird (EB)</t>
  </si>
  <si>
    <t>1015</t>
  </si>
  <si>
    <t>Pyrocephalus rubinus</t>
  </si>
  <si>
    <t>Vermilion Flycatcher (VF)</t>
  </si>
  <si>
    <t>1175</t>
  </si>
  <si>
    <t>Ash-throated Flycatcher (AF)</t>
  </si>
  <si>
    <t>Carmel</t>
  </si>
  <si>
    <t>1257</t>
  </si>
  <si>
    <t>Sialia mexicana</t>
  </si>
  <si>
    <t>Western Bluebird (WB)</t>
  </si>
  <si>
    <t>NW</t>
  </si>
  <si>
    <t>666</t>
  </si>
  <si>
    <t>1403</t>
  </si>
  <si>
    <t>NO</t>
  </si>
  <si>
    <t>996</t>
  </si>
  <si>
    <t>PT</t>
  </si>
  <si>
    <t>1291</t>
  </si>
  <si>
    <t>BG</t>
  </si>
  <si>
    <t>1285</t>
  </si>
  <si>
    <t>270</t>
  </si>
  <si>
    <t>WV</t>
  </si>
  <si>
    <t>902</t>
  </si>
  <si>
    <t>WB</t>
  </si>
  <si>
    <t>1348</t>
  </si>
  <si>
    <t>596</t>
  </si>
  <si>
    <t>Separate data for 2 locations</t>
  </si>
  <si>
    <t>COMBINED DATA</t>
  </si>
  <si>
    <t>orig</t>
  </si>
  <si>
    <t>Species</t>
  </si>
  <si>
    <t>Leaf/twig</t>
  </si>
  <si>
    <t>branch</t>
  </si>
  <si>
    <t>RedÂ­headed honeyeater</t>
  </si>
  <si>
    <t>Brown honeyeater</t>
  </si>
  <si>
    <t>Yellow whiteÂ­eye</t>
  </si>
  <si>
    <t>LargeÂ­billed gerygone</t>
  </si>
  <si>
    <t>Gerygone levigaster</t>
  </si>
  <si>
    <t>Mangrove gerygone</t>
  </si>
  <si>
    <t>GreenÂ­backed gerygone</t>
  </si>
  <si>
    <t>Shining flycatcher</t>
  </si>
  <si>
    <t>Mangrove robin</t>
  </si>
  <si>
    <t>Northern fantail</t>
  </si>
  <si>
    <t>Rhipidura_phasiana</t>
  </si>
  <si>
    <t>Mangrove fantail</t>
  </si>
  <si>
    <t>BroadÂ­billed flycatcher</t>
  </si>
  <si>
    <t>Myiagra_rubecula</t>
  </si>
  <si>
    <t>Leaden flycatcher</t>
  </si>
  <si>
    <t>Name of the bird species</t>
  </si>
  <si>
    <t>Twigs</t>
  </si>
  <si>
    <t>Fruit</t>
  </si>
  <si>
    <t>hover</t>
  </si>
  <si>
    <t>Dicrurus leucophaeus</t>
  </si>
  <si>
    <t>ASHY DRONGO</t>
  </si>
  <si>
    <t>Terpsiphone paradisi</t>
  </si>
  <si>
    <t>Terpsiphone paradise</t>
  </si>
  <si>
    <t>ASIAN PARADISE FLYCATCHER</t>
  </si>
  <si>
    <t>Hypsipetes leucocephalus</t>
  </si>
  <si>
    <t>BLACK BULBUL</t>
  </si>
  <si>
    <t>Dicrurus macrocercus</t>
  </si>
  <si>
    <t>BLACK DRONGO</t>
  </si>
  <si>
    <t>Oriolus xanthornus</t>
  </si>
  <si>
    <t>BLACK-HOODED ORIOLE</t>
  </si>
  <si>
    <t>Psittacula roseate</t>
  </si>
  <si>
    <t>BLOSSOM-HEADED PARAKEET</t>
  </si>
  <si>
    <t>Phaenicophaeus viridirostris</t>
  </si>
  <si>
    <t>BLUE-FACED MALKOHA</t>
  </si>
  <si>
    <t>Chloropsis cochinchinensis</t>
  </si>
  <si>
    <t>BLUE-WINGED LEAFBIRD</t>
  </si>
  <si>
    <t>Phylloscopus reguloides</t>
  </si>
  <si>
    <t>BLYTH'S REED WARBLER</t>
  </si>
  <si>
    <t>Megalaima zeylanica</t>
  </si>
  <si>
    <t>Megalaima zylanica</t>
  </si>
  <si>
    <t>BROWN-HEADED BARBET</t>
  </si>
  <si>
    <t>Merops leschenaulti</t>
  </si>
  <si>
    <t>Merops leschenaultia</t>
  </si>
  <si>
    <t>CHESTNUT-HEADED BEE-EATER</t>
  </si>
  <si>
    <t>Upupa epops</t>
  </si>
  <si>
    <t>COMMON HOOPOE</t>
  </si>
  <si>
    <t>Aegithina tiphia</t>
  </si>
  <si>
    <t>Aegithina typhia</t>
  </si>
  <si>
    <t>COMMON IORA</t>
  </si>
  <si>
    <t>Orthotomus sutorius</t>
  </si>
  <si>
    <t>COMMON TAILORBIRD</t>
  </si>
  <si>
    <t>Merops orientalis</t>
  </si>
  <si>
    <t>GREEN BEE-EATER</t>
  </si>
  <si>
    <t>Phylloscopus trochiloides</t>
  </si>
  <si>
    <t>GREENISH WARBLER</t>
  </si>
  <si>
    <t>Gallus sonneratii</t>
  </si>
  <si>
    <t>GREY JUNGLEFOWL</t>
  </si>
  <si>
    <t>Pavo cristatus</t>
  </si>
  <si>
    <t>INDIAN PEAFOWL</t>
  </si>
  <si>
    <t>Turdoides striata</t>
  </si>
  <si>
    <t>Turdoides striatus</t>
  </si>
  <si>
    <t>JUNGLE BABBLER</t>
  </si>
  <si>
    <t>Acridotheres fuscus</t>
  </si>
  <si>
    <t>JUNGLE MYNA</t>
  </si>
  <si>
    <t>Phylloscopus magnirostris</t>
  </si>
  <si>
    <t>LARGE-BILLED LEAF WARBLER</t>
  </si>
  <si>
    <t>Nectarinia lotenia</t>
  </si>
  <si>
    <t>LOTENâ€™S SUNBIRD</t>
  </si>
  <si>
    <t>Psittacula columboides</t>
  </si>
  <si>
    <t>MALABAR PARAKEET</t>
  </si>
  <si>
    <t>Dicaeum erythrorhynchos</t>
  </si>
  <si>
    <t>Dicaeum erythrorynchos</t>
  </si>
  <si>
    <t>PALE-BILLED FLOWERPECKER</t>
  </si>
  <si>
    <t>Dicaeum concolor</t>
  </si>
  <si>
    <t>PLAIN FLOWERPECKER</t>
  </si>
  <si>
    <t>Nectarinia asiatica</t>
  </si>
  <si>
    <t>PURPLE SUNBIRD</t>
  </si>
  <si>
    <t>Nectarinia zeylonica</t>
  </si>
  <si>
    <t>PURPLE-RUMPED SUNBIRD</t>
  </si>
  <si>
    <t>Hirundo daurica</t>
  </si>
  <si>
    <t>RED-RUMPED SWALLOW</t>
  </si>
  <si>
    <t>Pycnonotus cafer</t>
  </si>
  <si>
    <t>RED-VENTED BULBUL</t>
  </si>
  <si>
    <t>Pycnonotus jocosus</t>
  </si>
  <si>
    <t>RED-WHISKERED BULBUL</t>
  </si>
  <si>
    <t>Picus xanthopygaeus</t>
  </si>
  <si>
    <t>STREAK-THROATED WOODPECKER</t>
  </si>
  <si>
    <t>Dumetia hyperythra</t>
  </si>
  <si>
    <t>TAWNY-BELLIED BABBLER</t>
  </si>
  <si>
    <t>Loriculus vernalis</t>
  </si>
  <si>
    <t>VERNAL HANGING PARROT</t>
  </si>
  <si>
    <t>Dicrurus caerulescens</t>
  </si>
  <si>
    <t>WHITE-BELLIED DRONGO</t>
  </si>
  <si>
    <t>Pycnonotus luteolus</t>
  </si>
  <si>
    <t>WHITE-BROWED BULBUL</t>
  </si>
  <si>
    <t>Turdoides affinis</t>
  </si>
  <si>
    <t>YELLOW-BILLED BABBLER</t>
  </si>
  <si>
    <t>&gt;flower</t>
  </si>
  <si>
    <t>Dicrurus_leucophaeus</t>
  </si>
  <si>
    <t>Terpsiphone_paradisi</t>
  </si>
  <si>
    <t>Hypsipetes_leucocephalus</t>
  </si>
  <si>
    <t>Dicrurus_macrocercus</t>
  </si>
  <si>
    <t>Oriolus_xanthornus</t>
  </si>
  <si>
    <t>Phaenicophaeus_viridirostris</t>
  </si>
  <si>
    <t>Chloropsis_cochinchinensis</t>
  </si>
  <si>
    <t>Phylloscopus_reguloides</t>
  </si>
  <si>
    <t>Megalaima_zeylanica</t>
  </si>
  <si>
    <t>Merops_leschenaulti</t>
  </si>
  <si>
    <t>Upupa_epops</t>
  </si>
  <si>
    <t>Aegithina_tiphia</t>
  </si>
  <si>
    <t>Orthotomus_sutorius</t>
  </si>
  <si>
    <t>Merops_orientalis</t>
  </si>
  <si>
    <t>Phylloscopus_trochiloides</t>
  </si>
  <si>
    <t>Gallus_sonneratii</t>
  </si>
  <si>
    <t>Pavo_cristatus</t>
  </si>
  <si>
    <t>Turdoides_striata</t>
  </si>
  <si>
    <t>Acridotheres_fuscus</t>
  </si>
  <si>
    <t>Phylloscopus_magnirostris</t>
  </si>
  <si>
    <t>Nectarinia_lotenia</t>
  </si>
  <si>
    <t>Psittacula_columboides</t>
  </si>
  <si>
    <t>Dicaeum_erythrorhynchos</t>
  </si>
  <si>
    <t>Dicaeum_concolor</t>
  </si>
  <si>
    <t>Nectarinia_asiatica</t>
  </si>
  <si>
    <t>Nectarinia_zeylonica</t>
  </si>
  <si>
    <t>Hirundo_daurica</t>
  </si>
  <si>
    <t>Pycnonotus_cafer</t>
  </si>
  <si>
    <t>Pycnonotus_jocosus</t>
  </si>
  <si>
    <t>Picus_xanthopygaeus</t>
  </si>
  <si>
    <t>Dumetia_hyperythra</t>
  </si>
  <si>
    <t>Loriculus_vernalis</t>
  </si>
  <si>
    <t>Dicrurus_caerulescens</t>
  </si>
  <si>
    <t>Pycnonotus_luteolus</t>
  </si>
  <si>
    <t>Turdoides_affinis</t>
  </si>
  <si>
    <t>sp_common</t>
  </si>
  <si>
    <t>Shrub</t>
  </si>
  <si>
    <t>Cones</t>
  </si>
  <si>
    <t>height</t>
  </si>
  <si>
    <t>&gt; convert to absolute values</t>
  </si>
  <si>
    <t>Oakwood</t>
  </si>
  <si>
    <t>Prunella_modularis</t>
  </si>
  <si>
    <t>Prunella modularis</t>
  </si>
  <si>
    <t>Pmod</t>
  </si>
  <si>
    <t>0,5</t>
  </si>
  <si>
    <t>Sylvia_borin</t>
  </si>
  <si>
    <t>Sylvia borin</t>
  </si>
  <si>
    <t>Sbor</t>
  </si>
  <si>
    <t>3,0</t>
  </si>
  <si>
    <t>Sylvia_atricapilla</t>
  </si>
  <si>
    <t>Sylvia atricapilla</t>
  </si>
  <si>
    <t>Satr</t>
  </si>
  <si>
    <t>3,6</t>
  </si>
  <si>
    <t>Phylloscopus_bonelli</t>
  </si>
  <si>
    <t>Phylloscopus bonelli</t>
  </si>
  <si>
    <t>Pbon</t>
  </si>
  <si>
    <t>4,5</t>
  </si>
  <si>
    <t>Regulus_ignicapilla</t>
  </si>
  <si>
    <t>Rign</t>
  </si>
  <si>
    <t>Ficedula_hypoleuca</t>
  </si>
  <si>
    <t>Ficedula hypoleuca</t>
  </si>
  <si>
    <t>Fhyp</t>
  </si>
  <si>
    <t>5,1</t>
  </si>
  <si>
    <t>Erithacus_rubecula</t>
  </si>
  <si>
    <t>Erithacus rubecula</t>
  </si>
  <si>
    <t>Erub</t>
  </si>
  <si>
    <t>0,7</t>
  </si>
  <si>
    <t>Turdus_merula</t>
  </si>
  <si>
    <t>Turdus merula</t>
  </si>
  <si>
    <t>Tmer</t>
  </si>
  <si>
    <t>0,1</t>
  </si>
  <si>
    <t>Aegithalos_caudatus</t>
  </si>
  <si>
    <t>Aegithalos caudatus</t>
  </si>
  <si>
    <t>Acau</t>
  </si>
  <si>
    <t>3,8</t>
  </si>
  <si>
    <t>Parus_caeruleus</t>
  </si>
  <si>
    <t>Parus caeruleus</t>
  </si>
  <si>
    <t>Pcae</t>
  </si>
  <si>
    <t>5,0</t>
  </si>
  <si>
    <t>Parus_major</t>
  </si>
  <si>
    <t>Parus major</t>
  </si>
  <si>
    <t>Pmaj</t>
  </si>
  <si>
    <t>3,4</t>
  </si>
  <si>
    <t>Sitta_europaea</t>
  </si>
  <si>
    <t>Sitta europaea</t>
  </si>
  <si>
    <t>Seur</t>
  </si>
  <si>
    <t>Certhia_brachydactyla</t>
  </si>
  <si>
    <t>Certhia brachydactyla</t>
  </si>
  <si>
    <t>Cbra</t>
  </si>
  <si>
    <t>3,9</t>
  </si>
  <si>
    <t>Fringilla_coelebs</t>
  </si>
  <si>
    <t>Fringilla coelebs</t>
  </si>
  <si>
    <t>Fcoe</t>
  </si>
  <si>
    <t>4,0</t>
  </si>
  <si>
    <t>Pinewood</t>
  </si>
  <si>
    <t>Dendrocopos_major</t>
  </si>
  <si>
    <t>Dendrocopos major</t>
  </si>
  <si>
    <t>Dmaj</t>
  </si>
  <si>
    <t>12,4</t>
  </si>
  <si>
    <t>Phylloscopus_collybita</t>
  </si>
  <si>
    <t>Phyltoscopus collybita</t>
  </si>
  <si>
    <t>Pcol</t>
  </si>
  <si>
    <t>13,9</t>
  </si>
  <si>
    <t>Regulus_regulus</t>
  </si>
  <si>
    <t>Regulus regulus</t>
  </si>
  <si>
    <t>Rreg</t>
  </si>
  <si>
    <t>11,9</t>
  </si>
  <si>
    <t>Eicedula hypoleuca</t>
  </si>
  <si>
    <t>11,1</t>
  </si>
  <si>
    <t>Turdus_philomelos</t>
  </si>
  <si>
    <t>Turdus philomelos</t>
  </si>
  <si>
    <t>Tphi</t>
  </si>
  <si>
    <t>Turdus_viscivorus</t>
  </si>
  <si>
    <t>Turdus viscivorus</t>
  </si>
  <si>
    <t>Tvis</t>
  </si>
  <si>
    <t>Parus_ater</t>
  </si>
  <si>
    <t>Parus ater</t>
  </si>
  <si>
    <t>Pate</t>
  </si>
  <si>
    <t>13,8</t>
  </si>
  <si>
    <t>Parus_cristatus</t>
  </si>
  <si>
    <t>Parus cristatus</t>
  </si>
  <si>
    <t>Peri</t>
  </si>
  <si>
    <t>11,7</t>
  </si>
  <si>
    <t>6,6</t>
  </si>
  <si>
    <t>5,9</t>
  </si>
  <si>
    <t>Troglodytes troglodytes</t>
  </si>
  <si>
    <t>Ttro</t>
  </si>
  <si>
    <t>0,3</t>
  </si>
  <si>
    <t>1,8</t>
  </si>
  <si>
    <t>Carduelis_spinus</t>
  </si>
  <si>
    <t>Carduelis spinus</t>
  </si>
  <si>
    <t>Cspi</t>
  </si>
  <si>
    <t>4,8</t>
  </si>
  <si>
    <t>Carduelis_citrinella</t>
  </si>
  <si>
    <t>Serinus citrinella</t>
  </si>
  <si>
    <t>Scit</t>
  </si>
  <si>
    <t>0,8</t>
  </si>
  <si>
    <t>Loxia_curvirostra</t>
  </si>
  <si>
    <t>Loxia curvirostra</t>
  </si>
  <si>
    <t>Lcur</t>
  </si>
  <si>
    <t>14,9</t>
  </si>
  <si>
    <t>oakwood</t>
  </si>
  <si>
    <t>pinewood</t>
  </si>
  <si>
    <t>Tear</t>
  </si>
  <si>
    <t>Bare</t>
  </si>
  <si>
    <t>Ground_litter</t>
  </si>
  <si>
    <t>Grass</t>
  </si>
  <si>
    <t>Acanthiza_lineata</t>
  </si>
  <si>
    <t>Acanthiza_pusilla</t>
  </si>
  <si>
    <t>Acanthiza_reguloides</t>
  </si>
  <si>
    <t>Anthochaera_carunculata</t>
  </si>
  <si>
    <t>Artamus_cyanopterus</t>
  </si>
  <si>
    <t>Artamus_superciliosus</t>
  </si>
  <si>
    <t>Climacteris_leucophaea</t>
  </si>
  <si>
    <t>Colluricincla_harmonica</t>
  </si>
  <si>
    <t>Coracina_novaehollandiae</t>
  </si>
  <si>
    <t>Daphoenositta_chrysoptera</t>
  </si>
  <si>
    <t>Emblema_guttata</t>
  </si>
  <si>
    <t>Eopsaltria_australis</t>
  </si>
  <si>
    <t>Falcunculus_frontatus</t>
  </si>
  <si>
    <t>Gerygone_olivacea</t>
  </si>
  <si>
    <t>Gymnorhina_tibicen</t>
  </si>
  <si>
    <t>Lichenostomus_fuscus</t>
  </si>
  <si>
    <t>Melithreptus_brevirostris</t>
  </si>
  <si>
    <t>Melithreptus_lunatus</t>
  </si>
  <si>
    <t>Myiagra_inquieta</t>
  </si>
  <si>
    <t>Myzomela_sanguinolenta</t>
  </si>
  <si>
    <t>Pachycephala_rufiventris</t>
  </si>
  <si>
    <t>Pardalotus_punctatus</t>
  </si>
  <si>
    <t>Pardalotus_striatus</t>
  </si>
  <si>
    <t>Philemon_corniculatus</t>
  </si>
  <si>
    <t>Sericornis_sagittatus</t>
  </si>
  <si>
    <t>SUMA</t>
  </si>
  <si>
    <t>Average Levins:</t>
  </si>
  <si>
    <t>Ford, H. A., Noske, S., &amp; Bridges, L. (1986). Foraging of birds in eucalypt woodland in north-eastern New South Wales. Emu, 86(3), 168-179.</t>
  </si>
  <si>
    <t>GRAND SUM:</t>
  </si>
  <si>
    <t>Váž. prům.</t>
  </si>
  <si>
    <t>Norm. prům.</t>
  </si>
  <si>
    <t>Probe/Prize</t>
  </si>
  <si>
    <t>Hang-glean</t>
  </si>
  <si>
    <t>Tree trunks</t>
  </si>
  <si>
    <t>Bark-branches</t>
  </si>
  <si>
    <t>Loose bark</t>
  </si>
  <si>
    <t>Climacteris_erythrops</t>
  </si>
  <si>
    <t>Meliphaga_chrysops</t>
  </si>
  <si>
    <t>Meliphaga_leucotis</t>
  </si>
  <si>
    <t>Menura_novaehollandiae</t>
  </si>
  <si>
    <t>Monarcha_melanops</t>
  </si>
  <si>
    <t>Myiagra_cyanoleuca</t>
  </si>
  <si>
    <t>Neositta_chrysoptera</t>
  </si>
  <si>
    <t>Petroica_phoenicea</t>
  </si>
  <si>
    <t>Petroica_rosea</t>
  </si>
  <si>
    <t>Phylidonyris_pyrrhoptera</t>
  </si>
  <si>
    <t>Sericornis_frontalis</t>
  </si>
  <si>
    <t>Zoothera_dauma</t>
  </si>
  <si>
    <t>Recher, H. F., Holmes, R. T., Schulz, M., Shields, J., &amp; Kavanagh, R. (1985). Foraging patterns of breeding birds in eucalypt forest and woodland of southeastern Australia. Australian Journal of Ecology, 10(4), 399-419.</t>
  </si>
  <si>
    <t>n_method</t>
  </si>
  <si>
    <t>n_substrate</t>
  </si>
  <si>
    <t>Bark-branch</t>
  </si>
  <si>
    <t>Bark-trunk</t>
  </si>
  <si>
    <t>Acanthorhynchus_superciliosus</t>
  </si>
  <si>
    <t>Acanthiza_apicalis</t>
  </si>
  <si>
    <t>Acanthiza_inornata</t>
  </si>
  <si>
    <t>Anthochaera_chrysoptera</t>
  </si>
  <si>
    <t>Climacteris_rufa</t>
  </si>
  <si>
    <t>Daphoenositta_pileata</t>
  </si>
  <si>
    <t>Eopsaltria_griseogularis</t>
  </si>
  <si>
    <t>Gerygone_fusca</t>
  </si>
  <si>
    <t>Lichenostomus_ornatus</t>
  </si>
  <si>
    <t>Malurus_pulcherrimus</t>
  </si>
  <si>
    <t>Malurus_splendens</t>
  </si>
  <si>
    <t>Microeca_leucophaea</t>
  </si>
  <si>
    <t>Phylidonyris_novaehollandiae</t>
  </si>
  <si>
    <t>Sericornis_maculatus</t>
  </si>
  <si>
    <t>Smicrornis_brevirostris</t>
  </si>
  <si>
    <t>Strepera_ versicolor</t>
  </si>
  <si>
    <t>RECHER JR, H. F., &amp; DAVIS, W. E. (1998). The foraging profile of a wandoo woodland avifauna in early spring. Australian Journal of Ecology, 23(6), 514-527.</t>
  </si>
  <si>
    <t>Gleaning/ Pecking</t>
  </si>
  <si>
    <t>Bark-main stem</t>
  </si>
  <si>
    <t>Nectar or fruit</t>
  </si>
  <si>
    <t>Acanthagenys_rufogularis</t>
  </si>
  <si>
    <t>Acanthiza_robustirostris</t>
  </si>
  <si>
    <t>Climacteris_affinis</t>
  </si>
  <si>
    <t>Ephthianura_tricolor</t>
  </si>
  <si>
    <t>Meliphaga_virescens</t>
  </si>
  <si>
    <t>Oreoica_gutturalis</t>
  </si>
  <si>
    <t>Taeniopygia_guttata</t>
  </si>
  <si>
    <r>
      <rPr>
        <sz val="11"/>
        <color rgb="FF000000"/>
        <rFont val="Calibri"/>
        <family val="2"/>
        <charset val="238"/>
      </rPr>
      <t xml:space="preserve">Recher, H. F., &amp; Davis Jr, W. E. (1997). Foraging ecology of a mulga bird community. </t>
    </r>
    <r>
      <rPr>
        <i/>
        <sz val="11"/>
        <color rgb="FF000000"/>
        <rFont val="Calibri"/>
        <family val="2"/>
        <charset val="238"/>
      </rPr>
      <t>Wildlife Research</t>
    </r>
    <r>
      <rPr>
        <sz val="11"/>
        <color rgb="FF000000"/>
        <rFont val="Calibri"/>
        <family val="2"/>
        <charset val="238"/>
      </rPr>
      <t xml:space="preserve">, </t>
    </r>
    <r>
      <rPr>
        <i/>
        <sz val="11"/>
        <color rgb="FF000000"/>
        <rFont val="Calibri"/>
        <family val="2"/>
        <charset val="238"/>
      </rPr>
      <t>24</t>
    </r>
    <r>
      <rPr>
        <sz val="11"/>
        <color rgb="FF000000"/>
        <rFont val="Calibri"/>
        <family val="2"/>
        <charset val="238"/>
      </rPr>
      <t>(1), 27-43.</t>
    </r>
  </si>
  <si>
    <t>32 males</t>
  </si>
  <si>
    <t>62 females</t>
  </si>
  <si>
    <t>váž. průměry</t>
  </si>
  <si>
    <t>name</t>
  </si>
  <si>
    <t>flycatch123</t>
  </si>
  <si>
    <t>glean123</t>
  </si>
  <si>
    <t>hang_glean123</t>
  </si>
  <si>
    <t>hover_snatch123</t>
  </si>
  <si>
    <t>manip123</t>
  </si>
  <si>
    <t>pouncing123</t>
  </si>
  <si>
    <t>probing123</t>
  </si>
  <si>
    <t>snatching123</t>
  </si>
  <si>
    <t>air123</t>
  </si>
  <si>
    <t>bark123</t>
  </si>
  <si>
    <t>bud123</t>
  </si>
  <si>
    <t>flower123</t>
  </si>
  <si>
    <t>fruit123</t>
  </si>
  <si>
    <t>ground123</t>
  </si>
  <si>
    <t>leaf123</t>
  </si>
  <si>
    <t>other_new</t>
  </si>
  <si>
    <t>Acanthiza_nana</t>
  </si>
  <si>
    <t>Cormobates_leucophaea</t>
  </si>
  <si>
    <t>Cracticus_tibicen</t>
  </si>
  <si>
    <t>Entomyzon_cyanotis</t>
  </si>
  <si>
    <t>Lichenostomus_chrysops</t>
  </si>
  <si>
    <t>Lichenostomus_leucotis</t>
  </si>
  <si>
    <t>Lichenostomus_melanops</t>
  </si>
  <si>
    <t>Lichenostomus_penicillatus</t>
  </si>
  <si>
    <t>Manorina_melanocephala</t>
  </si>
  <si>
    <t>Melithreptus_albogularis</t>
  </si>
  <si>
    <t>Philemon_citreogularis</t>
  </si>
  <si>
    <t>Strepera_graculina</t>
  </si>
  <si>
    <t>Average Levins</t>
  </si>
  <si>
    <t>Levins_method_my</t>
  </si>
  <si>
    <t>Levins_substrate_my</t>
  </si>
  <si>
    <t>Levins_method_Ford</t>
  </si>
  <si>
    <t>Levins_substrate_Ford</t>
  </si>
  <si>
    <t>Levins_method_RecherE</t>
  </si>
  <si>
    <t>Levins_substrate_RecherE</t>
  </si>
  <si>
    <t>Levins_method_RecherW</t>
  </si>
  <si>
    <t>Levins_substrate_RecherW</t>
  </si>
  <si>
    <t>RECHER West</t>
  </si>
  <si>
    <t>FORD</t>
  </si>
  <si>
    <t>RECHER East</t>
  </si>
  <si>
    <t>Acathiza_apicalis</t>
  </si>
  <si>
    <t>Acanthorhynchus_tenuitostris</t>
  </si>
  <si>
    <t>Fancunculus_frontatus</t>
  </si>
  <si>
    <t>Petroica_multicolor (boodang)</t>
  </si>
  <si>
    <t>Myiagra_inquineta</t>
  </si>
  <si>
    <t>source</t>
  </si>
  <si>
    <t>my</t>
  </si>
  <si>
    <t>Ford</t>
  </si>
  <si>
    <t>RecherE</t>
  </si>
  <si>
    <t>RecherW</t>
  </si>
  <si>
    <t>species</t>
  </si>
  <si>
    <t>studie</t>
  </si>
  <si>
    <t>This study</t>
  </si>
  <si>
    <t>Ford et al. 1986</t>
  </si>
  <si>
    <t>Recher et al. 1985</t>
  </si>
  <si>
    <t>Recher and Davis 1998</t>
  </si>
  <si>
    <t>Species mean</t>
  </si>
  <si>
    <t>Individual mean</t>
  </si>
  <si>
    <t>Probe/Prize in Recher et al. 1985</t>
  </si>
  <si>
    <t>Hover-snatch</t>
  </si>
  <si>
    <t>Flycatch</t>
  </si>
  <si>
    <t>Manipulation</t>
  </si>
  <si>
    <t>Bud</t>
  </si>
  <si>
    <t>Jones 20</t>
  </si>
  <si>
    <t>https://doi.org/10.1093/auk/ukz079</t>
  </si>
  <si>
    <t>Florida</t>
  </si>
  <si>
    <t>Subtropical Hardwood forest</t>
  </si>
  <si>
    <t>Kornan 2013</t>
  </si>
  <si>
    <t>10.1556/ComEc.14.2013.1.10</t>
  </si>
  <si>
    <t>Slovakia</t>
  </si>
  <si>
    <t>Aeg cau</t>
  </si>
  <si>
    <t>Cer fam</t>
  </si>
  <si>
    <t>Cin cin</t>
  </si>
  <si>
    <t>Del urb</t>
  </si>
  <si>
    <t>Den leu</t>
  </si>
  <si>
    <t>Eri rub</t>
  </si>
  <si>
    <t>Fic alb</t>
  </si>
  <si>
    <t>Fic par</t>
  </si>
  <si>
    <t>Fri coe</t>
  </si>
  <si>
    <t>Mot cin</t>
  </si>
  <si>
    <t>Mus str</t>
  </si>
  <si>
    <t>Per ate</t>
  </si>
  <si>
    <t>Poe pal</t>
  </si>
  <si>
    <t>Phy col</t>
  </si>
  <si>
    <t>Phy sib</t>
  </si>
  <si>
    <t>Phy tro</t>
  </si>
  <si>
    <t>Pic tri</t>
  </si>
  <si>
    <t>Pru mod</t>
  </si>
  <si>
    <t>Pyr pyr</t>
  </si>
  <si>
    <t>Reg reg</t>
  </si>
  <si>
    <t>Sit eur</t>
  </si>
  <si>
    <t>Syl atr</t>
  </si>
  <si>
    <t>Tro tro</t>
  </si>
  <si>
    <t>Tur mer</t>
  </si>
  <si>
    <t>Tur phi</t>
  </si>
  <si>
    <t>Tur tor</t>
  </si>
  <si>
    <t>Certhia familiaris</t>
  </si>
  <si>
    <t>Cinclus cinclus</t>
  </si>
  <si>
    <t>Delichon urbica</t>
  </si>
  <si>
    <t>Dendrocopos leucotos</t>
  </si>
  <si>
    <t>Ficedula albicollis</t>
  </si>
  <si>
    <t>Ficedula parva</t>
  </si>
  <si>
    <t>Motacilla cinerea</t>
  </si>
  <si>
    <t>Muscicapa striata</t>
  </si>
  <si>
    <t>Periparus ater</t>
  </si>
  <si>
    <t>Phylloscopus collybita</t>
  </si>
  <si>
    <t>Phylloscopus sibilatrix</t>
  </si>
  <si>
    <t>Phylloscopus trochilus</t>
  </si>
  <si>
    <t>Picoides tridactylus</t>
  </si>
  <si>
    <t>Poecile palustris</t>
  </si>
  <si>
    <t>Pyrrhula pyrrhula</t>
  </si>
  <si>
    <t>Turdus torquatus</t>
  </si>
  <si>
    <t>SD height</t>
  </si>
  <si>
    <t>Mean height</t>
  </si>
  <si>
    <t>foraging on tree species</t>
  </si>
  <si>
    <t>bare ground</t>
  </si>
  <si>
    <t>dead tree</t>
  </si>
  <si>
    <t xml:space="preserve">dead tree </t>
  </si>
  <si>
    <t>water</t>
  </si>
  <si>
    <t>rock</t>
  </si>
  <si>
    <t>air</t>
  </si>
  <si>
    <t>horizontal</t>
  </si>
  <si>
    <t>vertical</t>
  </si>
  <si>
    <t>glean trunk</t>
  </si>
  <si>
    <t>glean leaf</t>
  </si>
  <si>
    <t>glean branch</t>
  </si>
  <si>
    <t>glean twig</t>
  </si>
  <si>
    <t>glean other</t>
  </si>
  <si>
    <t>hover trunk</t>
  </si>
  <si>
    <t>hoverleaf</t>
  </si>
  <si>
    <t>hoverbranch</t>
  </si>
  <si>
    <t>hover twig</t>
  </si>
  <si>
    <t>hover other</t>
  </si>
  <si>
    <t>probe trunk</t>
  </si>
  <si>
    <t>probe branch</t>
  </si>
  <si>
    <t>probe other</t>
  </si>
  <si>
    <t>hawk/sally trunk</t>
  </si>
  <si>
    <t>hawk leaf</t>
  </si>
  <si>
    <t>hawk branch</t>
  </si>
  <si>
    <t>hawk twig</t>
  </si>
  <si>
    <t>hawk other</t>
  </si>
  <si>
    <t>Guild1</t>
  </si>
  <si>
    <t>n2</t>
  </si>
  <si>
    <t>Foraging</t>
  </si>
  <si>
    <t>substrates</t>
  </si>
  <si>
    <t>(%)</t>
  </si>
  <si>
    <t>tactics</t>
  </si>
  <si>
    <t>Bole</t>
  </si>
  <si>
    <t>Peck</t>
  </si>
  <si>
    <t>GO</t>
  </si>
  <si>
    <t>TF</t>
  </si>
  <si>
    <t>TI</t>
  </si>
  <si>
    <t>CA</t>
  </si>
  <si>
    <t>BP</t>
  </si>
  <si>
    <t>SI</t>
  </si>
  <si>
    <t>Taiwan</t>
  </si>
  <si>
    <t>Flamecrest</t>
  </si>
  <si>
    <t>GI</t>
  </si>
  <si>
    <t>FI</t>
  </si>
  <si>
    <t>GH</t>
  </si>
  <si>
    <t>Collared Owlet</t>
  </si>
  <si>
    <t>White-backed Woodpecker</t>
  </si>
  <si>
    <t>Grey-headed Woodpecker</t>
  </si>
  <si>
    <t>Eurasian Nutcracker</t>
  </si>
  <si>
    <t>Large-billed Crow</t>
  </si>
  <si>
    <t>Eurasian Jay</t>
  </si>
  <si>
    <t>Green-backed Tit</t>
  </si>
  <si>
    <t>Coal Tit</t>
  </si>
  <si>
    <t>Black-throated Tit</t>
  </si>
  <si>
    <t>Rufous-faced Warbler</t>
  </si>
  <si>
    <t>Scaly-breasted Wren-Babbler</t>
  </si>
  <si>
    <t>Rufous-capped Babbler</t>
  </si>
  <si>
    <t>Steere’s Liocichla</t>
  </si>
  <si>
    <t>Taiwan Barwing</t>
  </si>
  <si>
    <t>Streak-throated Fulvetta</t>
  </si>
  <si>
    <t>Grey-cheeked Fulvetta</t>
  </si>
  <si>
    <t>White-eared Sibia</t>
  </si>
  <si>
    <t>Taiwan Yuhina</t>
  </si>
  <si>
    <t>Golden Parrotbill</t>
  </si>
  <si>
    <t>Eurasian Nuthatch</t>
  </si>
  <si>
    <t>White-browed Shortwing</t>
  </si>
  <si>
    <t>Ferruginous Flycatcher</t>
  </si>
  <si>
    <t>Snowy-browed Flycatcher</t>
  </si>
  <si>
    <t>Vivid Niltava</t>
  </si>
  <si>
    <t>Vinaceous Rosefinch</t>
  </si>
  <si>
    <t>Brown Bullfinch</t>
  </si>
  <si>
    <t>Grey-headed Bullfinch</t>
  </si>
  <si>
    <t>Collared Bush Robin</t>
  </si>
  <si>
    <t>White-browed Bush Robin</t>
  </si>
  <si>
    <t>Taiwan Whistling Thrush</t>
  </si>
  <si>
    <t xml:space="preserve">White-whiskered Laughing-thrush </t>
  </si>
  <si>
    <t>Yellowish-bellied Bush Warbler</t>
  </si>
  <si>
    <t>Taiwan Bush Warbler</t>
  </si>
  <si>
    <t>Mikado Pheasant</t>
  </si>
  <si>
    <t>Ashy Woodpigeon</t>
  </si>
  <si>
    <t>Himalayan Cuckoo</t>
  </si>
  <si>
    <t>CHEClSUM1</t>
  </si>
  <si>
    <t>CHECKSUM2</t>
  </si>
  <si>
    <t>montane coniferous forests</t>
  </si>
  <si>
    <t>Ding 2008</t>
  </si>
  <si>
    <t>10.1111/j.1474-919X.1993.tb02814.x</t>
  </si>
  <si>
    <t>in progress</t>
  </si>
  <si>
    <t>Column1</t>
  </si>
  <si>
    <t>Column2</t>
  </si>
  <si>
    <t>Column3</t>
  </si>
  <si>
    <t>Column4</t>
  </si>
  <si>
    <t>Column5</t>
  </si>
  <si>
    <t>Column6</t>
  </si>
  <si>
    <t>Column7</t>
  </si>
  <si>
    <t>Column8</t>
  </si>
  <si>
    <t>Column9</t>
  </si>
  <si>
    <t>Art
(%)</t>
  </si>
  <si>
    <t>Fruits
(%)</t>
  </si>
  <si>
    <t>COLUMBIDAE</t>
  </si>
  <si>
    <t>Leptotila rufaxilla (Richard &amp; Bernard, 1792)</t>
  </si>
  <si>
    <t>1</t>
  </si>
  <si>
    <t>100</t>
  </si>
  <si>
    <t>-</t>
  </si>
  <si>
    <t>CUCULIDAE</t>
  </si>
  <si>
    <t>Coccyzus americanus (Linnaeus, 1758)</t>
  </si>
  <si>
    <t>Coccyzus melacoryphus Vieillot, 1817</t>
  </si>
  <si>
    <t>EMBERIZIDAE</t>
  </si>
  <si>
    <t>Cacicus haemorrhous (Linnaeus, 1766)</t>
  </si>
  <si>
    <t>2</t>
  </si>
  <si>
    <t>50</t>
  </si>
  <si>
    <t>Coereba flaveola (Linnaeus, 1758)</t>
  </si>
  <si>
    <t>Coryphospingus pileatus (Wied, 1821)</t>
  </si>
  <si>
    <t>11</t>
  </si>
  <si>
    <t>64</t>
  </si>
  <si>
    <t>9</t>
  </si>
  <si>
    <t>33</t>
  </si>
  <si>
    <t>67</t>
  </si>
  <si>
    <t>Cyanerpes cyaneus (Linnaeus, 1766)</t>
  </si>
  <si>
    <t>5</t>
  </si>
  <si>
    <t>20</t>
  </si>
  <si>
    <t>Euphonia chlorotica (Linnaeus, 1766)</t>
  </si>
  <si>
    <t>14</t>
  </si>
  <si>
    <t>7</t>
  </si>
  <si>
    <t>6</t>
  </si>
  <si>
    <t>17</t>
  </si>
  <si>
    <t>83</t>
  </si>
  <si>
    <t>Nemosia pileata (Boddaert, 1783)</t>
  </si>
  <si>
    <t>Ramphocelus bresilius (Linnaeus, 1766)</t>
  </si>
  <si>
    <t>Schistochlamys ruficapillus (Vieillot, 1817)</t>
  </si>
  <si>
    <t>Tachyphonus coronatus (Vieillot, 1822)</t>
  </si>
  <si>
    <t>Tangara peruviana (Desmarest, 1806)</t>
  </si>
  <si>
    <t>19</t>
  </si>
  <si>
    <t>95</t>
  </si>
  <si>
    <t>Thraupis sayaca (Linnaeus, 1766)</t>
  </si>
  <si>
    <t>3</t>
  </si>
  <si>
    <t>Volatinia jacarina (Linnaeus, 1766)</t>
  </si>
  <si>
    <t>Zonotrichia capensis (Statius Muller, 1776)</t>
  </si>
  <si>
    <t>37</t>
  </si>
  <si>
    <t>84</t>
  </si>
  <si>
    <t>54</t>
  </si>
  <si>
    <t>58</t>
  </si>
  <si>
    <t>27</t>
  </si>
  <si>
    <t>MIMIDAE</t>
  </si>
  <si>
    <t>Mimus gilvus (Vieillot, 1807)</t>
  </si>
  <si>
    <t>35</t>
  </si>
  <si>
    <t>43</t>
  </si>
  <si>
    <t>80</t>
  </si>
  <si>
    <t>65</t>
  </si>
  <si>
    <t>Mimus saturninus (Lichtenstein, 1823)</t>
  </si>
  <si>
    <t>MUSCICAPIDAE</t>
  </si>
  <si>
    <t>Platycichla flavipes (Vieillot, 1818)</t>
  </si>
  <si>
    <t>Turdus albicollis Vieillot, 1818</t>
  </si>
  <si>
    <t>Turdus amaurochalinus Cabanis, 1850</t>
  </si>
  <si>
    <t>77</t>
  </si>
  <si>
    <t>25</t>
  </si>
  <si>
    <t>88</t>
  </si>
  <si>
    <t>PICIDAE</t>
  </si>
  <si>
    <t>Celeus flavescens (Gmelin, 1788)</t>
  </si>
  <si>
    <t>Picumnus cirratus Temminck, 1825</t>
  </si>
  <si>
    <t>THAMNOPHILIDAE</t>
  </si>
  <si>
    <t>Formicivora rufa (Wied, 1831)</t>
  </si>
  <si>
    <t>TROGLODYTIDAE</t>
  </si>
  <si>
    <t>Troglodytes aedon Vieillot, 1809</t>
  </si>
  <si>
    <t>TYRANNIDAE</t>
  </si>
  <si>
    <t>Camptostoma obsoletum (Temminck, 1824)</t>
  </si>
  <si>
    <t>Elaenia albiceps (d’Orbigny &amp; Lafresnaye, 1837)</t>
  </si>
  <si>
    <t>Elaenia chiriquensis Lawrence, 1865</t>
  </si>
  <si>
    <t>93</t>
  </si>
  <si>
    <t>Elaenia cristata Pelzeln, 1868</t>
  </si>
  <si>
    <t>Elaenia flavogaster (Thunberg, 1822)</t>
  </si>
  <si>
    <t>30</t>
  </si>
  <si>
    <t>90</t>
  </si>
  <si>
    <t>8</t>
  </si>
  <si>
    <t>63</t>
  </si>
  <si>
    <t>38</t>
  </si>
  <si>
    <t>Elaenia obscura (d’Orbigny &amp; Lafresnaye, 1837)</t>
  </si>
  <si>
    <t>Myiarchus tyrannulus (Statius Muller, 1776)</t>
  </si>
  <si>
    <t>Myiodynastes maculates (Statius Muller, 1776)</t>
  </si>
  <si>
    <t>Parula pitiayumi (Vieillot, 1817)</t>
  </si>
  <si>
    <t>Pitangus sulphuratus (Linnaeus, 1766)</t>
  </si>
  <si>
    <t>Satrapa icterophrys (Vieillot, 1818)</t>
  </si>
  <si>
    <t>Todirostrum cinereum (Linnaeus, 1766)</t>
  </si>
  <si>
    <t>Tolmomyias flaviventris</t>
  </si>
  <si>
    <t>(Wied, 1831)</t>
  </si>
  <si>
    <t>Tolmomyias sulphurescens (Spix, 1825)</t>
  </si>
  <si>
    <t>Tyrannus melancholicus Vieillot, 1819</t>
  </si>
  <si>
    <t>4</t>
  </si>
  <si>
    <t>75</t>
  </si>
  <si>
    <t>VIREONIDAE</t>
  </si>
  <si>
    <t>Hylophilus toracicus Temminck, 1822</t>
  </si>
  <si>
    <t>Vireo chivi (Linnaeus, 1766)</t>
  </si>
  <si>
    <t>Total</t>
  </si>
  <si>
    <t>42</t>
  </si>
  <si>
    <t>331</t>
  </si>
  <si>
    <t>162</t>
  </si>
  <si>
    <t>Column10</t>
  </si>
  <si>
    <t>Column11</t>
  </si>
  <si>
    <t>Column12</t>
  </si>
  <si>
    <t>Column13</t>
  </si>
  <si>
    <t>Column14</t>
  </si>
  <si>
    <t>Column15</t>
  </si>
  <si>
    <t>Column16</t>
  </si>
  <si>
    <t>Reach</t>
  </si>
  <si>
    <t>Hang</t>
  </si>
  <si>
    <t>Sally-strike</t>
  </si>
  <si>
    <t>Sally-pounce</t>
  </si>
  <si>
    <t>Sally-hover</t>
  </si>
  <si>
    <t>Leap</t>
  </si>
  <si>
    <t>Lunge</t>
  </si>
  <si>
    <t>]0-2]</t>
  </si>
  <si>
    <t>]2-4]</t>
  </si>
  <si>
    <t>]4-5</t>
  </si>
  <si>
    <t>0-50]</t>
  </si>
  <si>
    <t>]50-99</t>
  </si>
  <si>
    <t>top</t>
  </si>
  <si>
    <t>10</t>
  </si>
  <si>
    <t>18</t>
  </si>
  <si>
    <t>16</t>
  </si>
  <si>
    <t>Gomes 2008</t>
  </si>
  <si>
    <t>Brazil</t>
  </si>
  <si>
    <t>shrubland, only methods</t>
  </si>
  <si>
    <t>canceled</t>
  </si>
  <si>
    <t>Chettri 2022</t>
  </si>
  <si>
    <t>10.1007/s12595-021-00396-0</t>
  </si>
  <si>
    <t>10.1590/S1676-06032008000400001</t>
  </si>
  <si>
    <t>sub-tropical forest</t>
  </si>
  <si>
    <t>SUMA METOD</t>
  </si>
  <si>
    <t>&gt;tree</t>
  </si>
  <si>
    <t>Syrmaticus mikado</t>
  </si>
  <si>
    <t>Columba pulchricollis</t>
  </si>
  <si>
    <t>Cuculus saturatus</t>
  </si>
  <si>
    <t>Glaucidium brodiei</t>
  </si>
  <si>
    <t>Picus canus</t>
  </si>
  <si>
    <t>Nucifraga caryocatactes</t>
  </si>
  <si>
    <t>Corvus macrorhynchos</t>
  </si>
  <si>
    <t>Garrulus glandarius</t>
  </si>
  <si>
    <t>Parus monticolus</t>
  </si>
  <si>
    <t>Aegithalos concinnus</t>
  </si>
  <si>
    <t>Cettia acanthizoides</t>
  </si>
  <si>
    <t>Bradypterus alishanensis</t>
  </si>
  <si>
    <t>Abroscopus albogularis</t>
  </si>
  <si>
    <t>Pnoepyga albiventer</t>
  </si>
  <si>
    <t>Stachyris ruficeps</t>
  </si>
  <si>
    <t>Garrulax morrisonianus</t>
  </si>
  <si>
    <t>Liocichla steerii</t>
  </si>
  <si>
    <t>Actinodura morrisoniana</t>
  </si>
  <si>
    <t>Alcippe manipurensis</t>
  </si>
  <si>
    <t>Alcippe morrisonia</t>
  </si>
  <si>
    <t>Heterophasia auricularis</t>
  </si>
  <si>
    <t>Yuhina brunneiceps</t>
  </si>
  <si>
    <t>Paradoxornis verreauxi</t>
  </si>
  <si>
    <t>Regulus goodfellowi</t>
  </si>
  <si>
    <t>Myophonus insularis</t>
  </si>
  <si>
    <t>Brachypteryx montana</t>
  </si>
  <si>
    <t>Tarsiger indicus</t>
  </si>
  <si>
    <t>Tarsiger johnstoniae</t>
  </si>
  <si>
    <t>Muscicapa ferruginea</t>
  </si>
  <si>
    <t>Ficedula hyperythra</t>
  </si>
  <si>
    <t>Niltava vivida</t>
  </si>
  <si>
    <t>Carpodacus vinaceus</t>
  </si>
  <si>
    <t>Pyrrhula nipalensis</t>
  </si>
  <si>
    <t>Pyrrhula erythaca</t>
  </si>
  <si>
    <t>Nectar/seed/fruit</t>
  </si>
  <si>
    <t>BlueWhistlingThrush</t>
  </si>
  <si>
    <t>Blue-wingedSiva</t>
  </si>
  <si>
    <t>Chestnut-belliedNuthatch</t>
  </si>
  <si>
    <t>CommonGreenMagpie</t>
  </si>
  <si>
    <t>60</t>
  </si>
  <si>
    <t>40</t>
  </si>
  <si>
    <t>CommonTailorbird</t>
  </si>
  <si>
    <t>GreatBarbet</t>
  </si>
  <si>
    <t>Green-backedTit</t>
  </si>
  <si>
    <t>Green-crownedWarbler</t>
  </si>
  <si>
    <t>Green-tailedSunbird</t>
  </si>
  <si>
    <t>Grey-headedCanaryFlycatcher</t>
  </si>
  <si>
    <t>70</t>
  </si>
  <si>
    <t>Grey-backedShrike</t>
  </si>
  <si>
    <t>GreyTreepie</t>
  </si>
  <si>
    <t>Grey-hoodedWarbler</t>
  </si>
  <si>
    <t>LesserYellownape</t>
  </si>
  <si>
    <t>Red-ventedBulbul</t>
  </si>
  <si>
    <t>Red-tailedMinla</t>
  </si>
  <si>
    <t>34</t>
  </si>
  <si>
    <t>Red-billedLeothrix</t>
  </si>
  <si>
    <t>RufousSibia</t>
  </si>
  <si>
    <t>Rufous-VentedYuhina</t>
  </si>
  <si>
    <t>Short-billedMinivet</t>
  </si>
  <si>
    <t>SpangledDrongo</t>
  </si>
  <si>
    <t>SpottedDove</t>
  </si>
  <si>
    <t>Velvet-frontedNuthatch</t>
  </si>
  <si>
    <t>WhiskeredYuhina</t>
  </si>
  <si>
    <t>White-crestedLaughingthrush</t>
  </si>
  <si>
    <t>Yellow-belliedWarbler</t>
  </si>
  <si>
    <t>Foliage gleaning</t>
  </si>
  <si>
    <t>Salliying</t>
  </si>
  <si>
    <t>Wood gleaning</t>
  </si>
  <si>
    <t>Ground carnivore</t>
  </si>
  <si>
    <t>Nectar gleaning</t>
  </si>
  <si>
    <t>Fruit gleaning</t>
  </si>
  <si>
    <t>Grain gleaning</t>
  </si>
  <si>
    <t>Grey-headedCanary
Flycatcher</t>
  </si>
  <si>
    <t>22</t>
  </si>
  <si>
    <t>White-crested
Laughingthrush</t>
  </si>
  <si>
    <t>Sl.no</t>
  </si>
  <si>
    <t>Nameofspecies</t>
  </si>
  <si>
    <t>Scientificname</t>
  </si>
  <si>
    <t>Migratorystatus</t>
  </si>
  <si>
    <t>Totalno.ofobservations</t>
  </si>
  <si>
    <t>R</t>
  </si>
  <si>
    <t>Myophonuscaeruleus</t>
  </si>
  <si>
    <t>Sivacyanouroptera</t>
  </si>
  <si>
    <t>AIM</t>
  </si>
  <si>
    <t>SV</t>
  </si>
  <si>
    <t>Chestnut-belliedNuthatch(S)</t>
  </si>
  <si>
    <t>Sitta(castanea)cinnamoventris</t>
  </si>
  <si>
    <t>Cissachinensis</t>
  </si>
  <si>
    <t>Orthotomussutorius</t>
  </si>
  <si>
    <t>GreatBarbet(S)</t>
  </si>
  <si>
    <t>Megalaimavirens</t>
  </si>
  <si>
    <t>Parusmonticolus</t>
  </si>
  <si>
    <t>Green-crownedWarbler(S)</t>
  </si>
  <si>
    <t>Seicerusburkii</t>
  </si>
  <si>
    <t>Culicicapaceylonensis</t>
  </si>
  <si>
    <t>Green-tailedSunbird(S)</t>
  </si>
  <si>
    <t>Aethopyganipalensis</t>
  </si>
  <si>
    <t>Laniustephronotus</t>
  </si>
  <si>
    <t>Dendrocittaformosae</t>
  </si>
  <si>
    <t>Phylloscopusxanthoschistos</t>
  </si>
  <si>
    <t>LesserYellownape(S)</t>
  </si>
  <si>
    <t>Picuschlorolophus</t>
  </si>
  <si>
    <t>Pycnonotuscafer</t>
  </si>
  <si>
    <t>Leiothrixlutea</t>
  </si>
  <si>
    <t>Minlaignotincta</t>
  </si>
  <si>
    <t>Heterophasiacapistrata</t>
  </si>
  <si>
    <t>Rufous-ventedYuhina</t>
  </si>
  <si>
    <t>Yuhinaoccipitalis</t>
  </si>
  <si>
    <t>Dicrurushottentottus</t>
  </si>
  <si>
    <t>SpottedDove(S)</t>
  </si>
  <si>
    <t>Stigmatopellachinensis</t>
  </si>
  <si>
    <t>M</t>
  </si>
  <si>
    <t>Pericrocotusbrevirostris</t>
  </si>
  <si>
    <t>Velvet-frontedNuthatch(S)</t>
  </si>
  <si>
    <t>Sittafrontalis</t>
  </si>
  <si>
    <t>Yuhinaflavicollis</t>
  </si>
  <si>
    <t>Garrulaxleucolophus</t>
  </si>
  <si>
    <t>Abroscopussuperciliaris</t>
  </si>
  <si>
    <t>Sloupec1</t>
  </si>
  <si>
    <t>N_obs</t>
  </si>
  <si>
    <t>Sp_orig</t>
  </si>
  <si>
    <t>Myophonus caeruleus</t>
  </si>
  <si>
    <t>Minla cyanouroptera</t>
  </si>
  <si>
    <t>Sitta castanea</t>
  </si>
  <si>
    <t>Cissa chinensis</t>
  </si>
  <si>
    <t>Megalaima virens</t>
  </si>
  <si>
    <t>Seicercus burkii</t>
  </si>
  <si>
    <t>Aethopyga nipalensis</t>
  </si>
  <si>
    <t>Culicicapa ceylonensis</t>
  </si>
  <si>
    <t>Lanius tephronotus</t>
  </si>
  <si>
    <t>Dendrocitta formosae</t>
  </si>
  <si>
    <t>Phylloscopus xanthoschistos</t>
  </si>
  <si>
    <t>Minla ignotincta</t>
  </si>
  <si>
    <t>Leiothrix lutea</t>
  </si>
  <si>
    <t>Heterophasia capistrata</t>
  </si>
  <si>
    <t>Yuhina occipitalis</t>
  </si>
  <si>
    <t>Pericrocotus brevirostris</t>
  </si>
  <si>
    <t>Dicrurus bracteatus</t>
  </si>
  <si>
    <t>Stigmatopelia chinensis</t>
  </si>
  <si>
    <t>Sitta frontalis</t>
  </si>
  <si>
    <t>Yuhina flavicollis</t>
  </si>
  <si>
    <t>Garrulax leucolophus</t>
  </si>
  <si>
    <t>Abroscopus superciliaris</t>
  </si>
  <si>
    <t>not decipherable!</t>
  </si>
  <si>
    <t xml:space="preserve">Sastranegara 2020 </t>
  </si>
  <si>
    <t>Indonesia</t>
  </si>
  <si>
    <t>tropical rainforest</t>
  </si>
  <si>
    <t>English Name</t>
  </si>
  <si>
    <t>Latin Name</t>
  </si>
  <si>
    <t>Alpha Code</t>
  </si>
  <si>
    <t>Family</t>
  </si>
  <si>
    <t>Wood Duck</t>
  </si>
  <si>
    <t>Aix sponsa</t>
  </si>
  <si>
    <t>WODU</t>
  </si>
  <si>
    <t>Anatidae</t>
  </si>
  <si>
    <t>Red-shouldered Hawk</t>
  </si>
  <si>
    <t>Buteo lineatus</t>
  </si>
  <si>
    <t>RSHA</t>
  </si>
  <si>
    <t>Accipitridae</t>
  </si>
  <si>
    <t>Sharp-shinned Hawk</t>
  </si>
  <si>
    <t>Accipiter striatus</t>
  </si>
  <si>
    <t>SSHA</t>
  </si>
  <si>
    <t>Cooper's Hawk</t>
  </si>
  <si>
    <t>Accipiter cooperii</t>
  </si>
  <si>
    <t>COHA</t>
  </si>
  <si>
    <t>Barred Owl</t>
  </si>
  <si>
    <t>Strix varia</t>
  </si>
  <si>
    <t>BAOW</t>
  </si>
  <si>
    <t>Strigidae</t>
  </si>
  <si>
    <t>Belted Kingfisher</t>
  </si>
  <si>
    <t>Megaceryle alcyon</t>
  </si>
  <si>
    <t>BEKI</t>
  </si>
  <si>
    <t>Alcedinidae</t>
  </si>
  <si>
    <t>Red-bellied Woodpecker</t>
  </si>
  <si>
    <t>Melanerpes carolinus</t>
  </si>
  <si>
    <t>RBWO</t>
  </si>
  <si>
    <t>Picidae</t>
  </si>
  <si>
    <t>Yellow-bellied Sapsucker</t>
  </si>
  <si>
    <t>Sphyrapicus varius</t>
  </si>
  <si>
    <t>YBSA</t>
  </si>
  <si>
    <t>Downy Woodpecker</t>
  </si>
  <si>
    <t>Picoides pubescens</t>
  </si>
  <si>
    <t>DOWO</t>
  </si>
  <si>
    <t>Northern Flicker</t>
  </si>
  <si>
    <t>Colaptes auratus</t>
  </si>
  <si>
    <t>NOFL</t>
  </si>
  <si>
    <t>Pileated Woodpecker</t>
  </si>
  <si>
    <t>Dryocopus pileatus</t>
  </si>
  <si>
    <t>PIWO</t>
  </si>
  <si>
    <t>Eastern Phoebe</t>
  </si>
  <si>
    <t>Sayornis phoebe</t>
  </si>
  <si>
    <t>EAPH</t>
  </si>
  <si>
    <t>Tyrannidae</t>
  </si>
  <si>
    <t>White-eyed Vireo</t>
  </si>
  <si>
    <t>Vireo griseus</t>
  </si>
  <si>
    <t>WEVI</t>
  </si>
  <si>
    <t>Vireonidae</t>
  </si>
  <si>
    <t>Blue-headed Vireo</t>
  </si>
  <si>
    <t>Vireo solitarius</t>
  </si>
  <si>
    <t>BHVI</t>
  </si>
  <si>
    <t>American Crow</t>
  </si>
  <si>
    <t>Corvus brachyrynchos</t>
  </si>
  <si>
    <t>AMCR</t>
  </si>
  <si>
    <t>Corvidae</t>
  </si>
  <si>
    <t>Blue Jay</t>
  </si>
  <si>
    <t>Cyanocitta cristata</t>
  </si>
  <si>
    <t>BLJA</t>
  </si>
  <si>
    <t>Carolina Chickadee</t>
  </si>
  <si>
    <t>Poecile carolinensis</t>
  </si>
  <si>
    <t>CACH</t>
  </si>
  <si>
    <t>Paridae</t>
  </si>
  <si>
    <t>Tufted Titmouse</t>
  </si>
  <si>
    <t>Baeolophus bicolor</t>
  </si>
  <si>
    <t>TUTI</t>
  </si>
  <si>
    <t>Carolina Wren</t>
  </si>
  <si>
    <t>Thryothorus ludovicianus</t>
  </si>
  <si>
    <t>CAWR</t>
  </si>
  <si>
    <t>Troglodytidae</t>
  </si>
  <si>
    <t>House Wren</t>
  </si>
  <si>
    <t>Troglodytes aedon</t>
  </si>
  <si>
    <t>HOWR</t>
  </si>
  <si>
    <t>Blue-gray Gnatcatcher</t>
  </si>
  <si>
    <t>BGGN</t>
  </si>
  <si>
    <t>Polioptilidae</t>
  </si>
  <si>
    <t>Ruby-crowned Kinglet</t>
  </si>
  <si>
    <t>Regulus calendula</t>
  </si>
  <si>
    <t>RCKI</t>
  </si>
  <si>
    <t>Regulidae</t>
  </si>
  <si>
    <t>Golden-crowned Kinglet</t>
  </si>
  <si>
    <t>Regulus satrapa</t>
  </si>
  <si>
    <t>GCKI</t>
  </si>
  <si>
    <t>Hermit Thrush</t>
  </si>
  <si>
    <t>Catharus guttatus</t>
  </si>
  <si>
    <t>HETH</t>
  </si>
  <si>
    <t>Turdidae</t>
  </si>
  <si>
    <t>EABL</t>
  </si>
  <si>
    <t>American Robin</t>
  </si>
  <si>
    <t>Turdus migratorius</t>
  </si>
  <si>
    <t>AMRO</t>
  </si>
  <si>
    <t>Gray Catbird</t>
  </si>
  <si>
    <t>Dumetella carolinensis</t>
  </si>
  <si>
    <t>GRCA</t>
  </si>
  <si>
    <t>Mimidae</t>
  </si>
  <si>
    <t>Cedar Waxwing</t>
  </si>
  <si>
    <t>Bombycilla cedrorum</t>
  </si>
  <si>
    <t>CEWA</t>
  </si>
  <si>
    <t>Bombycillidae</t>
  </si>
  <si>
    <t>Black-and-white Warbler</t>
  </si>
  <si>
    <t>Mniotilta varia</t>
  </si>
  <si>
    <t>BAWW</t>
  </si>
  <si>
    <t>Parulidae</t>
  </si>
  <si>
    <t>Yellow-rumped Warbler</t>
  </si>
  <si>
    <t>Setophaga coronata</t>
  </si>
  <si>
    <t>MYWA</t>
  </si>
  <si>
    <t>Orange-crowned Warbler</t>
  </si>
  <si>
    <t>Leiothlypis celata</t>
  </si>
  <si>
    <t>OCWA</t>
  </si>
  <si>
    <t>Ovenbird</t>
  </si>
  <si>
    <t>Seiurus aurocapilla</t>
  </si>
  <si>
    <t>OVEN</t>
  </si>
  <si>
    <t>Pine Warbler</t>
  </si>
  <si>
    <t>Setophaga pinus</t>
  </si>
  <si>
    <t>PIWA</t>
  </si>
  <si>
    <t>Prairie Warbler</t>
  </si>
  <si>
    <t>Setophaga discolor</t>
  </si>
  <si>
    <t>PRWA</t>
  </si>
  <si>
    <t>Palm Warbler</t>
  </si>
  <si>
    <t>Setophaga palmarum</t>
  </si>
  <si>
    <t>PAWA</t>
  </si>
  <si>
    <t>Yellow-throated Warbler</t>
  </si>
  <si>
    <t>Setophaga dominica</t>
  </si>
  <si>
    <t>YTWA</t>
  </si>
  <si>
    <t>Northern Parula</t>
  </si>
  <si>
    <t>Parula americana</t>
  </si>
  <si>
    <t>NOPA</t>
  </si>
  <si>
    <t>American Redstart</t>
  </si>
  <si>
    <t>Setophaga ruticilla</t>
  </si>
  <si>
    <t>AMRE</t>
  </si>
  <si>
    <t>Bay-breasted Warbler</t>
  </si>
  <si>
    <t>Setophaga castanea</t>
  </si>
  <si>
    <t>BBWA</t>
  </si>
  <si>
    <t>Northern Cardinal</t>
  </si>
  <si>
    <t>Cardinalis cardinalis</t>
  </si>
  <si>
    <t>NOCA</t>
  </si>
  <si>
    <t>Cardinalidae</t>
  </si>
  <si>
    <t>American Goldfinch</t>
  </si>
  <si>
    <t>Spinus tristis</t>
  </si>
  <si>
    <t>AMGO</t>
  </si>
  <si>
    <t>Fringillidae</t>
  </si>
  <si>
    <t>Purple Finch</t>
  </si>
  <si>
    <t>Haemorhous purpureus</t>
  </si>
  <si>
    <t>PUFI</t>
  </si>
  <si>
    <t>Pine Siskin</t>
  </si>
  <si>
    <t>Spinus pinus</t>
  </si>
  <si>
    <t>PISI</t>
  </si>
  <si>
    <t>Baltimore Oriole</t>
  </si>
  <si>
    <t>BAOR</t>
  </si>
  <si>
    <t>Icteridae</t>
  </si>
  <si>
    <t>Red-winged Blackbird</t>
  </si>
  <si>
    <t>Agelaius phoeniceus</t>
  </si>
  <si>
    <t>RWBB</t>
  </si>
  <si>
    <t>Dead Branch</t>
  </si>
  <si>
    <t>Dead Leaf</t>
  </si>
  <si>
    <t>Epiphyte</t>
  </si>
  <si>
    <t>Fruiting Body</t>
  </si>
  <si>
    <t>Live Leaf</t>
  </si>
  <si>
    <t>Pine Cone</t>
  </si>
  <si>
    <t>Pine Needles</t>
  </si>
  <si>
    <t>Vine</t>
  </si>
  <si>
    <t>Flake</t>
  </si>
  <si>
    <t>Flush-pursue</t>
  </si>
  <si>
    <t>Gape</t>
  </si>
  <si>
    <t>Hammer</t>
  </si>
  <si>
    <t>Hang-down probe</t>
  </si>
  <si>
    <t>Reach-down probe</t>
  </si>
  <si>
    <t>Alpha code</t>
  </si>
  <si>
    <t>Total detections</t>
  </si>
  <si>
    <t>&gt;leaf;</t>
  </si>
  <si>
    <t>NOTE:</t>
  </si>
  <si>
    <t xml:space="preserve">foraging sites and techniques according to Robinson and Remsen (1990) </t>
  </si>
  <si>
    <t>?</t>
  </si>
  <si>
    <t>shrubland</t>
  </si>
  <si>
    <t>Mowbray 2018</t>
  </si>
  <si>
    <t>https://digitalcommons.georgiasouthern.edu/cgi/viewcontent.cgi?article=3007&amp;context=etd</t>
  </si>
  <si>
    <t>Link</t>
  </si>
  <si>
    <t>Georgia</t>
  </si>
  <si>
    <t>mixed forest</t>
  </si>
  <si>
    <t>Mansor &amp; Ramli 2017</t>
  </si>
  <si>
    <t>10.1371/journal.pone.0172836</t>
  </si>
  <si>
    <t>Malaysia</t>
  </si>
  <si>
    <t>Lu 2013</t>
  </si>
  <si>
    <t>种名 Species name</t>
  </si>
  <si>
    <t>学名 Scientific name</t>
  </si>
  <si>
    <t>缩写 Abbr.</t>
  </si>
  <si>
    <t>取食变量
Feeding variable</t>
  </si>
  <si>
    <t>Lny</t>
  </si>
  <si>
    <t>Gga</t>
  </si>
  <si>
    <t>Cin</t>
  </si>
  <si>
    <t>Her</t>
  </si>
  <si>
    <t>Mvi</t>
  </si>
  <si>
    <t>Soc</t>
  </si>
  <si>
    <t>Cbr</t>
  </si>
  <si>
    <t>Bpy</t>
  </si>
  <si>
    <t>Pda</t>
  </si>
  <si>
    <t>Pfl</t>
  </si>
  <si>
    <t>Pso</t>
  </si>
  <si>
    <t>Apa</t>
  </si>
  <si>
    <t>Hca</t>
  </si>
  <si>
    <t>Hmc</t>
  </si>
  <si>
    <t>Hle</t>
  </si>
  <si>
    <t>Lophura nycthemera</t>
  </si>
  <si>
    <t>Niltava davidi</t>
  </si>
  <si>
    <t>Nda</t>
  </si>
  <si>
    <t>拾取 Glean</t>
  </si>
  <si>
    <t>90.5</t>
  </si>
  <si>
    <t>63.5</t>
  </si>
  <si>
    <t>60.8</t>
  </si>
  <si>
    <t>84.9</t>
  </si>
  <si>
    <t>93.6</t>
  </si>
  <si>
    <t>23.4</t>
  </si>
  <si>
    <t>33.5</t>
  </si>
  <si>
    <t>38.7</t>
  </si>
  <si>
    <t>72.4</t>
  </si>
  <si>
    <t>65.2</t>
  </si>
  <si>
    <t>55.3</t>
  </si>
  <si>
    <t>95.6</t>
  </si>
  <si>
    <t>96.9</t>
  </si>
  <si>
    <t>89.8</t>
  </si>
  <si>
    <t>Gallus gallus</t>
  </si>
  <si>
    <t>Cce</t>
  </si>
  <si>
    <t>探取 Probe</t>
  </si>
  <si>
    <t>8.5</t>
  </si>
  <si>
    <t>35.0</t>
  </si>
  <si>
    <t>39.2</t>
  </si>
  <si>
    <t>15.1</t>
  </si>
  <si>
    <t>6.4</t>
  </si>
  <si>
    <t>76.6</t>
  </si>
  <si>
    <t>66.5</t>
  </si>
  <si>
    <t>61.3</t>
  </si>
  <si>
    <t>27.6</t>
  </si>
  <si>
    <t>0.0</t>
  </si>
  <si>
    <t>6.3</t>
  </si>
  <si>
    <t>Chalcophaps indica</t>
  </si>
  <si>
    <t>Rhipidura albicollis</t>
  </si>
  <si>
    <t>Ral</t>
  </si>
  <si>
    <t>出击 Attack</t>
  </si>
  <si>
    <t>30.1</t>
  </si>
  <si>
    <t>35.3</t>
  </si>
  <si>
    <t>2.1</t>
  </si>
  <si>
    <t>Harpactes erythrocephalus</t>
  </si>
  <si>
    <t>Garrulax canorus</t>
  </si>
  <si>
    <t>Gca</t>
  </si>
  <si>
    <t>飞取 Hover</t>
  </si>
  <si>
    <t>5.5</t>
  </si>
  <si>
    <t>4.4</t>
  </si>
  <si>
    <t>3.1</t>
  </si>
  <si>
    <t>1.8</t>
  </si>
  <si>
    <t>Pellorneum tickelli</t>
  </si>
  <si>
    <t>Pti</t>
  </si>
  <si>
    <t>追捕 Pursue</t>
  </si>
  <si>
    <t>1.0</t>
  </si>
  <si>
    <t>1.5</t>
  </si>
  <si>
    <t>4.7</t>
  </si>
  <si>
    <t>3.9</t>
  </si>
  <si>
    <t>Sasia ochracea</t>
  </si>
  <si>
    <t>Pomatorhinus ruficollis</t>
  </si>
  <si>
    <t>Pru</t>
  </si>
  <si>
    <t>叶层 Foliage layer</t>
  </si>
  <si>
    <t>81.6</t>
  </si>
  <si>
    <t>51.4</t>
  </si>
  <si>
    <t>2.5</t>
  </si>
  <si>
    <t>7.3</t>
  </si>
  <si>
    <t>5.6</t>
  </si>
  <si>
    <t>79.7</t>
  </si>
  <si>
    <t>32.0</t>
  </si>
  <si>
    <t>54.3</t>
  </si>
  <si>
    <t>58.2</t>
  </si>
  <si>
    <t>60.9</t>
  </si>
  <si>
    <t>74.5</t>
  </si>
  <si>
    <t>Celeus brachyurus</t>
  </si>
  <si>
    <t>Sru</t>
  </si>
  <si>
    <t>小枝 Sprig</t>
  </si>
  <si>
    <t>1.2</t>
  </si>
  <si>
    <t>11.3</t>
  </si>
  <si>
    <t>26.3</t>
  </si>
  <si>
    <t>30.7</t>
  </si>
  <si>
    <t>8.4</t>
  </si>
  <si>
    <t>7.1</t>
  </si>
  <si>
    <t>18.8</t>
  </si>
  <si>
    <t>30.3</t>
  </si>
  <si>
    <t>25.3</t>
  </si>
  <si>
    <t>35.1</t>
  </si>
  <si>
    <t>31.5</t>
  </si>
  <si>
    <t>21.3</t>
  </si>
  <si>
    <t>Blythipicus pyrrhotis</t>
  </si>
  <si>
    <t>Stachyris nigriceps</t>
  </si>
  <si>
    <t>Sni</t>
  </si>
  <si>
    <t>粗枝 Asperata</t>
  </si>
  <si>
    <t>33.9</t>
  </si>
  <si>
    <t>16.1</t>
  </si>
  <si>
    <t>34.5</t>
  </si>
  <si>
    <t>27.3</t>
  </si>
  <si>
    <t>18.4</t>
  </si>
  <si>
    <t>8.7</t>
  </si>
  <si>
    <t>8.9</t>
  </si>
  <si>
    <t>12.2</t>
  </si>
  <si>
    <t>6.7</t>
  </si>
  <si>
    <t>7.6</t>
  </si>
  <si>
    <t>0.6</t>
  </si>
  <si>
    <t>Psarisomus dalhousiae</t>
  </si>
  <si>
    <t>Stachyris nonggangensis</t>
  </si>
  <si>
    <t>Sno</t>
  </si>
  <si>
    <t>树干 Trunk</t>
  </si>
  <si>
    <t>2.3</t>
  </si>
  <si>
    <t>6.2</t>
  </si>
  <si>
    <t>32.3</t>
  </si>
  <si>
    <t>57.0</t>
  </si>
  <si>
    <t>68.9</t>
  </si>
  <si>
    <t>Pericrocotus flammeus</t>
  </si>
  <si>
    <t>Macronous gularis</t>
  </si>
  <si>
    <t>Mgu</t>
  </si>
  <si>
    <t>地面 Ground</t>
  </si>
  <si>
    <t>100.0</t>
  </si>
  <si>
    <t>62.6</t>
  </si>
  <si>
    <t>Pericrocotus solaris</t>
  </si>
  <si>
    <t>Llu</t>
  </si>
  <si>
    <t>空中 Air</t>
  </si>
  <si>
    <t>33.4</t>
  </si>
  <si>
    <t>33.8</t>
  </si>
  <si>
    <t>3.6</t>
  </si>
  <si>
    <t>Alophoixus pallidus</t>
  </si>
  <si>
    <t>Amo</t>
  </si>
  <si>
    <t>0−1.5 m</t>
  </si>
  <si>
    <t>Hemixos castanonotus</t>
  </si>
  <si>
    <t>Yuhina castaniceps</t>
  </si>
  <si>
    <t>Yca</t>
  </si>
  <si>
    <t>1.6−4 m</t>
  </si>
  <si>
    <t>6.0</t>
  </si>
  <si>
    <t>2.9</t>
  </si>
  <si>
    <t>2.4</t>
  </si>
  <si>
    <t>3.2</t>
  </si>
  <si>
    <t>Hypsipetes mcclellandii</t>
  </si>
  <si>
    <t>Erpornis zantholeuca</t>
  </si>
  <si>
    <t>Eza</t>
  </si>
  <si>
    <t>4.1−7 m</t>
  </si>
  <si>
    <t>38.9</t>
  </si>
  <si>
    <t>40.5</t>
  </si>
  <si>
    <t>31.7</t>
  </si>
  <si>
    <t>2.6</t>
  </si>
  <si>
    <t>29.1</t>
  </si>
  <si>
    <t>11.0</t>
  </si>
  <si>
    <t>9.7</t>
  </si>
  <si>
    <t>4.0</t>
  </si>
  <si>
    <t>Napothera brevicaudata</t>
  </si>
  <si>
    <t>Nbr</t>
  </si>
  <si>
    <t>7.1−10 m</t>
  </si>
  <si>
    <t>20.6</t>
  </si>
  <si>
    <t>33.2</t>
  </si>
  <si>
    <t>17.3</t>
  </si>
  <si>
    <t>24.3</t>
  </si>
  <si>
    <t>28.9</t>
  </si>
  <si>
    <t>29.9</t>
  </si>
  <si>
    <t>28.6</t>
  </si>
  <si>
    <t>31.3</t>
  </si>
  <si>
    <t>30.2</t>
  </si>
  <si>
    <t>22.3</t>
  </si>
  <si>
    <t>29.8</t>
  </si>
  <si>
    <t>38.6</t>
  </si>
  <si>
    <t>Chloropsis hardwickii</t>
  </si>
  <si>
    <t>Cha</t>
  </si>
  <si>
    <t>Pma</t>
  </si>
  <si>
    <t>10.1−15 m</t>
  </si>
  <si>
    <t>7.0</t>
  </si>
  <si>
    <t>12.6</t>
  </si>
  <si>
    <t>58.8</t>
  </si>
  <si>
    <t>18.0</t>
  </si>
  <si>
    <t>27.1</t>
  </si>
  <si>
    <t>27.2</t>
  </si>
  <si>
    <t>38.1</t>
  </si>
  <si>
    <t>56.2</t>
  </si>
  <si>
    <t>49.8</t>
  </si>
  <si>
    <t>28.0</t>
  </si>
  <si>
    <t>41.6</t>
  </si>
  <si>
    <t>40.4</t>
  </si>
  <si>
    <t>37.3</t>
  </si>
  <si>
    <t>Tephrodornis gularis</t>
  </si>
  <si>
    <t>Tgu</t>
  </si>
  <si>
    <t>Parus spilonotus</t>
  </si>
  <si>
    <t>Psp</t>
  </si>
  <si>
    <t>&gt;15 m</t>
  </si>
  <si>
    <t>8.6</t>
  </si>
  <si>
    <t>23.9</t>
  </si>
  <si>
    <t>5.0</t>
  </si>
  <si>
    <t>5.2</t>
  </si>
  <si>
    <t>4.6</t>
  </si>
  <si>
    <t>12.0</t>
  </si>
  <si>
    <t>12.5</t>
  </si>
  <si>
    <t>17.4</t>
  </si>
  <si>
    <t>18.2</t>
  </si>
  <si>
    <t>15.2</t>
  </si>
  <si>
    <t>20.1</t>
  </si>
  <si>
    <t>16.9</t>
  </si>
  <si>
    <t>Urocissa whiteheadi</t>
  </si>
  <si>
    <t>Uwh</t>
  </si>
  <si>
    <t>Melanochlora sultanea</t>
  </si>
  <si>
    <t>Msu</t>
  </si>
  <si>
    <t>Cinclidium leucurum</t>
  </si>
  <si>
    <t>Cle</t>
  </si>
  <si>
    <t>Sfr</t>
  </si>
  <si>
    <t>Ficedula hodgsonii</t>
  </si>
  <si>
    <t>Fho</t>
  </si>
  <si>
    <t>Dco</t>
  </si>
  <si>
    <t>Eth</t>
  </si>
  <si>
    <t>Nma</t>
  </si>
  <si>
    <t>Eumyias thalassina</t>
  </si>
  <si>
    <t>Cinnyris jugularis</t>
  </si>
  <si>
    <t>Cju</t>
  </si>
  <si>
    <t>98.0</t>
  </si>
  <si>
    <t>93.4</t>
  </si>
  <si>
    <t>87.9</t>
  </si>
  <si>
    <t>71.8</t>
  </si>
  <si>
    <t>3.8</t>
  </si>
  <si>
    <t>3.5</t>
  </si>
  <si>
    <t>80.6</t>
  </si>
  <si>
    <t>90.7</t>
  </si>
  <si>
    <t>97.2</t>
  </si>
  <si>
    <t>58.6</t>
  </si>
  <si>
    <t>99.3</t>
  </si>
  <si>
    <t>Niltava macgrigoriae</t>
  </si>
  <si>
    <t>Aethopyga christinae</t>
  </si>
  <si>
    <t>Ach</t>
  </si>
  <si>
    <t>11.2</t>
  </si>
  <si>
    <t>28.2</t>
  </si>
  <si>
    <t>0.9</t>
  </si>
  <si>
    <t>18.7</t>
  </si>
  <si>
    <t>9.3</t>
  </si>
  <si>
    <t>2.8</t>
  </si>
  <si>
    <t>41.4</t>
  </si>
  <si>
    <t>0.7</t>
  </si>
  <si>
    <t>2.0</t>
  </si>
  <si>
    <t>92.2</t>
  </si>
  <si>
    <t>88.1</t>
  </si>
  <si>
    <t>89.2</t>
  </si>
  <si>
    <t>92.0</t>
  </si>
  <si>
    <t>3.7</t>
  </si>
  <si>
    <t>0.8</t>
  </si>
  <si>
    <t>61.0</t>
  </si>
  <si>
    <t>88.7</t>
  </si>
  <si>
    <t>70.2</t>
  </si>
  <si>
    <t>48.2</t>
  </si>
  <si>
    <t>3.3</t>
  </si>
  <si>
    <t>9.4</t>
  </si>
  <si>
    <t>7.2</t>
  </si>
  <si>
    <t>56.8</t>
  </si>
  <si>
    <t>70.1</t>
  </si>
  <si>
    <t>77.7</t>
  </si>
  <si>
    <t>22.6</t>
  </si>
  <si>
    <t>10.2</t>
  </si>
  <si>
    <t>31.0</t>
  </si>
  <si>
    <t>4.2</t>
  </si>
  <si>
    <t>1.7</t>
  </si>
  <si>
    <t>1.3</t>
  </si>
  <si>
    <t>37.9</t>
  </si>
  <si>
    <t>33.7</t>
  </si>
  <si>
    <t>10.3</t>
  </si>
  <si>
    <t>29.2</t>
  </si>
  <si>
    <t>16.4</t>
  </si>
  <si>
    <t>1.1</t>
  </si>
  <si>
    <t>5.3</t>
  </si>
  <si>
    <t>0.5</t>
  </si>
  <si>
    <t>39.1</t>
  </si>
  <si>
    <t>27.7</t>
  </si>
  <si>
    <t>15.3</t>
  </si>
  <si>
    <t>43.2</t>
  </si>
  <si>
    <t>22.5</t>
  </si>
  <si>
    <t>94.4</t>
  </si>
  <si>
    <t>90.3</t>
  </si>
  <si>
    <t>88.5</t>
  </si>
  <si>
    <t>91.1</t>
  </si>
  <si>
    <t>93.5</t>
  </si>
  <si>
    <t>63.2</t>
  </si>
  <si>
    <t>5.7</t>
  </si>
  <si>
    <t>23.6</t>
  </si>
  <si>
    <t>10.1</t>
  </si>
  <si>
    <t>18.6</t>
  </si>
  <si>
    <t>53.9</t>
  </si>
  <si>
    <t>22.9</t>
  </si>
  <si>
    <t>19.9</t>
  </si>
  <si>
    <t>33.6</t>
  </si>
  <si>
    <t>80.2</t>
  </si>
  <si>
    <t>23.8</t>
  </si>
  <si>
    <t>78.2</t>
  </si>
  <si>
    <t>74.9</t>
  </si>
  <si>
    <t>5.1</t>
  </si>
  <si>
    <t>26.1</t>
  </si>
  <si>
    <t>40.7</t>
  </si>
  <si>
    <t>49.4</t>
  </si>
  <si>
    <t>54.5</t>
  </si>
  <si>
    <t>30.8</t>
  </si>
  <si>
    <t>14.1</t>
  </si>
  <si>
    <t>11.7</t>
  </si>
  <si>
    <t>6.5</t>
  </si>
  <si>
    <t>40.0</t>
  </si>
  <si>
    <t>50.1</t>
  </si>
  <si>
    <t>13.4</t>
  </si>
  <si>
    <t>8.8</t>
  </si>
  <si>
    <t>44.6</t>
  </si>
  <si>
    <t>45.8</t>
  </si>
  <si>
    <t>10.7</t>
  </si>
  <si>
    <t>11.9</t>
  </si>
  <si>
    <t>39.8</t>
  </si>
  <si>
    <t>12.1</t>
  </si>
  <si>
    <t>36.0</t>
  </si>
  <si>
    <t>40.1</t>
  </si>
  <si>
    <t>38.4</t>
  </si>
  <si>
    <t>34.9</t>
  </si>
  <si>
    <t>8.0</t>
  </si>
  <si>
    <t>5.8</t>
  </si>
  <si>
    <t>8.2</t>
  </si>
  <si>
    <t>18.9</t>
  </si>
  <si>
    <t>37.8</t>
  </si>
  <si>
    <t>12.3</t>
  </si>
  <si>
    <t>12.9</t>
  </si>
  <si>
    <t>13.0</t>
  </si>
  <si>
    <t>86.0</t>
  </si>
  <si>
    <t>95.7</t>
  </si>
  <si>
    <t>98.9</t>
  </si>
  <si>
    <t>97.8</t>
  </si>
  <si>
    <t>98.7</t>
  </si>
  <si>
    <t>96.3</t>
  </si>
  <si>
    <t>98.1</t>
  </si>
  <si>
    <t>51.2</t>
  </si>
  <si>
    <t>92.1</t>
  </si>
  <si>
    <t>90.0</t>
  </si>
  <si>
    <t>89.6</t>
  </si>
  <si>
    <t>14.0</t>
  </si>
  <si>
    <t>4.3</t>
  </si>
  <si>
    <t>2.2</t>
  </si>
  <si>
    <t>1.9</t>
  </si>
  <si>
    <t>48.8</t>
  </si>
  <si>
    <t>7.9</t>
  </si>
  <si>
    <t>10.0</t>
  </si>
  <si>
    <t>10.4</t>
  </si>
  <si>
    <t>90.9</t>
  </si>
  <si>
    <t>96.5</t>
  </si>
  <si>
    <t>66.8</t>
  </si>
  <si>
    <t>70.0</t>
  </si>
  <si>
    <t>76.0</t>
  </si>
  <si>
    <t>89.9</t>
  </si>
  <si>
    <t>97.0</t>
  </si>
  <si>
    <t>95.2</t>
  </si>
  <si>
    <t>9.1</t>
  </si>
  <si>
    <t>20.2</t>
  </si>
  <si>
    <t>26.5</t>
  </si>
  <si>
    <t>7.8</t>
  </si>
  <si>
    <t>1.4</t>
  </si>
  <si>
    <t>13.7</t>
  </si>
  <si>
    <t>0.4</t>
  </si>
  <si>
    <t>82.6</t>
  </si>
  <si>
    <t>34.7</t>
  </si>
  <si>
    <t>32.1</t>
  </si>
  <si>
    <t>68.1</t>
  </si>
  <si>
    <t>12.8</t>
  </si>
  <si>
    <t>49.2</t>
  </si>
  <si>
    <t>56.3</t>
  </si>
  <si>
    <t>16.7</t>
  </si>
  <si>
    <t>14.2</t>
  </si>
  <si>
    <t>15.6</t>
  </si>
  <si>
    <t>11.6</t>
  </si>
  <si>
    <t>35.9</t>
  </si>
  <si>
    <t>34.8</t>
  </si>
  <si>
    <t>57.8</t>
  </si>
  <si>
    <t>43.8</t>
  </si>
  <si>
    <t>47.1</t>
  </si>
  <si>
    <t>26.2</t>
  </si>
  <si>
    <t>5.4</t>
  </si>
  <si>
    <t>30.6</t>
  </si>
  <si>
    <t>51.0</t>
  </si>
  <si>
    <t>50.2</t>
  </si>
  <si>
    <t>12.4</t>
  </si>
  <si>
    <t>48.5</t>
  </si>
  <si>
    <t>49.9</t>
  </si>
  <si>
    <t>13.3</t>
  </si>
  <si>
    <t>Foraging Height</t>
  </si>
  <si>
    <t>Attack manoeuvre</t>
  </si>
  <si>
    <t>G</t>
  </si>
  <si>
    <t>&gt; 0-2</t>
  </si>
  <si>
    <t>&gt; 2-4</t>
  </si>
  <si>
    <t>&gt; 4-6</t>
  </si>
  <si>
    <t>&gt; 6-8</t>
  </si>
  <si>
    <t>&gt; 8-10</t>
  </si>
  <si>
    <t>Stretch</t>
  </si>
  <si>
    <t>Pellorneum capistratum</t>
  </si>
  <si>
    <t>55.56</t>
  </si>
  <si>
    <t>44.44</t>
  </si>
  <si>
    <t>0.00</t>
  </si>
  <si>
    <t>100.00</t>
  </si>
  <si>
    <t>P. bicolor</t>
  </si>
  <si>
    <t>84.62</t>
  </si>
  <si>
    <t>46.15</t>
  </si>
  <si>
    <t>30.77</t>
  </si>
  <si>
    <t>P. malaccense</t>
  </si>
  <si>
    <t>33.33</t>
  </si>
  <si>
    <t>66.67</t>
  </si>
  <si>
    <t>Malacopteron cinereum</t>
  </si>
  <si>
    <t>42.86</t>
  </si>
  <si>
    <t>26.19</t>
  </si>
  <si>
    <t>59.52</t>
  </si>
  <si>
    <t>M. magnum</t>
  </si>
  <si>
    <t>38.46</t>
  </si>
  <si>
    <t>43.59</t>
  </si>
  <si>
    <t>35.90</t>
  </si>
  <si>
    <t>S. nigricollis</t>
  </si>
  <si>
    <t>75.68</t>
  </si>
  <si>
    <t>24.32</t>
  </si>
  <si>
    <t>62.16</t>
  </si>
  <si>
    <t>29.73</t>
  </si>
  <si>
    <t>S. maculata</t>
  </si>
  <si>
    <t>16.13</t>
  </si>
  <si>
    <t>45.16</t>
  </si>
  <si>
    <t>25.81</t>
  </si>
  <si>
    <t>Cyanoderma erythropterum</t>
  </si>
  <si>
    <t>75.00</t>
  </si>
  <si>
    <t>17.19</t>
  </si>
  <si>
    <t>26.56</t>
  </si>
  <si>
    <t>51.56</t>
  </si>
  <si>
    <t>7.69</t>
  </si>
  <si>
    <t>23.08</t>
  </si>
  <si>
    <t>9.52</t>
  </si>
  <si>
    <t>19.05</t>
  </si>
  <si>
    <t>7.14</t>
  </si>
  <si>
    <t>4.76</t>
  </si>
  <si>
    <t>2.38</t>
  </si>
  <si>
    <t>10.26</t>
  </si>
  <si>
    <t>5.13</t>
  </si>
  <si>
    <t>12.82</t>
  </si>
  <si>
    <t>2.56</t>
  </si>
  <si>
    <t>11.11</t>
  </si>
  <si>
    <t>8.11</t>
  </si>
  <si>
    <t>6.45</t>
  </si>
  <si>
    <t>12.90</t>
  </si>
  <si>
    <t>3.13</t>
  </si>
  <si>
    <t>4.69</t>
  </si>
  <si>
    <t>9.38</t>
  </si>
  <si>
    <t>12.50</t>
  </si>
  <si>
    <t>Foraging substrate</t>
  </si>
  <si>
    <t>Foliage Density</t>
  </si>
  <si>
    <t>Live green-leaf</t>
  </si>
  <si>
    <t>Aerial leaf
litter</t>
  </si>
  <si>
    <t>Floor leaf
litter</t>
  </si>
  <si>
    <t>Scale
1</t>
  </si>
  <si>
    <t>Scale
2</t>
  </si>
  <si>
    <t>Scale
3</t>
  </si>
  <si>
    <t>Scale
4</t>
  </si>
  <si>
    <t>Scale
5</t>
  </si>
  <si>
    <t>Surface</t>
  </si>
  <si>
    <t>Underside</t>
  </si>
  <si>
    <t/>
  </si>
  <si>
    <t>22.22</t>
  </si>
  <si>
    <t>15.38</t>
  </si>
  <si>
    <t>16.67</t>
  </si>
  <si>
    <t>26.67</t>
  </si>
  <si>
    <t>6.67</t>
  </si>
  <si>
    <t>21.43</t>
  </si>
  <si>
    <t>28.57</t>
  </si>
  <si>
    <t>23.81</t>
  </si>
  <si>
    <t>45.24</t>
  </si>
  <si>
    <t>48.72</t>
  </si>
  <si>
    <t>17.95</t>
  </si>
  <si>
    <t>61.54</t>
  </si>
  <si>
    <t>77.78</t>
  </si>
  <si>
    <t>16.22</t>
  </si>
  <si>
    <t>70.27</t>
  </si>
  <si>
    <t>32.26</t>
  </si>
  <si>
    <t>67.74</t>
  </si>
  <si>
    <t>1.56</t>
  </si>
  <si>
    <t>89.06</t>
  </si>
  <si>
    <t>54.69</t>
  </si>
  <si>
    <t>32.81</t>
  </si>
  <si>
    <t>Sloupec2</t>
  </si>
  <si>
    <t>Sloupec3</t>
  </si>
  <si>
    <t>Sloupec4</t>
  </si>
  <si>
    <t>Sloupec5</t>
  </si>
  <si>
    <t>Sloupec6</t>
  </si>
  <si>
    <t>Sloupec7</t>
  </si>
  <si>
    <t>Sloupec8</t>
  </si>
  <si>
    <t>Sloupec9</t>
  </si>
  <si>
    <t>Sloupec10</t>
  </si>
  <si>
    <t>Sloupec11</t>
  </si>
  <si>
    <t>Sloupec12</t>
  </si>
  <si>
    <t>Sloupec13</t>
  </si>
  <si>
    <t>https://pubmed.ncbi.nlm.nih.gov/24415693/</t>
  </si>
  <si>
    <t>China</t>
  </si>
  <si>
    <t>Mansor &amp; Sah 2012</t>
  </si>
  <si>
    <t>10.3161/000164512X653890</t>
  </si>
  <si>
    <t>White-bellied Erpornis</t>
  </si>
  <si>
    <t>Asian Paradise-flycatcher</t>
  </si>
  <si>
    <t>56</t>
  </si>
  <si>
    <t>Black-naped Monarch</t>
  </si>
  <si>
    <t>39</t>
  </si>
  <si>
    <t>Green Iora</t>
  </si>
  <si>
    <t>71</t>
  </si>
  <si>
    <t>Asian Brown Flycatcher</t>
  </si>
  <si>
    <t>91</t>
  </si>
  <si>
    <t>Arctic Warbler</t>
  </si>
  <si>
    <t>Pin-striped Tit-babbler</t>
  </si>
  <si>
    <t>Chestnut-winged Babbler</t>
  </si>
  <si>
    <t>99</t>
  </si>
  <si>
    <t>Abbott’s Babbler</t>
  </si>
  <si>
    <t>31</t>
  </si>
  <si>
    <t>Rufescent Prinia</t>
  </si>
  <si>
    <t>Leaf litter</t>
  </si>
  <si>
    <t>Dead (leaves, branches)</t>
  </si>
  <si>
    <t>&lt; 2-cm branch underside</t>
  </si>
  <si>
    <t>surface</t>
  </si>
  <si>
    <t>&gt; 2-cm branch under</t>
  </si>
  <si>
    <t>leaf underside</t>
  </si>
  <si>
    <t>leaf surface</t>
  </si>
  <si>
    <t>Malacocincla abbotti</t>
  </si>
  <si>
    <t>%</t>
  </si>
  <si>
    <t>JapaneseWhite-eye</t>
  </si>
  <si>
    <t>43.6</t>
  </si>
  <si>
    <t>6.1</t>
  </si>
  <si>
    <t>4.9</t>
  </si>
  <si>
    <t>GreatTit</t>
  </si>
  <si>
    <t>48.1</t>
  </si>
  <si>
    <t>24.0</t>
  </si>
  <si>
    <t>Yellow-cheekedTit</t>
  </si>
  <si>
    <t>17.6</t>
  </si>
  <si>
    <t>VelvetFrontedNuthatch</t>
  </si>
  <si>
    <t>33.0</t>
  </si>
  <si>
    <t>67.0</t>
  </si>
  <si>
    <t>Blue-wingedMinla</t>
  </si>
  <si>
    <t>80.0</t>
  </si>
  <si>
    <t>7.5</t>
  </si>
  <si>
    <t>56.1</t>
  </si>
  <si>
    <t>24.4</t>
  </si>
  <si>
    <t>Fork-tailedSunbird</t>
  </si>
  <si>
    <t>75.0</t>
  </si>
  <si>
    <t>Yellow-browedWarbler</t>
  </si>
  <si>
    <t>52.5</t>
  </si>
  <si>
    <t>20.8</t>
  </si>
  <si>
    <t>19.2</t>
  </si>
  <si>
    <t>Lemon-rumpedWarbler</t>
  </si>
  <si>
    <t>35.2</t>
  </si>
  <si>
    <t>41.9</t>
  </si>
  <si>
    <t>21.2</t>
  </si>
  <si>
    <t>Microhabitats</t>
  </si>
  <si>
    <t xml:space="preserve"> leaf Surface</t>
  </si>
  <si>
    <t>Underneath</t>
  </si>
  <si>
    <r>
      <t>Branch(diameter&lt;2cm)</t>
    </r>
    <r>
      <rPr>
        <b/>
        <sz val="11"/>
        <color theme="1"/>
        <rFont val="Calibri"/>
        <family val="2"/>
        <scheme val="minor"/>
      </rPr>
      <t xml:space="preserve"> </t>
    </r>
    <r>
      <rPr>
        <sz val="11"/>
        <color rgb="FF000000"/>
        <rFont val="Calibri"/>
        <family val="2"/>
        <charset val="238"/>
      </rPr>
      <t>Surface</t>
    </r>
  </si>
  <si>
    <t>Branch(diameter&gt;2cm) Surface</t>
  </si>
  <si>
    <t>Dead(leaves,branches,treeholes)</t>
  </si>
  <si>
    <t>Buds,floralparts</t>
  </si>
  <si>
    <t>Climber</t>
  </si>
  <si>
    <t>Understoreyplantsandlitter</t>
  </si>
  <si>
    <t>JWE</t>
  </si>
  <si>
    <t>355(48.7)</t>
  </si>
  <si>
    <t>189(25.9)</t>
  </si>
  <si>
    <t>125(17.1)</t>
  </si>
  <si>
    <t>6(0.8)</t>
  </si>
  <si>
    <t>11(1.5)</t>
  </si>
  <si>
    <t>0(0.0)</t>
  </si>
  <si>
    <t>18(2.5)</t>
  </si>
  <si>
    <t>16(2.2)</t>
  </si>
  <si>
    <t>9(1.2)</t>
  </si>
  <si>
    <t>GT</t>
  </si>
  <si>
    <t>190(24.7)</t>
  </si>
  <si>
    <t>105(13.7)</t>
  </si>
  <si>
    <t>335(43.6)</t>
  </si>
  <si>
    <t>19(2.5)</t>
  </si>
  <si>
    <t>51(6.6)</t>
  </si>
  <si>
    <t>3(0.4)</t>
  </si>
  <si>
    <t>17(2.2)</t>
  </si>
  <si>
    <t>33(4.3)</t>
  </si>
  <si>
    <t>4(0.5)</t>
  </si>
  <si>
    <t>11(1.4)</t>
  </si>
  <si>
    <t>YCT</t>
  </si>
  <si>
    <t>13(17.3)</t>
  </si>
  <si>
    <t>12(16.0)</t>
  </si>
  <si>
    <t>23(30.7)</t>
  </si>
  <si>
    <t>1(1.3)</t>
  </si>
  <si>
    <t>10(13.3)</t>
  </si>
  <si>
    <t>2(2.7)</t>
  </si>
  <si>
    <t>4(5.3)</t>
  </si>
  <si>
    <t>8(10.7)</t>
  </si>
  <si>
    <t>VFN</t>
  </si>
  <si>
    <t>27(10.5)</t>
  </si>
  <si>
    <t>17(6.6)</t>
  </si>
  <si>
    <t>100(38.8)</t>
  </si>
  <si>
    <t>49(19.0)</t>
  </si>
  <si>
    <t>56(21.7)</t>
  </si>
  <si>
    <t>6(2.3)</t>
  </si>
  <si>
    <t>3(1.2)</t>
  </si>
  <si>
    <t>CTB</t>
  </si>
  <si>
    <t>65(27.4)</t>
  </si>
  <si>
    <t>60(25.3)</t>
  </si>
  <si>
    <t>59(24.9)</t>
  </si>
  <si>
    <t>6(2.5)</t>
  </si>
  <si>
    <t>1(0.4)</t>
  </si>
  <si>
    <t>8(3.4)</t>
  </si>
  <si>
    <t>10(4.2)</t>
  </si>
  <si>
    <t>27(11.4)</t>
  </si>
  <si>
    <t>BWM</t>
  </si>
  <si>
    <t>106(41.7)</t>
  </si>
  <si>
    <t>62(24.4)</t>
  </si>
  <si>
    <t>67(26.4)</t>
  </si>
  <si>
    <t>2(0.8)</t>
  </si>
  <si>
    <t>6(2.4)</t>
  </si>
  <si>
    <t>7(2.8)</t>
  </si>
  <si>
    <t>FTSB</t>
  </si>
  <si>
    <t>13(25.0)</t>
  </si>
  <si>
    <t>19(36.5)</t>
  </si>
  <si>
    <t>1(1.9)</t>
  </si>
  <si>
    <t>YBW</t>
  </si>
  <si>
    <t>153(39.4)</t>
  </si>
  <si>
    <t>124(32.1)</t>
  </si>
  <si>
    <t>4(1.0)</t>
  </si>
  <si>
    <t>84(21.8)</t>
  </si>
  <si>
    <t>1(0.3)</t>
  </si>
  <si>
    <t>13(3.4)</t>
  </si>
  <si>
    <t>7(1.8)</t>
  </si>
  <si>
    <t>LRW</t>
  </si>
  <si>
    <t>94(45.0)</t>
  </si>
  <si>
    <t>82(39.2)</t>
  </si>
  <si>
    <t>3(1.4)</t>
  </si>
  <si>
    <t>18(8.6)</t>
  </si>
  <si>
    <t>1(0.5)</t>
  </si>
  <si>
    <t>2(1.0)</t>
  </si>
  <si>
    <t>7(3.3)</t>
  </si>
  <si>
    <t>&gt;??</t>
  </si>
  <si>
    <t>??</t>
  </si>
  <si>
    <t>Great Tit</t>
  </si>
  <si>
    <t>Japanese White-eye</t>
  </si>
  <si>
    <t>Yellow-cheeked Tit</t>
  </si>
  <si>
    <t>Velvet-Fronted Nuthatch</t>
  </si>
  <si>
    <t>Blue-winged Minla</t>
  </si>
  <si>
    <t>Common Tailorbird</t>
  </si>
  <si>
    <t>Fork-tailed Sunbird</t>
  </si>
  <si>
    <t>Yellow-browed Warbler</t>
  </si>
  <si>
    <t>Lemon-rumped Warbler</t>
  </si>
  <si>
    <t>Phylloscopus inornatus</t>
  </si>
  <si>
    <t>Zosterops japonicus</t>
  </si>
  <si>
    <t>Phylloscopus proregulus</t>
  </si>
  <si>
    <t>Kwok 2009</t>
  </si>
  <si>
    <t>10.1016/j.chnaes.2009.09.014</t>
  </si>
  <si>
    <t>Hong Kong</t>
  </si>
  <si>
    <t>https://www.researchgate.net/publication/340995372_Guild_Composition_and_Niche_Overlap_of_Insectivorous_Birds_in_Evergreen_Rainforest</t>
  </si>
  <si>
    <t>monsoon forest</t>
  </si>
  <si>
    <t>canceled?</t>
  </si>
  <si>
    <t>https://www.wesca.net/Podoces/Podoces3/PODOCES%203_1-2_%20Foraging%20Behaviour%20in%20southern%20India.pdf</t>
  </si>
  <si>
    <t>montane wet temperate forests</t>
  </si>
  <si>
    <t>Somasundaram 2008</t>
  </si>
  <si>
    <t>Black-chinnedYuhina</t>
  </si>
  <si>
    <t>Yuhinanigrimenta</t>
  </si>
  <si>
    <t>Blue-throatedBarbet</t>
  </si>
  <si>
    <t>Megalaimaasiatica</t>
  </si>
  <si>
    <t>Blyth’sLeafWarbler</t>
  </si>
  <si>
    <t>Phylloscopusreguloides</t>
  </si>
  <si>
    <t>Chestnut-wingedCuckoo</t>
  </si>
  <si>
    <t>Clamatorcoromandus</t>
  </si>
  <si>
    <t>Grey-headedWoodpecker</t>
  </si>
  <si>
    <t>Picuscanus</t>
  </si>
  <si>
    <t>HimalayanBulbul</t>
  </si>
  <si>
    <t>Pycnonotusleucogenys</t>
  </si>
  <si>
    <t>LesserNecklacedLaughingthrush</t>
  </si>
  <si>
    <t>Garrulaxmonileger</t>
  </si>
  <si>
    <t>Long-tailedSibia</t>
  </si>
  <si>
    <t>Heterophasiapicaoides</t>
  </si>
  <si>
    <t>IndianWhite-eye</t>
  </si>
  <si>
    <t>Zosteropspalpebrosus</t>
  </si>
  <si>
    <t>PygmyBlueFlycatcher</t>
  </si>
  <si>
    <t>Muscicapellahodgsoni</t>
  </si>
  <si>
    <t>Rufous-breastedAccentor</t>
  </si>
  <si>
    <t>Prunellastrophiata</t>
  </si>
  <si>
    <t>Tickell’sLeafWarbler</t>
  </si>
  <si>
    <t>Phylloscopusaffinis</t>
  </si>
  <si>
    <t>VerditerFlycatcher</t>
  </si>
  <si>
    <t>Eumyiasthalassinus</t>
  </si>
  <si>
    <t>White-browedShrike-babbler</t>
  </si>
  <si>
    <t>Pteruthiusflaviscapis</t>
  </si>
  <si>
    <t>White-rumpedMunia</t>
  </si>
  <si>
    <t>Lonchurastriata</t>
  </si>
  <si>
    <t>White-tailedRobin</t>
  </si>
  <si>
    <t>Myiomelaleucura</t>
  </si>
  <si>
    <t>29.4</t>
  </si>
  <si>
    <t>66.6</t>
  </si>
  <si>
    <t>33.3</t>
  </si>
  <si>
    <t>61.1</t>
  </si>
  <si>
    <t>32.9</t>
  </si>
  <si>
    <t>63.9</t>
  </si>
  <si>
    <t>10.6</t>
  </si>
  <si>
    <t>18.1</t>
  </si>
  <si>
    <t>5.26</t>
  </si>
  <si>
    <t>68.4</t>
  </si>
  <si>
    <t>86.6</t>
  </si>
  <si>
    <t>86.2</t>
  </si>
  <si>
    <t>36.3</t>
  </si>
  <si>
    <t>63.6</t>
  </si>
  <si>
    <t>5.9</t>
  </si>
  <si>
    <t>94.1</t>
  </si>
  <si>
    <t>58.3</t>
  </si>
  <si>
    <t>62.1</t>
  </si>
  <si>
    <t>32.4</t>
  </si>
  <si>
    <t>5.88</t>
  </si>
  <si>
    <t>41.2</t>
  </si>
  <si>
    <t>23.5</t>
  </si>
  <si>
    <t>55.6</t>
  </si>
  <si>
    <t>17.5</t>
  </si>
  <si>
    <t>26.8</t>
  </si>
  <si>
    <t>21.4</t>
  </si>
  <si>
    <t>64.2</t>
  </si>
  <si>
    <t>57.9</t>
  </si>
  <si>
    <t>10.5</t>
  </si>
  <si>
    <t>17.2</t>
  </si>
  <si>
    <t>82.7</t>
  </si>
  <si>
    <t>77.2</t>
  </si>
  <si>
    <t>9.09</t>
  </si>
  <si>
    <t>13.6</t>
  </si>
  <si>
    <t>72.72</t>
  </si>
  <si>
    <t>79.2</t>
  </si>
  <si>
    <t>88.2</t>
  </si>
  <si>
    <t>11.8</t>
  </si>
  <si>
    <t>22.2</t>
  </si>
  <si>
    <t>55.5</t>
  </si>
  <si>
    <t>67.5</t>
  </si>
  <si>
    <t>Trunk/main branch</t>
  </si>
  <si>
    <t>Hemipus picatus</t>
  </si>
  <si>
    <t>Ficedula nigrorufa</t>
  </si>
  <si>
    <t>Parus nuchalis</t>
  </si>
  <si>
    <t>Acrocephalus dumetorum</t>
  </si>
  <si>
    <t>Alcippe poioicephala</t>
  </si>
  <si>
    <t>Nectarinia minima</t>
  </si>
  <si>
    <t>Dinopium javanense</t>
  </si>
  <si>
    <t>Garrulax jerdoni</t>
  </si>
  <si>
    <t>Pomatorhinus horsfieldii</t>
  </si>
  <si>
    <t>Lanius schach</t>
  </si>
  <si>
    <t>Eumyias albicaudata</t>
  </si>
  <si>
    <t>Columba elphinstonii</t>
  </si>
  <si>
    <t>Zosterops palpebrosus</t>
  </si>
  <si>
    <t>Phylloscopus affinis</t>
  </si>
  <si>
    <t>Brachypteryx major</t>
  </si>
  <si>
    <t>Megalaima viridis</t>
  </si>
  <si>
    <t>Iole indica</t>
  </si>
  <si>
    <t>Glean
Foliage</t>
  </si>
  <si>
    <t>Wood</t>
  </si>
  <si>
    <t>Probe
Wood</t>
  </si>
  <si>
    <t>Bar-winged Flycatchershrike</t>
  </si>
  <si>
    <t>Black-and-orange Flycatcher ¤</t>
  </si>
  <si>
    <t>Black Bulbul</t>
  </si>
  <si>
    <t>Black-lored Tit</t>
  </si>
  <si>
    <t>Blyth's Reed Warbler</t>
  </si>
  <si>
    <t>Brown-cheeked Fulvetta</t>
  </si>
  <si>
    <t>Crimson-backed Sunbird¤</t>
  </si>
  <si>
    <t>Eurasian Blackbird</t>
  </si>
  <si>
    <t>Common Flameback</t>
  </si>
  <si>
    <t>Grey-breasted Laughingthrush ¤</t>
  </si>
  <si>
    <t>Grey-headed Canary Flycatcher</t>
  </si>
  <si>
    <t>Grey Junglefowl</t>
  </si>
  <si>
    <t>Indian Scimitar Babbler</t>
  </si>
  <si>
    <t>Long-tailed Shrike</t>
  </si>
  <si>
    <t>Nilgiri Flycatcher ¤</t>
  </si>
  <si>
    <t>Nilgiri Wood-pigeon ¤*</t>
  </si>
  <si>
    <t>Oriental White-eye</t>
  </si>
  <si>
    <t>Plain Flowerpecker</t>
  </si>
  <si>
    <t>Red-whiskered Bulbul</t>
  </si>
  <si>
    <t>Scarlet Minivet</t>
  </si>
  <si>
    <t>Tytler’s Leaf Warbler</t>
  </si>
  <si>
    <t>Tickell’s Leaf Warbler</t>
  </si>
  <si>
    <t>Velvet-fronted Nuthatch</t>
  </si>
  <si>
    <t>White-cheeked Barbet</t>
  </si>
  <si>
    <t>White-bellied Shortwing¤*</t>
  </si>
  <si>
    <t>Yellow-browed Bulbul</t>
  </si>
  <si>
    <t>sp_english</t>
  </si>
  <si>
    <t>White-bellied Shortwing</t>
  </si>
  <si>
    <t>Nilgiri Wood-pigeon</t>
  </si>
  <si>
    <t>Nilgiri Flycatcher</t>
  </si>
  <si>
    <t>Grey-breasted Laughingthrush</t>
  </si>
  <si>
    <t>Crimson-backed Sunbird</t>
  </si>
  <si>
    <t>Black-and-orange Flycatcher</t>
  </si>
  <si>
    <t>Strophocincla cachinnans</t>
  </si>
  <si>
    <t>Myiomela major</t>
  </si>
  <si>
    <t>Parus xanthogenys</t>
  </si>
  <si>
    <t>Eumyias albicaudatus</t>
  </si>
  <si>
    <t>Foraging behavior</t>
  </si>
  <si>
    <t>Liana</t>
  </si>
  <si>
    <t>Red junglefowl</t>
  </si>
  <si>
    <t>Phasianidae</t>
  </si>
  <si>
    <t>Gallus varius</t>
  </si>
  <si>
    <t>Green junglefowl</t>
  </si>
  <si>
    <t>Pavo muticus</t>
  </si>
  <si>
    <t>Green p eafowl</t>
  </si>
  <si>
    <t>Rhampococcyx curvirostris</t>
  </si>
  <si>
    <t>Chestnut-breasted malkoha</t>
  </si>
  <si>
    <t>Cuculidae</t>
  </si>
  <si>
    <t>Centropus bengalensis</t>
  </si>
  <si>
    <t>Lesser coucal</t>
  </si>
  <si>
    <t>Picus puniceus</t>
  </si>
  <si>
    <t>Crimson-winged woodpecker</t>
  </si>
  <si>
    <t>Dendrocopos macei</t>
  </si>
  <si>
    <t>Fulvous-breasted woodpecker</t>
  </si>
  <si>
    <t>Dendrocopos moluccensis</t>
  </si>
  <si>
    <t>Pitta guajana</t>
  </si>
  <si>
    <t>Banded pitta</t>
  </si>
  <si>
    <t>Pittidae</t>
  </si>
  <si>
    <t>Lalage nigra</t>
  </si>
  <si>
    <t>Pied triller</t>
  </si>
  <si>
    <t>Campephagidae</t>
  </si>
  <si>
    <t>Pericrocotus cinnamomeus</t>
  </si>
  <si>
    <t>Small minivet</t>
  </si>
  <si>
    <t>Scarlet minivet</t>
  </si>
  <si>
    <t>Hemipus hirundinaceus</t>
  </si>
  <si>
    <t>Black-winged flycatcher-shrike</t>
  </si>
  <si>
    <t>Common iora</t>
  </si>
  <si>
    <t>Aegithinidae</t>
  </si>
  <si>
    <t>Pycnonotus aurigaster</t>
  </si>
  <si>
    <t>Sooty-headed bulbul</t>
  </si>
  <si>
    <t>Pycnonotidae</t>
  </si>
  <si>
    <t>Pycnonotus goiavier</t>
  </si>
  <si>
    <t>Yellow-vented bulbul</t>
  </si>
  <si>
    <t>Long-tailed shrike</t>
  </si>
  <si>
    <t>Laniidae</t>
  </si>
  <si>
    <t>Black-capped babbler</t>
  </si>
  <si>
    <t>Timaliidae</t>
  </si>
  <si>
    <t>Malacocincla sepiarium</t>
  </si>
  <si>
    <t>Horsfield's babbler</t>
  </si>
  <si>
    <t>Prinia familiaris</t>
  </si>
  <si>
    <t>Bar-winged pinia</t>
  </si>
  <si>
    <t>Sylviidae</t>
  </si>
  <si>
    <t>Common tailorbird</t>
  </si>
  <si>
    <t>Orthotomus ruficeps</t>
  </si>
  <si>
    <t>Ashy tailorbird</t>
  </si>
  <si>
    <t>Hypothymis azurea</t>
  </si>
  <si>
    <t>Black-naped monarch</t>
  </si>
  <si>
    <t>Monarchidae</t>
  </si>
  <si>
    <t>Rhipidura javanica</t>
  </si>
  <si>
    <t>Pied fantail</t>
  </si>
  <si>
    <t>Rhipiduridae</t>
  </si>
  <si>
    <t>Great tit</t>
  </si>
  <si>
    <t>Ashy drongo</t>
  </si>
  <si>
    <t>Dicruridae</t>
  </si>
  <si>
    <t>Crypsirina temia</t>
  </si>
  <si>
    <t>Racket-tailed treepie</t>
  </si>
  <si>
    <t>check</t>
  </si>
  <si>
    <t>?? Missing even in original</t>
  </si>
  <si>
    <t>Sunda-pygmy woodpecker</t>
  </si>
  <si>
    <t>At a</t>
  </si>
  <si>
    <t>Gleaning/</t>
  </si>
  <si>
    <t>Probing /</t>
  </si>
  <si>
    <t>Hawking/</t>
  </si>
  <si>
    <t>n_obs</t>
  </si>
  <si>
    <t>flower</t>
  </si>
  <si>
    <t>hover gleaning</t>
  </si>
  <si>
    <t>bark-probing</t>
  </si>
  <si>
    <t>sallying</t>
  </si>
  <si>
    <t>Brown Honeyeater</t>
  </si>
  <si>
    <t>White-fronted Honeyeater</t>
  </si>
  <si>
    <t>Red Wattlebird</t>
  </si>
  <si>
    <t>Yellow-plumed Honeyeater</t>
  </si>
  <si>
    <t>White-eared Honeyeater</t>
  </si>
  <si>
    <t>Brown-headed Honeyeater</t>
  </si>
  <si>
    <t>Yellow-throated Miner</t>
  </si>
  <si>
    <t>Singing Honeyeater</t>
  </si>
  <si>
    <t>Spiny-cheeked Honeyeater</t>
  </si>
  <si>
    <t>Redthroat</t>
  </si>
  <si>
    <t>Weebill</t>
  </si>
  <si>
    <t>Inland Thornbill</t>
  </si>
  <si>
    <t>Striated Pardalote</t>
  </si>
  <si>
    <t>Ground-feeding</t>
  </si>
  <si>
    <t>/ pouncing</t>
  </si>
  <si>
    <t>Lichmera indistincta</t>
  </si>
  <si>
    <t>Phylidonyris albifrons</t>
  </si>
  <si>
    <t>Anthochaera carunculata</t>
  </si>
  <si>
    <t>Lichenostomus ornatus</t>
  </si>
  <si>
    <t>Lichenostomus leucotis</t>
  </si>
  <si>
    <t>Melithreptus brevirostris</t>
  </si>
  <si>
    <t>Manorina flavigula</t>
  </si>
  <si>
    <t>Lichenostomus virescens</t>
  </si>
  <si>
    <t>Acanthagenys rufogularis</t>
  </si>
  <si>
    <t>Petroica goodenovii</t>
  </si>
  <si>
    <t>Pyrrholaemus brunneus</t>
  </si>
  <si>
    <t>Pomatostomus superciliosus</t>
  </si>
  <si>
    <t>Smicrornis brevirostris</t>
  </si>
  <si>
    <t>Acanthiza uropygialis</t>
  </si>
  <si>
    <t>Acanthiza apicalis</t>
  </si>
  <si>
    <t>Pardalotus striatus</t>
  </si>
  <si>
    <t>Morris Wooler 2001</t>
  </si>
  <si>
    <t>10.1071/MU00062</t>
  </si>
  <si>
    <t>South-Western Australia</t>
  </si>
  <si>
    <t>semi-arid woodland</t>
  </si>
  <si>
    <t>Woinarski 1989</t>
  </si>
  <si>
    <t>Eumyias thalassinus</t>
  </si>
  <si>
    <t>Nectarinia jugularis</t>
  </si>
  <si>
    <t xml:space="preserve"> Glean</t>
  </si>
  <si>
    <t>Attack</t>
  </si>
  <si>
    <t xml:space="preserve"> Pursue</t>
  </si>
  <si>
    <t>Foliage layer</t>
  </si>
  <si>
    <t>Sprig</t>
  </si>
  <si>
    <t xml:space="preserve"> Asperata</t>
  </si>
  <si>
    <t>Popisky řádků</t>
  </si>
  <si>
    <t>Celkový součet</t>
  </si>
  <si>
    <t>Součet z n</t>
  </si>
  <si>
    <t>Součet z Air</t>
  </si>
  <si>
    <t>Součet z Bark</t>
  </si>
  <si>
    <t>Součet z Flower</t>
  </si>
  <si>
    <t>Součet z Ground</t>
  </si>
  <si>
    <t>Součet z Leaf</t>
  </si>
  <si>
    <t>Součet z Other</t>
  </si>
  <si>
    <t>Součet z N_sub</t>
  </si>
  <si>
    <t>druh</t>
  </si>
  <si>
    <t>hang_glean</t>
  </si>
  <si>
    <t>hover_snatch</t>
  </si>
  <si>
    <t>snatch</t>
  </si>
  <si>
    <t>manipulation</t>
  </si>
  <si>
    <t>flycatch</t>
  </si>
  <si>
    <t>pounce</t>
  </si>
  <si>
    <t>bark</t>
  </si>
  <si>
    <t>leaf</t>
  </si>
  <si>
    <t>ground</t>
  </si>
  <si>
    <t>other</t>
  </si>
  <si>
    <t>Certhia_familiaris</t>
  </si>
  <si>
    <t>Chloris_chloris</t>
  </si>
  <si>
    <t>Coccothraustes_coccothraustes</t>
  </si>
  <si>
    <t>Cyanistes_caeruleus</t>
  </si>
  <si>
    <t>Dendrocopos_medius</t>
  </si>
  <si>
    <t>Dryocoptes_martius</t>
  </si>
  <si>
    <t>Ficedula_albicollis</t>
  </si>
  <si>
    <t>Muscicapa_striata</t>
  </si>
  <si>
    <t>Oriolus_oriolus</t>
  </si>
  <si>
    <t>Phoenicorus_phoenicorus</t>
  </si>
  <si>
    <t>Phylloscopus_sibilatrix</t>
  </si>
  <si>
    <t>Poecile_palustris</t>
  </si>
  <si>
    <t>Sturnus_vulgaris</t>
  </si>
  <si>
    <t>Study</t>
  </si>
  <si>
    <t>N_BEH</t>
  </si>
  <si>
    <t>N_SUB</t>
  </si>
  <si>
    <t>zdroj_dat</t>
  </si>
  <si>
    <t>Ulicny 25?</t>
  </si>
  <si>
    <t>Uličný</t>
  </si>
  <si>
    <t>Carduelis_chloris</t>
  </si>
  <si>
    <t>Dryocopus_martius</t>
  </si>
  <si>
    <t>Phoenicurus_phoenicurus</t>
  </si>
  <si>
    <t>Parus_palustris</t>
  </si>
  <si>
    <t>Seiurus_aurocapilla</t>
  </si>
  <si>
    <t>Psittacula_roseata</t>
  </si>
  <si>
    <t>Picus chlorolophus</t>
  </si>
  <si>
    <t>no method</t>
  </si>
  <si>
    <t>only percentages</t>
  </si>
  <si>
    <t>Winter (though it's Georgia, USA)</t>
  </si>
  <si>
    <t>non-breeding, flush-chase method!</t>
  </si>
  <si>
    <t>n species includes non-passerines</t>
  </si>
  <si>
    <t>weird substrates (flush-chase)</t>
  </si>
  <si>
    <t>Remesova 2020</t>
  </si>
  <si>
    <t>10.1080/01584197.2019.1644183</t>
  </si>
  <si>
    <t>Victoria</t>
  </si>
  <si>
    <t>Eastern Australia</t>
  </si>
  <si>
    <t>10.1071/MU9860168</t>
  </si>
  <si>
    <t>Crome 1978</t>
  </si>
  <si>
    <t>Frith 1984</t>
  </si>
  <si>
    <t>Noske 1996</t>
  </si>
  <si>
    <t>Antos 2006</t>
  </si>
  <si>
    <t>Ford 1986</t>
  </si>
  <si>
    <t>New South Wales</t>
  </si>
  <si>
    <t>Recher 1985</t>
  </si>
  <si>
    <t>10.1111/j.1442-9993.1985.tb00902.x</t>
  </si>
  <si>
    <t>Southeastern Australia</t>
  </si>
  <si>
    <t>Recher Davis 1998</t>
  </si>
  <si>
    <t>Western Australia</t>
  </si>
  <si>
    <t>10.1111/j.1442-9993.1998.tb00762.x</t>
  </si>
  <si>
    <t>https://doi.org/10.1071/WR96052</t>
  </si>
  <si>
    <t>Central Australia</t>
  </si>
  <si>
    <t>Recher Davis 1997</t>
  </si>
  <si>
    <t>Cale 1994</t>
  </si>
  <si>
    <t>Tasmania</t>
  </si>
  <si>
    <t>Recher 1989</t>
  </si>
  <si>
    <t>https://doi.org/10.1071/MU9890204</t>
  </si>
  <si>
    <t>Sclerophyll Forest</t>
  </si>
  <si>
    <t>https://doi.org/10.1071/MU9940116</t>
  </si>
  <si>
    <t>Remes et al.</t>
  </si>
  <si>
    <t>YF</t>
  </si>
  <si>
    <t>BC</t>
  </si>
  <si>
    <t>RN</t>
  </si>
  <si>
    <t>WW</t>
  </si>
  <si>
    <t>ST</t>
  </si>
  <si>
    <t>GK</t>
  </si>
  <si>
    <t>RK</t>
  </si>
  <si>
    <t>NV</t>
  </si>
  <si>
    <t>MG</t>
  </si>
  <si>
    <t>YR</t>
  </si>
  <si>
    <t>BA</t>
  </si>
  <si>
    <t>CW</t>
  </si>
  <si>
    <t>AR</t>
  </si>
  <si>
    <t>PF</t>
  </si>
  <si>
    <t>Leaf glean</t>
  </si>
  <si>
    <t>Leaf hawk</t>
  </si>
  <si>
    <t>Leaf hover</t>
  </si>
  <si>
    <t>Twig peck</t>
  </si>
  <si>
    <t>Twig glean</t>
  </si>
  <si>
    <t>Twig hawk and hover</t>
  </si>
  <si>
    <t>Branch peck</t>
  </si>
  <si>
    <t>Branch glean</t>
  </si>
  <si>
    <t>Bole peck</t>
  </si>
  <si>
    <t>Bole glean</t>
  </si>
  <si>
    <t>Litter peck</t>
  </si>
  <si>
    <t>Litter glean</t>
  </si>
  <si>
    <t>Fallen log maneuvers</t>
  </si>
  <si>
    <t>Aerial flycatcher</t>
  </si>
  <si>
    <t>WT</t>
  </si>
  <si>
    <t>J</t>
  </si>
  <si>
    <t>Species_abb</t>
  </si>
  <si>
    <t>Abbreviation</t>
  </si>
  <si>
    <t>Yellow-bellied Flycatcher</t>
  </si>
  <si>
    <t>Empidonax flaviventris</t>
  </si>
  <si>
    <t>Boreal Chickadee</t>
  </si>
  <si>
    <t>Parus hudsonicus littoralis</t>
  </si>
  <si>
    <t>Red-breasted Nuthatch</t>
  </si>
  <si>
    <t>Sitta canadensis</t>
  </si>
  <si>
    <t>Winter Wren</t>
  </si>
  <si>
    <t>Troglodytes troglodytes hiemalis</t>
  </si>
  <si>
    <t>Swainson's Thrush</t>
  </si>
  <si>
    <t>Catharus ustulatus swainsoni</t>
  </si>
  <si>
    <t>Gray-cheeked Thrush</t>
  </si>
  <si>
    <t>Catharus minimus bicknelli</t>
  </si>
  <si>
    <t>Regulus satrapa satrapa</t>
  </si>
  <si>
    <t>Regulus calendula calendula</t>
  </si>
  <si>
    <t>Solitary Vireo</t>
  </si>
  <si>
    <t>Vireo solitarius solitarius</t>
  </si>
  <si>
    <t>Nashville Warbler</t>
  </si>
  <si>
    <t>Vermivora ruficapilla ruficapilla</t>
  </si>
  <si>
    <t>Magnolia Warbler</t>
  </si>
  <si>
    <t>Dendroica magnolia</t>
  </si>
  <si>
    <t>Dendroica coronata coronata</t>
  </si>
  <si>
    <t>Black-throated Green Warbler</t>
  </si>
  <si>
    <t>Dendroica virens virens</t>
  </si>
  <si>
    <t>Dendroica castanea</t>
  </si>
  <si>
    <t>Blackpoll Warbler</t>
  </si>
  <si>
    <t>Dendroica striata</t>
  </si>
  <si>
    <t>Canada Warbler</t>
  </si>
  <si>
    <t>Wilsonia canadensis</t>
  </si>
  <si>
    <t>Carpodacus purpureus purpureus</t>
  </si>
  <si>
    <t>Dark-eyed Junco</t>
  </si>
  <si>
    <t>Junco hyemalis hyemalis</t>
  </si>
  <si>
    <t>White-throated Sparrow</t>
  </si>
  <si>
    <t>Zonotrichia albicollis</t>
  </si>
  <si>
    <t>Grey-cheeked Thrush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</si>
</sst>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809]General"/>
    <numFmt numFmtId="165" formatCode="0.000"/>
    <numFmt numFmtId="166" formatCode="0.0"/>
  </numFmts>
  <fonts count="15" x14ac:knownFonts="1">
    <font>
      <sz val="11"/>
      <color rgb="FF000000"/>
      <name val="Calibri"/>
      <family val="2"/>
      <charset val="238"/>
    </font>
    <font>
      <sz val="11"/>
      <color rgb="FF000000"/>
      <name val="Calibri"/>
      <family val="2"/>
      <charset val="1"/>
    </font>
    <font>
      <sz val="11"/>
      <color theme="1"/>
      <name val="Calibri"/>
      <family val="2"/>
      <charset val="238"/>
    </font>
    <font>
      <sz val="11"/>
      <name val="Calibri"/>
      <family val="2"/>
      <charset val="238"/>
    </font>
    <font>
      <sz val="10"/>
      <color rgb="FF000000"/>
      <name val="Arial"/>
      <charset val="1"/>
    </font>
    <font>
      <sz val="11"/>
      <color rgb="FF333333"/>
      <name val="Arial"/>
      <family val="2"/>
      <charset val="238"/>
    </font>
    <font>
      <b/>
      <sz val="11"/>
      <color rgb="FF000000"/>
      <name val="Calibri"/>
      <family val="2"/>
      <charset val="1"/>
    </font>
    <font>
      <sz val="10"/>
      <name val="Arial"/>
      <family val="2"/>
    </font>
    <font>
      <i/>
      <sz val="11"/>
      <color rgb="FF000000"/>
      <name val="Calibri"/>
      <family val="2"/>
      <charset val="238"/>
    </font>
    <font>
      <u/>
      <sz val="11"/>
      <color theme="10"/>
      <name val="Calibri"/>
      <family val="2"/>
      <charset val="238"/>
    </font>
    <font>
      <sz val="11"/>
      <color rgb="FF9C5700"/>
      <name val="Calibri"/>
      <family val="2"/>
      <charset val="238"/>
      <scheme val="minor"/>
    </font>
    <font>
      <sz val="8"/>
      <name val="Calibri"/>
      <family val="2"/>
      <charset val="238"/>
    </font>
    <font>
      <b/>
      <sz val="11"/>
      <color rgb="FF9C5700"/>
      <name val="Calibri"/>
      <family val="2"/>
      <charset val="238"/>
      <scheme val="minor"/>
    </font>
    <font>
      <sz val="12"/>
      <color rgb="FF212529"/>
      <name val="Calibri"/>
      <family val="2"/>
      <charset val="238"/>
      <scheme val="minor"/>
    </font>
    <font>
      <b/>
      <sz val="11"/>
      <color theme="1"/>
      <name val="Calibri"/>
      <family val="2"/>
      <scheme val="minor"/>
    </font>
  </fonts>
  <fills count="29">
    <fill>
      <patternFill patternType="none"/>
    </fill>
    <fill>
      <patternFill patternType="gray125"/>
    </fill>
    <fill>
      <patternFill patternType="solid">
        <fgColor rgb="FFFFC000"/>
        <bgColor rgb="FFFF972F"/>
      </patternFill>
    </fill>
    <fill>
      <patternFill patternType="solid">
        <fgColor rgb="FF92D050"/>
        <bgColor rgb="FF81D41A"/>
      </patternFill>
    </fill>
    <fill>
      <patternFill patternType="solid">
        <fgColor rgb="FFF10D0C"/>
        <bgColor rgb="FFFF0000"/>
      </patternFill>
    </fill>
    <fill>
      <patternFill patternType="solid">
        <fgColor rgb="FFF79646"/>
        <bgColor rgb="FFFF972F"/>
      </patternFill>
    </fill>
    <fill>
      <patternFill patternType="solid">
        <fgColor rgb="FFFF0000"/>
        <bgColor rgb="FFF10D0C"/>
      </patternFill>
    </fill>
    <fill>
      <patternFill patternType="solid">
        <fgColor rgb="FFFFFF00"/>
        <bgColor rgb="FFFFFF00"/>
      </patternFill>
    </fill>
    <fill>
      <patternFill patternType="solid">
        <fgColor rgb="FF95B3D7"/>
        <bgColor rgb="FF9999FF"/>
      </patternFill>
    </fill>
    <fill>
      <patternFill patternType="solid">
        <fgColor rgb="FFFAC090"/>
        <bgColor rgb="FFFFC7CE"/>
      </patternFill>
    </fill>
    <fill>
      <patternFill patternType="solid">
        <fgColor rgb="FF00B050"/>
        <bgColor rgb="FF3FAF46"/>
      </patternFill>
    </fill>
    <fill>
      <patternFill patternType="solid">
        <fgColor rgb="FFFF972F"/>
        <bgColor rgb="FFF79646"/>
      </patternFill>
    </fill>
    <fill>
      <patternFill patternType="solid">
        <fgColor rgb="FF81D41A"/>
        <bgColor rgb="FF92D050"/>
      </patternFill>
    </fill>
    <fill>
      <patternFill patternType="solid">
        <fgColor rgb="FF3FAF46"/>
        <bgColor rgb="FF00B050"/>
      </patternFill>
    </fill>
    <fill>
      <patternFill patternType="solid">
        <fgColor rgb="FFFFD966"/>
        <bgColor rgb="FFFAC090"/>
      </patternFill>
    </fill>
    <fill>
      <patternFill patternType="solid">
        <fgColor theme="9" tint="0.79979857783745845"/>
        <bgColor rgb="FFD9D9D9"/>
      </patternFill>
    </fill>
    <fill>
      <patternFill patternType="solid">
        <fgColor rgb="FFFFFFFF"/>
        <bgColor rgb="FFFFFFCC"/>
      </patternFill>
    </fill>
    <fill>
      <patternFill patternType="solid">
        <fgColor rgb="FFC3D69B"/>
        <bgColor rgb="FFA9D18E"/>
      </patternFill>
    </fill>
    <fill>
      <patternFill patternType="solid">
        <fgColor rgb="FF00B050"/>
        <bgColor indexed="64"/>
      </patternFill>
    </fill>
    <fill>
      <patternFill patternType="solid">
        <fgColor rgb="FFFFFF00"/>
        <bgColor rgb="FF81D41A"/>
      </patternFill>
    </fill>
    <fill>
      <patternFill patternType="solid">
        <fgColor rgb="FFFFEB9C"/>
      </patternFill>
    </fill>
    <fill>
      <patternFill patternType="solid">
        <fgColor rgb="FFFF0000"/>
        <bgColor indexed="64"/>
      </patternFill>
    </fill>
    <fill>
      <patternFill patternType="solid">
        <fgColor rgb="FFFF0000"/>
        <bgColor rgb="FF81D41A"/>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6" tint="0.39997558519241921"/>
        <bgColor indexed="64"/>
      </patternFill>
    </fill>
    <fill>
      <patternFill patternType="solid">
        <fgColor theme="5" tint="-0.249977111117893"/>
        <bgColor indexed="64"/>
      </patternFill>
    </fill>
  </fills>
  <borders count="25">
    <border>
      <left/>
      <right/>
      <top/>
      <bottom/>
      <diagonal/>
    </border>
    <border>
      <left style="medium">
        <color rgb="FFF79646"/>
      </left>
      <right/>
      <top style="medium">
        <color rgb="FFF79646"/>
      </top>
      <bottom/>
      <diagonal/>
    </border>
    <border>
      <left/>
      <right/>
      <top style="medium">
        <color rgb="FFF79646"/>
      </top>
      <bottom/>
      <diagonal/>
    </border>
    <border>
      <left/>
      <right style="medium">
        <color rgb="FFF79646"/>
      </right>
      <top style="medium">
        <color rgb="FFF79646"/>
      </top>
      <bottom/>
      <diagonal/>
    </border>
    <border>
      <left style="medium">
        <color rgb="FFC0504D"/>
      </left>
      <right/>
      <top style="medium">
        <color rgb="FFC0504D"/>
      </top>
      <bottom/>
      <diagonal/>
    </border>
    <border>
      <left/>
      <right/>
      <top style="medium">
        <color rgb="FFC0504D"/>
      </top>
      <bottom/>
      <diagonal/>
    </border>
    <border>
      <left/>
      <right style="medium">
        <color rgb="FFC0504D"/>
      </right>
      <top style="medium">
        <color rgb="FFC0504D"/>
      </top>
      <bottom/>
      <diagonal/>
    </border>
    <border>
      <left style="medium">
        <color rgb="FFF79646"/>
      </left>
      <right/>
      <top/>
      <bottom/>
      <diagonal/>
    </border>
    <border>
      <left/>
      <right style="medium">
        <color rgb="FFF79646"/>
      </right>
      <top/>
      <bottom/>
      <diagonal/>
    </border>
    <border>
      <left style="medium">
        <color rgb="FFC0504D"/>
      </left>
      <right/>
      <top/>
      <bottom/>
      <diagonal/>
    </border>
    <border>
      <left/>
      <right style="medium">
        <color rgb="FFC0504D"/>
      </right>
      <top/>
      <bottom/>
      <diagonal/>
    </border>
    <border>
      <left style="medium">
        <color rgb="FFF79646"/>
      </left>
      <right/>
      <top/>
      <bottom style="medium">
        <color rgb="FFF79646"/>
      </bottom>
      <diagonal/>
    </border>
    <border>
      <left/>
      <right/>
      <top/>
      <bottom style="medium">
        <color rgb="FFF79646"/>
      </bottom>
      <diagonal/>
    </border>
    <border>
      <left/>
      <right style="medium">
        <color rgb="FFF79646"/>
      </right>
      <top/>
      <bottom style="medium">
        <color rgb="FFF79646"/>
      </bottom>
      <diagonal/>
    </border>
    <border>
      <left style="medium">
        <color rgb="FFC0504D"/>
      </left>
      <right/>
      <top/>
      <bottom style="medium">
        <color rgb="FFC0504D"/>
      </bottom>
      <diagonal/>
    </border>
    <border>
      <left/>
      <right/>
      <top/>
      <bottom style="medium">
        <color rgb="FFC0504D"/>
      </bottom>
      <diagonal/>
    </border>
    <border>
      <left/>
      <right style="medium">
        <color rgb="FFC0504D"/>
      </right>
      <top/>
      <bottom style="medium">
        <color rgb="FFC0504D"/>
      </bottom>
      <diagonal/>
    </border>
    <border>
      <left/>
      <right/>
      <top style="thin">
        <color theme="9" tint="0.39967040009765925"/>
      </top>
      <bottom style="thin">
        <color theme="9" tint="0.39967040009765925"/>
      </bottom>
      <diagonal/>
    </border>
    <border>
      <left/>
      <right style="thin">
        <color theme="9" tint="0.39967040009765925"/>
      </right>
      <top style="thin">
        <color theme="9" tint="0.39967040009765925"/>
      </top>
      <bottom style="thin">
        <color theme="9" tint="0.39967040009765925"/>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
      <left/>
      <right style="thin">
        <color indexed="64"/>
      </right>
      <top/>
      <bottom/>
      <diagonal/>
    </border>
    <border>
      <left style="thin">
        <color theme="3"/>
      </left>
      <right style="thin">
        <color theme="3"/>
      </right>
      <top style="thin">
        <color theme="3"/>
      </top>
      <bottom style="thin">
        <color theme="3"/>
      </bottom>
      <diagonal/>
    </border>
    <border>
      <left style="thin">
        <color theme="3"/>
      </left>
      <right style="thin">
        <color theme="3"/>
      </right>
      <top/>
      <bottom/>
      <diagonal/>
    </border>
  </borders>
  <cellStyleXfs count="3">
    <xf numFmtId="0" fontId="0" fillId="0" borderId="0"/>
    <xf numFmtId="0" fontId="9" fillId="0" borderId="0" applyNumberFormat="0" applyFill="0" applyBorder="0" applyAlignment="0" applyProtection="0"/>
    <xf numFmtId="0" fontId="10" fillId="20" borderId="0" applyNumberFormat="0" applyBorder="0" applyAlignment="0" applyProtection="0"/>
  </cellStyleXfs>
  <cellXfs count="91">
    <xf numFmtId="0" fontId="0" fillId="0" borderId="0" xfId="0"/>
    <xf numFmtId="0" fontId="0" fillId="2" borderId="0" xfId="0" applyFill="1"/>
    <xf numFmtId="0" fontId="0" fillId="3" borderId="0" xfId="0" applyFill="1"/>
    <xf numFmtId="0" fontId="0" fillId="0" borderId="0" xfId="0" applyAlignment="1">
      <alignment wrapText="1"/>
    </xf>
    <xf numFmtId="0" fontId="1" fillId="4" borderId="0" xfId="0" applyFont="1" applyFill="1"/>
    <xf numFmtId="0" fontId="1" fillId="0" borderId="0" xfId="0" applyFont="1"/>
    <xf numFmtId="0" fontId="0" fillId="4" borderId="0" xfId="0" applyFill="1"/>
    <xf numFmtId="0" fontId="0" fillId="5" borderId="0" xfId="0" applyFill="1" applyAlignment="1">
      <alignment wrapText="1"/>
    </xf>
    <xf numFmtId="0" fontId="0" fillId="5" borderId="0" xfId="0" applyFill="1"/>
    <xf numFmtId="0" fontId="0" fillId="6" borderId="0" xfId="0" applyFill="1"/>
    <xf numFmtId="0" fontId="0" fillId="6" borderId="0" xfId="0" applyFill="1" applyAlignment="1">
      <alignment vertical="top"/>
    </xf>
    <xf numFmtId="0" fontId="0" fillId="7" borderId="1" xfId="0" applyFill="1" applyBorder="1"/>
    <xf numFmtId="0" fontId="0" fillId="7" borderId="2" xfId="0" applyFill="1" applyBorder="1"/>
    <xf numFmtId="0" fontId="0" fillId="7" borderId="3" xfId="0" applyFill="1" applyBorder="1"/>
    <xf numFmtId="0" fontId="0" fillId="8" borderId="0" xfId="0" applyFill="1"/>
    <xf numFmtId="0" fontId="0" fillId="9" borderId="4" xfId="0" applyFill="1" applyBorder="1"/>
    <xf numFmtId="0" fontId="0" fillId="9" borderId="5" xfId="0" applyFill="1" applyBorder="1"/>
    <xf numFmtId="0" fontId="0" fillId="9" borderId="6" xfId="0" applyFill="1" applyBorder="1"/>
    <xf numFmtId="1" fontId="0" fillId="0" borderId="7" xfId="0" applyNumberFormat="1" applyBorder="1"/>
    <xf numFmtId="1" fontId="0" fillId="0" borderId="0" xfId="0" applyNumberFormat="1"/>
    <xf numFmtId="1" fontId="0" fillId="0" borderId="8" xfId="0" applyNumberFormat="1" applyBorder="1"/>
    <xf numFmtId="1" fontId="0" fillId="0" borderId="9" xfId="0" applyNumberFormat="1" applyBorder="1"/>
    <xf numFmtId="1" fontId="0" fillId="0" borderId="10" xfId="0" applyNumberFormat="1" applyBorder="1"/>
    <xf numFmtId="1" fontId="0" fillId="0" borderId="11" xfId="0" applyNumberFormat="1" applyBorder="1"/>
    <xf numFmtId="1" fontId="0" fillId="0" borderId="12" xfId="0" applyNumberFormat="1" applyBorder="1"/>
    <xf numFmtId="1" fontId="0" fillId="0" borderId="13" xfId="0" applyNumberFormat="1" applyBorder="1"/>
    <xf numFmtId="1" fontId="0" fillId="0" borderId="14" xfId="0" applyNumberFormat="1" applyBorder="1"/>
    <xf numFmtId="1" fontId="0" fillId="0" borderId="15" xfId="0" applyNumberFormat="1" applyBorder="1"/>
    <xf numFmtId="1" fontId="0" fillId="0" borderId="16" xfId="0" applyNumberFormat="1" applyBorder="1"/>
    <xf numFmtId="0" fontId="0" fillId="0" borderId="0" xfId="0" applyAlignment="1">
      <alignment horizontal="left"/>
    </xf>
    <xf numFmtId="0" fontId="0" fillId="10" borderId="0" xfId="0" applyFill="1"/>
    <xf numFmtId="0" fontId="0" fillId="11" borderId="0" xfId="0" applyFill="1"/>
    <xf numFmtId="0" fontId="0" fillId="9" borderId="0" xfId="0" applyFill="1"/>
    <xf numFmtId="0" fontId="0" fillId="7" borderId="0" xfId="0" applyFill="1"/>
    <xf numFmtId="0" fontId="0" fillId="12" borderId="0" xfId="0" applyFill="1"/>
    <xf numFmtId="0" fontId="0" fillId="13" borderId="0" xfId="0" applyFill="1"/>
    <xf numFmtId="0" fontId="0" fillId="14" borderId="0" xfId="0" applyFill="1"/>
    <xf numFmtId="0" fontId="2" fillId="0" borderId="17" xfId="0" applyFont="1" applyBorder="1"/>
    <xf numFmtId="0" fontId="2" fillId="0" borderId="18" xfId="0" applyFont="1" applyBorder="1"/>
    <xf numFmtId="0" fontId="2" fillId="15" borderId="17" xfId="0" applyFont="1" applyFill="1" applyBorder="1"/>
    <xf numFmtId="0" fontId="2" fillId="15" borderId="18" xfId="0" applyFont="1" applyFill="1" applyBorder="1"/>
    <xf numFmtId="164" fontId="0" fillId="0" borderId="0" xfId="0" applyNumberFormat="1"/>
    <xf numFmtId="1" fontId="0" fillId="14" borderId="0" xfId="0" applyNumberFormat="1" applyFill="1"/>
    <xf numFmtId="49" fontId="0" fillId="0" borderId="0" xfId="0" applyNumberFormat="1"/>
    <xf numFmtId="0" fontId="3" fillId="14" borderId="0" xfId="0" applyFont="1" applyFill="1"/>
    <xf numFmtId="0" fontId="4" fillId="0" borderId="0" xfId="0" applyFont="1" applyAlignment="1">
      <alignment wrapText="1"/>
    </xf>
    <xf numFmtId="1" fontId="0" fillId="2" borderId="0" xfId="0" applyNumberFormat="1" applyFill="1"/>
    <xf numFmtId="0" fontId="0" fillId="0" borderId="19" xfId="0" applyBorder="1"/>
    <xf numFmtId="0" fontId="5" fillId="16" borderId="19" xfId="0" applyFont="1" applyFill="1" applyBorder="1" applyAlignment="1">
      <alignment vertical="top" wrapText="1"/>
    </xf>
    <xf numFmtId="0" fontId="0" fillId="10" borderId="19" xfId="0" applyFill="1" applyBorder="1"/>
    <xf numFmtId="1" fontId="0" fillId="10" borderId="0" xfId="0" applyNumberFormat="1" applyFill="1"/>
    <xf numFmtId="1" fontId="0" fillId="0" borderId="19" xfId="0" applyNumberFormat="1" applyBorder="1"/>
    <xf numFmtId="1" fontId="0" fillId="2" borderId="19" xfId="0" applyNumberFormat="1" applyFill="1" applyBorder="1"/>
    <xf numFmtId="165" fontId="0" fillId="0" borderId="0" xfId="0" applyNumberFormat="1"/>
    <xf numFmtId="0" fontId="6" fillId="0" borderId="0" xfId="0" applyFont="1"/>
    <xf numFmtId="165" fontId="6" fillId="0" borderId="0" xfId="0" applyNumberFormat="1" applyFont="1"/>
    <xf numFmtId="0" fontId="6" fillId="7" borderId="0" xfId="0" applyFont="1" applyFill="1"/>
    <xf numFmtId="0" fontId="0" fillId="17" borderId="0" xfId="0" applyFill="1"/>
    <xf numFmtId="165" fontId="0" fillId="7" borderId="0" xfId="0" applyNumberFormat="1" applyFill="1"/>
    <xf numFmtId="165" fontId="6" fillId="7" borderId="0" xfId="0" applyNumberFormat="1" applyFont="1" applyFill="1"/>
    <xf numFmtId="0" fontId="0" fillId="0" borderId="20" xfId="0" applyBorder="1"/>
    <xf numFmtId="0" fontId="0" fillId="0" borderId="21" xfId="0" applyBorder="1"/>
    <xf numFmtId="165" fontId="0" fillId="0" borderId="21" xfId="0" applyNumberFormat="1" applyBorder="1"/>
    <xf numFmtId="0" fontId="9" fillId="0" borderId="0" xfId="1" applyAlignment="1">
      <alignment wrapText="1"/>
    </xf>
    <xf numFmtId="0" fontId="0" fillId="0" borderId="22" xfId="0" applyBorder="1"/>
    <xf numFmtId="0" fontId="0" fillId="18" borderId="0" xfId="0" applyFill="1"/>
    <xf numFmtId="0" fontId="0" fillId="19" borderId="0" xfId="0" applyFill="1"/>
    <xf numFmtId="0" fontId="0" fillId="21" borderId="0" xfId="0" applyFill="1"/>
    <xf numFmtId="0" fontId="0" fillId="22" borderId="0" xfId="0" applyFill="1"/>
    <xf numFmtId="0" fontId="0" fillId="23" borderId="0" xfId="0" applyFill="1"/>
    <xf numFmtId="0" fontId="10" fillId="20" borderId="0" xfId="2" applyBorder="1"/>
    <xf numFmtId="0" fontId="10" fillId="20" borderId="23" xfId="2" applyBorder="1"/>
    <xf numFmtId="0" fontId="12" fillId="20" borderId="23" xfId="2" applyFont="1" applyBorder="1"/>
    <xf numFmtId="0" fontId="0" fillId="23" borderId="23" xfId="0" applyFill="1" applyBorder="1"/>
    <xf numFmtId="0" fontId="0" fillId="0" borderId="23" xfId="0" applyBorder="1"/>
    <xf numFmtId="0" fontId="0" fillId="9" borderId="23" xfId="0" applyFill="1" applyBorder="1"/>
    <xf numFmtId="0" fontId="0" fillId="14" borderId="23" xfId="0" applyFill="1" applyBorder="1"/>
    <xf numFmtId="0" fontId="0" fillId="7" borderId="23" xfId="0" applyFill="1" applyBorder="1"/>
    <xf numFmtId="0" fontId="13" fillId="0" borderId="0" xfId="0" applyFont="1"/>
    <xf numFmtId="0" fontId="0" fillId="24" borderId="0" xfId="0" applyFill="1"/>
    <xf numFmtId="17" fontId="0" fillId="0" borderId="0" xfId="0" applyNumberFormat="1"/>
    <xf numFmtId="16" fontId="0" fillId="0" borderId="0" xfId="0" applyNumberFormat="1"/>
    <xf numFmtId="2" fontId="0" fillId="0" borderId="0" xfId="0" applyNumberFormat="1"/>
    <xf numFmtId="166" fontId="0" fillId="0" borderId="0" xfId="0" applyNumberFormat="1"/>
    <xf numFmtId="0" fontId="0" fillId="7" borderId="24" xfId="0" applyFill="1" applyBorder="1"/>
    <xf numFmtId="0" fontId="0" fillId="25" borderId="0" xfId="0" applyFill="1"/>
    <xf numFmtId="0" fontId="0" fillId="26" borderId="0" xfId="0" applyFill="1"/>
    <xf numFmtId="0" fontId="0" fillId="0" borderId="0" xfId="0" pivotButton="1"/>
    <xf numFmtId="0" fontId="0" fillId="27" borderId="0" xfId="0" applyFill="1"/>
    <xf numFmtId="0" fontId="0" fillId="28" borderId="0" xfId="0" applyFill="1"/>
    <xf numFmtId="0" fontId="0" fillId="0" borderId="20" xfId="0" applyBorder="1" applyAlignment="1">
      <alignment horizontal="center"/>
    </xf>
  </cellXfs>
  <cellStyles count="3">
    <cellStyle name="Hypertextový odkaz" xfId="1" builtinId="8"/>
    <cellStyle name="Neutrální" xfId="2" builtinId="28"/>
    <cellStyle name="Normální" xfId="0" builtinId="0"/>
  </cellStyles>
  <dxfs count="8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sz val="11"/>
        <color rgb="FFFFFFFF"/>
        <name val="Calibri"/>
        <family val="2"/>
        <charset val="238"/>
      </font>
      <fill>
        <patternFill>
          <bgColor rgb="FFCC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B050"/>
      <rgbColor rgb="FFBFBFBF"/>
      <rgbColor rgb="FF4F81BD"/>
      <rgbColor rgb="FF9999FF"/>
      <rgbColor rgb="FFC0504D"/>
      <rgbColor rgb="FFFFFFCC"/>
      <rgbColor rgb="FFC3D69B"/>
      <rgbColor rgb="FF660066"/>
      <rgbColor rgb="FFF79646"/>
      <rgbColor rgb="FF0066CC"/>
      <rgbColor rgb="FFD9D9D9"/>
      <rgbColor rgb="FF000080"/>
      <rgbColor rgb="FFFF00FF"/>
      <rgbColor rgb="FFFFFF00"/>
      <rgbColor rgb="FF00FFFF"/>
      <rgbColor rgb="FF800080"/>
      <rgbColor rgb="FFCC0000"/>
      <rgbColor rgb="FF008080"/>
      <rgbColor rgb="FF0000FF"/>
      <rgbColor rgb="FF00CCFF"/>
      <rgbColor rgb="FFCCFFFF"/>
      <rgbColor rgb="FFE2F0D9"/>
      <rgbColor rgb="FFFFD966"/>
      <rgbColor rgb="FF95B3D7"/>
      <rgbColor rgb="FFFFC7CE"/>
      <rgbColor rgb="FFCC99FF"/>
      <rgbColor rgb="FFFAC090"/>
      <rgbColor rgb="FF3366FF"/>
      <rgbColor rgb="FF92D050"/>
      <rgbColor rgb="FF81D41A"/>
      <rgbColor rgb="FFFFC000"/>
      <rgbColor rgb="FFFF972F"/>
      <rgbColor rgb="FFFF6600"/>
      <rgbColor rgb="FF595959"/>
      <rgbColor rgb="FFA9D18E"/>
      <rgbColor rgb="FF003366"/>
      <rgbColor rgb="FF3FAF46"/>
      <rgbColor rgb="FF003300"/>
      <rgbColor rgb="FF212529"/>
      <rgbColor rgb="FFF10D0C"/>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onnections" Target="connection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c:style val="2"/>
  <c:chart>
    <c:autoTitleDeleted val="1"/>
    <c:plotArea>
      <c:layout/>
      <c:scatterChart>
        <c:scatterStyle val="lineMarker"/>
        <c:varyColors val="0"/>
        <c:ser>
          <c:idx val="0"/>
          <c:order val="0"/>
          <c:spPr>
            <a:ln w="28440">
              <a:noFill/>
            </a:ln>
          </c:spPr>
          <c:marker>
            <c:symbol val="circle"/>
            <c:size val="5"/>
            <c:spPr>
              <a:solidFill>
                <a:srgbClr val="4F81BD"/>
              </a:solidFill>
            </c:spPr>
          </c:marker>
          <c:dLbls>
            <c:spPr>
              <a:noFill/>
              <a:ln>
                <a:noFill/>
              </a:ln>
              <a:effectLst/>
            </c:spPr>
            <c:txPr>
              <a:bodyPr wrap="square"/>
              <a:lstStyle/>
              <a:p>
                <a:pPr>
                  <a:defRPr sz="1000" b="0" u="none" strike="noStrike">
                    <a:solidFill>
                      <a:srgbClr val="000000"/>
                    </a:solidFill>
                    <a:uFillTx/>
                    <a:latin typeface="Calibri"/>
                  </a:defRPr>
                </a:pPr>
                <a:endParaRPr lang="cs-CZ"/>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15:leaderLines>
                  <c:spPr>
                    <a:ln w="28440">
                      <a:solidFill>
                        <a:srgbClr val="000000"/>
                      </a:solidFill>
                    </a:ln>
                  </c:spPr>
                </c15:leaderLines>
              </c:ext>
            </c:extLst>
          </c:dLbls>
          <c:trendline>
            <c:spPr>
              <a:ln w="19080" cap="rnd">
                <a:solidFill>
                  <a:srgbClr val="4F81BD"/>
                </a:solidFill>
                <a:prstDash val="sysDot"/>
                <a:round/>
              </a:ln>
            </c:spPr>
            <c:trendlineType val="linear"/>
            <c:dispRSqr val="1"/>
            <c:dispEq val="0"/>
            <c:trendlineLbl>
              <c:numFmt formatCode="General" sourceLinked="0"/>
            </c:trendlineLbl>
          </c:trendline>
          <c:xVal>
            <c:numRef>
              <c:f>'Crome 1978'!$O$2:$O$28</c:f>
              <c:numCache>
                <c:formatCode>General</c:formatCode>
                <c:ptCount val="27"/>
                <c:pt idx="0">
                  <c:v>1</c:v>
                </c:pt>
                <c:pt idx="1">
                  <c:v>1</c:v>
                </c:pt>
                <c:pt idx="2">
                  <c:v>0.99711429154399978</c:v>
                </c:pt>
                <c:pt idx="3">
                  <c:v>1</c:v>
                </c:pt>
                <c:pt idx="4">
                  <c:v>0.88545688545688539</c:v>
                </c:pt>
                <c:pt idx="5">
                  <c:v>0.9781613360123852</c:v>
                </c:pt>
                <c:pt idx="6">
                  <c:v>1</c:v>
                </c:pt>
                <c:pt idx="7">
                  <c:v>1</c:v>
                </c:pt>
                <c:pt idx="8">
                  <c:v>0.93442827962816299</c:v>
                </c:pt>
                <c:pt idx="9">
                  <c:v>1</c:v>
                </c:pt>
                <c:pt idx="10">
                  <c:v>0.99414056690758745</c:v>
                </c:pt>
                <c:pt idx="11">
                  <c:v>0.99417152373022477</c:v>
                </c:pt>
                <c:pt idx="12">
                  <c:v>0.91428571428571426</c:v>
                </c:pt>
                <c:pt idx="13">
                  <c:v>0.77102699486874393</c:v>
                </c:pt>
                <c:pt idx="14">
                  <c:v>0.9881158702649171</c:v>
                </c:pt>
                <c:pt idx="15">
                  <c:v>0.94383632527962424</c:v>
                </c:pt>
                <c:pt idx="16">
                  <c:v>0.96864111498257843</c:v>
                </c:pt>
                <c:pt idx="17">
                  <c:v>0.95146225692849484</c:v>
                </c:pt>
                <c:pt idx="18">
                  <c:v>1</c:v>
                </c:pt>
                <c:pt idx="19">
                  <c:v>0.90380569898642193</c:v>
                </c:pt>
                <c:pt idx="20">
                  <c:v>0.9672706840848434</c:v>
                </c:pt>
                <c:pt idx="21">
                  <c:v>1</c:v>
                </c:pt>
                <c:pt idx="22">
                  <c:v>1</c:v>
                </c:pt>
                <c:pt idx="23">
                  <c:v>0.84879138975474921</c:v>
                </c:pt>
                <c:pt idx="24">
                  <c:v>0.86460014469363911</c:v>
                </c:pt>
                <c:pt idx="25">
                  <c:v>0.91745931569219674</c:v>
                </c:pt>
                <c:pt idx="26">
                  <c:v>0.99417152373022477</c:v>
                </c:pt>
              </c:numCache>
            </c:numRef>
          </c:xVal>
          <c:yVal>
            <c:numRef>
              <c:f>'Crome 1978'!$AH$2:$AH$28</c:f>
              <c:numCache>
                <c:formatCode>General</c:formatCode>
                <c:ptCount val="27"/>
                <c:pt idx="0">
                  <c:v>0.98486707566462173</c:v>
                </c:pt>
                <c:pt idx="1">
                  <c:v>0.9930018416206261</c:v>
                </c:pt>
                <c:pt idx="2">
                  <c:v>0.91671914829809564</c:v>
                </c:pt>
                <c:pt idx="3">
                  <c:v>1</c:v>
                </c:pt>
                <c:pt idx="4">
                  <c:v>0.9930018416206261</c:v>
                </c:pt>
                <c:pt idx="5">
                  <c:v>0.65666256662566624</c:v>
                </c:pt>
                <c:pt idx="6">
                  <c:v>0.98536585365853657</c:v>
                </c:pt>
                <c:pt idx="7">
                  <c:v>1</c:v>
                </c:pt>
                <c:pt idx="8">
                  <c:v>0.8846167849990898</c:v>
                </c:pt>
                <c:pt idx="9">
                  <c:v>1</c:v>
                </c:pt>
                <c:pt idx="10">
                  <c:v>0.98099888631885546</c:v>
                </c:pt>
                <c:pt idx="11">
                  <c:v>0.88240280081076106</c:v>
                </c:pt>
                <c:pt idx="12">
                  <c:v>0.70708378281193807</c:v>
                </c:pt>
                <c:pt idx="13">
                  <c:v>0.99293666592936669</c:v>
                </c:pt>
                <c:pt idx="14">
                  <c:v>0.82857142857142851</c:v>
                </c:pt>
                <c:pt idx="15">
                  <c:v>0.92783562404553654</c:v>
                </c:pt>
                <c:pt idx="16">
                  <c:v>0.98504733920992493</c:v>
                </c:pt>
                <c:pt idx="17">
                  <c:v>0.9638811799773872</c:v>
                </c:pt>
                <c:pt idx="18">
                  <c:v>1</c:v>
                </c:pt>
                <c:pt idx="19">
                  <c:v>0.95510932619366351</c:v>
                </c:pt>
                <c:pt idx="20">
                  <c:v>0.93846153846153846</c:v>
                </c:pt>
                <c:pt idx="21">
                  <c:v>0.77605347282766635</c:v>
                </c:pt>
                <c:pt idx="22">
                  <c:v>0.99002069441250862</c:v>
                </c:pt>
                <c:pt idx="23">
                  <c:v>0.95092592592592584</c:v>
                </c:pt>
                <c:pt idx="24">
                  <c:v>0.95755591925804684</c:v>
                </c:pt>
                <c:pt idx="25">
                  <c:v>0.73761105626850942</c:v>
                </c:pt>
                <c:pt idx="26">
                  <c:v>0.96766656766656767</c:v>
                </c:pt>
              </c:numCache>
            </c:numRef>
          </c:yVal>
          <c:smooth val="0"/>
          <c:extLst>
            <c:ext xmlns:c16="http://schemas.microsoft.com/office/drawing/2014/chart" uri="{C3380CC4-5D6E-409C-BE32-E72D297353CC}">
              <c16:uniqueId val="{00000001-40FE-466D-B7DA-39F7F1E6A286}"/>
            </c:ext>
          </c:extLst>
        </c:ser>
        <c:dLbls>
          <c:showLegendKey val="0"/>
          <c:showVal val="0"/>
          <c:showCatName val="0"/>
          <c:showSerName val="0"/>
          <c:showPercent val="0"/>
          <c:showBubbleSize val="0"/>
        </c:dLbls>
        <c:axId val="12627749"/>
        <c:axId val="76575437"/>
      </c:scatterChart>
      <c:valAx>
        <c:axId val="12627749"/>
        <c:scaling>
          <c:orientation val="minMax"/>
          <c:min val="0.5"/>
        </c:scaling>
        <c:delete val="0"/>
        <c:axPos val="b"/>
        <c:majorGridlines>
          <c:spPr>
            <a:ln w="9360">
              <a:solidFill>
                <a:srgbClr val="D9D9D9"/>
              </a:solidFill>
              <a:round/>
            </a:ln>
          </c:spPr>
        </c:majorGridlines>
        <c:numFmt formatCode="General" sourceLinked="0"/>
        <c:majorTickMark val="none"/>
        <c:minorTickMark val="none"/>
        <c:tickLblPos val="nextTo"/>
        <c:spPr>
          <a:ln w="9360">
            <a:solidFill>
              <a:srgbClr val="BFBFBF"/>
            </a:solidFill>
            <a:round/>
          </a:ln>
        </c:spPr>
        <c:txPr>
          <a:bodyPr/>
          <a:lstStyle/>
          <a:p>
            <a:pPr>
              <a:defRPr sz="900" b="0" u="none" strike="noStrike">
                <a:solidFill>
                  <a:srgbClr val="595959"/>
                </a:solidFill>
                <a:uFillTx/>
                <a:latin typeface="Calibri"/>
              </a:defRPr>
            </a:pPr>
            <a:endParaRPr lang="cs-CZ"/>
          </a:p>
        </c:txPr>
        <c:crossAx val="76575437"/>
        <c:crosses val="autoZero"/>
        <c:crossBetween val="midCat"/>
      </c:valAx>
      <c:valAx>
        <c:axId val="76575437"/>
        <c:scaling>
          <c:orientation val="minMax"/>
          <c:min val="0.5"/>
        </c:scaling>
        <c:delete val="0"/>
        <c:axPos val="l"/>
        <c:majorGridlines>
          <c:spPr>
            <a:ln w="9360">
              <a:solidFill>
                <a:srgbClr val="D9D9D9"/>
              </a:solidFill>
              <a:round/>
            </a:ln>
          </c:spPr>
        </c:majorGridlines>
        <c:numFmt formatCode="General" sourceLinked="0"/>
        <c:majorTickMark val="none"/>
        <c:minorTickMark val="none"/>
        <c:tickLblPos val="nextTo"/>
        <c:spPr>
          <a:ln w="9360">
            <a:solidFill>
              <a:srgbClr val="BFBFBF"/>
            </a:solidFill>
            <a:round/>
          </a:ln>
        </c:spPr>
        <c:txPr>
          <a:bodyPr/>
          <a:lstStyle/>
          <a:p>
            <a:pPr>
              <a:defRPr sz="900" b="0" u="none" strike="noStrike">
                <a:solidFill>
                  <a:srgbClr val="595959"/>
                </a:solidFill>
                <a:uFillTx/>
                <a:latin typeface="Calibri"/>
              </a:defRPr>
            </a:pPr>
            <a:endParaRPr lang="cs-CZ"/>
          </a:p>
        </c:txPr>
        <c:crossAx val="12627749"/>
        <c:crosses val="autoZero"/>
        <c:crossBetween val="midCat"/>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c:style val="2"/>
  <c:chart>
    <c:autoTitleDeleted val="1"/>
    <c:plotArea>
      <c:layout/>
      <c:scatterChart>
        <c:scatterStyle val="lineMarker"/>
        <c:varyColors val="0"/>
        <c:ser>
          <c:idx val="0"/>
          <c:order val="0"/>
          <c:tx>
            <c:v>Levins</c:v>
          </c:tx>
          <c:spPr>
            <a:ln w="25560">
              <a:noFill/>
            </a:ln>
          </c:spPr>
          <c:marker>
            <c:symbol val="circle"/>
            <c:size val="5"/>
            <c:spPr>
              <a:solidFill>
                <a:srgbClr val="4F81BD"/>
              </a:solidFill>
            </c:spPr>
          </c:marker>
          <c:dLbls>
            <c:spPr>
              <a:noFill/>
              <a:ln>
                <a:noFill/>
              </a:ln>
              <a:effectLst/>
            </c:spPr>
            <c:txPr>
              <a:bodyPr wrap="none"/>
              <a:lstStyle/>
              <a:p>
                <a:pPr>
                  <a:defRPr sz="1000" b="0" u="none" strike="noStrike">
                    <a:solidFill>
                      <a:srgbClr val="000000"/>
                    </a:solidFill>
                    <a:uFillTx/>
                    <a:latin typeface="Arial"/>
                  </a:defRPr>
                </a:pPr>
                <a:endParaRPr lang="cs-CZ"/>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15:leaderLines>
                  <c:spPr>
                    <a:ln w="25560">
                      <a:solidFill>
                        <a:srgbClr val="000000"/>
                      </a:solidFill>
                    </a:ln>
                  </c:spPr>
                </c15:leaderLines>
              </c:ext>
            </c:extLst>
          </c:dLbls>
          <c:trendline>
            <c:spPr>
              <a:ln w="19080" cap="rnd">
                <a:solidFill>
                  <a:srgbClr val="4F81BD"/>
                </a:solidFill>
                <a:prstDash val="sysDot"/>
                <a:round/>
              </a:ln>
            </c:spPr>
            <c:trendlineType val="linear"/>
            <c:dispRSqr val="1"/>
            <c:dispEq val="1"/>
            <c:trendlineLbl>
              <c:numFmt formatCode="General" sourceLinked="0"/>
            </c:trendlineLbl>
          </c:trendline>
          <c:trendline>
            <c:name>1</c:name>
            <c:spPr>
              <a:ln w="19080" cap="rnd">
                <a:solidFill>
                  <a:srgbClr val="4F81BD"/>
                </a:solidFill>
                <a:prstDash val="sysDot"/>
                <a:round/>
              </a:ln>
            </c:spPr>
            <c:trendlineType val="linear"/>
            <c:dispRSqr val="0"/>
            <c:dispEq val="0"/>
          </c:trendline>
          <c:trendline>
            <c:spPr>
              <a:ln w="19080" cap="rnd">
                <a:solidFill>
                  <a:srgbClr val="4F81BD"/>
                </a:solidFill>
                <a:prstDash val="sysDot"/>
                <a:round/>
              </a:ln>
            </c:spPr>
            <c:trendlineType val="linear"/>
            <c:dispRSqr val="0"/>
            <c:dispEq val="0"/>
          </c:trendline>
          <c:xVal>
            <c:numRef>
              <c:f>'Ford et al. 1986'!$Z$2:$Z$37</c:f>
              <c:numCache>
                <c:formatCode>0.000</c:formatCode>
                <c:ptCount val="36"/>
                <c:pt idx="0">
                  <c:v>0.82867449792150549</c:v>
                </c:pt>
                <c:pt idx="1">
                  <c:v>0.95565774491645938</c:v>
                </c:pt>
                <c:pt idx="2">
                  <c:v>0.87821913598620205</c:v>
                </c:pt>
                <c:pt idx="3">
                  <c:v>0.75625667001692887</c:v>
                </c:pt>
                <c:pt idx="4">
                  <c:v>0.77974276054372882</c:v>
                </c:pt>
                <c:pt idx="5">
                  <c:v>0.6462625490749816</c:v>
                </c:pt>
                <c:pt idx="6">
                  <c:v>0.81196618673351195</c:v>
                </c:pt>
                <c:pt idx="7">
                  <c:v>0.87248014410873653</c:v>
                </c:pt>
                <c:pt idx="8">
                  <c:v>0.99636159257452905</c:v>
                </c:pt>
                <c:pt idx="9">
                  <c:v>0.70810882600333491</c:v>
                </c:pt>
                <c:pt idx="10">
                  <c:v>0.76166112898559624</c:v>
                </c:pt>
                <c:pt idx="11">
                  <c:v>0.95333521620784967</c:v>
                </c:pt>
                <c:pt idx="12">
                  <c:v>0.80920860835277519</c:v>
                </c:pt>
                <c:pt idx="13">
                  <c:v>0.9606733694078341</c:v>
                </c:pt>
                <c:pt idx="14">
                  <c:v>0.78899661744216154</c:v>
                </c:pt>
                <c:pt idx="15">
                  <c:v>0.95047160865963332</c:v>
                </c:pt>
                <c:pt idx="16">
                  <c:v>0.60674647904035306</c:v>
                </c:pt>
                <c:pt idx="17">
                  <c:v>0.84201588017555551</c:v>
                </c:pt>
                <c:pt idx="18">
                  <c:v>0.96171328150597202</c:v>
                </c:pt>
                <c:pt idx="19">
                  <c:v>0.93806149792151805</c:v>
                </c:pt>
                <c:pt idx="20">
                  <c:v>0.71643515999951646</c:v>
                </c:pt>
                <c:pt idx="21">
                  <c:v>0.81789402290725333</c:v>
                </c:pt>
                <c:pt idx="22">
                  <c:v>0.95362600920945972</c:v>
                </c:pt>
                <c:pt idx="23">
                  <c:v>0.88766641523813095</c:v>
                </c:pt>
                <c:pt idx="24">
                  <c:v>0.53785577836708609</c:v>
                </c:pt>
                <c:pt idx="25">
                  <c:v>0.9541789577187807</c:v>
                </c:pt>
                <c:pt idx="26">
                  <c:v>0.91871672946315686</c:v>
                </c:pt>
                <c:pt idx="27">
                  <c:v>0.91801715301658193</c:v>
                </c:pt>
                <c:pt idx="28">
                  <c:v>0.98111504374415848</c:v>
                </c:pt>
                <c:pt idx="29">
                  <c:v>0.96873399205601263</c:v>
                </c:pt>
                <c:pt idx="30">
                  <c:v>0.53029286293104039</c:v>
                </c:pt>
                <c:pt idx="31">
                  <c:v>0.71223081237958208</c:v>
                </c:pt>
                <c:pt idx="32">
                  <c:v>0.88551580125856577</c:v>
                </c:pt>
                <c:pt idx="33">
                  <c:v>0.78661201677528436</c:v>
                </c:pt>
                <c:pt idx="34">
                  <c:v>0.75925196243063731</c:v>
                </c:pt>
                <c:pt idx="35">
                  <c:v>0.8410431286680905</c:v>
                </c:pt>
              </c:numCache>
            </c:numRef>
          </c:xVal>
          <c:yVal>
            <c:numRef>
              <c:f>'Ford et al. 1986'!$K$2:$K$37</c:f>
              <c:numCache>
                <c:formatCode>0.000</c:formatCode>
                <c:ptCount val="36"/>
                <c:pt idx="0">
                  <c:v>0.99561035287549082</c:v>
                </c:pt>
                <c:pt idx="1">
                  <c:v>0.87234039422060927</c:v>
                </c:pt>
                <c:pt idx="2">
                  <c:v>0.90933277955080827</c:v>
                </c:pt>
                <c:pt idx="3">
                  <c:v>0.86437011980012157</c:v>
                </c:pt>
                <c:pt idx="4">
                  <c:v>0.82246908073085534</c:v>
                </c:pt>
                <c:pt idx="5">
                  <c:v>0.74717788924992901</c:v>
                </c:pt>
                <c:pt idx="6">
                  <c:v>0.83561362667281103</c:v>
                </c:pt>
                <c:pt idx="7">
                  <c:v>0.89373345342394717</c:v>
                </c:pt>
                <c:pt idx="8">
                  <c:v>0.89025940821205962</c:v>
                </c:pt>
                <c:pt idx="9">
                  <c:v>0.96957565121827871</c:v>
                </c:pt>
                <c:pt idx="10">
                  <c:v>0.92811921075142922</c:v>
                </c:pt>
                <c:pt idx="11">
                  <c:v>0.92527820020759399</c:v>
                </c:pt>
                <c:pt idx="12">
                  <c:v>0.80519179133935115</c:v>
                </c:pt>
                <c:pt idx="13">
                  <c:v>0.89245320684414853</c:v>
                </c:pt>
                <c:pt idx="14">
                  <c:v>0.93791683937278625</c:v>
                </c:pt>
                <c:pt idx="15">
                  <c:v>0.99561035287549082</c:v>
                </c:pt>
                <c:pt idx="16">
                  <c:v>0.82494264162239639</c:v>
                </c:pt>
                <c:pt idx="17">
                  <c:v>0.82839730683466473</c:v>
                </c:pt>
                <c:pt idx="18">
                  <c:v>0.77961883529566578</c:v>
                </c:pt>
                <c:pt idx="19">
                  <c:v>0.93575540771077348</c:v>
                </c:pt>
                <c:pt idx="20">
                  <c:v>0.80550276543199184</c:v>
                </c:pt>
                <c:pt idx="21">
                  <c:v>0.91439254156594629</c:v>
                </c:pt>
                <c:pt idx="22">
                  <c:v>0.96188476348918872</c:v>
                </c:pt>
                <c:pt idx="23">
                  <c:v>0.93223064003848499</c:v>
                </c:pt>
                <c:pt idx="24">
                  <c:v>0.61063477712573766</c:v>
                </c:pt>
                <c:pt idx="25">
                  <c:v>0.97031102733270502</c:v>
                </c:pt>
                <c:pt idx="26">
                  <c:v>0.82740783864307321</c:v>
                </c:pt>
                <c:pt idx="27">
                  <c:v>0.89659537324662975</c:v>
                </c:pt>
                <c:pt idx="28">
                  <c:v>0.90531608001300479</c:v>
                </c:pt>
                <c:pt idx="29">
                  <c:v>0.91720226673332361</c:v>
                </c:pt>
                <c:pt idx="30">
                  <c:v>0.6953162855327486</c:v>
                </c:pt>
                <c:pt idx="31">
                  <c:v>0.72827206768812602</c:v>
                </c:pt>
                <c:pt idx="32">
                  <c:v>0.90496192195964509</c:v>
                </c:pt>
                <c:pt idx="33">
                  <c:v>0.8014331034553287</c:v>
                </c:pt>
                <c:pt idx="34">
                  <c:v>0.9628244861750157</c:v>
                </c:pt>
                <c:pt idx="35">
                  <c:v>0.98721167864349257</c:v>
                </c:pt>
              </c:numCache>
            </c:numRef>
          </c:yVal>
          <c:smooth val="0"/>
          <c:extLst>
            <c:ext xmlns:c16="http://schemas.microsoft.com/office/drawing/2014/chart" uri="{C3380CC4-5D6E-409C-BE32-E72D297353CC}">
              <c16:uniqueId val="{00000003-540D-447D-BA40-EC09A433A717}"/>
            </c:ext>
          </c:extLst>
        </c:ser>
        <c:dLbls>
          <c:showLegendKey val="0"/>
          <c:showVal val="0"/>
          <c:showCatName val="0"/>
          <c:showSerName val="0"/>
          <c:showPercent val="0"/>
          <c:showBubbleSize val="0"/>
        </c:dLbls>
        <c:axId val="36206093"/>
        <c:axId val="55673383"/>
      </c:scatterChart>
      <c:valAx>
        <c:axId val="36206093"/>
        <c:scaling>
          <c:orientation val="minMax"/>
          <c:max val="1"/>
          <c:min val="0.5"/>
        </c:scaling>
        <c:delete val="0"/>
        <c:axPos val="b"/>
        <c:majorGridlines>
          <c:spPr>
            <a:ln w="9360">
              <a:solidFill>
                <a:srgbClr val="D9D9D9"/>
              </a:solidFill>
              <a:round/>
            </a:ln>
          </c:spPr>
        </c:majorGridlines>
        <c:title>
          <c:tx>
            <c:rich>
              <a:bodyPr rot="0"/>
              <a:lstStyle/>
              <a:p>
                <a:pPr>
                  <a:defRPr sz="1300" b="0" u="none" strike="noStrike">
                    <a:uFillTx/>
                    <a:latin typeface="Arial"/>
                  </a:defRPr>
                </a:pPr>
                <a:r>
                  <a:rPr lang="en-US" sz="1400" b="0" u="none" strike="noStrike">
                    <a:solidFill>
                      <a:srgbClr val="595959"/>
                    </a:solidFill>
                    <a:uFillTx/>
                    <a:latin typeface="Calibri"/>
                  </a:rPr>
                  <a:t>Levins substrate</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sz="900" b="0" u="none" strike="noStrike">
                <a:solidFill>
                  <a:srgbClr val="595959"/>
                </a:solidFill>
                <a:uFillTx/>
                <a:latin typeface="Calibri"/>
              </a:defRPr>
            </a:pPr>
            <a:endParaRPr lang="cs-CZ"/>
          </a:p>
        </c:txPr>
        <c:crossAx val="55673383"/>
        <c:crosses val="autoZero"/>
        <c:crossBetween val="midCat"/>
      </c:valAx>
      <c:valAx>
        <c:axId val="55673383"/>
        <c:scaling>
          <c:orientation val="minMax"/>
          <c:max val="1"/>
          <c:min val="0.5"/>
        </c:scaling>
        <c:delete val="0"/>
        <c:axPos val="l"/>
        <c:majorGridlines>
          <c:spPr>
            <a:ln w="9360">
              <a:solidFill>
                <a:srgbClr val="D9D9D9"/>
              </a:solidFill>
              <a:round/>
            </a:ln>
          </c:spPr>
        </c:majorGridlines>
        <c:title>
          <c:tx>
            <c:rich>
              <a:bodyPr rot="-5400000"/>
              <a:lstStyle/>
              <a:p>
                <a:pPr>
                  <a:defRPr sz="1300" b="0" u="none" strike="noStrike">
                    <a:uFillTx/>
                    <a:latin typeface="Arial"/>
                  </a:defRPr>
                </a:pPr>
                <a:r>
                  <a:rPr lang="en-US" sz="1400" b="0" u="none" strike="noStrike">
                    <a:solidFill>
                      <a:srgbClr val="595959"/>
                    </a:solidFill>
                    <a:uFillTx/>
                    <a:latin typeface="Calibri"/>
                  </a:rPr>
                  <a:t>Levins method</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sz="900" b="0" u="none" strike="noStrike">
                <a:solidFill>
                  <a:srgbClr val="595959"/>
                </a:solidFill>
                <a:uFillTx/>
                <a:latin typeface="Calibri"/>
              </a:defRPr>
            </a:pPr>
            <a:endParaRPr lang="cs-CZ"/>
          </a:p>
        </c:txPr>
        <c:crossAx val="36206093"/>
        <c:crosses val="autoZero"/>
        <c:crossBetween val="midCat"/>
        <c:majorUnit val="0.1"/>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c:style val="2"/>
  <c:chart>
    <c:autoTitleDeleted val="1"/>
    <c:plotArea>
      <c:layout/>
      <c:scatterChart>
        <c:scatterStyle val="lineMarker"/>
        <c:varyColors val="0"/>
        <c:ser>
          <c:idx val="0"/>
          <c:order val="0"/>
          <c:tx>
            <c:v>Levins</c:v>
          </c:tx>
          <c:spPr>
            <a:ln w="25560">
              <a:noFill/>
            </a:ln>
          </c:spPr>
          <c:marker>
            <c:symbol val="circle"/>
            <c:size val="5"/>
            <c:spPr>
              <a:solidFill>
                <a:srgbClr val="4F81BD"/>
              </a:solidFill>
            </c:spPr>
          </c:marker>
          <c:dLbls>
            <c:spPr>
              <a:noFill/>
              <a:ln>
                <a:noFill/>
              </a:ln>
              <a:effectLst/>
            </c:spPr>
            <c:txPr>
              <a:bodyPr wrap="square"/>
              <a:lstStyle/>
              <a:p>
                <a:pPr>
                  <a:defRPr sz="1000" b="0" u="none" strike="noStrike">
                    <a:solidFill>
                      <a:srgbClr val="000000"/>
                    </a:solidFill>
                    <a:uFillTx/>
                    <a:latin typeface="Calibri"/>
                  </a:defRPr>
                </a:pPr>
                <a:endParaRPr lang="cs-CZ"/>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15:leaderLines>
                  <c:spPr>
                    <a:ln w="25560">
                      <a:solidFill>
                        <a:srgbClr val="000000"/>
                      </a:solidFill>
                    </a:ln>
                  </c:spPr>
                </c15:leaderLines>
              </c:ext>
            </c:extLst>
          </c:dLbls>
          <c:trendline>
            <c:spPr>
              <a:ln w="19080" cap="rnd">
                <a:solidFill>
                  <a:srgbClr val="4F81BD"/>
                </a:solidFill>
                <a:prstDash val="sysDot"/>
                <a:round/>
              </a:ln>
            </c:spPr>
            <c:trendlineType val="linear"/>
            <c:dispRSqr val="1"/>
            <c:dispEq val="1"/>
            <c:trendlineLbl>
              <c:numFmt formatCode="General" sourceLinked="0"/>
            </c:trendlineLbl>
          </c:trendline>
          <c:xVal>
            <c:numRef>
              <c:f>'Recher et al. 1985'!$U$2:$U$39</c:f>
              <c:numCache>
                <c:formatCode>0.000</c:formatCode>
                <c:ptCount val="38"/>
                <c:pt idx="0">
                  <c:v>0.96158283341024464</c:v>
                </c:pt>
                <c:pt idx="1">
                  <c:v>0.88694452512343891</c:v>
                </c:pt>
                <c:pt idx="2">
                  <c:v>0.73218724109362066</c:v>
                </c:pt>
                <c:pt idx="3">
                  <c:v>0.66121055110692417</c:v>
                </c:pt>
                <c:pt idx="4">
                  <c:v>0.89407744874715256</c:v>
                </c:pt>
                <c:pt idx="5">
                  <c:v>0.73538493207081113</c:v>
                </c:pt>
                <c:pt idx="6">
                  <c:v>0.75495049504950507</c:v>
                </c:pt>
                <c:pt idx="7">
                  <c:v>0.98980016652789338</c:v>
                </c:pt>
                <c:pt idx="8">
                  <c:v>0.98443807095814739</c:v>
                </c:pt>
                <c:pt idx="9">
                  <c:v>0.63026772434308376</c:v>
                </c:pt>
                <c:pt idx="10">
                  <c:v>0.66451990632318503</c:v>
                </c:pt>
                <c:pt idx="11">
                  <c:v>1</c:v>
                </c:pt>
                <c:pt idx="12">
                  <c:v>0.84177008491182237</c:v>
                </c:pt>
                <c:pt idx="13">
                  <c:v>0.97920277296360481</c:v>
                </c:pt>
                <c:pt idx="14">
                  <c:v>0.98974599208827807</c:v>
                </c:pt>
                <c:pt idx="15">
                  <c:v>0.90874965874965863</c:v>
                </c:pt>
                <c:pt idx="16">
                  <c:v>0.73791478902089314</c:v>
                </c:pt>
                <c:pt idx="17">
                  <c:v>0.85317460317460325</c:v>
                </c:pt>
                <c:pt idx="18">
                  <c:v>0.71921443736730362</c:v>
                </c:pt>
                <c:pt idx="19">
                  <c:v>0.85355217253409454</c:v>
                </c:pt>
                <c:pt idx="20">
                  <c:v>1</c:v>
                </c:pt>
                <c:pt idx="21">
                  <c:v>0.73304383788254757</c:v>
                </c:pt>
                <c:pt idx="22">
                  <c:v>0.72720618987871188</c:v>
                </c:pt>
                <c:pt idx="23">
                  <c:v>1</c:v>
                </c:pt>
                <c:pt idx="24">
                  <c:v>0.75337703615415186</c:v>
                </c:pt>
                <c:pt idx="25">
                  <c:v>0.6694147700882489</c:v>
                </c:pt>
                <c:pt idx="26">
                  <c:v>0.94512195121951215</c:v>
                </c:pt>
                <c:pt idx="27">
                  <c:v>0.95602069614299157</c:v>
                </c:pt>
                <c:pt idx="28">
                  <c:v>0.75573349149861624</c:v>
                </c:pt>
                <c:pt idx="29">
                  <c:v>0.70817078456870397</c:v>
                </c:pt>
                <c:pt idx="30">
                  <c:v>0.37770411723656672</c:v>
                </c:pt>
                <c:pt idx="31">
                  <c:v>0.90190754664438866</c:v>
                </c:pt>
                <c:pt idx="32">
                  <c:v>0.72412705090450147</c:v>
                </c:pt>
                <c:pt idx="33">
                  <c:v>0.85392902408111537</c:v>
                </c:pt>
                <c:pt idx="34">
                  <c:v>0.61451448906964934</c:v>
                </c:pt>
                <c:pt idx="35">
                  <c:v>0.88736582535538144</c:v>
                </c:pt>
                <c:pt idx="36">
                  <c:v>0.98980016652789338</c:v>
                </c:pt>
                <c:pt idx="37">
                  <c:v>0.46185372005044134</c:v>
                </c:pt>
              </c:numCache>
            </c:numRef>
          </c:xVal>
          <c:yVal>
            <c:numRef>
              <c:f>'Recher et al. 1985'!$K$2:$K$39</c:f>
              <c:numCache>
                <c:formatCode>0.000</c:formatCode>
                <c:ptCount val="38"/>
                <c:pt idx="0">
                  <c:v>0.99316399472551875</c:v>
                </c:pt>
                <c:pt idx="1">
                  <c:v>0.79297458893871453</c:v>
                </c:pt>
                <c:pt idx="2">
                  <c:v>0.87950838502182405</c:v>
                </c:pt>
                <c:pt idx="3">
                  <c:v>0.96591182847506629</c:v>
                </c:pt>
                <c:pt idx="4">
                  <c:v>0.93079535805264646</c:v>
                </c:pt>
                <c:pt idx="5">
                  <c:v>0.82777551850345676</c:v>
                </c:pt>
                <c:pt idx="6">
                  <c:v>0.842790516906335</c:v>
                </c:pt>
                <c:pt idx="7">
                  <c:v>0.92019126491176184</c:v>
                </c:pt>
                <c:pt idx="8">
                  <c:v>0.95478430375455547</c:v>
                </c:pt>
                <c:pt idx="9">
                  <c:v>0.79179787074523922</c:v>
                </c:pt>
                <c:pt idx="10">
                  <c:v>0.87457646921369314</c:v>
                </c:pt>
                <c:pt idx="11">
                  <c:v>0.87931034482758619</c:v>
                </c:pt>
                <c:pt idx="12">
                  <c:v>0.88205828779599271</c:v>
                </c:pt>
                <c:pt idx="13">
                  <c:v>0.96256837292840236</c:v>
                </c:pt>
                <c:pt idx="14">
                  <c:v>0.83239737932878732</c:v>
                </c:pt>
                <c:pt idx="15">
                  <c:v>0.97049591964846205</c:v>
                </c:pt>
                <c:pt idx="16">
                  <c:v>0.87365213314580403</c:v>
                </c:pt>
                <c:pt idx="17">
                  <c:v>0.81871955462769652</c:v>
                </c:pt>
                <c:pt idx="18">
                  <c:v>0.93019296254256523</c:v>
                </c:pt>
                <c:pt idx="19">
                  <c:v>0.96296748961134193</c:v>
                </c:pt>
                <c:pt idx="20">
                  <c:v>1</c:v>
                </c:pt>
                <c:pt idx="21">
                  <c:v>0.84228623329440766</c:v>
                </c:pt>
                <c:pt idx="22">
                  <c:v>0.82666938664490686</c:v>
                </c:pt>
                <c:pt idx="23">
                  <c:v>0.99663334013466642</c:v>
                </c:pt>
                <c:pt idx="24">
                  <c:v>0.85802469135802473</c:v>
                </c:pt>
                <c:pt idx="25">
                  <c:v>0.78299570288520559</c:v>
                </c:pt>
                <c:pt idx="26">
                  <c:v>0.93835616438356162</c:v>
                </c:pt>
                <c:pt idx="27">
                  <c:v>0.94337263308324404</c:v>
                </c:pt>
                <c:pt idx="28">
                  <c:v>0.83558469076943453</c:v>
                </c:pt>
                <c:pt idx="29">
                  <c:v>0.68497109826589608</c:v>
                </c:pt>
                <c:pt idx="30">
                  <c:v>0.77744044838860338</c:v>
                </c:pt>
                <c:pt idx="31">
                  <c:v>0.97035728307813118</c:v>
                </c:pt>
                <c:pt idx="32">
                  <c:v>0.84956874682902073</c:v>
                </c:pt>
                <c:pt idx="33">
                  <c:v>0.90287010657381028</c:v>
                </c:pt>
                <c:pt idx="34">
                  <c:v>0.74685138539042817</c:v>
                </c:pt>
                <c:pt idx="35">
                  <c:v>0.98962538063876493</c:v>
                </c:pt>
                <c:pt idx="36">
                  <c:v>0.90236811502272973</c:v>
                </c:pt>
                <c:pt idx="37">
                  <c:v>0.9</c:v>
                </c:pt>
              </c:numCache>
            </c:numRef>
          </c:yVal>
          <c:smooth val="0"/>
          <c:extLst>
            <c:ext xmlns:c16="http://schemas.microsoft.com/office/drawing/2014/chart" uri="{C3380CC4-5D6E-409C-BE32-E72D297353CC}">
              <c16:uniqueId val="{00000001-035E-4E47-A1B1-ABA7AB96AFFD}"/>
            </c:ext>
          </c:extLst>
        </c:ser>
        <c:dLbls>
          <c:showLegendKey val="0"/>
          <c:showVal val="0"/>
          <c:showCatName val="0"/>
          <c:showSerName val="0"/>
          <c:showPercent val="0"/>
          <c:showBubbleSize val="0"/>
        </c:dLbls>
        <c:axId val="175065"/>
        <c:axId val="17166859"/>
      </c:scatterChart>
      <c:valAx>
        <c:axId val="175065"/>
        <c:scaling>
          <c:orientation val="minMax"/>
          <c:max val="1"/>
          <c:min val="0.3"/>
        </c:scaling>
        <c:delete val="0"/>
        <c:axPos val="b"/>
        <c:majorGridlines>
          <c:spPr>
            <a:ln w="9360">
              <a:solidFill>
                <a:srgbClr val="D9D9D9"/>
              </a:solidFill>
              <a:round/>
            </a:ln>
          </c:spPr>
        </c:majorGridlines>
        <c:title>
          <c:tx>
            <c:rich>
              <a:bodyPr rot="0"/>
              <a:lstStyle/>
              <a:p>
                <a:pPr>
                  <a:defRPr sz="1300" b="0" u="none" strike="noStrike">
                    <a:uFillTx/>
                    <a:latin typeface="Arial"/>
                  </a:defRPr>
                </a:pPr>
                <a:r>
                  <a:rPr lang="en-US" sz="1400" b="0" u="none" strike="noStrike">
                    <a:solidFill>
                      <a:srgbClr val="595959"/>
                    </a:solidFill>
                    <a:uFillTx/>
                    <a:latin typeface="Calibri"/>
                  </a:rPr>
                  <a:t>Levins Substrate</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sz="900" b="0" u="none" strike="noStrike">
                <a:solidFill>
                  <a:srgbClr val="595959"/>
                </a:solidFill>
                <a:uFillTx/>
                <a:latin typeface="Calibri"/>
              </a:defRPr>
            </a:pPr>
            <a:endParaRPr lang="cs-CZ"/>
          </a:p>
        </c:txPr>
        <c:crossAx val="17166859"/>
        <c:crosses val="autoZero"/>
        <c:crossBetween val="midCat"/>
      </c:valAx>
      <c:valAx>
        <c:axId val="17166859"/>
        <c:scaling>
          <c:orientation val="minMax"/>
          <c:max val="1"/>
          <c:min val="0.3"/>
        </c:scaling>
        <c:delete val="0"/>
        <c:axPos val="l"/>
        <c:majorGridlines>
          <c:spPr>
            <a:ln w="9360">
              <a:solidFill>
                <a:srgbClr val="D9D9D9"/>
              </a:solidFill>
              <a:round/>
            </a:ln>
          </c:spPr>
        </c:majorGridlines>
        <c:title>
          <c:tx>
            <c:rich>
              <a:bodyPr rot="-5400000"/>
              <a:lstStyle/>
              <a:p>
                <a:pPr>
                  <a:defRPr sz="1300" b="0" u="none" strike="noStrike">
                    <a:uFillTx/>
                    <a:latin typeface="Arial"/>
                  </a:defRPr>
                </a:pPr>
                <a:r>
                  <a:rPr lang="en-US" sz="1400" b="0" u="none" strike="noStrike">
                    <a:solidFill>
                      <a:srgbClr val="595959"/>
                    </a:solidFill>
                    <a:uFillTx/>
                    <a:latin typeface="Calibri"/>
                  </a:rPr>
                  <a:t>Levins Method</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sz="900" b="0" u="none" strike="noStrike">
                <a:solidFill>
                  <a:srgbClr val="595959"/>
                </a:solidFill>
                <a:uFillTx/>
                <a:latin typeface="Calibri"/>
              </a:defRPr>
            </a:pPr>
            <a:endParaRPr lang="cs-CZ"/>
          </a:p>
        </c:txPr>
        <c:crossAx val="175065"/>
        <c:crosses val="autoZero"/>
        <c:crossBetween val="midCat"/>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c:style val="2"/>
  <c:chart>
    <c:autoTitleDeleted val="1"/>
    <c:plotArea>
      <c:layout/>
      <c:scatterChart>
        <c:scatterStyle val="lineMarker"/>
        <c:varyColors val="0"/>
        <c:ser>
          <c:idx val="0"/>
          <c:order val="0"/>
          <c:tx>
            <c:v>Levins</c:v>
          </c:tx>
          <c:spPr>
            <a:ln w="25560">
              <a:noFill/>
            </a:ln>
          </c:spPr>
          <c:marker>
            <c:symbol val="circle"/>
            <c:size val="5"/>
            <c:spPr>
              <a:solidFill>
                <a:srgbClr val="4F81BD"/>
              </a:solidFill>
            </c:spPr>
          </c:marker>
          <c:dLbls>
            <c:spPr>
              <a:noFill/>
              <a:ln>
                <a:noFill/>
              </a:ln>
              <a:effectLst/>
            </c:spPr>
            <c:txPr>
              <a:bodyPr wrap="square"/>
              <a:lstStyle/>
              <a:p>
                <a:pPr>
                  <a:defRPr sz="1000" b="0" u="none" strike="noStrike">
                    <a:solidFill>
                      <a:srgbClr val="000000"/>
                    </a:solidFill>
                    <a:uFillTx/>
                    <a:latin typeface="Calibri"/>
                  </a:defRPr>
                </a:pPr>
                <a:endParaRPr lang="cs-CZ"/>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15:leaderLines>
                  <c:spPr>
                    <a:ln w="25560">
                      <a:solidFill>
                        <a:srgbClr val="000000"/>
                      </a:solidFill>
                    </a:ln>
                  </c:spPr>
                </c15:leaderLines>
              </c:ext>
            </c:extLst>
          </c:dLbls>
          <c:trendline>
            <c:spPr>
              <a:ln w="19080" cap="rnd">
                <a:solidFill>
                  <a:srgbClr val="4F81BD"/>
                </a:solidFill>
                <a:prstDash val="sysDot"/>
                <a:round/>
              </a:ln>
            </c:spPr>
            <c:trendlineType val="linear"/>
            <c:dispRSqr val="1"/>
            <c:dispEq val="1"/>
            <c:trendlineLbl>
              <c:numFmt formatCode="General" sourceLinked="0"/>
            </c:trendlineLbl>
          </c:trendline>
          <c:xVal>
            <c:numRef>
              <c:f>'Recher et Davis 1998'!$T$2:$T$32</c:f>
              <c:numCache>
                <c:formatCode>0.000</c:formatCode>
                <c:ptCount val="31"/>
                <c:pt idx="0">
                  <c:v>0.90287420161066367</c:v>
                </c:pt>
                <c:pt idx="1">
                  <c:v>0.51253687315634222</c:v>
                </c:pt>
                <c:pt idx="2">
                  <c:v>0.8133187772925764</c:v>
                </c:pt>
                <c:pt idx="3">
                  <c:v>0.71397941680960553</c:v>
                </c:pt>
                <c:pt idx="4">
                  <c:v>1</c:v>
                </c:pt>
                <c:pt idx="5">
                  <c:v>0.94385255939260349</c:v>
                </c:pt>
                <c:pt idx="6">
                  <c:v>0.81461163357715083</c:v>
                </c:pt>
                <c:pt idx="7">
                  <c:v>0.61772888214466382</c:v>
                </c:pt>
                <c:pt idx="8">
                  <c:v>1</c:v>
                </c:pt>
                <c:pt idx="9">
                  <c:v>0.97920277296360481</c:v>
                </c:pt>
                <c:pt idx="10">
                  <c:v>0.70343244425010931</c:v>
                </c:pt>
                <c:pt idx="11">
                  <c:v>0.59640522875817004</c:v>
                </c:pt>
                <c:pt idx="12">
                  <c:v>0.88789107763615305</c:v>
                </c:pt>
                <c:pt idx="13">
                  <c:v>0.82497449846990811</c:v>
                </c:pt>
                <c:pt idx="14">
                  <c:v>1</c:v>
                </c:pt>
                <c:pt idx="15">
                  <c:v>0.87406015037593987</c:v>
                </c:pt>
                <c:pt idx="16">
                  <c:v>0.67475839852738151</c:v>
                </c:pt>
                <c:pt idx="17">
                  <c:v>0.7594191522762952</c:v>
                </c:pt>
                <c:pt idx="18">
                  <c:v>0.43725617685305584</c:v>
                </c:pt>
                <c:pt idx="19">
                  <c:v>0.5724932249322493</c:v>
                </c:pt>
                <c:pt idx="20">
                  <c:v>0.47839506172839508</c:v>
                </c:pt>
                <c:pt idx="21">
                  <c:v>1</c:v>
                </c:pt>
                <c:pt idx="22">
                  <c:v>0.84009673717002786</c:v>
                </c:pt>
                <c:pt idx="23">
                  <c:v>0.7465767217076118</c:v>
                </c:pt>
                <c:pt idx="24">
                  <c:v>0.8952894438138479</c:v>
                </c:pt>
                <c:pt idx="25">
                  <c:v>0.84533829718355447</c:v>
                </c:pt>
                <c:pt idx="26">
                  <c:v>0.58262146289375338</c:v>
                </c:pt>
                <c:pt idx="27">
                  <c:v>0.94998799951998092</c:v>
                </c:pt>
                <c:pt idx="28">
                  <c:v>0.91442953020134221</c:v>
                </c:pt>
                <c:pt idx="29">
                  <c:v>0.87586052080215504</c:v>
                </c:pt>
                <c:pt idx="30">
                  <c:v>0.52219796215429404</c:v>
                </c:pt>
              </c:numCache>
            </c:numRef>
          </c:xVal>
          <c:yVal>
            <c:numRef>
              <c:f>'Recher et Davis 1998'!$J$2:$J$32</c:f>
              <c:numCache>
                <c:formatCode>0.000</c:formatCode>
                <c:ptCount val="31"/>
                <c:pt idx="0">
                  <c:v>0.95130564536185025</c:v>
                </c:pt>
                <c:pt idx="1">
                  <c:v>0.52341001353179961</c:v>
                </c:pt>
                <c:pt idx="2">
                  <c:v>0.79967974379503604</c:v>
                </c:pt>
                <c:pt idx="3">
                  <c:v>0.94358974358974357</c:v>
                </c:pt>
                <c:pt idx="4">
                  <c:v>1</c:v>
                </c:pt>
                <c:pt idx="5">
                  <c:v>0.95508204751408277</c:v>
                </c:pt>
                <c:pt idx="6">
                  <c:v>0.8954933008526188</c:v>
                </c:pt>
                <c:pt idx="7">
                  <c:v>0.90938680616099976</c:v>
                </c:pt>
                <c:pt idx="8">
                  <c:v>0.80143483459545639</c:v>
                </c:pt>
                <c:pt idx="9">
                  <c:v>0.98764068804417071</c:v>
                </c:pt>
                <c:pt idx="10">
                  <c:v>0.40571882446386032</c:v>
                </c:pt>
                <c:pt idx="11">
                  <c:v>0.5880048959608325</c:v>
                </c:pt>
                <c:pt idx="12">
                  <c:v>0.80722702278083269</c:v>
                </c:pt>
                <c:pt idx="13">
                  <c:v>0.92137085539147401</c:v>
                </c:pt>
                <c:pt idx="14">
                  <c:v>1</c:v>
                </c:pt>
                <c:pt idx="15">
                  <c:v>0.89924812030075185</c:v>
                </c:pt>
                <c:pt idx="16">
                  <c:v>0.79464937170652628</c:v>
                </c:pt>
                <c:pt idx="17">
                  <c:v>0.80753532182103616</c:v>
                </c:pt>
                <c:pt idx="18">
                  <c:v>0.425406661502711</c:v>
                </c:pt>
                <c:pt idx="19">
                  <c:v>0.77210098416773643</c:v>
                </c:pt>
                <c:pt idx="20">
                  <c:v>0.84936886395511924</c:v>
                </c:pt>
                <c:pt idx="21">
                  <c:v>1</c:v>
                </c:pt>
                <c:pt idx="22">
                  <c:v>0.7217599234815878</c:v>
                </c:pt>
                <c:pt idx="23">
                  <c:v>0.79726137736608949</c:v>
                </c:pt>
                <c:pt idx="24">
                  <c:v>0.90068841664172405</c:v>
                </c:pt>
                <c:pt idx="25">
                  <c:v>0.87616580310880832</c:v>
                </c:pt>
                <c:pt idx="26">
                  <c:v>0.76178790534618757</c:v>
                </c:pt>
                <c:pt idx="27">
                  <c:v>1</c:v>
                </c:pt>
                <c:pt idx="28">
                  <c:v>0.71807228915662658</c:v>
                </c:pt>
                <c:pt idx="29">
                  <c:v>1</c:v>
                </c:pt>
                <c:pt idx="30">
                  <c:v>0.87405475880052153</c:v>
                </c:pt>
              </c:numCache>
            </c:numRef>
          </c:yVal>
          <c:smooth val="0"/>
          <c:extLst>
            <c:ext xmlns:c16="http://schemas.microsoft.com/office/drawing/2014/chart" uri="{C3380CC4-5D6E-409C-BE32-E72D297353CC}">
              <c16:uniqueId val="{00000001-51BD-48B5-BBAE-6983BE507613}"/>
            </c:ext>
          </c:extLst>
        </c:ser>
        <c:dLbls>
          <c:showLegendKey val="0"/>
          <c:showVal val="0"/>
          <c:showCatName val="0"/>
          <c:showSerName val="0"/>
          <c:showPercent val="0"/>
          <c:showBubbleSize val="0"/>
        </c:dLbls>
        <c:axId val="85067568"/>
        <c:axId val="50754121"/>
      </c:scatterChart>
      <c:valAx>
        <c:axId val="85067568"/>
        <c:scaling>
          <c:orientation val="minMax"/>
          <c:max val="1"/>
          <c:min val="0.4"/>
        </c:scaling>
        <c:delete val="0"/>
        <c:axPos val="b"/>
        <c:majorGridlines>
          <c:spPr>
            <a:ln w="9360">
              <a:solidFill>
                <a:srgbClr val="D9D9D9"/>
              </a:solidFill>
              <a:round/>
            </a:ln>
          </c:spPr>
        </c:majorGridlines>
        <c:title>
          <c:tx>
            <c:rich>
              <a:bodyPr rot="0"/>
              <a:lstStyle/>
              <a:p>
                <a:pPr>
                  <a:defRPr sz="1300" b="0" u="none" strike="noStrike">
                    <a:uFillTx/>
                    <a:latin typeface="Arial"/>
                  </a:defRPr>
                </a:pPr>
                <a:r>
                  <a:rPr lang="en-US" sz="1400" b="0" u="none" strike="noStrike">
                    <a:solidFill>
                      <a:srgbClr val="595959"/>
                    </a:solidFill>
                    <a:uFillTx/>
                    <a:latin typeface="Calibri"/>
                  </a:rPr>
                  <a:t>Levins Substrate</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sz="900" b="0" u="none" strike="noStrike">
                <a:solidFill>
                  <a:srgbClr val="595959"/>
                </a:solidFill>
                <a:uFillTx/>
                <a:latin typeface="Calibri"/>
              </a:defRPr>
            </a:pPr>
            <a:endParaRPr lang="cs-CZ"/>
          </a:p>
        </c:txPr>
        <c:crossAx val="50754121"/>
        <c:crosses val="autoZero"/>
        <c:crossBetween val="midCat"/>
      </c:valAx>
      <c:valAx>
        <c:axId val="50754121"/>
        <c:scaling>
          <c:orientation val="minMax"/>
          <c:max val="1"/>
          <c:min val="0.4"/>
        </c:scaling>
        <c:delete val="0"/>
        <c:axPos val="l"/>
        <c:majorGridlines>
          <c:spPr>
            <a:ln w="9360">
              <a:solidFill>
                <a:srgbClr val="D9D9D9"/>
              </a:solidFill>
              <a:round/>
            </a:ln>
          </c:spPr>
        </c:majorGridlines>
        <c:title>
          <c:tx>
            <c:rich>
              <a:bodyPr rot="-5400000"/>
              <a:lstStyle/>
              <a:p>
                <a:pPr>
                  <a:defRPr sz="1300" b="0" u="none" strike="noStrike">
                    <a:uFillTx/>
                    <a:latin typeface="Arial"/>
                  </a:defRPr>
                </a:pPr>
                <a:r>
                  <a:rPr lang="en-US" sz="1400" b="0" u="none" strike="noStrike">
                    <a:solidFill>
                      <a:srgbClr val="595959"/>
                    </a:solidFill>
                    <a:uFillTx/>
                    <a:latin typeface="Calibri"/>
                  </a:rPr>
                  <a:t>Levins Method</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sz="900" b="0" u="none" strike="noStrike">
                <a:solidFill>
                  <a:srgbClr val="595959"/>
                </a:solidFill>
                <a:uFillTx/>
                <a:latin typeface="Calibri"/>
              </a:defRPr>
            </a:pPr>
            <a:endParaRPr lang="cs-CZ"/>
          </a:p>
        </c:txPr>
        <c:crossAx val="85067568"/>
        <c:crosses val="autoZero"/>
        <c:crossBetween val="midCat"/>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c:style val="2"/>
  <c:chart>
    <c:autoTitleDeleted val="1"/>
    <c:plotArea>
      <c:layout/>
      <c:scatterChart>
        <c:scatterStyle val="lineMarker"/>
        <c:varyColors val="0"/>
        <c:ser>
          <c:idx val="0"/>
          <c:order val="0"/>
          <c:tx>
            <c:v>Levins</c:v>
          </c:tx>
          <c:spPr>
            <a:ln w="25560">
              <a:noFill/>
            </a:ln>
          </c:spPr>
          <c:marker>
            <c:symbol val="circle"/>
            <c:size val="5"/>
            <c:spPr>
              <a:solidFill>
                <a:srgbClr val="4F81BD"/>
              </a:solidFill>
            </c:spPr>
          </c:marker>
          <c:dLbls>
            <c:spPr>
              <a:noFill/>
              <a:ln>
                <a:noFill/>
              </a:ln>
              <a:effectLst/>
            </c:spPr>
            <c:txPr>
              <a:bodyPr wrap="square"/>
              <a:lstStyle/>
              <a:p>
                <a:pPr>
                  <a:defRPr sz="1000" b="0" u="none" strike="noStrike">
                    <a:solidFill>
                      <a:srgbClr val="000000"/>
                    </a:solidFill>
                    <a:uFillTx/>
                    <a:latin typeface="Calibri"/>
                  </a:defRPr>
                </a:pPr>
                <a:endParaRPr lang="cs-CZ"/>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15:leaderLines>
                  <c:spPr>
                    <a:ln w="25560">
                      <a:solidFill>
                        <a:srgbClr val="000000"/>
                      </a:solidFill>
                    </a:ln>
                  </c:spPr>
                </c15:leaderLines>
              </c:ext>
            </c:extLst>
          </c:dLbls>
          <c:trendline>
            <c:spPr>
              <a:ln w="19080" cap="rnd">
                <a:solidFill>
                  <a:srgbClr val="4F81BD"/>
                </a:solidFill>
                <a:prstDash val="sysDot"/>
                <a:round/>
              </a:ln>
            </c:spPr>
            <c:trendlineType val="linear"/>
            <c:dispRSqr val="1"/>
            <c:dispEq val="1"/>
            <c:trendlineLbl>
              <c:numFmt formatCode="General" sourceLinked="0"/>
            </c:trendlineLbl>
          </c:trendline>
          <c:xVal>
            <c:numRef>
              <c:f>'Recher et Davis 1997'!$S$2:$S$22</c:f>
              <c:numCache>
                <c:formatCode>0.000</c:formatCode>
                <c:ptCount val="21"/>
                <c:pt idx="0">
                  <c:v>0.74000407996736028</c:v>
                </c:pt>
                <c:pt idx="1">
                  <c:v>0.95602069614299157</c:v>
                </c:pt>
                <c:pt idx="2">
                  <c:v>0.55284439486893477</c:v>
                </c:pt>
                <c:pt idx="3">
                  <c:v>0.92070600632244459</c:v>
                </c:pt>
                <c:pt idx="4">
                  <c:v>0.81400418555981857</c:v>
                </c:pt>
                <c:pt idx="5">
                  <c:v>0.99495001020199958</c:v>
                </c:pt>
                <c:pt idx="6">
                  <c:v>0.90171356923934254</c:v>
                </c:pt>
                <c:pt idx="7">
                  <c:v>0.88789107763615305</c:v>
                </c:pt>
                <c:pt idx="8">
                  <c:v>0.89203894616265755</c:v>
                </c:pt>
                <c:pt idx="9">
                  <c:v>0.89357000285144006</c:v>
                </c:pt>
                <c:pt idx="10">
                  <c:v>0.93679528940115264</c:v>
                </c:pt>
                <c:pt idx="11">
                  <c:v>0.80389007851534622</c:v>
                </c:pt>
                <c:pt idx="12">
                  <c:v>0.90316315205327402</c:v>
                </c:pt>
                <c:pt idx="13">
                  <c:v>0.75159489633173848</c:v>
                </c:pt>
                <c:pt idx="14">
                  <c:v>0.75</c:v>
                </c:pt>
                <c:pt idx="15">
                  <c:v>0.89295241404253123</c:v>
                </c:pt>
                <c:pt idx="16">
                  <c:v>0.85304858685296936</c:v>
                </c:pt>
                <c:pt idx="17">
                  <c:v>0.51210153482880749</c:v>
                </c:pt>
                <c:pt idx="18">
                  <c:v>0.9080962800875273</c:v>
                </c:pt>
                <c:pt idx="19">
                  <c:v>0.8952894438138479</c:v>
                </c:pt>
                <c:pt idx="20">
                  <c:v>1</c:v>
                </c:pt>
              </c:numCache>
            </c:numRef>
          </c:xVal>
          <c:yVal>
            <c:numRef>
              <c:f>'Recher et Davis 1997'!$I$2:$I$22</c:f>
              <c:numCache>
                <c:formatCode>0.000</c:formatCode>
                <c:ptCount val="21"/>
                <c:pt idx="0">
                  <c:v>0.99495001020199958</c:v>
                </c:pt>
                <c:pt idx="1">
                  <c:v>0.89265294453973709</c:v>
                </c:pt>
                <c:pt idx="2">
                  <c:v>0.90044742729306493</c:v>
                </c:pt>
                <c:pt idx="3">
                  <c:v>0.65105414470531875</c:v>
                </c:pt>
                <c:pt idx="4">
                  <c:v>0.71535500427716003</c:v>
                </c:pt>
                <c:pt idx="5">
                  <c:v>1</c:v>
                </c:pt>
                <c:pt idx="6">
                  <c:v>1</c:v>
                </c:pt>
                <c:pt idx="7">
                  <c:v>0.92691910054277593</c:v>
                </c:pt>
                <c:pt idx="8">
                  <c:v>1</c:v>
                </c:pt>
                <c:pt idx="9">
                  <c:v>0.96751412429378536</c:v>
                </c:pt>
                <c:pt idx="10">
                  <c:v>0.63362919132149909</c:v>
                </c:pt>
                <c:pt idx="11">
                  <c:v>0.95636598543575291</c:v>
                </c:pt>
                <c:pt idx="12">
                  <c:v>0.77362804878048774</c:v>
                </c:pt>
                <c:pt idx="13">
                  <c:v>0.99495001020199958</c:v>
                </c:pt>
                <c:pt idx="14">
                  <c:v>1</c:v>
                </c:pt>
                <c:pt idx="15">
                  <c:v>0.67109889842641601</c:v>
                </c:pt>
                <c:pt idx="16">
                  <c:v>0.8487158908507223</c:v>
                </c:pt>
                <c:pt idx="17">
                  <c:v>1</c:v>
                </c:pt>
                <c:pt idx="18">
                  <c:v>0.90200445434298437</c:v>
                </c:pt>
                <c:pt idx="19">
                  <c:v>0.8952894438138479</c:v>
                </c:pt>
                <c:pt idx="20">
                  <c:v>1</c:v>
                </c:pt>
              </c:numCache>
            </c:numRef>
          </c:yVal>
          <c:smooth val="0"/>
          <c:extLst>
            <c:ext xmlns:c16="http://schemas.microsoft.com/office/drawing/2014/chart" uri="{C3380CC4-5D6E-409C-BE32-E72D297353CC}">
              <c16:uniqueId val="{00000001-D6DE-4599-8105-D830A60D32B3}"/>
            </c:ext>
          </c:extLst>
        </c:ser>
        <c:dLbls>
          <c:showLegendKey val="0"/>
          <c:showVal val="0"/>
          <c:showCatName val="0"/>
          <c:showSerName val="0"/>
          <c:showPercent val="0"/>
          <c:showBubbleSize val="0"/>
        </c:dLbls>
        <c:axId val="52303690"/>
        <c:axId val="55459150"/>
      </c:scatterChart>
      <c:valAx>
        <c:axId val="52303690"/>
        <c:scaling>
          <c:orientation val="minMax"/>
          <c:max val="1"/>
          <c:min val="0.4"/>
        </c:scaling>
        <c:delete val="0"/>
        <c:axPos val="b"/>
        <c:majorGridlines>
          <c:spPr>
            <a:ln w="9360">
              <a:solidFill>
                <a:srgbClr val="D9D9D9"/>
              </a:solidFill>
              <a:round/>
            </a:ln>
          </c:spPr>
        </c:majorGridlines>
        <c:numFmt formatCode="0.000" sourceLinked="0"/>
        <c:majorTickMark val="none"/>
        <c:minorTickMark val="none"/>
        <c:tickLblPos val="nextTo"/>
        <c:spPr>
          <a:ln w="9360">
            <a:solidFill>
              <a:srgbClr val="BFBFBF"/>
            </a:solidFill>
            <a:round/>
          </a:ln>
        </c:spPr>
        <c:txPr>
          <a:bodyPr/>
          <a:lstStyle/>
          <a:p>
            <a:pPr>
              <a:defRPr sz="900" b="0" u="none" strike="noStrike">
                <a:solidFill>
                  <a:srgbClr val="595959"/>
                </a:solidFill>
                <a:uFillTx/>
                <a:latin typeface="Calibri"/>
              </a:defRPr>
            </a:pPr>
            <a:endParaRPr lang="cs-CZ"/>
          </a:p>
        </c:txPr>
        <c:crossAx val="55459150"/>
        <c:crosses val="autoZero"/>
        <c:crossBetween val="midCat"/>
      </c:valAx>
      <c:valAx>
        <c:axId val="55459150"/>
        <c:scaling>
          <c:orientation val="minMax"/>
          <c:max val="1"/>
          <c:min val="0.4"/>
        </c:scaling>
        <c:delete val="0"/>
        <c:axPos val="l"/>
        <c:majorGridlines>
          <c:spPr>
            <a:ln w="9360">
              <a:solidFill>
                <a:srgbClr val="D9D9D9"/>
              </a:solidFill>
              <a:round/>
            </a:ln>
          </c:spPr>
        </c:majorGridlines>
        <c:numFmt formatCode="General" sourceLinked="0"/>
        <c:majorTickMark val="none"/>
        <c:minorTickMark val="none"/>
        <c:tickLblPos val="nextTo"/>
        <c:spPr>
          <a:ln w="9360">
            <a:solidFill>
              <a:srgbClr val="BFBFBF"/>
            </a:solidFill>
            <a:round/>
          </a:ln>
        </c:spPr>
        <c:txPr>
          <a:bodyPr/>
          <a:lstStyle/>
          <a:p>
            <a:pPr>
              <a:defRPr sz="900" b="0" u="none" strike="noStrike">
                <a:solidFill>
                  <a:srgbClr val="595959"/>
                </a:solidFill>
                <a:uFillTx/>
                <a:latin typeface="Calibri"/>
              </a:defRPr>
            </a:pPr>
            <a:endParaRPr lang="cs-CZ"/>
          </a:p>
        </c:txPr>
        <c:crossAx val="52303690"/>
        <c:crosses val="autoZero"/>
        <c:crossBetween val="midCat"/>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32</xdr:col>
      <xdr:colOff>168480</xdr:colOff>
      <xdr:row>30</xdr:row>
      <xdr:rowOff>6480</xdr:rowOff>
    </xdr:from>
    <xdr:to>
      <xdr:col>42</xdr:col>
      <xdr:colOff>174960</xdr:colOff>
      <xdr:row>57</xdr:row>
      <xdr:rowOff>134640</xdr:rowOff>
    </xdr:to>
    <xdr:graphicFrame macro="">
      <xdr:nvGraphicFramePr>
        <xdr:cNvPr id="2" name="Chart 3">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68040</xdr:colOff>
      <xdr:row>90</xdr:row>
      <xdr:rowOff>27360</xdr:rowOff>
    </xdr:from>
    <xdr:to>
      <xdr:col>5</xdr:col>
      <xdr:colOff>406080</xdr:colOff>
      <xdr:row>117</xdr:row>
      <xdr:rowOff>128880</xdr:rowOff>
    </xdr:to>
    <xdr:pic>
      <xdr:nvPicPr>
        <xdr:cNvPr id="3" name="Obrázek 1">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a:stretch/>
      </xdr:blipFill>
      <xdr:spPr>
        <a:xfrm>
          <a:off x="1517760" y="17210520"/>
          <a:ext cx="6087240" cy="5244840"/>
        </a:xfrm>
        <a:prstGeom prst="rect">
          <a:avLst/>
        </a:prstGeom>
        <a:ln w="0">
          <a:noFill/>
        </a:ln>
      </xdr:spPr>
    </xdr:pic>
    <xdr:clientData/>
  </xdr:twoCellAnchor>
  <xdr:twoCellAnchor editAs="oneCell">
    <xdr:from>
      <xdr:col>5</xdr:col>
      <xdr:colOff>380880</xdr:colOff>
      <xdr:row>90</xdr:row>
      <xdr:rowOff>54360</xdr:rowOff>
    </xdr:from>
    <xdr:to>
      <xdr:col>13</xdr:col>
      <xdr:colOff>1800</xdr:colOff>
      <xdr:row>138</xdr:row>
      <xdr:rowOff>138240</xdr:rowOff>
    </xdr:to>
    <xdr:pic>
      <xdr:nvPicPr>
        <xdr:cNvPr id="4" name="Obrázek 2">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3"/>
        <a:stretch/>
      </xdr:blipFill>
      <xdr:spPr>
        <a:xfrm>
          <a:off x="7579800" y="17237520"/>
          <a:ext cx="6577920" cy="9227880"/>
        </a:xfrm>
        <a:prstGeom prst="rect">
          <a:avLst/>
        </a:prstGeom>
        <a:ln w="0">
          <a:noFill/>
        </a:ln>
      </xdr:spPr>
    </xdr:pic>
    <xdr:clientData/>
  </xdr:twoCellAnchor>
  <xdr:twoCellAnchor editAs="oneCell">
    <xdr:from>
      <xdr:col>14</xdr:col>
      <xdr:colOff>554040</xdr:colOff>
      <xdr:row>89</xdr:row>
      <xdr:rowOff>155880</xdr:rowOff>
    </xdr:from>
    <xdr:to>
      <xdr:col>21</xdr:col>
      <xdr:colOff>476280</xdr:colOff>
      <xdr:row>136</xdr:row>
      <xdr:rowOff>21960</xdr:rowOff>
    </xdr:to>
    <xdr:pic>
      <xdr:nvPicPr>
        <xdr:cNvPr id="5" name="Obrázek 4">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4"/>
        <a:stretch/>
      </xdr:blipFill>
      <xdr:spPr>
        <a:xfrm>
          <a:off x="15465240" y="17148600"/>
          <a:ext cx="5086440" cy="88196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618480</xdr:colOff>
      <xdr:row>26</xdr:row>
      <xdr:rowOff>68040</xdr:rowOff>
    </xdr:from>
    <xdr:to>
      <xdr:col>25</xdr:col>
      <xdr:colOff>353880</xdr:colOff>
      <xdr:row>43</xdr:row>
      <xdr:rowOff>147960</xdr:rowOff>
    </xdr:to>
    <xdr:pic>
      <xdr:nvPicPr>
        <xdr:cNvPr id="4" name="Obrázek 1">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1"/>
        <a:stretch/>
      </xdr:blipFill>
      <xdr:spPr>
        <a:xfrm>
          <a:off x="16403400" y="5020920"/>
          <a:ext cx="6257880" cy="33184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33</xdr:row>
      <xdr:rowOff>0</xdr:rowOff>
    </xdr:from>
    <xdr:to>
      <xdr:col>10</xdr:col>
      <xdr:colOff>252720</xdr:colOff>
      <xdr:row>44</xdr:row>
      <xdr:rowOff>74880</xdr:rowOff>
    </xdr:to>
    <xdr:pic>
      <xdr:nvPicPr>
        <xdr:cNvPr id="5" name="Image 1">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1"/>
        <a:stretch/>
      </xdr:blipFill>
      <xdr:spPr>
        <a:xfrm>
          <a:off x="3796200" y="6286680"/>
          <a:ext cx="7098480" cy="2170080"/>
        </a:xfrm>
        <a:prstGeom prst="rect">
          <a:avLst/>
        </a:prstGeom>
        <a:ln w="0">
          <a:noFill/>
        </a:ln>
      </xdr:spPr>
    </xdr:pic>
    <xdr:clientData/>
  </xdr:twoCellAnchor>
  <xdr:twoCellAnchor editAs="oneCell">
    <xdr:from>
      <xdr:col>11</xdr:col>
      <xdr:colOff>0</xdr:colOff>
      <xdr:row>33</xdr:row>
      <xdr:rowOff>0</xdr:rowOff>
    </xdr:from>
    <xdr:to>
      <xdr:col>16</xdr:col>
      <xdr:colOff>329040</xdr:colOff>
      <xdr:row>42</xdr:row>
      <xdr:rowOff>55800</xdr:rowOff>
    </xdr:to>
    <xdr:pic>
      <xdr:nvPicPr>
        <xdr:cNvPr id="6" name="Image 2">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2"/>
        <a:stretch/>
      </xdr:blipFill>
      <xdr:spPr>
        <a:xfrm>
          <a:off x="11457360" y="6286680"/>
          <a:ext cx="3399120" cy="177012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31</xdr:row>
      <xdr:rowOff>0</xdr:rowOff>
    </xdr:from>
    <xdr:to>
      <xdr:col>10</xdr:col>
      <xdr:colOff>326160</xdr:colOff>
      <xdr:row>35</xdr:row>
      <xdr:rowOff>39960</xdr:rowOff>
    </xdr:to>
    <xdr:pic>
      <xdr:nvPicPr>
        <xdr:cNvPr id="7" name="Image 3">
          <a:extLst>
            <a:ext uri="{FF2B5EF4-FFF2-40B4-BE49-F238E27FC236}">
              <a16:creationId xmlns:a16="http://schemas.microsoft.com/office/drawing/2014/main" id="{00000000-0008-0000-0600-000007000000}"/>
            </a:ext>
          </a:extLst>
        </xdr:cNvPr>
        <xdr:cNvPicPr/>
      </xdr:nvPicPr>
      <xdr:blipFill>
        <a:blip xmlns:r="http://schemas.openxmlformats.org/officeDocument/2006/relationships" r:embed="rId1"/>
        <a:stretch/>
      </xdr:blipFill>
      <xdr:spPr>
        <a:xfrm>
          <a:off x="4954320" y="5905440"/>
          <a:ext cx="6033600" cy="802080"/>
        </a:xfrm>
        <a:prstGeom prst="rect">
          <a:avLst/>
        </a:prstGeom>
        <a:ln w="0">
          <a:noFill/>
        </a:ln>
      </xdr:spPr>
    </xdr:pic>
    <xdr:clientData/>
  </xdr:twoCellAnchor>
  <xdr:twoCellAnchor editAs="oneCell">
    <xdr:from>
      <xdr:col>3</xdr:col>
      <xdr:colOff>0</xdr:colOff>
      <xdr:row>36</xdr:row>
      <xdr:rowOff>0</xdr:rowOff>
    </xdr:from>
    <xdr:to>
      <xdr:col>11</xdr:col>
      <xdr:colOff>345240</xdr:colOff>
      <xdr:row>43</xdr:row>
      <xdr:rowOff>126720</xdr:rowOff>
    </xdr:to>
    <xdr:pic>
      <xdr:nvPicPr>
        <xdr:cNvPr id="8" name="Image 4">
          <a:extLst>
            <a:ext uri="{FF2B5EF4-FFF2-40B4-BE49-F238E27FC236}">
              <a16:creationId xmlns:a16="http://schemas.microsoft.com/office/drawing/2014/main" id="{00000000-0008-0000-0600-000008000000}"/>
            </a:ext>
          </a:extLst>
        </xdr:cNvPr>
        <xdr:cNvPicPr/>
      </xdr:nvPicPr>
      <xdr:blipFill>
        <a:blip xmlns:r="http://schemas.openxmlformats.org/officeDocument/2006/relationships" r:embed="rId2"/>
        <a:stretch/>
      </xdr:blipFill>
      <xdr:spPr>
        <a:xfrm>
          <a:off x="4954320" y="6858000"/>
          <a:ext cx="6868080" cy="146016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457200</xdr:colOff>
      <xdr:row>66</xdr:row>
      <xdr:rowOff>9360</xdr:rowOff>
    </xdr:from>
    <xdr:to>
      <xdr:col>26</xdr:col>
      <xdr:colOff>209520</xdr:colOff>
      <xdr:row>75</xdr:row>
      <xdr:rowOff>94680</xdr:rowOff>
    </xdr:to>
    <xdr:pic>
      <xdr:nvPicPr>
        <xdr:cNvPr id="9" name="Picture 1">
          <a:extLst>
            <a:ext uri="{FF2B5EF4-FFF2-40B4-BE49-F238E27FC236}">
              <a16:creationId xmlns:a16="http://schemas.microsoft.com/office/drawing/2014/main" id="{00000000-0008-0000-0900-000009000000}"/>
            </a:ext>
          </a:extLst>
        </xdr:cNvPr>
        <xdr:cNvPicPr/>
      </xdr:nvPicPr>
      <xdr:blipFill>
        <a:blip xmlns:r="http://schemas.openxmlformats.org/officeDocument/2006/relationships" r:embed="rId1"/>
        <a:stretch/>
      </xdr:blipFill>
      <xdr:spPr>
        <a:xfrm>
          <a:off x="16474320" y="12582360"/>
          <a:ext cx="4664880" cy="180000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175260</xdr:colOff>
      <xdr:row>8</xdr:row>
      <xdr:rowOff>38100</xdr:rowOff>
    </xdr:from>
    <xdr:to>
      <xdr:col>35</xdr:col>
      <xdr:colOff>528840</xdr:colOff>
      <xdr:row>25</xdr:row>
      <xdr:rowOff>72829</xdr:rowOff>
    </xdr:to>
    <xdr:pic>
      <xdr:nvPicPr>
        <xdr:cNvPr id="2" name="Obrázek 1">
          <a:extLst>
            <a:ext uri="{FF2B5EF4-FFF2-40B4-BE49-F238E27FC236}">
              <a16:creationId xmlns:a16="http://schemas.microsoft.com/office/drawing/2014/main" id="{D161627F-A96F-E5EF-44E6-35FB19E266A8}"/>
            </a:ext>
          </a:extLst>
        </xdr:cNvPr>
        <xdr:cNvPicPr>
          <a:picLocks noChangeAspect="1"/>
        </xdr:cNvPicPr>
      </xdr:nvPicPr>
      <xdr:blipFill>
        <a:blip xmlns:r="http://schemas.openxmlformats.org/officeDocument/2006/relationships" r:embed="rId1"/>
        <a:stretch>
          <a:fillRect/>
        </a:stretch>
      </xdr:blipFill>
      <xdr:spPr>
        <a:xfrm>
          <a:off x="15887700" y="1501140"/>
          <a:ext cx="8278380" cy="314368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145080</xdr:colOff>
      <xdr:row>2</xdr:row>
      <xdr:rowOff>127080</xdr:rowOff>
    </xdr:from>
    <xdr:to>
      <xdr:col>34</xdr:col>
      <xdr:colOff>115560</xdr:colOff>
      <xdr:row>26</xdr:row>
      <xdr:rowOff>52200</xdr:rowOff>
    </xdr:to>
    <xdr:graphicFrame macro="">
      <xdr:nvGraphicFramePr>
        <xdr:cNvPr id="10" name="Chart 2">
          <a:extLst>
            <a:ext uri="{FF2B5EF4-FFF2-40B4-BE49-F238E27FC236}">
              <a16:creationId xmlns:a16="http://schemas.microsoft.com/office/drawing/2014/main" id="{00000000-0008-0000-0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22</xdr:col>
      <xdr:colOff>9000</xdr:colOff>
      <xdr:row>3</xdr:row>
      <xdr:rowOff>16200</xdr:rowOff>
    </xdr:from>
    <xdr:to>
      <xdr:col>29</xdr:col>
      <xdr:colOff>623880</xdr:colOff>
      <xdr:row>28</xdr:row>
      <xdr:rowOff>160920</xdr:rowOff>
    </xdr:to>
    <xdr:graphicFrame macro="">
      <xdr:nvGraphicFramePr>
        <xdr:cNvPr id="11" name="Chart 2">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172440</xdr:colOff>
      <xdr:row>1</xdr:row>
      <xdr:rowOff>170640</xdr:rowOff>
    </xdr:from>
    <xdr:to>
      <xdr:col>28</xdr:col>
      <xdr:colOff>261000</xdr:colOff>
      <xdr:row>24</xdr:row>
      <xdr:rowOff>124920</xdr:rowOff>
    </xdr:to>
    <xdr:graphicFrame macro="">
      <xdr:nvGraphicFramePr>
        <xdr:cNvPr id="12" name="Chart 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18</xdr:col>
      <xdr:colOff>576000</xdr:colOff>
      <xdr:row>27</xdr:row>
      <xdr:rowOff>106920</xdr:rowOff>
    </xdr:from>
    <xdr:to>
      <xdr:col>24</xdr:col>
      <xdr:colOff>451440</xdr:colOff>
      <xdr:row>48</xdr:row>
      <xdr:rowOff>6840</xdr:rowOff>
    </xdr:to>
    <xdr:graphicFrame macro="">
      <xdr:nvGraphicFramePr>
        <xdr:cNvPr id="13" name="Chart 1">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SYNC\DP\SongbirdGuildsMasters\resources\BirdLife_Checklist_Version_3\BirdLife_Checklist_Version_3.xls" TargetMode="External"/><Relationship Id="rId1" Type="http://schemas.openxmlformats.org/officeDocument/2006/relationships/externalLinkPath" Target="/SYNC/DP/SongbirdGuildsMasters/resources/BirdLife_Checklist_Version_3/BirdLife_Checklist_Version_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Sheet3"/>
    </sheetNames>
    <sheetDataSet>
      <sheetData sheetId="0">
        <row r="1">
          <cell r="C1" t="str">
            <v>Common name</v>
          </cell>
          <cell r="D1" t="str">
            <v>Scientific name</v>
          </cell>
          <cell r="E1" t="str">
            <v>Authority</v>
          </cell>
          <cell r="F1" t="str">
            <v>BirdLife taxonomic treatment:
R = recognised as a species;                  NR = not recognised as a species; 
     UR = under review</v>
          </cell>
          <cell r="G1" t="str">
            <v xml:space="preserve">     2010 IUCN Red List category</v>
          </cell>
          <cell r="H1" t="str">
            <v>1. AERC TAC (2003)</v>
          </cell>
          <cell r="I1" t="str">
            <v>2. AOU (1998 &amp; supplements)</v>
          </cell>
          <cell r="J1" t="str">
            <v>3. Brooke (2004)</v>
          </cell>
          <cell r="K1" t="str">
            <v>4. Brooks (2000)</v>
          </cell>
          <cell r="L1" t="str">
            <v>5. Christidis &amp; Boles (1994)</v>
          </cell>
          <cell r="M1" t="str">
            <v>6. Cramp et al. (1977-1994)</v>
          </cell>
          <cell r="N1" t="str">
            <v>7. Dowsett &amp; Forbes-Watson (1993)</v>
          </cell>
          <cell r="O1" t="str">
            <v>8. Robertson &amp; Nunn (1998)</v>
          </cell>
          <cell r="P1" t="str">
            <v>9. SACC (2005 &amp; updates)</v>
          </cell>
          <cell r="Q1" t="str">
            <v>10. Sibley &amp; Monroe (1990, 1993)</v>
          </cell>
          <cell r="R1" t="str">
            <v>11. Stotz et al. (1996)</v>
          </cell>
          <cell r="S1" t="str">
            <v>12. Turbott (1990)</v>
          </cell>
          <cell r="T1" t="str">
            <v>13. Other source</v>
          </cell>
          <cell r="U1" t="str">
            <v>Other source citation (for full references for the main sources and other source see the Word document or PDF in this zip download)</v>
          </cell>
          <cell r="V1" t="str">
            <v>Synonyms (numbers 1-13 refer to numbering in TAXONOMIC SOURCES columns; 14=accented; 15=Gill &amp; Wright (2006))</v>
          </cell>
          <cell r="W1" t="str">
            <v>Alternative common names (numbers 1-13 refer to numbering in TAXONOMIC SOURCES columns; 14=accented; 15=Gill &amp; Wright (2006))</v>
          </cell>
          <cell r="X1" t="str">
            <v>Taxonomic_note</v>
          </cell>
        </row>
        <row r="2">
          <cell r="C2" t="str">
            <v>Tawny-breasted Tinamou</v>
          </cell>
          <cell r="D2" t="str">
            <v>Nothocercus julius</v>
          </cell>
          <cell r="E2" t="str">
            <v>(Bonaparte, 1854)</v>
          </cell>
          <cell r="F2" t="str">
            <v>R</v>
          </cell>
          <cell r="G2" t="str">
            <v>LC</v>
          </cell>
          <cell r="P2" t="str">
            <v>Y</v>
          </cell>
          <cell r="Q2" t="str">
            <v>Y</v>
          </cell>
          <cell r="R2" t="str">
            <v>Y</v>
          </cell>
        </row>
        <row r="3">
          <cell r="C3" t="str">
            <v>Highland Tinamou</v>
          </cell>
          <cell r="D3" t="str">
            <v>Nothocercus bonapartei</v>
          </cell>
          <cell r="E3" t="str">
            <v>Gray, 1867</v>
          </cell>
          <cell r="F3" t="str">
            <v>R</v>
          </cell>
          <cell r="G3" t="str">
            <v>LC</v>
          </cell>
          <cell r="I3" t="str">
            <v>Y</v>
          </cell>
          <cell r="P3" t="str">
            <v>Y</v>
          </cell>
          <cell r="Q3" t="str">
            <v>Y</v>
          </cell>
          <cell r="R3" t="str">
            <v>Y</v>
          </cell>
        </row>
        <row r="4">
          <cell r="C4" t="str">
            <v>Hooded Tinamou</v>
          </cell>
          <cell r="D4" t="str">
            <v>Nothocercus nigrocapillus</v>
          </cell>
          <cell r="E4" t="str">
            <v>(G. R. Gray, 1867)</v>
          </cell>
          <cell r="F4" t="str">
            <v>R</v>
          </cell>
          <cell r="G4" t="str">
            <v>LC</v>
          </cell>
          <cell r="P4" t="str">
            <v>Y</v>
          </cell>
          <cell r="Q4" t="str">
            <v>Y</v>
          </cell>
          <cell r="R4" t="str">
            <v>Y</v>
          </cell>
        </row>
        <row r="5">
          <cell r="C5" t="str">
            <v>Grey Tinamou</v>
          </cell>
          <cell r="D5" t="str">
            <v>Tinamus tao</v>
          </cell>
          <cell r="E5" t="str">
            <v>Temminck, 1815</v>
          </cell>
          <cell r="F5" t="str">
            <v>R</v>
          </cell>
          <cell r="G5" t="str">
            <v>LC</v>
          </cell>
          <cell r="P5" t="str">
            <v>Y</v>
          </cell>
          <cell r="Q5" t="str">
            <v>Y</v>
          </cell>
          <cell r="R5" t="str">
            <v>Y</v>
          </cell>
          <cell r="W5" t="str">
            <v>Gray Tinamou (9)</v>
          </cell>
        </row>
        <row r="6">
          <cell r="C6" t="str">
            <v>Solitary Tinamou</v>
          </cell>
          <cell r="D6" t="str">
            <v>Tinamus solitarius</v>
          </cell>
          <cell r="E6" t="str">
            <v>(Vieillot, 1819)</v>
          </cell>
          <cell r="F6" t="str">
            <v>R</v>
          </cell>
          <cell r="G6" t="str">
            <v>NT</v>
          </cell>
          <cell r="P6" t="str">
            <v>Y</v>
          </cell>
          <cell r="Q6" t="str">
            <v>Y</v>
          </cell>
          <cell r="R6" t="str">
            <v>Y</v>
          </cell>
        </row>
        <row r="7">
          <cell r="C7" t="str">
            <v>Black Tinamou</v>
          </cell>
          <cell r="D7" t="str">
            <v>Tinamus osgoodi</v>
          </cell>
          <cell r="E7" t="str">
            <v>Conover, 1949</v>
          </cell>
          <cell r="F7" t="str">
            <v>R</v>
          </cell>
          <cell r="G7" t="str">
            <v>VU</v>
          </cell>
          <cell r="P7" t="str">
            <v>Y</v>
          </cell>
          <cell r="Q7" t="str">
            <v>Y</v>
          </cell>
          <cell r="R7" t="str">
            <v>Y</v>
          </cell>
        </row>
        <row r="8">
          <cell r="C8" t="str">
            <v>Great Tinamou</v>
          </cell>
          <cell r="D8" t="str">
            <v>Tinamus major</v>
          </cell>
          <cell r="E8" t="str">
            <v>(Gmelin, 1789)</v>
          </cell>
          <cell r="F8" t="str">
            <v>R</v>
          </cell>
          <cell r="G8" t="str">
            <v>LC</v>
          </cell>
          <cell r="I8" t="str">
            <v>Y</v>
          </cell>
          <cell r="P8" t="str">
            <v>Y</v>
          </cell>
          <cell r="Q8" t="str">
            <v>Y</v>
          </cell>
          <cell r="R8" t="str">
            <v>Y</v>
          </cell>
        </row>
        <row r="9">
          <cell r="C9" t="str">
            <v>White-throated Tinamou</v>
          </cell>
          <cell r="D9" t="str">
            <v>Tinamus guttatus</v>
          </cell>
          <cell r="E9" t="str">
            <v>Pelzeln, 1863</v>
          </cell>
          <cell r="F9" t="str">
            <v>R</v>
          </cell>
          <cell r="G9" t="str">
            <v>LC</v>
          </cell>
          <cell r="P9" t="str">
            <v>Y</v>
          </cell>
          <cell r="Q9" t="str">
            <v>Y</v>
          </cell>
          <cell r="R9" t="str">
            <v>Y</v>
          </cell>
        </row>
        <row r="10">
          <cell r="C10" t="str">
            <v>Berlepsch's Tinamou</v>
          </cell>
          <cell r="D10" t="str">
            <v>Crypturellus berlepschi</v>
          </cell>
          <cell r="E10" t="str">
            <v>Rothschild, 1897</v>
          </cell>
          <cell r="F10" t="str">
            <v>R</v>
          </cell>
          <cell r="G10" t="str">
            <v>LC</v>
          </cell>
          <cell r="P10" t="str">
            <v>Y</v>
          </cell>
          <cell r="Q10" t="str">
            <v>Y</v>
          </cell>
          <cell r="R10" t="str">
            <v>Y</v>
          </cell>
        </row>
        <row r="11">
          <cell r="C11" t="str">
            <v>Cinereous Tinamou</v>
          </cell>
          <cell r="D11" t="str">
            <v>Crypturellus cinereus</v>
          </cell>
          <cell r="E11" t="str">
            <v>(Gmelin, 1789)</v>
          </cell>
          <cell r="F11" t="str">
            <v>R</v>
          </cell>
          <cell r="G11" t="str">
            <v>LC</v>
          </cell>
          <cell r="P11" t="str">
            <v>Y</v>
          </cell>
          <cell r="Q11" t="str">
            <v>Y</v>
          </cell>
          <cell r="R11" t="str">
            <v>Y</v>
          </cell>
        </row>
        <row r="12">
          <cell r="C12" t="str">
            <v>Little Tinamou</v>
          </cell>
          <cell r="D12" t="str">
            <v>Crypturellus soui</v>
          </cell>
          <cell r="E12" t="str">
            <v>(Hermann, 1783)</v>
          </cell>
          <cell r="F12" t="str">
            <v>R</v>
          </cell>
          <cell r="G12" t="str">
            <v>LC</v>
          </cell>
          <cell r="I12" t="str">
            <v>Y</v>
          </cell>
          <cell r="P12" t="str">
            <v>Y</v>
          </cell>
          <cell r="Q12" t="str">
            <v>Y</v>
          </cell>
          <cell r="R12" t="str">
            <v>Y</v>
          </cell>
        </row>
        <row r="13">
          <cell r="C13" t="str">
            <v>Tepui Tinamou</v>
          </cell>
          <cell r="D13" t="str">
            <v>Crypturellus ptaritepui</v>
          </cell>
          <cell r="E13" t="str">
            <v>Zimmer &amp; Phelps, 1945</v>
          </cell>
          <cell r="F13" t="str">
            <v>R</v>
          </cell>
          <cell r="G13" t="str">
            <v>LC</v>
          </cell>
          <cell r="P13" t="str">
            <v>Y</v>
          </cell>
          <cell r="Q13" t="str">
            <v>Y</v>
          </cell>
          <cell r="R13" t="str">
            <v>Y</v>
          </cell>
          <cell r="W13" t="str">
            <v>Tepuí Tinamou (14)</v>
          </cell>
        </row>
        <row r="14">
          <cell r="C14" t="str">
            <v>Brown Tinamou</v>
          </cell>
          <cell r="D14" t="str">
            <v>Crypturellus obsoletus</v>
          </cell>
          <cell r="E14" t="str">
            <v>(Temminck, 1815)</v>
          </cell>
          <cell r="F14" t="str">
            <v>R</v>
          </cell>
          <cell r="G14" t="str">
            <v>LC</v>
          </cell>
          <cell r="P14" t="str">
            <v>Y</v>
          </cell>
          <cell r="Q14" t="str">
            <v>Y</v>
          </cell>
          <cell r="R14" t="str">
            <v>Y</v>
          </cell>
        </row>
        <row r="15">
          <cell r="C15" t="str">
            <v>Thicket Tinamou</v>
          </cell>
          <cell r="D15" t="str">
            <v>Crypturellus cinnamomeus</v>
          </cell>
          <cell r="E15" t="str">
            <v>(Lesson, 1842)</v>
          </cell>
          <cell r="F15" t="str">
            <v>R</v>
          </cell>
          <cell r="G15" t="str">
            <v>LC</v>
          </cell>
          <cell r="I15" t="str">
            <v>Y</v>
          </cell>
          <cell r="Q15" t="str">
            <v>Y</v>
          </cell>
          <cell r="R15" t="str">
            <v>Y</v>
          </cell>
        </row>
        <row r="16">
          <cell r="C16" t="str">
            <v>Undulated Tinamou</v>
          </cell>
          <cell r="D16" t="str">
            <v>Crypturellus undulatus</v>
          </cell>
          <cell r="E16" t="str">
            <v>(Temminck, 1815)</v>
          </cell>
          <cell r="F16" t="str">
            <v>R</v>
          </cell>
          <cell r="G16" t="str">
            <v>LC</v>
          </cell>
          <cell r="P16" t="str">
            <v>Y</v>
          </cell>
          <cell r="Q16" t="str">
            <v>Y</v>
          </cell>
          <cell r="R16" t="str">
            <v>Y</v>
          </cell>
        </row>
        <row r="17">
          <cell r="C17" t="str">
            <v>Pale-browed Tinamou</v>
          </cell>
          <cell r="D17" t="str">
            <v>Crypturellus transfasciatus</v>
          </cell>
          <cell r="E17" t="str">
            <v>(Sclater &amp; Salvin, 1878)</v>
          </cell>
          <cell r="F17" t="str">
            <v>R</v>
          </cell>
          <cell r="G17" t="str">
            <v>NT</v>
          </cell>
          <cell r="P17" t="str">
            <v>Y</v>
          </cell>
          <cell r="Q17" t="str">
            <v>Y</v>
          </cell>
          <cell r="R17" t="str">
            <v>Y</v>
          </cell>
        </row>
        <row r="18">
          <cell r="C18" t="str">
            <v>Brazilian Tinamou</v>
          </cell>
          <cell r="D18" t="str">
            <v>Crypturellus strigulosus</v>
          </cell>
          <cell r="E18" t="str">
            <v>(Temminck, 1815)</v>
          </cell>
          <cell r="F18" t="str">
            <v>R</v>
          </cell>
          <cell r="G18" t="str">
            <v>LC</v>
          </cell>
          <cell r="P18" t="str">
            <v>Y</v>
          </cell>
          <cell r="Q18" t="str">
            <v>Y</v>
          </cell>
          <cell r="R18" t="str">
            <v>Y</v>
          </cell>
        </row>
        <row r="19">
          <cell r="C19" t="str">
            <v>Slaty-breasted Tinamou</v>
          </cell>
          <cell r="D19" t="str">
            <v>Crypturellus boucardi</v>
          </cell>
          <cell r="E19" t="str">
            <v>(Sclater, 1859)</v>
          </cell>
          <cell r="F19" t="str">
            <v>R</v>
          </cell>
          <cell r="G19" t="str">
            <v>LC</v>
          </cell>
          <cell r="I19" t="str">
            <v>Y</v>
          </cell>
          <cell r="Q19" t="str">
            <v>Y</v>
          </cell>
          <cell r="R19" t="str">
            <v>Y</v>
          </cell>
        </row>
        <row r="20">
          <cell r="C20" t="str">
            <v>Choco Tinamou</v>
          </cell>
          <cell r="D20" t="str">
            <v>Crypturellus kerriae</v>
          </cell>
          <cell r="E20" t="str">
            <v>(Chapman, 1915)</v>
          </cell>
          <cell r="F20" t="str">
            <v>R</v>
          </cell>
          <cell r="G20" t="str">
            <v>VU</v>
          </cell>
          <cell r="I20" t="str">
            <v>Y</v>
          </cell>
          <cell r="P20" t="str">
            <v>Y</v>
          </cell>
          <cell r="Q20" t="str">
            <v>Y</v>
          </cell>
          <cell r="R20" t="str">
            <v>Y</v>
          </cell>
          <cell r="W20" t="str">
            <v>Chocó Tinamou (14)</v>
          </cell>
        </row>
        <row r="21">
          <cell r="C21" t="str">
            <v>Red-legged Tinamou</v>
          </cell>
          <cell r="D21" t="str">
            <v>Crypturellus erythropus</v>
          </cell>
          <cell r="E21" t="str">
            <v>(Pelzeln, 1863)</v>
          </cell>
          <cell r="F21" t="str">
            <v>R</v>
          </cell>
          <cell r="G21" t="str">
            <v>LC</v>
          </cell>
          <cell r="P21" t="str">
            <v>Y</v>
          </cell>
          <cell r="Q21" t="str">
            <v>Y</v>
          </cell>
          <cell r="X21" t="str">
            <v>Crypturellus erythropus (Sibley and Monroe 1990, 1993) was previously split into C. erythropus, C. columbianus and C. saltuarius following Stotz et al. (1996), who also split C. idoneus, but all these taxa are lumped into C. erythropus following SACC (2006).</v>
          </cell>
        </row>
        <row r="22">
          <cell r="D22" t="str">
            <v>Crypturellus erythropus</v>
          </cell>
          <cell r="E22" t="str">
            <v>(Pelzeln, 1863)</v>
          </cell>
          <cell r="F22" t="str">
            <v>NR</v>
          </cell>
          <cell r="G22" t="str">
            <v>NR</v>
          </cell>
          <cell r="R22" t="str">
            <v>Y</v>
          </cell>
          <cell r="X22" t="str">
            <v>Crypturellus erythropus (Sibley and Monroe 1990, 1993) was previously split into C. erythropus, C. columbianus and C. saltuarius following Stotz et al. (1996), who also split C. idoneus, but all these taxa are lumped into C. erythropus following SACC (2006).</v>
          </cell>
        </row>
        <row r="23">
          <cell r="D23" t="str">
            <v>Crypturellus columbianus</v>
          </cell>
          <cell r="E23" t="str">
            <v>(Salvadori, 1895)</v>
          </cell>
          <cell r="F23" t="str">
            <v>NR</v>
          </cell>
          <cell r="G23" t="str">
            <v>NR</v>
          </cell>
          <cell r="R23" t="str">
            <v>Y</v>
          </cell>
          <cell r="X23" t="str">
            <v>Crypturellus erythropus (Sibley and Monroe 1990, 1993) was previously split into C. erythropus, C. columbianus and C. saltuarius following Stotz et al. (1996), who also split C. idoneus, but all these taxa are lumped into C. erythropus following SACC (2006).</v>
          </cell>
        </row>
        <row r="24">
          <cell r="D24" t="str">
            <v>Crypturellus saltuarius</v>
          </cell>
          <cell r="E24" t="str">
            <v>Wetmore, 1950</v>
          </cell>
          <cell r="F24" t="str">
            <v>NR</v>
          </cell>
          <cell r="G24" t="str">
            <v>NR</v>
          </cell>
          <cell r="R24" t="str">
            <v>Y</v>
          </cell>
          <cell r="X24" t="str">
            <v>Crypturellus erythropus (Sibley and Monroe 1990, 1993) was previously split into C. erythropus, C. columbianus and C. saltuarius following Stotz et al. (1996), who also split C. idoneus, but all these taxa are lumped into C. erythropus following SACC (2006).</v>
          </cell>
        </row>
        <row r="25">
          <cell r="D25" t="str">
            <v>Crypturellus idoneus</v>
          </cell>
          <cell r="E25" t="str">
            <v>(Todd, 1919)</v>
          </cell>
          <cell r="F25" t="str">
            <v>NR</v>
          </cell>
          <cell r="G25" t="str">
            <v>NR</v>
          </cell>
          <cell r="R25" t="str">
            <v>Y</v>
          </cell>
          <cell r="X25" t="str">
            <v>Crypturellus erythropus (Sibley and Monroe 1990, 1993) was previously split into C. erythropus, C. columbianus and C. saltuarius following Stotz et al. (1996), who also split C. idoneus, but all these taxa are lumped into C. erythropus following SACC (2006).</v>
          </cell>
        </row>
        <row r="26">
          <cell r="C26" t="str">
            <v>Grey-legged Tinamou</v>
          </cell>
          <cell r="D26" t="str">
            <v>Crypturellus duidae</v>
          </cell>
          <cell r="E26" t="str">
            <v>Zimmer, 1938</v>
          </cell>
          <cell r="F26" t="str">
            <v>R</v>
          </cell>
          <cell r="G26" t="str">
            <v>LC</v>
          </cell>
          <cell r="P26" t="str">
            <v>Y</v>
          </cell>
          <cell r="Q26" t="str">
            <v>Y</v>
          </cell>
          <cell r="R26" t="str">
            <v>Y</v>
          </cell>
          <cell r="W26" t="str">
            <v>Gray-legged Tinamou (9)</v>
          </cell>
        </row>
        <row r="27">
          <cell r="C27" t="str">
            <v>Yellow-legged Tinamou</v>
          </cell>
          <cell r="D27" t="str">
            <v>Crypturellus noctivagus</v>
          </cell>
          <cell r="E27" t="str">
            <v>(Wied, 1820)</v>
          </cell>
          <cell r="F27" t="str">
            <v>R</v>
          </cell>
          <cell r="G27" t="str">
            <v>NT</v>
          </cell>
          <cell r="P27" t="str">
            <v>Y</v>
          </cell>
          <cell r="Q27" t="str">
            <v>Y</v>
          </cell>
          <cell r="R27" t="str">
            <v>Y</v>
          </cell>
        </row>
        <row r="28">
          <cell r="C28" t="str">
            <v>Black-capped Tinamou</v>
          </cell>
          <cell r="D28" t="str">
            <v>Crypturellus atrocapillus</v>
          </cell>
          <cell r="E28" t="str">
            <v>(Tschudi, 1844)</v>
          </cell>
          <cell r="F28" t="str">
            <v>R</v>
          </cell>
          <cell r="G28" t="str">
            <v>LC</v>
          </cell>
          <cell r="P28" t="str">
            <v>Y</v>
          </cell>
          <cell r="Q28" t="str">
            <v>Y</v>
          </cell>
          <cell r="R28" t="str">
            <v>Y</v>
          </cell>
        </row>
        <row r="29">
          <cell r="C29" t="str">
            <v>Variegated Tinamou</v>
          </cell>
          <cell r="D29" t="str">
            <v>Crypturellus variegatus</v>
          </cell>
          <cell r="E29" t="str">
            <v>(Gmelin, 1789)</v>
          </cell>
          <cell r="F29" t="str">
            <v>R</v>
          </cell>
          <cell r="G29" t="str">
            <v>LC</v>
          </cell>
          <cell r="P29" t="str">
            <v>Y</v>
          </cell>
          <cell r="Q29" t="str">
            <v>Y</v>
          </cell>
          <cell r="R29" t="str">
            <v>Y</v>
          </cell>
        </row>
        <row r="30">
          <cell r="C30" t="str">
            <v>Rusty Tinamou</v>
          </cell>
          <cell r="D30" t="str">
            <v>Crypturellus brevirostris</v>
          </cell>
          <cell r="E30" t="str">
            <v>(Pelzeln, 1863)</v>
          </cell>
          <cell r="F30" t="str">
            <v>R</v>
          </cell>
          <cell r="G30" t="str">
            <v>LC</v>
          </cell>
          <cell r="P30" t="str">
            <v>Y</v>
          </cell>
          <cell r="Q30" t="str">
            <v>Y</v>
          </cell>
          <cell r="R30" t="str">
            <v>Y</v>
          </cell>
        </row>
        <row r="31">
          <cell r="C31" t="str">
            <v>Bartlett's Tinamou</v>
          </cell>
          <cell r="D31" t="str">
            <v>Crypturellus bartletti</v>
          </cell>
          <cell r="E31" t="str">
            <v>(Sclater &amp; Salvin, 1873)</v>
          </cell>
          <cell r="F31" t="str">
            <v>R</v>
          </cell>
          <cell r="G31" t="str">
            <v>LC</v>
          </cell>
          <cell r="P31" t="str">
            <v>Y</v>
          </cell>
          <cell r="Q31" t="str">
            <v>Y</v>
          </cell>
          <cell r="R31" t="str">
            <v>Y</v>
          </cell>
        </row>
        <row r="32">
          <cell r="C32" t="str">
            <v>Small-billed Tinamou</v>
          </cell>
          <cell r="D32" t="str">
            <v>Crypturellus parvirostris</v>
          </cell>
          <cell r="E32" t="str">
            <v>(Wagler, 1827)</v>
          </cell>
          <cell r="F32" t="str">
            <v>R</v>
          </cell>
          <cell r="G32" t="str">
            <v>LC</v>
          </cell>
          <cell r="P32" t="str">
            <v>Y</v>
          </cell>
          <cell r="Q32" t="str">
            <v>Y</v>
          </cell>
          <cell r="R32" t="str">
            <v>Y</v>
          </cell>
        </row>
        <row r="33">
          <cell r="C33" t="str">
            <v>Barred Tinamou</v>
          </cell>
          <cell r="D33" t="str">
            <v>Crypturellus casiquiare</v>
          </cell>
          <cell r="E33" t="str">
            <v>(Chapman, 1929)</v>
          </cell>
          <cell r="F33" t="str">
            <v>R</v>
          </cell>
          <cell r="G33" t="str">
            <v>LC</v>
          </cell>
          <cell r="P33" t="str">
            <v>Y</v>
          </cell>
          <cell r="Q33" t="str">
            <v>Y</v>
          </cell>
          <cell r="R33" t="str">
            <v>Y</v>
          </cell>
        </row>
        <row r="34">
          <cell r="C34" t="str">
            <v>Tataupa Tinamou</v>
          </cell>
          <cell r="D34" t="str">
            <v>Crypturellus tataupa</v>
          </cell>
          <cell r="E34" t="str">
            <v>(Temminck, 1815)</v>
          </cell>
          <cell r="F34" t="str">
            <v>R</v>
          </cell>
          <cell r="G34" t="str">
            <v>LC</v>
          </cell>
          <cell r="P34" t="str">
            <v>Y</v>
          </cell>
          <cell r="Q34" t="str">
            <v>Y</v>
          </cell>
          <cell r="R34" t="str">
            <v>Y</v>
          </cell>
        </row>
        <row r="35">
          <cell r="D35" t="str">
            <v>Rhynchotus rufescens</v>
          </cell>
          <cell r="E35" t="str">
            <v>(Temminck, 1815)</v>
          </cell>
          <cell r="F35" t="str">
            <v>NR</v>
          </cell>
          <cell r="G35" t="str">
            <v>NR</v>
          </cell>
          <cell r="Q35" t="str">
            <v>Y</v>
          </cell>
          <cell r="R35" t="str">
            <v>Y</v>
          </cell>
          <cell r="X35" t="str">
            <v>Rhynchotus rufescens (Sibley and Monroe 1990, 1993) has been split into R. rufescens and R. maculicollis following SACC (2005).</v>
          </cell>
        </row>
        <row r="36">
          <cell r="C36" t="str">
            <v>Red-winged Tinamou</v>
          </cell>
          <cell r="D36" t="str">
            <v>Rhynchotus rufescens</v>
          </cell>
          <cell r="E36" t="str">
            <v>(Temminck, 1815)</v>
          </cell>
          <cell r="F36" t="str">
            <v>R</v>
          </cell>
          <cell r="G36" t="str">
            <v>LC</v>
          </cell>
          <cell r="P36" t="str">
            <v>Y</v>
          </cell>
          <cell r="X36" t="str">
            <v>Rhynchotus rufescens (Sibley and Monroe 1990, 1993) has been split into R. rufescens and R. maculicollis following SACC (2005).</v>
          </cell>
        </row>
        <row r="37">
          <cell r="C37" t="str">
            <v>Huayco Tinamou</v>
          </cell>
          <cell r="D37" t="str">
            <v>Rhynchotus maculicollis</v>
          </cell>
          <cell r="E37" t="str">
            <v>G.R. Gray, 1867</v>
          </cell>
          <cell r="F37" t="str">
            <v>R</v>
          </cell>
          <cell r="G37" t="str">
            <v>LC</v>
          </cell>
          <cell r="P37" t="str">
            <v>Y</v>
          </cell>
          <cell r="X37" t="str">
            <v>Rhynchotus rufescens (Sibley and Monroe 1990, 1993) has been split into R. rufescens and R. maculicollis following SACC (2005).</v>
          </cell>
        </row>
        <row r="38">
          <cell r="C38" t="str">
            <v>Taczanowski's Tinamou</v>
          </cell>
          <cell r="D38" t="str">
            <v>Nothoprocta taczanowskii</v>
          </cell>
          <cell r="E38" t="str">
            <v>Sclater &amp; Salvin, 1875</v>
          </cell>
          <cell r="F38" t="str">
            <v>R</v>
          </cell>
          <cell r="G38" t="str">
            <v>VU</v>
          </cell>
          <cell r="P38" t="str">
            <v>Y</v>
          </cell>
          <cell r="Q38" t="str">
            <v>Y</v>
          </cell>
          <cell r="R38" t="str">
            <v>Y</v>
          </cell>
        </row>
        <row r="39">
          <cell r="D39" t="str">
            <v>Nothoprocta kalinowskii</v>
          </cell>
          <cell r="E39" t="str">
            <v>Berlepsch &amp; Stolzmann, 1901</v>
          </cell>
          <cell r="F39" t="str">
            <v>NR</v>
          </cell>
          <cell r="G39" t="str">
            <v>NR</v>
          </cell>
          <cell r="Q39" t="str">
            <v>Y</v>
          </cell>
          <cell r="R39" t="str">
            <v>Y</v>
          </cell>
          <cell r="X39" t="str">
            <v>Nothoprocta kalinowskii (Sibley and Monroe 1990, 1993) is considered a synonym of N. ornata following Krabbe and Schulenberg (2005) and SACC (2007).</v>
          </cell>
        </row>
        <row r="40">
          <cell r="C40" t="str">
            <v>Ornate Tinamou</v>
          </cell>
          <cell r="D40" t="str">
            <v>Nothoprocta ornata</v>
          </cell>
          <cell r="E40" t="str">
            <v>(Gray, 1867)</v>
          </cell>
          <cell r="F40" t="str">
            <v>R</v>
          </cell>
          <cell r="G40" t="str">
            <v>LC</v>
          </cell>
          <cell r="P40" t="str">
            <v>Y</v>
          </cell>
          <cell r="Q40" t="str">
            <v>Y</v>
          </cell>
          <cell r="R40" t="str">
            <v>Y</v>
          </cell>
          <cell r="X40" t="str">
            <v>Nothoprocta kalinowskii (Sibley and Monroe 1990, 1993) is considered a synonym of N. ornata following Krabbe and Schulenberg (2005).</v>
          </cell>
        </row>
        <row r="41">
          <cell r="C41" t="str">
            <v>Andean Tinamou</v>
          </cell>
          <cell r="D41" t="str">
            <v>Nothoprocta pentlandii</v>
          </cell>
          <cell r="E41" t="str">
            <v>(Gray, 1867)</v>
          </cell>
          <cell r="F41" t="str">
            <v>R</v>
          </cell>
          <cell r="G41" t="str">
            <v>LC</v>
          </cell>
          <cell r="P41" t="str">
            <v>Y</v>
          </cell>
          <cell r="Q41" t="str">
            <v>Y</v>
          </cell>
          <cell r="R41" t="str">
            <v>Y</v>
          </cell>
        </row>
        <row r="42">
          <cell r="C42" t="str">
            <v>Brushland Tinamou</v>
          </cell>
          <cell r="D42" t="str">
            <v>Nothoprocta cinerascens</v>
          </cell>
          <cell r="E42" t="str">
            <v>(Burmeister, 1860)</v>
          </cell>
          <cell r="F42" t="str">
            <v>R</v>
          </cell>
          <cell r="G42" t="str">
            <v>LC</v>
          </cell>
          <cell r="P42" t="str">
            <v>Y</v>
          </cell>
          <cell r="Q42" t="str">
            <v>Y</v>
          </cell>
          <cell r="R42" t="str">
            <v>Y</v>
          </cell>
        </row>
        <row r="43">
          <cell r="C43" t="str">
            <v>Chilean Tinamou</v>
          </cell>
          <cell r="D43" t="str">
            <v>Nothoprocta perdicaria</v>
          </cell>
          <cell r="E43" t="str">
            <v>(Kittlitz, 1830)</v>
          </cell>
          <cell r="F43" t="str">
            <v>R</v>
          </cell>
          <cell r="G43" t="str">
            <v>LC</v>
          </cell>
          <cell r="P43" t="str">
            <v>Y</v>
          </cell>
          <cell r="Q43" t="str">
            <v>Y</v>
          </cell>
          <cell r="R43" t="str">
            <v>Y</v>
          </cell>
        </row>
        <row r="44">
          <cell r="C44" t="str">
            <v>Curve-billed Tinamou</v>
          </cell>
          <cell r="D44" t="str">
            <v>Nothoprocta curvirostris</v>
          </cell>
          <cell r="E44" t="str">
            <v>Sclater &amp; Salvin, 1873</v>
          </cell>
          <cell r="F44" t="str">
            <v>R</v>
          </cell>
          <cell r="G44" t="str">
            <v>LC</v>
          </cell>
          <cell r="P44" t="str">
            <v>Y</v>
          </cell>
          <cell r="Q44" t="str">
            <v>Y</v>
          </cell>
          <cell r="R44" t="str">
            <v>Y</v>
          </cell>
        </row>
        <row r="45">
          <cell r="C45" t="str">
            <v>Darwin's Nothura</v>
          </cell>
          <cell r="D45" t="str">
            <v>Nothura darwinii</v>
          </cell>
          <cell r="E45" t="str">
            <v>Gray, 1867</v>
          </cell>
          <cell r="F45" t="str">
            <v>R</v>
          </cell>
          <cell r="G45" t="str">
            <v>LC</v>
          </cell>
          <cell r="P45" t="str">
            <v>Y</v>
          </cell>
          <cell r="Q45" t="str">
            <v>Y</v>
          </cell>
          <cell r="R45" t="str">
            <v>Y</v>
          </cell>
        </row>
        <row r="46">
          <cell r="C46" t="str">
            <v>Chaco Nothura</v>
          </cell>
          <cell r="D46" t="str">
            <v>Nothura chacoensis</v>
          </cell>
          <cell r="E46" t="str">
            <v>Conover, 1937</v>
          </cell>
          <cell r="F46" t="str">
            <v>R</v>
          </cell>
          <cell r="G46" t="str">
            <v>LC</v>
          </cell>
          <cell r="P46" t="str">
            <v>Y</v>
          </cell>
          <cell r="Q46" t="str">
            <v>Y</v>
          </cell>
          <cell r="R46" t="str">
            <v>Y</v>
          </cell>
        </row>
        <row r="47">
          <cell r="C47" t="str">
            <v>Spotted Nothura</v>
          </cell>
          <cell r="D47" t="str">
            <v>Nothura maculosa</v>
          </cell>
          <cell r="E47" t="str">
            <v>(Temminck, 1815)</v>
          </cell>
          <cell r="F47" t="str">
            <v>R</v>
          </cell>
          <cell r="G47" t="str">
            <v>LC</v>
          </cell>
          <cell r="P47" t="str">
            <v>Y</v>
          </cell>
          <cell r="Q47" t="str">
            <v>Y</v>
          </cell>
          <cell r="R47" t="str">
            <v>Y</v>
          </cell>
        </row>
        <row r="48">
          <cell r="C48" t="str">
            <v>Lesser Nothura</v>
          </cell>
          <cell r="D48" t="str">
            <v>Nothura minor</v>
          </cell>
          <cell r="E48" t="str">
            <v>(Spix, 1825)</v>
          </cell>
          <cell r="F48" t="str">
            <v>R</v>
          </cell>
          <cell r="G48" t="str">
            <v>VU</v>
          </cell>
          <cell r="P48" t="str">
            <v>Y</v>
          </cell>
          <cell r="Q48" t="str">
            <v>Y</v>
          </cell>
          <cell r="R48" t="str">
            <v>Y</v>
          </cell>
        </row>
        <row r="49">
          <cell r="C49" t="str">
            <v>White-bellied Nothura</v>
          </cell>
          <cell r="D49" t="str">
            <v>Nothura boraquira</v>
          </cell>
          <cell r="E49" t="str">
            <v>(Spix, 1825)</v>
          </cell>
          <cell r="F49" t="str">
            <v>R</v>
          </cell>
          <cell r="G49" t="str">
            <v>LC</v>
          </cell>
          <cell r="P49" t="str">
            <v>Y</v>
          </cell>
          <cell r="Q49" t="str">
            <v>Y</v>
          </cell>
          <cell r="R49" t="str">
            <v>Y</v>
          </cell>
        </row>
        <row r="50">
          <cell r="C50" t="str">
            <v>Dwarf Tinamou</v>
          </cell>
          <cell r="D50" t="str">
            <v>Taoniscus nanus</v>
          </cell>
          <cell r="E50" t="str">
            <v>(Temminck, 1815)</v>
          </cell>
          <cell r="F50" t="str">
            <v>R</v>
          </cell>
          <cell r="G50" t="str">
            <v>VU</v>
          </cell>
          <cell r="P50" t="str">
            <v>Y</v>
          </cell>
          <cell r="Q50" t="str">
            <v>Y</v>
          </cell>
          <cell r="R50" t="str">
            <v>Y</v>
          </cell>
        </row>
        <row r="51">
          <cell r="C51" t="str">
            <v>Elegant Crested-tinamou</v>
          </cell>
          <cell r="D51" t="str">
            <v>Eudromia elegans</v>
          </cell>
          <cell r="E51" t="str">
            <v>Geoffroy Saint-Hilaire, 1832</v>
          </cell>
          <cell r="F51" t="str">
            <v>R</v>
          </cell>
          <cell r="G51" t="str">
            <v>LC</v>
          </cell>
          <cell r="P51" t="str">
            <v>Y</v>
          </cell>
          <cell r="Q51" t="str">
            <v>Y</v>
          </cell>
          <cell r="R51" t="str">
            <v>Y</v>
          </cell>
          <cell r="W51" t="str">
            <v>Elegant Crested Tinamou (15)</v>
          </cell>
        </row>
        <row r="52">
          <cell r="C52" t="str">
            <v>Quebracho Crested-tinamou</v>
          </cell>
          <cell r="D52" t="str">
            <v>Eudromia formosa</v>
          </cell>
          <cell r="E52" t="str">
            <v>(Lillo, 1905)</v>
          </cell>
          <cell r="F52" t="str">
            <v>R</v>
          </cell>
          <cell r="G52" t="str">
            <v>LC</v>
          </cell>
          <cell r="P52" t="str">
            <v>Y</v>
          </cell>
          <cell r="Q52" t="str">
            <v>Y</v>
          </cell>
          <cell r="R52" t="str">
            <v>Y</v>
          </cell>
          <cell r="W52" t="str">
            <v>Quebracho Crested Tinamou (15)</v>
          </cell>
        </row>
        <row r="53">
          <cell r="C53" t="str">
            <v>Puna Tinamou</v>
          </cell>
          <cell r="D53" t="str">
            <v>Tinamotis pentlandii</v>
          </cell>
          <cell r="E53" t="str">
            <v>Vigors, 1837</v>
          </cell>
          <cell r="F53" t="str">
            <v>R</v>
          </cell>
          <cell r="G53" t="str">
            <v>LC</v>
          </cell>
          <cell r="P53" t="str">
            <v>Y</v>
          </cell>
          <cell r="Q53" t="str">
            <v>Y</v>
          </cell>
          <cell r="R53" t="str">
            <v>Y</v>
          </cell>
        </row>
        <row r="54">
          <cell r="C54" t="str">
            <v>Patagonian Tinamou</v>
          </cell>
          <cell r="D54" t="str">
            <v>Tinamotis ingoufi</v>
          </cell>
          <cell r="E54" t="str">
            <v>Oustalet, 1890</v>
          </cell>
          <cell r="F54" t="str">
            <v>R</v>
          </cell>
          <cell r="G54" t="str">
            <v>LC</v>
          </cell>
          <cell r="P54" t="str">
            <v>Y</v>
          </cell>
          <cell r="Q54" t="str">
            <v>Y</v>
          </cell>
          <cell r="R54" t="str">
            <v>Y</v>
          </cell>
        </row>
        <row r="55">
          <cell r="C55" t="str">
            <v>Ostrich</v>
          </cell>
          <cell r="D55" t="str">
            <v>Struthio camelus</v>
          </cell>
          <cell r="E55" t="str">
            <v>Linnaeus, 1758</v>
          </cell>
          <cell r="F55" t="str">
            <v>R</v>
          </cell>
          <cell r="G55" t="str">
            <v>LC</v>
          </cell>
          <cell r="H55" t="str">
            <v>Y</v>
          </cell>
          <cell r="L55" t="str">
            <v>Y</v>
          </cell>
          <cell r="M55" t="str">
            <v>Y</v>
          </cell>
          <cell r="N55" t="str">
            <v>Y</v>
          </cell>
          <cell r="Q55" t="str">
            <v>Y</v>
          </cell>
          <cell r="W55" t="str">
            <v>Common Ostrich (15)</v>
          </cell>
        </row>
        <row r="56">
          <cell r="C56" t="str">
            <v>Somali Ostrich</v>
          </cell>
          <cell r="D56" t="str">
            <v>Struthio molybdophanes</v>
          </cell>
          <cell r="E56" t="str">
            <v>Reichenow, 1883</v>
          </cell>
          <cell r="F56" t="str">
            <v>UR</v>
          </cell>
          <cell r="G56" t="str">
            <v>UR</v>
          </cell>
          <cell r="T56" t="str">
            <v>Y</v>
          </cell>
          <cell r="U56" t="str">
            <v>Freitag and Robinson (1993)</v>
          </cell>
        </row>
        <row r="57">
          <cell r="C57" t="str">
            <v>Greater Rhea</v>
          </cell>
          <cell r="D57" t="str">
            <v>Rhea americana</v>
          </cell>
          <cell r="E57" t="str">
            <v>(Linnaeus, 1758)</v>
          </cell>
          <cell r="F57" t="str">
            <v>R</v>
          </cell>
          <cell r="G57" t="str">
            <v>NT</v>
          </cell>
          <cell r="P57" t="str">
            <v>Y</v>
          </cell>
          <cell r="Q57" t="str">
            <v>Y</v>
          </cell>
          <cell r="R57" t="str">
            <v>Y</v>
          </cell>
          <cell r="W57" t="str">
            <v>Lesser Rhea (11)</v>
          </cell>
        </row>
        <row r="58">
          <cell r="D58" t="str">
            <v>Rhea nana</v>
          </cell>
          <cell r="E58" t="str">
            <v>Lydekker, 1894</v>
          </cell>
          <cell r="F58" t="str">
            <v>NR</v>
          </cell>
          <cell r="G58" t="str">
            <v>NR</v>
          </cell>
          <cell r="K58" t="str">
            <v>Y</v>
          </cell>
          <cell r="X58" t="str">
            <v>Rhea nana is known only from the description by Lydekker in 1894 based on a single egg collected in south Patagonia, Argentina (Knox and Walters 1994).</v>
          </cell>
        </row>
        <row r="59">
          <cell r="C59" t="str">
            <v>Lesser Rhea</v>
          </cell>
          <cell r="D59" t="str">
            <v>Rhea pennata</v>
          </cell>
          <cell r="E59" t="str">
            <v>d'Orbigny, 1834</v>
          </cell>
          <cell r="F59" t="str">
            <v>R</v>
          </cell>
          <cell r="G59" t="str">
            <v>NT</v>
          </cell>
          <cell r="P59" t="str">
            <v>Y</v>
          </cell>
          <cell r="W59" t="str">
            <v>Darwin's Rhea (15)</v>
          </cell>
          <cell r="X59" t="str">
            <v>Pterocnemia pennata (Sibley and Monroe 1990, 1993) was provisionally split into P. pennata and P. tarapacensis by Stotz et al. (1996) but this treatment has not been adopted, following SACC (2005). Use of the genus Rhea follows SACC (2008).</v>
          </cell>
        </row>
        <row r="60">
          <cell r="D60" t="str">
            <v>Pterocnemia tarapacensis</v>
          </cell>
          <cell r="E60" t="str">
            <v>Chubb, 1913</v>
          </cell>
          <cell r="F60" t="str">
            <v>NR</v>
          </cell>
          <cell r="G60" t="str">
            <v>NR</v>
          </cell>
          <cell r="R60" t="str">
            <v>Y</v>
          </cell>
          <cell r="X60" t="str">
            <v>Pterocnemia pennata (Sibley and Monroe 1990, 1993) was provisionally split into P. pennata and P. tarapacensis by Stotz et al. (1996) but this treatment has not been adopted, following SACC (2005).</v>
          </cell>
        </row>
        <row r="61">
          <cell r="C61" t="str">
            <v>Southern Cassowary</v>
          </cell>
          <cell r="D61" t="str">
            <v>Casuarius casuarius</v>
          </cell>
          <cell r="E61" t="str">
            <v>(Linnaeus, 1758)</v>
          </cell>
          <cell r="F61" t="str">
            <v>R</v>
          </cell>
          <cell r="G61" t="str">
            <v>VU</v>
          </cell>
          <cell r="L61" t="str">
            <v>Y</v>
          </cell>
          <cell r="Q61" t="str">
            <v>Y</v>
          </cell>
        </row>
        <row r="62">
          <cell r="C62" t="str">
            <v>Dwarf Cassowary</v>
          </cell>
          <cell r="D62" t="str">
            <v>Casuarius bennetti</v>
          </cell>
          <cell r="E62" t="str">
            <v>Gould, 1857</v>
          </cell>
          <cell r="F62" t="str">
            <v>R</v>
          </cell>
          <cell r="G62" t="str">
            <v>NT</v>
          </cell>
          <cell r="Q62" t="str">
            <v>Y</v>
          </cell>
        </row>
        <row r="63">
          <cell r="C63" t="str">
            <v>Northern Cassowary</v>
          </cell>
          <cell r="D63" t="str">
            <v>Casuarius unappendiculatus</v>
          </cell>
          <cell r="E63" t="str">
            <v>Blyth, 1860</v>
          </cell>
          <cell r="F63" t="str">
            <v>R</v>
          </cell>
          <cell r="G63" t="str">
            <v>VU</v>
          </cell>
          <cell r="Q63" t="str">
            <v>Y</v>
          </cell>
        </row>
        <row r="64">
          <cell r="D64" t="str">
            <v>Dromaius novaehollandiae</v>
          </cell>
          <cell r="E64" t="str">
            <v>(Latham, 1790)</v>
          </cell>
          <cell r="F64" t="str">
            <v>NR</v>
          </cell>
          <cell r="G64" t="str">
            <v>NR</v>
          </cell>
          <cell r="Q64" t="str">
            <v>Y</v>
          </cell>
          <cell r="X64" t="str">
            <v>Dromaius novaehollandiae (Sibley and Monroe 1990, 1993) has been split into D. novaehollandiae, D. ater and D. baudinianus following Christidis and Boles (1994).</v>
          </cell>
        </row>
        <row r="65">
          <cell r="C65" t="str">
            <v>Emu</v>
          </cell>
          <cell r="D65" t="str">
            <v>Dromaius novaehollandiae</v>
          </cell>
          <cell r="E65" t="str">
            <v>(Latham, 1790)</v>
          </cell>
          <cell r="F65" t="str">
            <v>R</v>
          </cell>
          <cell r="G65" t="str">
            <v>LC</v>
          </cell>
          <cell r="L65" t="str">
            <v>Y</v>
          </cell>
          <cell r="X65" t="str">
            <v>Dromaius novaehollandiae (Sibley and Monroe 1990, 1993) has been split into D. novaehollandiae, D. ater and D. baudinianus following Christidis and Boles (1994).</v>
          </cell>
        </row>
        <row r="66">
          <cell r="C66" t="str">
            <v>King Island Emu</v>
          </cell>
          <cell r="D66" t="str">
            <v>Dromaius ater</v>
          </cell>
          <cell r="E66" t="str">
            <v>(Vieillot, 1817)</v>
          </cell>
          <cell r="F66" t="str">
            <v>R</v>
          </cell>
          <cell r="G66" t="str">
            <v>EX</v>
          </cell>
          <cell r="K66" t="str">
            <v>Y</v>
          </cell>
          <cell r="L66" t="str">
            <v>Y</v>
          </cell>
          <cell r="X66" t="str">
            <v>Dromaius novaehollandiae (Sibley and Monroe 1990, 1993) has been split into D. novaehollandiae, D. ater and D. baudinianus following Christidis and Boles (1994).</v>
          </cell>
        </row>
        <row r="67">
          <cell r="C67" t="str">
            <v>Kangaroo Island Emu</v>
          </cell>
          <cell r="D67" t="str">
            <v>Dromaius baudinianus</v>
          </cell>
          <cell r="E67" t="str">
            <v>S. A. Parker, 1984</v>
          </cell>
          <cell r="F67" t="str">
            <v>R</v>
          </cell>
          <cell r="G67" t="str">
            <v>EX</v>
          </cell>
          <cell r="K67" t="str">
            <v>Y</v>
          </cell>
          <cell r="L67" t="str">
            <v>Y</v>
          </cell>
          <cell r="X67" t="str">
            <v>Dromaius novaehollandiae (Sibley and Monroe 1990, 1993) has been split into D. novaehollandiae, D. ater and D. baudinianus following Christidis and Boles (1994).</v>
          </cell>
        </row>
        <row r="68">
          <cell r="D68" t="str">
            <v>Apteryx australis</v>
          </cell>
          <cell r="E68" t="str">
            <v>Shaw, 1813</v>
          </cell>
          <cell r="F68" t="str">
            <v>NR</v>
          </cell>
          <cell r="G68" t="str">
            <v>NR</v>
          </cell>
          <cell r="Q68" t="str">
            <v>Y</v>
          </cell>
          <cell r="S68" t="str">
            <v>Y</v>
          </cell>
          <cell r="X68" t="str">
            <v>Apteryx australis (Sibley and Monroe 1990, 1993) has been split into A. australis and A. mantelli following Baker et al. (1995).</v>
          </cell>
        </row>
        <row r="69">
          <cell r="C69" t="str">
            <v>Southern Brown Kiwi</v>
          </cell>
          <cell r="D69" t="str">
            <v>Apteryx australis</v>
          </cell>
          <cell r="E69" t="str">
            <v>Shaw, 1813</v>
          </cell>
          <cell r="F69" t="str">
            <v>R</v>
          </cell>
          <cell r="G69" t="str">
            <v>VU</v>
          </cell>
          <cell r="T69" t="str">
            <v>Y</v>
          </cell>
          <cell r="U69" t="str">
            <v>Baker et al. (1995)</v>
          </cell>
          <cell r="X69" t="str">
            <v>Apteryx australis (Sibley and Monroe 1990, 1993) has been split into A. australis and A. mantelli following Baker et al. (1995).</v>
          </cell>
        </row>
        <row r="70">
          <cell r="C70" t="str">
            <v>Northern Brown Kiwi</v>
          </cell>
          <cell r="D70" t="str">
            <v>Apteryx mantelli</v>
          </cell>
          <cell r="E70" t="str">
            <v>Bartlett, 1851</v>
          </cell>
          <cell r="F70" t="str">
            <v>R</v>
          </cell>
          <cell r="G70" t="str">
            <v>EN</v>
          </cell>
          <cell r="T70" t="str">
            <v>Y</v>
          </cell>
          <cell r="U70" t="str">
            <v>Baker et al. (1995)</v>
          </cell>
          <cell r="W70" t="str">
            <v>North Island Brown Kiwi (15)</v>
          </cell>
          <cell r="X70" t="str">
            <v>Apteryx australis (Sibley and Monroe 1990, 1993) has been split into A. australis and A. mantelli following Baker et al. (1995).</v>
          </cell>
        </row>
        <row r="71">
          <cell r="C71" t="str">
            <v>Okarito Brown Kiwi</v>
          </cell>
          <cell r="D71" t="str">
            <v>Apteryx rowi</v>
          </cell>
          <cell r="F71" t="str">
            <v>UR</v>
          </cell>
          <cell r="G71" t="str">
            <v>UR</v>
          </cell>
          <cell r="T71" t="str">
            <v>Y</v>
          </cell>
          <cell r="U71" t="str">
            <v>Tennyson et al. (2003)</v>
          </cell>
        </row>
        <row r="72">
          <cell r="C72" t="str">
            <v>Little Spotted Kiwi</v>
          </cell>
          <cell r="D72" t="str">
            <v>Apteryx owenii</v>
          </cell>
          <cell r="E72" t="str">
            <v>Gould, 1847</v>
          </cell>
          <cell r="F72" t="str">
            <v>R</v>
          </cell>
          <cell r="G72" t="str">
            <v>NT</v>
          </cell>
          <cell r="Q72" t="str">
            <v>Y</v>
          </cell>
          <cell r="S72" t="str">
            <v>Y</v>
          </cell>
        </row>
        <row r="73">
          <cell r="C73" t="str">
            <v>Great Spotted Kiwi</v>
          </cell>
          <cell r="D73" t="str">
            <v>Apteryx haastii</v>
          </cell>
          <cell r="E73" t="str">
            <v>Potts, 1872</v>
          </cell>
          <cell r="F73" t="str">
            <v>R</v>
          </cell>
          <cell r="G73" t="str">
            <v>VU</v>
          </cell>
          <cell r="Q73" t="str">
            <v>Y</v>
          </cell>
          <cell r="S73" t="str">
            <v>Y</v>
          </cell>
        </row>
        <row r="74">
          <cell r="C74" t="str">
            <v>Australian Brush-turkey</v>
          </cell>
          <cell r="D74" t="str">
            <v>Alectura lathami</v>
          </cell>
          <cell r="E74" t="str">
            <v>Gray, 1831</v>
          </cell>
          <cell r="F74" t="str">
            <v>R</v>
          </cell>
          <cell r="G74" t="str">
            <v>LC</v>
          </cell>
          <cell r="L74" t="str">
            <v>Y</v>
          </cell>
          <cell r="Q74" t="str">
            <v>Y</v>
          </cell>
          <cell r="W74" t="str">
            <v>Australian Brushturkey (15)</v>
          </cell>
        </row>
        <row r="75">
          <cell r="C75" t="str">
            <v>Wattled Brush-turkey</v>
          </cell>
          <cell r="D75" t="str">
            <v>Aepypodius arfakianus</v>
          </cell>
          <cell r="E75" t="str">
            <v>(Salvadori, 1877)</v>
          </cell>
          <cell r="F75" t="str">
            <v>R</v>
          </cell>
          <cell r="G75" t="str">
            <v>LC</v>
          </cell>
          <cell r="Q75" t="str">
            <v>Y</v>
          </cell>
          <cell r="W75" t="str">
            <v>Wattled Brushturkey (15)</v>
          </cell>
        </row>
        <row r="76">
          <cell r="C76" t="str">
            <v>Bruijn's Brush-turkey</v>
          </cell>
          <cell r="D76" t="str">
            <v>Aepypodius bruijnii</v>
          </cell>
          <cell r="E76" t="str">
            <v>(Oustalet, 1880)</v>
          </cell>
          <cell r="F76" t="str">
            <v>R</v>
          </cell>
          <cell r="G76" t="str">
            <v>EN</v>
          </cell>
          <cell r="Q76" t="str">
            <v>Y</v>
          </cell>
          <cell r="W76" t="str">
            <v>Waigeo Brushturkey (15)</v>
          </cell>
        </row>
        <row r="77">
          <cell r="C77" t="str">
            <v>Red-billed Brush-turkey</v>
          </cell>
          <cell r="D77" t="str">
            <v>Talegalla cuvieri</v>
          </cell>
          <cell r="E77" t="str">
            <v>Lesson, 1828</v>
          </cell>
          <cell r="F77" t="str">
            <v>R</v>
          </cell>
          <cell r="G77" t="str">
            <v>LC</v>
          </cell>
          <cell r="Q77" t="str">
            <v>Y</v>
          </cell>
          <cell r="W77" t="str">
            <v>Red-billed Brushturkey (15)</v>
          </cell>
        </row>
        <row r="78">
          <cell r="C78" t="str">
            <v>Black-billed Brush-turkey</v>
          </cell>
          <cell r="D78" t="str">
            <v>Talegalla fuscirostris</v>
          </cell>
          <cell r="E78" t="str">
            <v>Salvadori, 1877</v>
          </cell>
          <cell r="F78" t="str">
            <v>R</v>
          </cell>
          <cell r="G78" t="str">
            <v>LC</v>
          </cell>
          <cell r="Q78" t="str">
            <v>Y</v>
          </cell>
          <cell r="W78" t="str">
            <v>Black-billed Brushturkey (15)</v>
          </cell>
        </row>
        <row r="79">
          <cell r="C79" t="str">
            <v>Brown-collared Brush-turkey</v>
          </cell>
          <cell r="D79" t="str">
            <v>Talegalla jobiensis</v>
          </cell>
          <cell r="E79" t="str">
            <v>Meyer, 1874</v>
          </cell>
          <cell r="F79" t="str">
            <v>R</v>
          </cell>
          <cell r="G79" t="str">
            <v>LC</v>
          </cell>
          <cell r="Q79" t="str">
            <v>Y</v>
          </cell>
          <cell r="W79" t="str">
            <v>Collared Brushturkey (15)</v>
          </cell>
        </row>
        <row r="80">
          <cell r="C80" t="str">
            <v>Malleefowl</v>
          </cell>
          <cell r="D80" t="str">
            <v>Leipoa ocellata</v>
          </cell>
          <cell r="E80" t="str">
            <v>Gould, 1840</v>
          </cell>
          <cell r="F80" t="str">
            <v>R</v>
          </cell>
          <cell r="G80" t="str">
            <v>VU</v>
          </cell>
          <cell r="L80" t="str">
            <v>Y</v>
          </cell>
          <cell r="Q80" t="str">
            <v>Y</v>
          </cell>
        </row>
        <row r="81">
          <cell r="C81" t="str">
            <v>Maleo</v>
          </cell>
          <cell r="D81" t="str">
            <v>Macrocephalon maleo</v>
          </cell>
          <cell r="E81" t="str">
            <v>Müller, 1846</v>
          </cell>
          <cell r="F81" t="str">
            <v>R</v>
          </cell>
          <cell r="G81" t="str">
            <v>EN</v>
          </cell>
          <cell r="Q81" t="str">
            <v>Y</v>
          </cell>
        </row>
        <row r="82">
          <cell r="C82" t="str">
            <v>Moluccan Megapode</v>
          </cell>
          <cell r="D82" t="str">
            <v>Eulipoa wallacei</v>
          </cell>
          <cell r="E82" t="str">
            <v>Gray, 1860</v>
          </cell>
          <cell r="F82" t="str">
            <v>R</v>
          </cell>
          <cell r="G82" t="str">
            <v>VU</v>
          </cell>
          <cell r="Q82" t="str">
            <v>Y</v>
          </cell>
          <cell r="V82" t="str">
            <v>Megapodius wallacei (10)</v>
          </cell>
          <cell r="W82" t="str">
            <v>Moluccan Scrubfowl (10)</v>
          </cell>
        </row>
        <row r="83">
          <cell r="C83" t="str">
            <v>Nicobar Megapode</v>
          </cell>
          <cell r="D83" t="str">
            <v>Megapodius nicobariensis</v>
          </cell>
          <cell r="E83" t="str">
            <v>Blyth, 1846</v>
          </cell>
          <cell r="F83" t="str">
            <v>R</v>
          </cell>
          <cell r="G83" t="str">
            <v>VU</v>
          </cell>
          <cell r="Q83" t="str">
            <v>Y</v>
          </cell>
          <cell r="W83" t="str">
            <v>Nicobar Scrubfowl (10)</v>
          </cell>
        </row>
        <row r="84">
          <cell r="C84" t="str">
            <v>Tabon Megapode</v>
          </cell>
          <cell r="D84" t="str">
            <v>Megapodius cumingii</v>
          </cell>
          <cell r="E84" t="str">
            <v>Dillwyn, 1853</v>
          </cell>
          <cell r="F84" t="str">
            <v>R</v>
          </cell>
          <cell r="G84" t="str">
            <v>LC</v>
          </cell>
          <cell r="Q84" t="str">
            <v>Y</v>
          </cell>
          <cell r="W84" t="str">
            <v>Tabon Scrubfowl (10); Philippine Megapode (15)</v>
          </cell>
        </row>
        <row r="85">
          <cell r="C85" t="str">
            <v>Sula Megapode</v>
          </cell>
          <cell r="D85" t="str">
            <v>Megapodius bernsteinii</v>
          </cell>
          <cell r="E85" t="str">
            <v>Schlegel, 1866</v>
          </cell>
          <cell r="F85" t="str">
            <v>R</v>
          </cell>
          <cell r="G85" t="str">
            <v>NT</v>
          </cell>
          <cell r="Q85" t="str">
            <v>Y</v>
          </cell>
          <cell r="W85" t="str">
            <v>Sula Scrubfowl (10)</v>
          </cell>
        </row>
        <row r="86">
          <cell r="D86" t="str">
            <v>Megapodius reinwardt</v>
          </cell>
          <cell r="E86" t="str">
            <v>Dumont, 1823</v>
          </cell>
          <cell r="F86" t="str">
            <v>NR</v>
          </cell>
          <cell r="G86" t="str">
            <v>NR</v>
          </cell>
          <cell r="Q86" t="str">
            <v>Y</v>
          </cell>
          <cell r="X86" t="str">
            <v>Megapodius reinwardt (Sibley and Monroe 1990, 1993) has been split into M. reinwardt and M. tenimberensis following Jones et al. (1995).</v>
          </cell>
        </row>
        <row r="87">
          <cell r="C87" t="str">
            <v>Orange-footed Megapode</v>
          </cell>
          <cell r="D87" t="str">
            <v>Megapodius reinwardt</v>
          </cell>
          <cell r="E87" t="str">
            <v>Dumont, 1823</v>
          </cell>
          <cell r="F87" t="str">
            <v>R</v>
          </cell>
          <cell r="G87" t="str">
            <v>LC</v>
          </cell>
          <cell r="L87" t="str">
            <v>Y</v>
          </cell>
          <cell r="T87" t="str">
            <v>Y</v>
          </cell>
          <cell r="U87" t="str">
            <v>Jones et al. (1995)</v>
          </cell>
          <cell r="W87" t="str">
            <v>Orange-footed Scrubfowl (5); Scrubfowl (15)</v>
          </cell>
          <cell r="X87" t="str">
            <v>Megapodius reinwardt (Sibley and Monroe 1990, 1993) has been split into M. reinwardt and M. tenimberensis following Jones et al. (1995).</v>
          </cell>
        </row>
        <row r="88">
          <cell r="C88" t="str">
            <v>Tanimbar Megapode</v>
          </cell>
          <cell r="D88" t="str">
            <v>Megapodius tenimberensis</v>
          </cell>
          <cell r="E88" t="str">
            <v>P.L. Sclater, 1883</v>
          </cell>
          <cell r="F88" t="str">
            <v>R</v>
          </cell>
          <cell r="G88" t="str">
            <v>NT</v>
          </cell>
          <cell r="T88" t="str">
            <v>Y</v>
          </cell>
          <cell r="U88" t="str">
            <v>Jones et al. (1995)</v>
          </cell>
          <cell r="X88" t="str">
            <v>Megapodius reinwardt (Sibley and Monroe 1990, 1993) has been split into M. reinwardt and M. tenimberensis following Jones et al. (1995).</v>
          </cell>
        </row>
        <row r="89">
          <cell r="D89" t="str">
            <v>Megapodius freycinet</v>
          </cell>
          <cell r="E89" t="str">
            <v>Gaimard, 1823</v>
          </cell>
          <cell r="F89" t="str">
            <v>NR</v>
          </cell>
          <cell r="G89" t="str">
            <v>NR</v>
          </cell>
          <cell r="Q89" t="str">
            <v>Y</v>
          </cell>
          <cell r="X89" t="str">
            <v>Megapodius freycinet (Sibley and Monroe 1990, 1993) has been split into M. freycinet and M. geelvinkianus following Jones et al. (1995).</v>
          </cell>
        </row>
        <row r="90">
          <cell r="C90" t="str">
            <v>Dusky Megapode</v>
          </cell>
          <cell r="D90" t="str">
            <v>Megapodius freycinet</v>
          </cell>
          <cell r="E90" t="str">
            <v>Gaimard, 1823</v>
          </cell>
          <cell r="F90" t="str">
            <v>R</v>
          </cell>
          <cell r="G90" t="str">
            <v>LC</v>
          </cell>
          <cell r="T90" t="str">
            <v>Y</v>
          </cell>
          <cell r="U90" t="str">
            <v>Jones et al. (1995)</v>
          </cell>
          <cell r="X90" t="str">
            <v>Megapodius freycinet (Sibley and Monroe 1990, 1993) has been split into M. freycinet and M. geelvinkianus following Jones et al. (1995). Megapodius forstenii was split, with some justification, from M. reinwardt by Jones et al. (1995), of which it has long been treated as a subspecies. However, Jones et al. (1995) also remark that in structure forstenii is "close to M. freycinet and (especially) M. geelvinkianus…" but do not develop the point. However, the case for a close relationship between these forms is supported on mensural and distributional grounds and on the molecular evidence of Birks and Edwards (2002). The BirdLife Taxonomic Working Group therefore does not recognise forstenii as a separate species and consider that it probably best regarded as a subspecies of freycinet.</v>
          </cell>
        </row>
        <row r="91">
          <cell r="C91" t="str">
            <v>Biak Megapode</v>
          </cell>
          <cell r="D91" t="str">
            <v>Megapodius geelvinkianus</v>
          </cell>
          <cell r="E91" t="str">
            <v>Meyer, 1874</v>
          </cell>
          <cell r="F91" t="str">
            <v>R</v>
          </cell>
          <cell r="G91" t="str">
            <v>VU</v>
          </cell>
          <cell r="T91" t="str">
            <v>Y</v>
          </cell>
          <cell r="U91" t="str">
            <v>Jones et al. (1995)</v>
          </cell>
          <cell r="X91" t="str">
            <v>Megapodius freycinet (Sibley and Monroe 1990, 1993) has been split into M. freycinet and M. geelvinkianus following Jones et al. (1995).</v>
          </cell>
        </row>
        <row r="92">
          <cell r="C92" t="str">
            <v>New Guinea Megapode</v>
          </cell>
          <cell r="D92" t="str">
            <v>Megapodius affinis</v>
          </cell>
          <cell r="E92" t="str">
            <v>Meyer, 1874</v>
          </cell>
          <cell r="F92" t="str">
            <v>R</v>
          </cell>
          <cell r="G92" t="str">
            <v>LC</v>
          </cell>
          <cell r="Q92" t="str">
            <v>Y</v>
          </cell>
          <cell r="W92" t="str">
            <v>New Guinea Scrubfowl (10)</v>
          </cell>
        </row>
        <row r="93">
          <cell r="C93" t="str">
            <v>Melanesian Megapode</v>
          </cell>
          <cell r="D93" t="str">
            <v>Megapodius eremita</v>
          </cell>
          <cell r="E93" t="str">
            <v>Hartlaub, 1867</v>
          </cell>
          <cell r="F93" t="str">
            <v>R</v>
          </cell>
          <cell r="G93" t="str">
            <v>LC</v>
          </cell>
          <cell r="Q93" t="str">
            <v>Y</v>
          </cell>
          <cell r="W93" t="str">
            <v>Melanesian Scrubfowl (10)</v>
          </cell>
        </row>
        <row r="94">
          <cell r="C94" t="str">
            <v>Vanuatu Megapode</v>
          </cell>
          <cell r="D94" t="str">
            <v>Megapodius layardi</v>
          </cell>
          <cell r="E94" t="str">
            <v>Tristram, 1879</v>
          </cell>
          <cell r="F94" t="str">
            <v>R</v>
          </cell>
          <cell r="G94" t="str">
            <v>VU</v>
          </cell>
          <cell r="Q94" t="str">
            <v>Y</v>
          </cell>
          <cell r="W94" t="str">
            <v>Vanuatu Scrubfowl (10)</v>
          </cell>
        </row>
        <row r="95">
          <cell r="C95" t="str">
            <v>Micronesian Megapode</v>
          </cell>
          <cell r="D95" t="str">
            <v>Megapodius laperouse</v>
          </cell>
          <cell r="E95" t="str">
            <v>Gaimard, 1823</v>
          </cell>
          <cell r="F95" t="str">
            <v>R</v>
          </cell>
          <cell r="G95" t="str">
            <v>EN</v>
          </cell>
          <cell r="Q95" t="str">
            <v>Y</v>
          </cell>
          <cell r="W95" t="str">
            <v>Micronesian Scrubfowl (10)</v>
          </cell>
        </row>
        <row r="96">
          <cell r="C96" t="str">
            <v>Polynesian Megapode</v>
          </cell>
          <cell r="D96" t="str">
            <v>Megapodius pritchardii</v>
          </cell>
          <cell r="E96" t="str">
            <v>Gray, 1864</v>
          </cell>
          <cell r="F96" t="str">
            <v>R</v>
          </cell>
          <cell r="G96" t="str">
            <v>EN</v>
          </cell>
          <cell r="Q96" t="str">
            <v>Y</v>
          </cell>
          <cell r="W96" t="str">
            <v>Niaufoou Scrubfowl (10); Tongan Megapode (15)</v>
          </cell>
        </row>
        <row r="97">
          <cell r="D97" t="str">
            <v>Megapodius stairi</v>
          </cell>
          <cell r="F97" t="str">
            <v>NR</v>
          </cell>
          <cell r="G97" t="str">
            <v>NR</v>
          </cell>
          <cell r="K97" t="str">
            <v>Y</v>
          </cell>
          <cell r="X97" t="str">
            <v xml:space="preserve">This taxon was named by Gray in 1861 from a single egg collected in 1847, reportedly on Ninafo'ou (and therefore probably a synonym of Polynesian Megapode M. pritchardi), and now in Tring (Knox and Walters 1994). M. andersoni (reportedly from New Caledonia) and M. burnabyi (reportedly from Ha'apai Island, Tongatapu, Tonga) are also known only from dubious nineteenth century eggs, as are undescribed megapodes from Lord Howe Island, Australia and Great Andaman Island, India (Knox and Walters 1994) and Sunday Island in the Kermadec Islands, New Zealand (Cheeseman 1890). </v>
          </cell>
        </row>
        <row r="98">
          <cell r="D98" t="str">
            <v>Megapodius forstenii</v>
          </cell>
          <cell r="E98" t="str">
            <v>G. R. Gray, 1847</v>
          </cell>
          <cell r="F98" t="str">
            <v>NR</v>
          </cell>
          <cell r="G98" t="str">
            <v>NR</v>
          </cell>
          <cell r="T98" t="str">
            <v>Y</v>
          </cell>
          <cell r="U98" t="str">
            <v>Jones et al. (1995)</v>
          </cell>
          <cell r="X98" t="str">
            <v>Megapodius forstenii was split, with some justification, from M. reinwardt by Jones et al. (1995), of which it has long been treated as a subspecies. However, Jones et al. (1995) also remark that in structure forstenii is "close to M. freycinet and (especially) M. geelvinkianus…" but do not develop the point. However, the case for a close relationship between these forms is supported on mensural and distributional grounds and on the molecular evidence of Birks and Edwards (2002). The BirdLife Taxonomic Working Group therefore does not recognise forstenii as a separate species and consider that it probably best regarded as a subspecies of freycinet.</v>
          </cell>
        </row>
        <row r="99">
          <cell r="C99" t="str">
            <v>Plain Chachalaca</v>
          </cell>
          <cell r="D99" t="str">
            <v>Ortalis vetula</v>
          </cell>
          <cell r="E99" t="str">
            <v>(Wagler, 1830)</v>
          </cell>
          <cell r="F99" t="str">
            <v>R</v>
          </cell>
          <cell r="G99" t="str">
            <v>LC</v>
          </cell>
          <cell r="I99" t="str">
            <v>Y</v>
          </cell>
          <cell r="Q99" t="str">
            <v>Y</v>
          </cell>
          <cell r="R99" t="str">
            <v>Y</v>
          </cell>
        </row>
        <row r="100">
          <cell r="C100" t="str">
            <v>Grey-headed Chachalaca</v>
          </cell>
          <cell r="D100" t="str">
            <v>Ortalis cinereiceps</v>
          </cell>
          <cell r="E100" t="str">
            <v>Gray, 1867</v>
          </cell>
          <cell r="F100" t="str">
            <v>R</v>
          </cell>
          <cell r="G100" t="str">
            <v>LC</v>
          </cell>
          <cell r="I100" t="str">
            <v>Y</v>
          </cell>
          <cell r="P100" t="str">
            <v>Y</v>
          </cell>
          <cell r="Q100" t="str">
            <v>Y</v>
          </cell>
          <cell r="R100" t="str">
            <v>Y</v>
          </cell>
          <cell r="W100" t="str">
            <v>Gray-headed Chachalaca (2); Gray-headed Chachalaca (9)</v>
          </cell>
        </row>
        <row r="101">
          <cell r="C101" t="str">
            <v>Chestnut-winged Chachalaca</v>
          </cell>
          <cell r="D101" t="str">
            <v>Ortalis garrula</v>
          </cell>
          <cell r="E101" t="str">
            <v>(Humboldt, 1805)</v>
          </cell>
          <cell r="F101" t="str">
            <v>R</v>
          </cell>
          <cell r="G101" t="str">
            <v>LC</v>
          </cell>
          <cell r="P101" t="str">
            <v>Y</v>
          </cell>
          <cell r="Q101" t="str">
            <v>Y</v>
          </cell>
          <cell r="R101" t="str">
            <v>Y</v>
          </cell>
        </row>
        <row r="102">
          <cell r="C102" t="str">
            <v>Rufous-vented Chachalaca</v>
          </cell>
          <cell r="D102" t="str">
            <v>Ortalis ruficauda</v>
          </cell>
          <cell r="E102" t="str">
            <v>Jardine, 1847</v>
          </cell>
          <cell r="F102" t="str">
            <v>R</v>
          </cell>
          <cell r="G102" t="str">
            <v>LC</v>
          </cell>
          <cell r="I102" t="str">
            <v>Y</v>
          </cell>
          <cell r="P102" t="str">
            <v>Y</v>
          </cell>
          <cell r="Q102" t="str">
            <v>Y</v>
          </cell>
          <cell r="R102" t="str">
            <v>Y</v>
          </cell>
        </row>
        <row r="103">
          <cell r="C103" t="str">
            <v>Rufous-headed Chachalaca</v>
          </cell>
          <cell r="D103" t="str">
            <v>Ortalis erythroptera</v>
          </cell>
          <cell r="E103" t="str">
            <v>Sclater &amp; Salvin, 1870</v>
          </cell>
          <cell r="F103" t="str">
            <v>R</v>
          </cell>
          <cell r="G103" t="str">
            <v>VU</v>
          </cell>
          <cell r="P103" t="str">
            <v>Y</v>
          </cell>
          <cell r="Q103" t="str">
            <v>Y</v>
          </cell>
          <cell r="R103" t="str">
            <v>Y</v>
          </cell>
        </row>
        <row r="104">
          <cell r="C104" t="str">
            <v>Rufous-bellied Chachalaca</v>
          </cell>
          <cell r="D104" t="str">
            <v>Ortalis wagleri</v>
          </cell>
          <cell r="E104" t="str">
            <v>Gray, 1867</v>
          </cell>
          <cell r="F104" t="str">
            <v>R</v>
          </cell>
          <cell r="G104" t="str">
            <v>LC</v>
          </cell>
          <cell r="I104" t="str">
            <v>Y</v>
          </cell>
          <cell r="Q104" t="str">
            <v>Y</v>
          </cell>
          <cell r="R104" t="str">
            <v>Y</v>
          </cell>
        </row>
        <row r="105">
          <cell r="C105" t="str">
            <v>West Mexican Chachalaca</v>
          </cell>
          <cell r="D105" t="str">
            <v>Ortalis poliocephala</v>
          </cell>
          <cell r="E105" t="str">
            <v>(Wagler, 1830)</v>
          </cell>
          <cell r="F105" t="str">
            <v>R</v>
          </cell>
          <cell r="G105" t="str">
            <v>LC</v>
          </cell>
          <cell r="I105" t="str">
            <v>Y</v>
          </cell>
          <cell r="Q105" t="str">
            <v>Y</v>
          </cell>
          <cell r="R105" t="str">
            <v>Y</v>
          </cell>
        </row>
        <row r="106">
          <cell r="C106" t="str">
            <v>Chaco Chachalaca</v>
          </cell>
          <cell r="D106" t="str">
            <v>Ortalis canicollis</v>
          </cell>
          <cell r="E106" t="str">
            <v>(Wagler, 1830)</v>
          </cell>
          <cell r="F106" t="str">
            <v>R</v>
          </cell>
          <cell r="G106" t="str">
            <v>LC</v>
          </cell>
          <cell r="P106" t="str">
            <v>Y</v>
          </cell>
          <cell r="Q106" t="str">
            <v>Y</v>
          </cell>
          <cell r="R106" t="str">
            <v>Y</v>
          </cell>
        </row>
        <row r="107">
          <cell r="C107" t="str">
            <v>White-bellied Chachalaca</v>
          </cell>
          <cell r="D107" t="str">
            <v>Ortalis leucogastra</v>
          </cell>
          <cell r="E107" t="str">
            <v>(Gould, 1843)</v>
          </cell>
          <cell r="F107" t="str">
            <v>R</v>
          </cell>
          <cell r="G107" t="str">
            <v>LC</v>
          </cell>
          <cell r="I107" t="str">
            <v>Y</v>
          </cell>
          <cell r="Q107" t="str">
            <v>Y</v>
          </cell>
          <cell r="R107" t="str">
            <v>Y</v>
          </cell>
        </row>
        <row r="108">
          <cell r="C108" t="str">
            <v>Speckled Chachalaca</v>
          </cell>
          <cell r="D108" t="str">
            <v>Ortalis guttata</v>
          </cell>
          <cell r="E108" t="str">
            <v>(Spix, 1825)</v>
          </cell>
          <cell r="F108" t="str">
            <v>R</v>
          </cell>
          <cell r="G108" t="str">
            <v>LC</v>
          </cell>
          <cell r="P108" t="str">
            <v>Y</v>
          </cell>
          <cell r="Q108" t="str">
            <v>Y</v>
          </cell>
          <cell r="X108" t="str">
            <v>Ortalis guttata (Sibley and Monroe 1990, 1993) was previously split into O. guttata and O. colombiana following Stotz et al. (1996), who also suggested the geographically isolated O. g. araucuan is potentially distinct at the species level but this treatment is no longer adopted, following SACC (2005) who also note that some authors have treated squamata as separate from O. guttata. SACC (2005) also note that O. guttata and O. superciliaris have been treated as conspecific with O. motmot but neither SACC nor the BirdLife Taxonomic Working Group adopt this treatment.</v>
          </cell>
        </row>
        <row r="109">
          <cell r="D109" t="str">
            <v>Ortalis guttata</v>
          </cell>
          <cell r="E109" t="str">
            <v>(Spix, 1825)</v>
          </cell>
          <cell r="F109" t="str">
            <v>NR</v>
          </cell>
          <cell r="G109" t="str">
            <v>NR</v>
          </cell>
          <cell r="R109" t="str">
            <v>Y</v>
          </cell>
          <cell r="X109" t="str">
            <v>Ortalis guttata (Sibley and Monroe 1990, 1993) was previously split into O. guttata and O. colombiana following Stotz et al. (1996), who also suggested the geographically isolated O. g. araucuan is potentially distinct at the species level but this treatment is no longer adopted, following SACC (2005) who also note that some authors have treated squamata as separate from O. guttata. SACC (2005) also note that O. guttata and O. superciliaris have been treated as conspecific with O. motmot but neither SACC nor the BirdLife Taxonomic Working Group adopt this treatment.</v>
          </cell>
        </row>
        <row r="110">
          <cell r="D110" t="str">
            <v>Ortalis colombiana</v>
          </cell>
          <cell r="E110" t="str">
            <v>Hellmayr, 1906</v>
          </cell>
          <cell r="F110" t="str">
            <v>NR</v>
          </cell>
          <cell r="G110" t="str">
            <v>NR</v>
          </cell>
          <cell r="R110" t="str">
            <v>Y</v>
          </cell>
          <cell r="X110" t="str">
            <v>Ortalis guttata (Sibley and Monroe 1990, 1993) was previously split into O. guttata and O. colombiana following Stotz et al. (1996), who also suggested the geographically isolated O. g. araucuan is potentially distinct at the species level but this treatment is no longer adopted, following SACC (2005) who also note that some authors have treated squamata as separate from O. guttata. SACC (2005) also note that O. guttata and O. superciliaris have been treated as conspecific with O. motmot but neither SACC nor the BirdLife Taxonomic Working Group adopt this treatment.</v>
          </cell>
        </row>
        <row r="111">
          <cell r="D111" t="str">
            <v>Ortalis araucuan</v>
          </cell>
          <cell r="E111" t="str">
            <v>(Spix, 1825)</v>
          </cell>
          <cell r="F111" t="str">
            <v>NR</v>
          </cell>
          <cell r="G111" t="str">
            <v>NR</v>
          </cell>
          <cell r="R111" t="str">
            <v>Y</v>
          </cell>
          <cell r="X111" t="str">
            <v>Ortalis guttata (Sibley and Monroe 1990, 1993) was previously split into O. guttata and O. colombiana following Stotz et al. (1996), who also suggested the geographically isolated O. g. araucuan is potentially distinct at the species level but this treatment is no longer adopted, following SACC (2005) who also note that some authors have treated squamata as separate from O. guttata. SACC (2005) also note that O. guttata and O. superciliaris have been treated as conspecific with O. motmot but neither SACC nor the BirdLife Taxonomic Working Group adopt this treatment.</v>
          </cell>
        </row>
        <row r="112">
          <cell r="C112" t="str">
            <v>Little Chachalaca</v>
          </cell>
          <cell r="D112" t="str">
            <v>Ortalis motmot</v>
          </cell>
          <cell r="E112" t="str">
            <v>(Linnaeus, 1766)</v>
          </cell>
          <cell r="F112" t="str">
            <v>R</v>
          </cell>
          <cell r="G112" t="str">
            <v>LC</v>
          </cell>
          <cell r="P112" t="str">
            <v>Y</v>
          </cell>
          <cell r="Q112" t="str">
            <v>Y</v>
          </cell>
          <cell r="R112" t="str">
            <v>Y</v>
          </cell>
          <cell r="W112" t="str">
            <v>Variable Chachalaca (9)</v>
          </cell>
          <cell r="X112" t="str">
            <v>Ortalis guttata (Sibley and Monroe 1990, 1993) was previously split into O. guttata and O. colombiana following Stotz et al. (1996), who also suggested the geographically isolated O. g. araucuan is potentially distinct at the species level but this treatment is no longer adopted, following SACC (2005) who also note that some authors have treated squamata as separate from O. guttata. SACC (2005) also note that O. guttata and O. superciliaris have been treated as conspecific with O. motmot but neither SACC nor the BirdLife Taxonomic Working Group adopt this treatment.</v>
          </cell>
        </row>
        <row r="113">
          <cell r="C113" t="str">
            <v>Buff-browed Chachalaca</v>
          </cell>
          <cell r="D113" t="str">
            <v>Ortalis superciliaris</v>
          </cell>
          <cell r="E113" t="str">
            <v>Gray, 1867</v>
          </cell>
          <cell r="F113" t="str">
            <v>R</v>
          </cell>
          <cell r="G113" t="str">
            <v>NT</v>
          </cell>
          <cell r="P113" t="str">
            <v>Y</v>
          </cell>
          <cell r="Q113" t="str">
            <v>Y</v>
          </cell>
          <cell r="R113" t="str">
            <v>Y</v>
          </cell>
          <cell r="X113" t="str">
            <v>Ortalis guttata (Sibley and Monroe 1990, 1993) was previously split into O. guttata and O. colombiana following Stotz et al. (1996), who also suggested the geographically isolated O. g. araucuan is potentially distinct at the species level but this treatment is no longer adopted, following SACC (2005) who also note that some authors have treated squamata as separate from O. guttata. SACC (2005) also note that O. guttata and O. superciliaris have been treated as conspecific with O. motmot but neither SACC nor the BirdLife Taxonomic Working Group adopt this treatment.</v>
          </cell>
        </row>
        <row r="114">
          <cell r="C114" t="str">
            <v>Band-tailed Guan</v>
          </cell>
          <cell r="D114" t="str">
            <v>Penelope argyrotis</v>
          </cell>
          <cell r="E114" t="str">
            <v>(Bonaparte, 1856)</v>
          </cell>
          <cell r="F114" t="str">
            <v>R</v>
          </cell>
          <cell r="G114" t="str">
            <v>LC</v>
          </cell>
          <cell r="P114" t="str">
            <v>Y</v>
          </cell>
          <cell r="Q114" t="str">
            <v>Y</v>
          </cell>
          <cell r="R114" t="str">
            <v>Y</v>
          </cell>
        </row>
        <row r="115">
          <cell r="C115" t="str">
            <v>Bearded Guan</v>
          </cell>
          <cell r="D115" t="str">
            <v>Penelope barbata</v>
          </cell>
          <cell r="E115" t="str">
            <v>Chapman, 1921</v>
          </cell>
          <cell r="F115" t="str">
            <v>R</v>
          </cell>
          <cell r="G115" t="str">
            <v>VU</v>
          </cell>
          <cell r="P115" t="str">
            <v>Y</v>
          </cell>
          <cell r="Q115" t="str">
            <v>Y</v>
          </cell>
          <cell r="R115" t="str">
            <v>Y</v>
          </cell>
        </row>
        <row r="116">
          <cell r="C116" t="str">
            <v>Baudo Guan</v>
          </cell>
          <cell r="D116" t="str">
            <v>Penelope ortoni</v>
          </cell>
          <cell r="E116" t="str">
            <v>Salvin, 1874</v>
          </cell>
          <cell r="F116" t="str">
            <v>R</v>
          </cell>
          <cell r="G116" t="str">
            <v>EN</v>
          </cell>
          <cell r="P116" t="str">
            <v>Y</v>
          </cell>
          <cell r="Q116" t="str">
            <v>Y</v>
          </cell>
          <cell r="R116" t="str">
            <v>Y</v>
          </cell>
          <cell r="W116" t="str">
            <v>Baudó Guan (14)</v>
          </cell>
        </row>
        <row r="117">
          <cell r="C117" t="str">
            <v>Andean Guan</v>
          </cell>
          <cell r="D117" t="str">
            <v>Penelope montagnii</v>
          </cell>
          <cell r="E117" t="str">
            <v>(Bonaparte, 1856)</v>
          </cell>
          <cell r="F117" t="str">
            <v>R</v>
          </cell>
          <cell r="G117" t="str">
            <v>LC</v>
          </cell>
          <cell r="P117" t="str">
            <v>Y</v>
          </cell>
          <cell r="Q117" t="str">
            <v>Y</v>
          </cell>
          <cell r="R117" t="str">
            <v>Y</v>
          </cell>
        </row>
        <row r="118">
          <cell r="C118" t="str">
            <v>Marail Guan</v>
          </cell>
          <cell r="D118" t="str">
            <v>Penelope marail</v>
          </cell>
          <cell r="E118" t="str">
            <v>(Müller, 1776)</v>
          </cell>
          <cell r="F118" t="str">
            <v>R</v>
          </cell>
          <cell r="G118" t="str">
            <v>LC</v>
          </cell>
          <cell r="P118" t="str">
            <v>Y</v>
          </cell>
          <cell r="Q118" t="str">
            <v>Y</v>
          </cell>
          <cell r="R118" t="str">
            <v>Y</v>
          </cell>
        </row>
        <row r="119">
          <cell r="C119" t="str">
            <v>Rusty-margined Guan</v>
          </cell>
          <cell r="D119" t="str">
            <v>Penelope superciliaris</v>
          </cell>
          <cell r="E119" t="str">
            <v>Temminck, 1815</v>
          </cell>
          <cell r="F119" t="str">
            <v>R</v>
          </cell>
          <cell r="G119" t="str">
            <v>LC</v>
          </cell>
          <cell r="P119" t="str">
            <v>Y</v>
          </cell>
          <cell r="Q119" t="str">
            <v>Y</v>
          </cell>
          <cell r="R119" t="str">
            <v>Y</v>
          </cell>
        </row>
        <row r="120">
          <cell r="C120" t="str">
            <v>Red-faced Guan</v>
          </cell>
          <cell r="D120" t="str">
            <v>Penelope dabbenei</v>
          </cell>
          <cell r="E120" t="str">
            <v>Hellmayr &amp; Conover, 1942</v>
          </cell>
          <cell r="F120" t="str">
            <v>R</v>
          </cell>
          <cell r="G120" t="str">
            <v>LC</v>
          </cell>
          <cell r="P120" t="str">
            <v>Y</v>
          </cell>
          <cell r="Q120" t="str">
            <v>Y</v>
          </cell>
          <cell r="R120" t="str">
            <v>Y</v>
          </cell>
        </row>
        <row r="121">
          <cell r="C121" t="str">
            <v>Crested Guan</v>
          </cell>
          <cell r="D121" t="str">
            <v>Penelope purpurascens</v>
          </cell>
          <cell r="E121" t="str">
            <v>Wagler, 1830</v>
          </cell>
          <cell r="F121" t="str">
            <v>R</v>
          </cell>
          <cell r="G121" t="str">
            <v>LC</v>
          </cell>
          <cell r="I121" t="str">
            <v>Y</v>
          </cell>
          <cell r="P121" t="str">
            <v>Y</v>
          </cell>
          <cell r="Q121" t="str">
            <v>Y</v>
          </cell>
          <cell r="R121" t="str">
            <v>Y</v>
          </cell>
        </row>
        <row r="122">
          <cell r="C122" t="str">
            <v>Cauca Guan</v>
          </cell>
          <cell r="D122" t="str">
            <v>Penelope perspicax</v>
          </cell>
          <cell r="E122" t="str">
            <v>Bangs, 1911</v>
          </cell>
          <cell r="F122" t="str">
            <v>R</v>
          </cell>
          <cell r="G122" t="str">
            <v>EN</v>
          </cell>
          <cell r="P122" t="str">
            <v>Y</v>
          </cell>
          <cell r="Q122" t="str">
            <v>Y</v>
          </cell>
          <cell r="R122" t="str">
            <v>Y</v>
          </cell>
        </row>
        <row r="123">
          <cell r="C123" t="str">
            <v>White-winged Guan</v>
          </cell>
          <cell r="D123" t="str">
            <v>Penelope albipennis</v>
          </cell>
          <cell r="E123" t="str">
            <v>Taczanowski, 1878</v>
          </cell>
          <cell r="F123" t="str">
            <v>R</v>
          </cell>
          <cell r="G123" t="str">
            <v>CR</v>
          </cell>
          <cell r="P123" t="str">
            <v>Y</v>
          </cell>
          <cell r="Q123" t="str">
            <v>Y</v>
          </cell>
          <cell r="R123" t="str">
            <v>Y</v>
          </cell>
        </row>
        <row r="124">
          <cell r="C124" t="str">
            <v>Spix's Guan</v>
          </cell>
          <cell r="D124" t="str">
            <v>Penelope jacquacu</v>
          </cell>
          <cell r="E124" t="str">
            <v>Spix, 1825</v>
          </cell>
          <cell r="F124" t="str">
            <v>R</v>
          </cell>
          <cell r="G124" t="str">
            <v>LC</v>
          </cell>
          <cell r="P124" t="str">
            <v>Y</v>
          </cell>
          <cell r="Q124" t="str">
            <v>Y</v>
          </cell>
          <cell r="R124" t="str">
            <v>Y</v>
          </cell>
        </row>
        <row r="125">
          <cell r="C125" t="str">
            <v>Dusky-legged Guan</v>
          </cell>
          <cell r="D125" t="str">
            <v>Penelope obscura</v>
          </cell>
          <cell r="E125" t="str">
            <v>Temminck, 1815</v>
          </cell>
          <cell r="F125" t="str">
            <v>R</v>
          </cell>
          <cell r="G125" t="str">
            <v>LC</v>
          </cell>
          <cell r="P125" t="str">
            <v>Y</v>
          </cell>
          <cell r="Q125" t="str">
            <v>Y</v>
          </cell>
          <cell r="R125" t="str">
            <v>Y</v>
          </cell>
        </row>
        <row r="126">
          <cell r="C126" t="str">
            <v>White-crested Guan</v>
          </cell>
          <cell r="D126" t="str">
            <v>Penelope pileata</v>
          </cell>
          <cell r="E126" t="str">
            <v>Wagler, 1830</v>
          </cell>
          <cell r="F126" t="str">
            <v>R</v>
          </cell>
          <cell r="G126" t="str">
            <v>NT</v>
          </cell>
          <cell r="P126" t="str">
            <v>Y</v>
          </cell>
          <cell r="Q126" t="str">
            <v>Y</v>
          </cell>
          <cell r="R126" t="str">
            <v>Y</v>
          </cell>
        </row>
        <row r="127">
          <cell r="C127" t="str">
            <v>Chestnut-bellied Guan</v>
          </cell>
          <cell r="D127" t="str">
            <v>Penelope ochrogaster</v>
          </cell>
          <cell r="E127" t="str">
            <v>Pelzeln, 1870</v>
          </cell>
          <cell r="F127" t="str">
            <v>R</v>
          </cell>
          <cell r="G127" t="str">
            <v>VU</v>
          </cell>
          <cell r="P127" t="str">
            <v>Y</v>
          </cell>
          <cell r="Q127" t="str">
            <v>Y</v>
          </cell>
          <cell r="R127" t="str">
            <v>Y</v>
          </cell>
        </row>
        <row r="128">
          <cell r="C128" t="str">
            <v>White-browed Guan</v>
          </cell>
          <cell r="D128" t="str">
            <v>Penelope jacucaca</v>
          </cell>
          <cell r="E128" t="str">
            <v>Spix, 1825</v>
          </cell>
          <cell r="F128" t="str">
            <v>R</v>
          </cell>
          <cell r="G128" t="str">
            <v>VU</v>
          </cell>
          <cell r="P128" t="str">
            <v>Y</v>
          </cell>
          <cell r="Q128" t="str">
            <v>Y</v>
          </cell>
          <cell r="R128" t="str">
            <v>Y</v>
          </cell>
        </row>
        <row r="129">
          <cell r="C129" t="str">
            <v>Trinidad Piping-guan</v>
          </cell>
          <cell r="D129" t="str">
            <v>Pipile pipile</v>
          </cell>
          <cell r="E129" t="str">
            <v>(Jacquin, 1784)</v>
          </cell>
          <cell r="F129" t="str">
            <v>R</v>
          </cell>
          <cell r="G129" t="str">
            <v>CR</v>
          </cell>
          <cell r="P129" t="str">
            <v>Y</v>
          </cell>
          <cell r="Q129" t="str">
            <v>Y</v>
          </cell>
          <cell r="R129" t="str">
            <v>Y</v>
          </cell>
          <cell r="V129" t="str">
            <v>Aburria pipile (11)</v>
          </cell>
          <cell r="W129" t="str">
            <v>Common Piping Guan (15)</v>
          </cell>
        </row>
        <row r="130">
          <cell r="C130" t="str">
            <v>Blue-throated Piping-guan</v>
          </cell>
          <cell r="D130" t="str">
            <v>Pipile cumanensis</v>
          </cell>
          <cell r="E130" t="str">
            <v>(Jacquin, 1784)</v>
          </cell>
          <cell r="F130" t="str">
            <v>R</v>
          </cell>
          <cell r="G130" t="str">
            <v>LC</v>
          </cell>
          <cell r="P130" t="str">
            <v>Y</v>
          </cell>
          <cell r="Q130" t="str">
            <v>Y</v>
          </cell>
        </row>
        <row r="131">
          <cell r="C131" t="str">
            <v>Red-throated Piping-guan</v>
          </cell>
          <cell r="D131" t="str">
            <v>Pipile cujubi</v>
          </cell>
          <cell r="E131" t="str">
            <v>(Pelzeln, 1858)</v>
          </cell>
          <cell r="F131" t="str">
            <v>R</v>
          </cell>
          <cell r="G131" t="str">
            <v>LC</v>
          </cell>
          <cell r="P131" t="str">
            <v>Y</v>
          </cell>
          <cell r="Q131" t="str">
            <v>Y</v>
          </cell>
          <cell r="R131" t="str">
            <v>Y</v>
          </cell>
          <cell r="V131" t="str">
            <v>Aburria cujubi (11)</v>
          </cell>
        </row>
        <row r="132">
          <cell r="C132" t="str">
            <v>Black-fronted Piping-guan</v>
          </cell>
          <cell r="D132" t="str">
            <v>Pipile jacutinga</v>
          </cell>
          <cell r="E132" t="str">
            <v>(Spix, 1825)</v>
          </cell>
          <cell r="F132" t="str">
            <v>R</v>
          </cell>
          <cell r="G132" t="str">
            <v>EN</v>
          </cell>
          <cell r="P132" t="str">
            <v>Y</v>
          </cell>
          <cell r="Q132" t="str">
            <v>Y</v>
          </cell>
          <cell r="R132" t="str">
            <v>Y</v>
          </cell>
          <cell r="V132" t="str">
            <v>Aburria jacutinga (11)</v>
          </cell>
          <cell r="W132" t="str">
            <v>Black-fronted Piping Guan (15)</v>
          </cell>
        </row>
        <row r="133">
          <cell r="C133" t="str">
            <v>Wattled Guan</v>
          </cell>
          <cell r="D133" t="str">
            <v>Aburria aburri</v>
          </cell>
          <cell r="E133" t="str">
            <v>(Lesson, 1828)</v>
          </cell>
          <cell r="F133" t="str">
            <v>R</v>
          </cell>
          <cell r="G133" t="str">
            <v>NT</v>
          </cell>
          <cell r="P133" t="str">
            <v>Y</v>
          </cell>
          <cell r="Q133" t="str">
            <v>Y</v>
          </cell>
          <cell r="R133" t="str">
            <v>Y</v>
          </cell>
        </row>
        <row r="134">
          <cell r="C134" t="str">
            <v>Black Guan</v>
          </cell>
          <cell r="D134" t="str">
            <v>Chamaepetes unicolor</v>
          </cell>
          <cell r="E134" t="str">
            <v>Salvin, 1867</v>
          </cell>
          <cell r="F134" t="str">
            <v>R</v>
          </cell>
          <cell r="G134" t="str">
            <v>NT</v>
          </cell>
          <cell r="I134" t="str">
            <v>Y</v>
          </cell>
          <cell r="Q134" t="str">
            <v>Y</v>
          </cell>
          <cell r="R134" t="str">
            <v>Y</v>
          </cell>
        </row>
        <row r="135">
          <cell r="C135" t="str">
            <v>Sickle-winged Guan</v>
          </cell>
          <cell r="D135" t="str">
            <v>Chamaepetes goudotii</v>
          </cell>
          <cell r="E135" t="str">
            <v>(Lesson, 1828)</v>
          </cell>
          <cell r="F135" t="str">
            <v>R</v>
          </cell>
          <cell r="G135" t="str">
            <v>LC</v>
          </cell>
          <cell r="P135" t="str">
            <v>Y</v>
          </cell>
          <cell r="Q135" t="str">
            <v>Y</v>
          </cell>
          <cell r="R135" t="str">
            <v>Y</v>
          </cell>
        </row>
        <row r="136">
          <cell r="C136" t="str">
            <v>Highland Guan</v>
          </cell>
          <cell r="D136" t="str">
            <v>Penelopina nigra</v>
          </cell>
          <cell r="E136" t="str">
            <v>(Fraser, 1852)</v>
          </cell>
          <cell r="F136" t="str">
            <v>R</v>
          </cell>
          <cell r="G136" t="str">
            <v>VU</v>
          </cell>
          <cell r="I136" t="str">
            <v>Y</v>
          </cell>
          <cell r="Q136" t="str">
            <v>Y</v>
          </cell>
          <cell r="R136" t="str">
            <v>Y</v>
          </cell>
        </row>
        <row r="137">
          <cell r="C137" t="str">
            <v>Horned Guan</v>
          </cell>
          <cell r="D137" t="str">
            <v>Oreophasis derbianus</v>
          </cell>
          <cell r="E137" t="str">
            <v>Gray, 1844</v>
          </cell>
          <cell r="F137" t="str">
            <v>R</v>
          </cell>
          <cell r="G137" t="str">
            <v>EN</v>
          </cell>
          <cell r="I137" t="str">
            <v>Y</v>
          </cell>
          <cell r="Q137" t="str">
            <v>Y</v>
          </cell>
          <cell r="R137" t="str">
            <v>Y</v>
          </cell>
        </row>
        <row r="138">
          <cell r="C138" t="str">
            <v>Nocturnal Curassow</v>
          </cell>
          <cell r="D138" t="str">
            <v>Nothocrax urumutum</v>
          </cell>
          <cell r="E138" t="str">
            <v>(Spix, 1825)</v>
          </cell>
          <cell r="F138" t="str">
            <v>R</v>
          </cell>
          <cell r="G138" t="str">
            <v>LC</v>
          </cell>
          <cell r="P138" t="str">
            <v>Y</v>
          </cell>
          <cell r="Q138" t="str">
            <v>Y</v>
          </cell>
          <cell r="R138" t="str">
            <v>Y</v>
          </cell>
        </row>
        <row r="139">
          <cell r="C139" t="str">
            <v>Crestless Curassow</v>
          </cell>
          <cell r="D139" t="str">
            <v>Mitu tomentosum</v>
          </cell>
          <cell r="E139" t="str">
            <v>(Spix, 1825)</v>
          </cell>
          <cell r="F139" t="str">
            <v>R</v>
          </cell>
          <cell r="G139" t="str">
            <v>LC</v>
          </cell>
          <cell r="P139" t="str">
            <v>Y</v>
          </cell>
          <cell r="Q139" t="str">
            <v>Y</v>
          </cell>
          <cell r="R139" t="str">
            <v>Y</v>
          </cell>
          <cell r="V139" t="str">
            <v>Mitu tomentosa (10); Crax tomentosa (11)</v>
          </cell>
        </row>
        <row r="140">
          <cell r="C140" t="str">
            <v>Salvin's Curassow</v>
          </cell>
          <cell r="D140" t="str">
            <v>Mitu salvini</v>
          </cell>
          <cell r="E140" t="str">
            <v>(Reinhardt, 1879)</v>
          </cell>
          <cell r="F140" t="str">
            <v>R</v>
          </cell>
          <cell r="G140" t="str">
            <v>LC</v>
          </cell>
          <cell r="P140" t="str">
            <v>Y</v>
          </cell>
          <cell r="Q140" t="str">
            <v>Y</v>
          </cell>
          <cell r="R140" t="str">
            <v>Y</v>
          </cell>
          <cell r="V140" t="str">
            <v>Crax salvini (11)</v>
          </cell>
          <cell r="W140" t="str">
            <v>Salvin's Currasow (9)</v>
          </cell>
        </row>
        <row r="141">
          <cell r="C141" t="str">
            <v>Razor-billed Curassow</v>
          </cell>
          <cell r="D141" t="str">
            <v>Mitu tuberosum</v>
          </cell>
          <cell r="E141" t="str">
            <v>(Spix, 1825)</v>
          </cell>
          <cell r="F141" t="str">
            <v>R</v>
          </cell>
          <cell r="G141" t="str">
            <v>LC</v>
          </cell>
          <cell r="P141" t="str">
            <v>Y</v>
          </cell>
          <cell r="Q141" t="str">
            <v>Y</v>
          </cell>
          <cell r="R141" t="str">
            <v>Y</v>
          </cell>
          <cell r="V141" t="str">
            <v>Mitu tuberosa (10); Crax tuberosa (11)</v>
          </cell>
        </row>
        <row r="142">
          <cell r="C142" t="str">
            <v>Alagoas Curassow</v>
          </cell>
          <cell r="D142" t="str">
            <v>Mitu mitu</v>
          </cell>
          <cell r="E142" t="str">
            <v>(Linnaeus, 1766)</v>
          </cell>
          <cell r="F142" t="str">
            <v>R</v>
          </cell>
          <cell r="G142" t="str">
            <v>EW</v>
          </cell>
          <cell r="P142" t="str">
            <v>Y</v>
          </cell>
          <cell r="Q142" t="str">
            <v>Y</v>
          </cell>
          <cell r="R142" t="str">
            <v>Y</v>
          </cell>
          <cell r="V142" t="str">
            <v>Crax mitu (11)</v>
          </cell>
        </row>
        <row r="143">
          <cell r="C143" t="str">
            <v>Helmeted Curassow</v>
          </cell>
          <cell r="D143" t="str">
            <v>Pauxi pauxi</v>
          </cell>
          <cell r="E143" t="str">
            <v>(Linnaeus, 1766)</v>
          </cell>
          <cell r="F143" t="str">
            <v>R</v>
          </cell>
          <cell r="G143" t="str">
            <v>EN</v>
          </cell>
          <cell r="P143" t="str">
            <v>Y</v>
          </cell>
          <cell r="Q143" t="str">
            <v>Y</v>
          </cell>
          <cell r="R143" t="str">
            <v>Y</v>
          </cell>
          <cell r="V143" t="str">
            <v>Crax pauxi (11)</v>
          </cell>
          <cell r="W143" t="str">
            <v>Northern Helmeted Curassow (15)</v>
          </cell>
        </row>
        <row r="144">
          <cell r="C144" t="str">
            <v>Horned Curassow</v>
          </cell>
          <cell r="D144" t="str">
            <v>Pauxi unicornis</v>
          </cell>
          <cell r="E144" t="str">
            <v>Bond &amp; Meyer de Schauensee, 1939</v>
          </cell>
          <cell r="F144" t="str">
            <v>R</v>
          </cell>
          <cell r="G144" t="str">
            <v>EN</v>
          </cell>
          <cell r="P144" t="str">
            <v>Y</v>
          </cell>
          <cell r="Q144" t="str">
            <v>Y</v>
          </cell>
          <cell r="R144" t="str">
            <v>Y</v>
          </cell>
          <cell r="V144" t="str">
            <v>Crax unicornis (11)</v>
          </cell>
          <cell r="W144" t="str">
            <v>Southern Helmeted Curassow (15)</v>
          </cell>
          <cell r="X144" t="str">
            <v>The two disjunct populations currently treated as subspecies are virtually certain to represent two different species as they are separated by more than 1000 km, differ in morphology, song, time of singing, altitude at which found, and habitat that they occupy24</v>
          </cell>
        </row>
        <row r="145">
          <cell r="C145" t="str">
            <v>Great Curassow</v>
          </cell>
          <cell r="D145" t="str">
            <v>Crax rubra</v>
          </cell>
          <cell r="E145" t="str">
            <v>Linnaeus, 1758</v>
          </cell>
          <cell r="F145" t="str">
            <v>R</v>
          </cell>
          <cell r="G145" t="str">
            <v>VU</v>
          </cell>
          <cell r="I145" t="str">
            <v>Y</v>
          </cell>
          <cell r="P145" t="str">
            <v>Y</v>
          </cell>
          <cell r="Q145" t="str">
            <v>Y</v>
          </cell>
          <cell r="R145" t="str">
            <v>Y</v>
          </cell>
        </row>
        <row r="146">
          <cell r="C146" t="str">
            <v>Blue-billed Curassow</v>
          </cell>
          <cell r="D146" t="str">
            <v>Crax alberti</v>
          </cell>
          <cell r="E146" t="str">
            <v>Fraser, 1852</v>
          </cell>
          <cell r="F146" t="str">
            <v>R</v>
          </cell>
          <cell r="G146" t="str">
            <v>CR</v>
          </cell>
          <cell r="P146" t="str">
            <v>Y</v>
          </cell>
          <cell r="Q146" t="str">
            <v>Y</v>
          </cell>
          <cell r="R146" t="str">
            <v>Y</v>
          </cell>
          <cell r="W146" t="str">
            <v>Blue-knobbed Curassow (10); Blue-knobbed Curassow (11); Blue-knobbed Curassow (15)</v>
          </cell>
        </row>
        <row r="147">
          <cell r="C147" t="str">
            <v>Yellow-knobbed Curassow</v>
          </cell>
          <cell r="D147" t="str">
            <v>Crax daubentoni</v>
          </cell>
          <cell r="E147" t="str">
            <v>Gray, 1867</v>
          </cell>
          <cell r="F147" t="str">
            <v>R</v>
          </cell>
          <cell r="G147" t="str">
            <v>NT</v>
          </cell>
          <cell r="P147" t="str">
            <v>Y</v>
          </cell>
          <cell r="Q147" t="str">
            <v>Y</v>
          </cell>
          <cell r="R147" t="str">
            <v>Y</v>
          </cell>
        </row>
        <row r="148">
          <cell r="C148" t="str">
            <v>Black Curassow</v>
          </cell>
          <cell r="D148" t="str">
            <v>Crax alector</v>
          </cell>
          <cell r="E148" t="str">
            <v>Linnaeus, 1766</v>
          </cell>
          <cell r="F148" t="str">
            <v>R</v>
          </cell>
          <cell r="G148" t="str">
            <v>LC</v>
          </cell>
          <cell r="P148" t="str">
            <v>Y</v>
          </cell>
          <cell r="Q148" t="str">
            <v>Y</v>
          </cell>
          <cell r="R148" t="str">
            <v>Y</v>
          </cell>
        </row>
        <row r="149">
          <cell r="C149" t="str">
            <v>Wattled Curassow</v>
          </cell>
          <cell r="D149" t="str">
            <v>Crax globulosa</v>
          </cell>
          <cell r="E149" t="str">
            <v>Spix, 1825</v>
          </cell>
          <cell r="F149" t="str">
            <v>R</v>
          </cell>
          <cell r="G149" t="str">
            <v>EN</v>
          </cell>
          <cell r="P149" t="str">
            <v>Y</v>
          </cell>
          <cell r="Q149" t="str">
            <v>Y</v>
          </cell>
          <cell r="R149" t="str">
            <v>Y</v>
          </cell>
        </row>
        <row r="150">
          <cell r="C150" t="str">
            <v>Bare-faced Curassow</v>
          </cell>
          <cell r="D150" t="str">
            <v>Crax fasciolata</v>
          </cell>
          <cell r="E150" t="str">
            <v>Spix, 1825</v>
          </cell>
          <cell r="F150" t="str">
            <v>R</v>
          </cell>
          <cell r="G150" t="str">
            <v>LC</v>
          </cell>
          <cell r="P150" t="str">
            <v>Y</v>
          </cell>
          <cell r="Q150" t="str">
            <v>Y</v>
          </cell>
          <cell r="R150" t="str">
            <v>Y</v>
          </cell>
        </row>
        <row r="151">
          <cell r="C151" t="str">
            <v>Red-billed Curassow</v>
          </cell>
          <cell r="D151" t="str">
            <v>Crax blumenbachii</v>
          </cell>
          <cell r="E151" t="str">
            <v>Spix, 1825</v>
          </cell>
          <cell r="F151" t="str">
            <v>R</v>
          </cell>
          <cell r="G151" t="str">
            <v>EN</v>
          </cell>
          <cell r="P151" t="str">
            <v>Y</v>
          </cell>
          <cell r="Q151" t="str">
            <v>Y</v>
          </cell>
          <cell r="R151" t="str">
            <v>Y</v>
          </cell>
          <cell r="W151" t="str">
            <v>Red-knobbed Curassow (15)</v>
          </cell>
        </row>
        <row r="152">
          <cell r="C152" t="str">
            <v>White-breasted Guineafowl</v>
          </cell>
          <cell r="D152" t="str">
            <v>Agelastes meleagrides</v>
          </cell>
          <cell r="E152" t="str">
            <v>Bonaparte, 1850</v>
          </cell>
          <cell r="F152" t="str">
            <v>R</v>
          </cell>
          <cell r="G152" t="str">
            <v>VU</v>
          </cell>
          <cell r="N152" t="str">
            <v>Y</v>
          </cell>
          <cell r="Q152" t="str">
            <v>Y</v>
          </cell>
        </row>
        <row r="153">
          <cell r="C153" t="str">
            <v>Black Guineafowl</v>
          </cell>
          <cell r="D153" t="str">
            <v>Agelastes niger</v>
          </cell>
          <cell r="E153" t="str">
            <v>(Cassin, 1857)</v>
          </cell>
          <cell r="F153" t="str">
            <v>R</v>
          </cell>
          <cell r="G153" t="str">
            <v>LC</v>
          </cell>
          <cell r="N153" t="str">
            <v>Y</v>
          </cell>
          <cell r="Q153" t="str">
            <v>Y</v>
          </cell>
        </row>
        <row r="154">
          <cell r="C154" t="str">
            <v>Helmeted Guineafowl</v>
          </cell>
          <cell r="D154" t="str">
            <v>Numida meleagris</v>
          </cell>
          <cell r="E154" t="str">
            <v>(Linnaeus, 1758)</v>
          </cell>
          <cell r="F154" t="str">
            <v>R</v>
          </cell>
          <cell r="G154" t="str">
            <v>LC</v>
          </cell>
          <cell r="H154" t="str">
            <v>Y</v>
          </cell>
          <cell r="I154" t="str">
            <v>Y</v>
          </cell>
          <cell r="L154" t="str">
            <v>Y</v>
          </cell>
          <cell r="M154" t="str">
            <v>Y</v>
          </cell>
          <cell r="N154" t="str">
            <v>Y</v>
          </cell>
          <cell r="Q154" t="str">
            <v>Y</v>
          </cell>
          <cell r="S154" t="str">
            <v>Y</v>
          </cell>
          <cell r="W154" t="str">
            <v>Tufted Guineafowl (12)</v>
          </cell>
        </row>
        <row r="155">
          <cell r="C155" t="str">
            <v>Plumed Guineafowl</v>
          </cell>
          <cell r="D155" t="str">
            <v>Guttera plumifera</v>
          </cell>
          <cell r="E155" t="str">
            <v>(Cassin, 1857)</v>
          </cell>
          <cell r="F155" t="str">
            <v>R</v>
          </cell>
          <cell r="G155" t="str">
            <v>LC</v>
          </cell>
          <cell r="N155" t="str">
            <v>Y</v>
          </cell>
          <cell r="Q155" t="str">
            <v>Y</v>
          </cell>
        </row>
        <row r="156">
          <cell r="C156" t="str">
            <v>Crested Guineafowl</v>
          </cell>
          <cell r="D156" t="str">
            <v>Guttera pucherani</v>
          </cell>
          <cell r="E156" t="str">
            <v>(Hartlaub, 1860)</v>
          </cell>
          <cell r="F156" t="str">
            <v>R</v>
          </cell>
          <cell r="G156" t="str">
            <v>LC</v>
          </cell>
          <cell r="N156" t="str">
            <v>Y</v>
          </cell>
          <cell r="Q156" t="str">
            <v>Y</v>
          </cell>
        </row>
        <row r="157">
          <cell r="C157" t="str">
            <v>Vulturine Guineafowl</v>
          </cell>
          <cell r="D157" t="str">
            <v>Acryllium vulturinum</v>
          </cell>
          <cell r="E157" t="str">
            <v>(Hardwicke, 1834)</v>
          </cell>
          <cell r="F157" t="str">
            <v>R</v>
          </cell>
          <cell r="G157" t="str">
            <v>LC</v>
          </cell>
          <cell r="N157" t="str">
            <v>Y</v>
          </cell>
          <cell r="Q157" t="str">
            <v>Y</v>
          </cell>
        </row>
        <row r="158">
          <cell r="C158" t="str">
            <v>Bearded Wood-partridge</v>
          </cell>
          <cell r="D158" t="str">
            <v>Dendrortyx barbatus</v>
          </cell>
          <cell r="E158" t="str">
            <v>Gould, 1846</v>
          </cell>
          <cell r="F158" t="str">
            <v>R</v>
          </cell>
          <cell r="G158" t="str">
            <v>VU</v>
          </cell>
          <cell r="I158" t="str">
            <v>Y</v>
          </cell>
          <cell r="Q158" t="str">
            <v>Y</v>
          </cell>
          <cell r="R158" t="str">
            <v>Y</v>
          </cell>
          <cell r="W158" t="str">
            <v>Bearded Wood Partridge (15)</v>
          </cell>
        </row>
        <row r="159">
          <cell r="C159" t="str">
            <v>Long-tailed Wood-partridge</v>
          </cell>
          <cell r="D159" t="str">
            <v>Dendrortyx macroura</v>
          </cell>
          <cell r="E159" t="str">
            <v>(Jardine &amp; Selby, 1828)</v>
          </cell>
          <cell r="F159" t="str">
            <v>R</v>
          </cell>
          <cell r="G159" t="str">
            <v>LC</v>
          </cell>
          <cell r="I159" t="str">
            <v>Y</v>
          </cell>
          <cell r="Q159" t="str">
            <v>Y</v>
          </cell>
          <cell r="R159" t="str">
            <v>Y</v>
          </cell>
          <cell r="W159" t="str">
            <v>Long-tailed Wood Partridge (15)</v>
          </cell>
        </row>
        <row r="160">
          <cell r="C160" t="str">
            <v>Buffy-crowned Wood-partridge</v>
          </cell>
          <cell r="D160" t="str">
            <v>Dendrortyx leucophrys</v>
          </cell>
          <cell r="E160" t="str">
            <v>(Gould, 1844)</v>
          </cell>
          <cell r="F160" t="str">
            <v>R</v>
          </cell>
          <cell r="G160" t="str">
            <v>LC</v>
          </cell>
          <cell r="I160" t="str">
            <v>Y</v>
          </cell>
          <cell r="Q160" t="str">
            <v>Y</v>
          </cell>
          <cell r="R160" t="str">
            <v>Y</v>
          </cell>
          <cell r="W160" t="str">
            <v>Buffy-crowned Wood Partridge (15)</v>
          </cell>
        </row>
        <row r="161">
          <cell r="C161" t="str">
            <v>Mountain Quail</v>
          </cell>
          <cell r="D161" t="str">
            <v>Oreortyx pictus</v>
          </cell>
          <cell r="E161" t="str">
            <v>(Douglas, 1829)</v>
          </cell>
          <cell r="F161" t="str">
            <v>R</v>
          </cell>
          <cell r="G161" t="str">
            <v>LC</v>
          </cell>
          <cell r="I161" t="str">
            <v>Y</v>
          </cell>
          <cell r="Q161" t="str">
            <v>Y</v>
          </cell>
          <cell r="R161" t="str">
            <v>Y</v>
          </cell>
        </row>
        <row r="162">
          <cell r="C162" t="str">
            <v>Scaled Quail</v>
          </cell>
          <cell r="D162" t="str">
            <v>Callipepla squamata</v>
          </cell>
          <cell r="E162" t="str">
            <v>(Vigors, 1830)</v>
          </cell>
          <cell r="F162" t="str">
            <v>R</v>
          </cell>
          <cell r="G162" t="str">
            <v>LC</v>
          </cell>
          <cell r="I162" t="str">
            <v>Y</v>
          </cell>
          <cell r="Q162" t="str">
            <v>Y</v>
          </cell>
          <cell r="R162" t="str">
            <v>Y</v>
          </cell>
        </row>
        <row r="163">
          <cell r="C163" t="str">
            <v>Elegant Quail</v>
          </cell>
          <cell r="D163" t="str">
            <v>Callipepla douglasii</v>
          </cell>
          <cell r="E163" t="str">
            <v>(Vigors, 1829)</v>
          </cell>
          <cell r="F163" t="str">
            <v>R</v>
          </cell>
          <cell r="G163" t="str">
            <v>LC</v>
          </cell>
          <cell r="I163" t="str">
            <v>Y</v>
          </cell>
          <cell r="Q163" t="str">
            <v>Y</v>
          </cell>
          <cell r="R163" t="str">
            <v>Y</v>
          </cell>
          <cell r="V163" t="str">
            <v>Lophortyx douglasii (11)</v>
          </cell>
        </row>
        <row r="164">
          <cell r="C164" t="str">
            <v>California Quail</v>
          </cell>
          <cell r="D164" t="str">
            <v>Callipepla californica</v>
          </cell>
          <cell r="E164" t="str">
            <v>(Shaw, 1798)</v>
          </cell>
          <cell r="F164" t="str">
            <v>R</v>
          </cell>
          <cell r="G164" t="str">
            <v>LC</v>
          </cell>
          <cell r="H164" t="str">
            <v>Y</v>
          </cell>
          <cell r="I164" t="str">
            <v>Y</v>
          </cell>
          <cell r="L164" t="str">
            <v>Y</v>
          </cell>
          <cell r="M164" t="str">
            <v>Y</v>
          </cell>
          <cell r="P164" t="str">
            <v>Y</v>
          </cell>
          <cell r="Q164" t="str">
            <v>Y</v>
          </cell>
          <cell r="R164" t="str">
            <v>Y</v>
          </cell>
          <cell r="S164" t="str">
            <v>Y</v>
          </cell>
          <cell r="V164" t="str">
            <v>Lophortyx californica (11)</v>
          </cell>
        </row>
        <row r="165">
          <cell r="C165" t="str">
            <v>Gambel's Quail</v>
          </cell>
          <cell r="D165" t="str">
            <v>Callipepla gambelii</v>
          </cell>
          <cell r="E165" t="str">
            <v>Gambel, 1843</v>
          </cell>
          <cell r="F165" t="str">
            <v>R</v>
          </cell>
          <cell r="G165" t="str">
            <v>LC</v>
          </cell>
          <cell r="I165" t="str">
            <v>Y</v>
          </cell>
          <cell r="Q165" t="str">
            <v>Y</v>
          </cell>
          <cell r="R165" t="str">
            <v>Y</v>
          </cell>
          <cell r="V165" t="str">
            <v>Lophortyx gambelii (11)</v>
          </cell>
        </row>
        <row r="166">
          <cell r="C166" t="str">
            <v>Banded Quail</v>
          </cell>
          <cell r="D166" t="str">
            <v>Philortyx fasciatus</v>
          </cell>
          <cell r="E166" t="str">
            <v>(Gould, 1844)</v>
          </cell>
          <cell r="F166" t="str">
            <v>R</v>
          </cell>
          <cell r="G166" t="str">
            <v>LC</v>
          </cell>
          <cell r="I166" t="str">
            <v>Y</v>
          </cell>
          <cell r="Q166" t="str">
            <v>Y</v>
          </cell>
          <cell r="R166" t="str">
            <v>Y</v>
          </cell>
        </row>
        <row r="167">
          <cell r="C167" t="str">
            <v>Northern Bobwhite</v>
          </cell>
          <cell r="D167" t="str">
            <v>Colinus virginianus</v>
          </cell>
          <cell r="E167" t="str">
            <v>(Linnaeus, 1758)</v>
          </cell>
          <cell r="F167" t="str">
            <v>R</v>
          </cell>
          <cell r="G167" t="str">
            <v>NT</v>
          </cell>
          <cell r="H167" t="str">
            <v>Y</v>
          </cell>
          <cell r="I167" t="str">
            <v>Y</v>
          </cell>
          <cell r="M167" t="str">
            <v>Y</v>
          </cell>
          <cell r="Q167" t="str">
            <v>Y</v>
          </cell>
          <cell r="R167" t="str">
            <v>Y</v>
          </cell>
          <cell r="S167" t="str">
            <v>Y</v>
          </cell>
          <cell r="W167" t="str">
            <v>Bobwhite (6); Bobwhite Quail (12)</v>
          </cell>
          <cell r="X167" t="str">
            <v>Colinus virginianus (Sibley and Monroe 1990, 1993) was provisionally split into C. virginianus and C. ridgwayi by Stotz et al. (1996) but this treatment has not been adopted, following SACC (2005).</v>
          </cell>
        </row>
        <row r="168">
          <cell r="D168" t="str">
            <v>Colinus ridgwayi</v>
          </cell>
          <cell r="E168" t="str">
            <v>Brewster, 1885</v>
          </cell>
          <cell r="F168" t="str">
            <v>NR</v>
          </cell>
          <cell r="G168" t="str">
            <v>NR</v>
          </cell>
          <cell r="R168" t="str">
            <v>Y</v>
          </cell>
          <cell r="X168" t="str">
            <v>Colinus virginianus (Sibley and Monroe 1990, 1993) was provisionally split into C. virginianus and C. ridgwayi by Stotz et al. (1996) but this treatment has not been adopted, following SACC (2005).</v>
          </cell>
        </row>
        <row r="169">
          <cell r="C169" t="str">
            <v>Black-throated Bobwhite</v>
          </cell>
          <cell r="D169" t="str">
            <v>Colinus nigrogularis</v>
          </cell>
          <cell r="E169" t="str">
            <v>(Gould, 1843)</v>
          </cell>
          <cell r="F169" t="str">
            <v>R</v>
          </cell>
          <cell r="G169" t="str">
            <v>LC</v>
          </cell>
          <cell r="I169" t="str">
            <v>Y</v>
          </cell>
          <cell r="Q169" t="str">
            <v>Y</v>
          </cell>
          <cell r="R169" t="str">
            <v>Y</v>
          </cell>
          <cell r="W169" t="str">
            <v>Yucatan Bobwhite (15)</v>
          </cell>
        </row>
        <row r="170">
          <cell r="C170" t="str">
            <v>Crested Bobwhite</v>
          </cell>
          <cell r="D170" t="str">
            <v>Colinus cristatus</v>
          </cell>
          <cell r="E170" t="str">
            <v>(Linnaeus, 1766)</v>
          </cell>
          <cell r="F170" t="str">
            <v>R</v>
          </cell>
          <cell r="G170" t="str">
            <v>LC</v>
          </cell>
          <cell r="I170" t="str">
            <v>Y</v>
          </cell>
          <cell r="P170" t="str">
            <v>Y</v>
          </cell>
          <cell r="Q170" t="str">
            <v>Y</v>
          </cell>
          <cell r="R170" t="str">
            <v>Y</v>
          </cell>
        </row>
        <row r="171">
          <cell r="C171" t="str">
            <v>Marbled Wood-quail</v>
          </cell>
          <cell r="D171" t="str">
            <v>Odontophorus gujanensis</v>
          </cell>
          <cell r="E171" t="str">
            <v>(Gmelin, 1789)</v>
          </cell>
          <cell r="F171" t="str">
            <v>R</v>
          </cell>
          <cell r="G171" t="str">
            <v>LC</v>
          </cell>
          <cell r="I171" t="str">
            <v>Y</v>
          </cell>
          <cell r="P171" t="str">
            <v>Y</v>
          </cell>
          <cell r="Q171" t="str">
            <v>Y</v>
          </cell>
          <cell r="R171" t="str">
            <v>Y</v>
          </cell>
          <cell r="W171" t="str">
            <v>Marbled Wood Quail (15)</v>
          </cell>
        </row>
        <row r="172">
          <cell r="C172" t="str">
            <v>Spot-winged Wood-quail</v>
          </cell>
          <cell r="D172" t="str">
            <v>Odontophorus capueira</v>
          </cell>
          <cell r="E172" t="str">
            <v>(Spix, 1825)</v>
          </cell>
          <cell r="F172" t="str">
            <v>R</v>
          </cell>
          <cell r="G172" t="str">
            <v>LC</v>
          </cell>
          <cell r="P172" t="str">
            <v>Y</v>
          </cell>
          <cell r="Q172" t="str">
            <v>Y</v>
          </cell>
          <cell r="R172" t="str">
            <v>Y</v>
          </cell>
          <cell r="W172" t="str">
            <v>Spot-winged Wood Quail (15)</v>
          </cell>
        </row>
        <row r="173">
          <cell r="C173" t="str">
            <v>Black-eared Wood-quail</v>
          </cell>
          <cell r="D173" t="str">
            <v>Odontophorus melanotis</v>
          </cell>
          <cell r="E173" t="str">
            <v>Salvin, 1865</v>
          </cell>
          <cell r="F173" t="str">
            <v>R</v>
          </cell>
          <cell r="G173" t="str">
            <v>LC</v>
          </cell>
          <cell r="I173" t="str">
            <v>Y</v>
          </cell>
          <cell r="Q173" t="str">
            <v>Y</v>
          </cell>
          <cell r="W173" t="str">
            <v>Black-eared Wood Quail (15)</v>
          </cell>
        </row>
        <row r="174">
          <cell r="C174" t="str">
            <v>Rufous-fronted Wood-quail</v>
          </cell>
          <cell r="D174" t="str">
            <v>Odontophorus erythrops</v>
          </cell>
          <cell r="E174" t="str">
            <v>Gould, 1859</v>
          </cell>
          <cell r="F174" t="str">
            <v>R</v>
          </cell>
          <cell r="G174" t="str">
            <v>LC</v>
          </cell>
          <cell r="P174" t="str">
            <v>Y</v>
          </cell>
          <cell r="Q174" t="str">
            <v>Y</v>
          </cell>
          <cell r="R174" t="str">
            <v>Y</v>
          </cell>
          <cell r="W174" t="str">
            <v>Rufous-fronted Wood Quail (15)</v>
          </cell>
        </row>
        <row r="175">
          <cell r="C175" t="str">
            <v>Black-fronted Wood-quail</v>
          </cell>
          <cell r="D175" t="str">
            <v>Odontophorus atrifrons</v>
          </cell>
          <cell r="E175" t="str">
            <v>Allen, 1900</v>
          </cell>
          <cell r="F175" t="str">
            <v>R</v>
          </cell>
          <cell r="G175" t="str">
            <v>VU</v>
          </cell>
          <cell r="P175" t="str">
            <v>Y</v>
          </cell>
          <cell r="Q175" t="str">
            <v>Y</v>
          </cell>
          <cell r="R175" t="str">
            <v>Y</v>
          </cell>
          <cell r="W175" t="str">
            <v>Black-fronted Wood Quail (15)</v>
          </cell>
        </row>
        <row r="176">
          <cell r="C176" t="str">
            <v>Chestnut Wood-quail</v>
          </cell>
          <cell r="D176" t="str">
            <v>Odontophorus hyperythrus</v>
          </cell>
          <cell r="E176" t="str">
            <v>Gould, 1858</v>
          </cell>
          <cell r="F176" t="str">
            <v>R</v>
          </cell>
          <cell r="G176" t="str">
            <v>NT</v>
          </cell>
          <cell r="P176" t="str">
            <v>Y</v>
          </cell>
          <cell r="Q176" t="str">
            <v>Y</v>
          </cell>
          <cell r="R176" t="str">
            <v>Y</v>
          </cell>
          <cell r="V176" t="str">
            <v>Odontophorus hyperthyrus (11)</v>
          </cell>
          <cell r="W176" t="str">
            <v>Chestnut Wood Quail (15)</v>
          </cell>
        </row>
        <row r="177">
          <cell r="C177" t="str">
            <v>Dark-backed Wood-quail</v>
          </cell>
          <cell r="D177" t="str">
            <v>Odontophorus melanonotus</v>
          </cell>
          <cell r="E177" t="str">
            <v>Gould, 1860</v>
          </cell>
          <cell r="F177" t="str">
            <v>R</v>
          </cell>
          <cell r="G177" t="str">
            <v>VU</v>
          </cell>
          <cell r="P177" t="str">
            <v>Y</v>
          </cell>
          <cell r="Q177" t="str">
            <v>Y</v>
          </cell>
          <cell r="R177" t="str">
            <v>Y</v>
          </cell>
          <cell r="W177" t="str">
            <v>Dark-backed Wood Quail (15)</v>
          </cell>
        </row>
        <row r="178">
          <cell r="C178" t="str">
            <v>Rufous-breasted Wood-quail</v>
          </cell>
          <cell r="D178" t="str">
            <v>Odontophorus speciosus</v>
          </cell>
          <cell r="E178" t="str">
            <v>Tschudi, 1843</v>
          </cell>
          <cell r="F178" t="str">
            <v>R</v>
          </cell>
          <cell r="G178" t="str">
            <v>LC</v>
          </cell>
          <cell r="P178" t="str">
            <v>Y</v>
          </cell>
          <cell r="Q178" t="str">
            <v>Y</v>
          </cell>
          <cell r="R178" t="str">
            <v>Y</v>
          </cell>
          <cell r="W178" t="str">
            <v>Rufous-breasted Wood Quail (15)</v>
          </cell>
        </row>
        <row r="179">
          <cell r="C179" t="str">
            <v>Tacarcuna Wood-quail</v>
          </cell>
          <cell r="D179" t="str">
            <v>Odontophorus dialeucos</v>
          </cell>
          <cell r="E179" t="str">
            <v>Wetmore, 1963</v>
          </cell>
          <cell r="F179" t="str">
            <v>R</v>
          </cell>
          <cell r="G179" t="str">
            <v>VU</v>
          </cell>
          <cell r="I179" t="str">
            <v>Y</v>
          </cell>
          <cell r="P179" t="str">
            <v>Y</v>
          </cell>
          <cell r="Q179" t="str">
            <v>Y</v>
          </cell>
          <cell r="R179" t="str">
            <v>Y</v>
          </cell>
          <cell r="W179" t="str">
            <v>Tacarcuna Wood Quail (15)</v>
          </cell>
        </row>
        <row r="180">
          <cell r="C180" t="str">
            <v>Gorgeted Wood-quail</v>
          </cell>
          <cell r="D180" t="str">
            <v>Odontophorus strophium</v>
          </cell>
          <cell r="E180" t="str">
            <v>(Gould, 1844)</v>
          </cell>
          <cell r="F180" t="str">
            <v>R</v>
          </cell>
          <cell r="G180" t="str">
            <v>EN</v>
          </cell>
          <cell r="P180" t="str">
            <v>Y</v>
          </cell>
          <cell r="Q180" t="str">
            <v>Y</v>
          </cell>
          <cell r="R180" t="str">
            <v>Y</v>
          </cell>
          <cell r="W180" t="str">
            <v>Gorgeted Wood Quail (15)</v>
          </cell>
        </row>
        <row r="181">
          <cell r="C181" t="str">
            <v>Venezuelan Wood-quail</v>
          </cell>
          <cell r="D181" t="str">
            <v>Odontophorus columbianus</v>
          </cell>
          <cell r="E181" t="str">
            <v>(Gould, 1850)</v>
          </cell>
          <cell r="F181" t="str">
            <v>R</v>
          </cell>
          <cell r="G181" t="str">
            <v>NT</v>
          </cell>
          <cell r="P181" t="str">
            <v>Y</v>
          </cell>
          <cell r="Q181" t="str">
            <v>Y</v>
          </cell>
          <cell r="R181" t="str">
            <v>Y</v>
          </cell>
          <cell r="W181" t="str">
            <v>Venezuelan Wood Quail (15)</v>
          </cell>
        </row>
        <row r="182">
          <cell r="C182" t="str">
            <v>Black-breasted Wood-quail</v>
          </cell>
          <cell r="D182" t="str">
            <v>Odontophorus leucolaemus</v>
          </cell>
          <cell r="E182" t="str">
            <v>Salvin, 1867</v>
          </cell>
          <cell r="F182" t="str">
            <v>R</v>
          </cell>
          <cell r="G182" t="str">
            <v>LC</v>
          </cell>
          <cell r="I182" t="str">
            <v>Y</v>
          </cell>
          <cell r="Q182" t="str">
            <v>Y</v>
          </cell>
          <cell r="R182" t="str">
            <v>Y</v>
          </cell>
          <cell r="W182" t="str">
            <v>Black-breasted Wood Quail (15)</v>
          </cell>
        </row>
        <row r="183">
          <cell r="C183" t="str">
            <v>Stripe-faced Wood-quail</v>
          </cell>
          <cell r="D183" t="str">
            <v>Odontophorus balliviani</v>
          </cell>
          <cell r="E183" t="str">
            <v>Gould, 1846</v>
          </cell>
          <cell r="F183" t="str">
            <v>R</v>
          </cell>
          <cell r="G183" t="str">
            <v>LC</v>
          </cell>
          <cell r="P183" t="str">
            <v>Y</v>
          </cell>
          <cell r="Q183" t="str">
            <v>Y</v>
          </cell>
          <cell r="R183" t="str">
            <v>Y</v>
          </cell>
          <cell r="W183" t="str">
            <v>Stripe-faced Wood Quail (15)</v>
          </cell>
        </row>
        <row r="184">
          <cell r="C184" t="str">
            <v>Starred Wood-quail</v>
          </cell>
          <cell r="D184" t="str">
            <v>Odontophorus stellatus</v>
          </cell>
          <cell r="E184" t="str">
            <v>(Gould, 1843)</v>
          </cell>
          <cell r="F184" t="str">
            <v>R</v>
          </cell>
          <cell r="G184" t="str">
            <v>LC</v>
          </cell>
          <cell r="P184" t="str">
            <v>Y</v>
          </cell>
          <cell r="Q184" t="str">
            <v>Y</v>
          </cell>
          <cell r="R184" t="str">
            <v>Y</v>
          </cell>
          <cell r="W184" t="str">
            <v>Starred Wood Quail (15)</v>
          </cell>
        </row>
        <row r="185">
          <cell r="C185" t="str">
            <v>Spotted Wood-quail</v>
          </cell>
          <cell r="D185" t="str">
            <v>Odontophorus guttatus</v>
          </cell>
          <cell r="E185" t="str">
            <v>(Gould, 1838)</v>
          </cell>
          <cell r="F185" t="str">
            <v>R</v>
          </cell>
          <cell r="G185" t="str">
            <v>LC</v>
          </cell>
          <cell r="I185" t="str">
            <v>Y</v>
          </cell>
          <cell r="Q185" t="str">
            <v>Y</v>
          </cell>
          <cell r="R185" t="str">
            <v>Y</v>
          </cell>
          <cell r="W185" t="str">
            <v>Spotted Wood Quail (15)</v>
          </cell>
        </row>
        <row r="186">
          <cell r="C186" t="str">
            <v>Singing Quail</v>
          </cell>
          <cell r="D186" t="str">
            <v>Dactylortyx thoracicus</v>
          </cell>
          <cell r="E186" t="str">
            <v>(Gambel, 1848)</v>
          </cell>
          <cell r="F186" t="str">
            <v>R</v>
          </cell>
          <cell r="G186" t="str">
            <v>LC</v>
          </cell>
          <cell r="I186" t="str">
            <v>Y</v>
          </cell>
          <cell r="Q186" t="str">
            <v>Y</v>
          </cell>
          <cell r="R186" t="str">
            <v>Y</v>
          </cell>
        </row>
        <row r="187">
          <cell r="C187" t="str">
            <v>Montezuma Quail</v>
          </cell>
          <cell r="D187" t="str">
            <v>Cyrtonyx montezumae</v>
          </cell>
          <cell r="E187" t="str">
            <v>(Vigors, 1830)</v>
          </cell>
          <cell r="F187" t="str">
            <v>R</v>
          </cell>
          <cell r="G187" t="str">
            <v>LC</v>
          </cell>
          <cell r="I187" t="str">
            <v>Y</v>
          </cell>
          <cell r="Q187" t="str">
            <v>Y</v>
          </cell>
          <cell r="R187" t="str">
            <v>Y</v>
          </cell>
          <cell r="X187" t="str">
            <v>Cyrtonyx sallei, previously treated as a species in Collar and Andrew (1988), is now considered a subspecies of C. montezumae following Sibley and Monroe (1990, 1993).</v>
          </cell>
        </row>
        <row r="188">
          <cell r="D188" t="str">
            <v>Cyrtonyx sallei</v>
          </cell>
          <cell r="E188" t="str">
            <v>J. Verreaux, 1859</v>
          </cell>
          <cell r="F188" t="str">
            <v>NR</v>
          </cell>
          <cell r="G188" t="str">
            <v>NR</v>
          </cell>
          <cell r="T188" t="str">
            <v>Y</v>
          </cell>
          <cell r="U188" t="str">
            <v>Collar and Andrew (1988)</v>
          </cell>
          <cell r="X188" t="str">
            <v>Cyrtonyx sallei, previously treated as a species in Collar and Andrew (1988), is now considered a subspecies of C. montezumae following Sibley and Monroe (1990, 1993).</v>
          </cell>
        </row>
        <row r="189">
          <cell r="C189" t="str">
            <v>Ocellated Quail</v>
          </cell>
          <cell r="D189" t="str">
            <v>Cyrtonyx ocellatus</v>
          </cell>
          <cell r="E189" t="str">
            <v>(Gould, 1837)</v>
          </cell>
          <cell r="F189" t="str">
            <v>R</v>
          </cell>
          <cell r="G189" t="str">
            <v>VU</v>
          </cell>
          <cell r="I189" t="str">
            <v>Y</v>
          </cell>
          <cell r="Q189" t="str">
            <v>Y</v>
          </cell>
          <cell r="R189" t="str">
            <v>Y</v>
          </cell>
        </row>
        <row r="190">
          <cell r="C190" t="str">
            <v>Tawny-faced Quail</v>
          </cell>
          <cell r="D190" t="str">
            <v>Rhynchortyx cinctus</v>
          </cell>
          <cell r="E190" t="str">
            <v>(Salvin, 1876)</v>
          </cell>
          <cell r="F190" t="str">
            <v>R</v>
          </cell>
          <cell r="G190" t="str">
            <v>LC</v>
          </cell>
          <cell r="I190" t="str">
            <v>Y</v>
          </cell>
          <cell r="P190" t="str">
            <v>Y</v>
          </cell>
          <cell r="Q190" t="str">
            <v>Y</v>
          </cell>
          <cell r="R190" t="str">
            <v>Y</v>
          </cell>
        </row>
        <row r="191">
          <cell r="C191" t="str">
            <v>Wild Turkey</v>
          </cell>
          <cell r="D191" t="str">
            <v>Meleagris gallopavo</v>
          </cell>
          <cell r="E191" t="str">
            <v>Linnaeus, 1758</v>
          </cell>
          <cell r="F191" t="str">
            <v>R</v>
          </cell>
          <cell r="G191" t="str">
            <v>LC</v>
          </cell>
          <cell r="I191" t="str">
            <v>Y</v>
          </cell>
          <cell r="L191" t="str">
            <v>Y</v>
          </cell>
          <cell r="M191" t="str">
            <v>Y</v>
          </cell>
          <cell r="Q191" t="str">
            <v>Y</v>
          </cell>
          <cell r="R191" t="str">
            <v>Y</v>
          </cell>
          <cell r="S191" t="str">
            <v>Y</v>
          </cell>
          <cell r="W191" t="str">
            <v>Turkey (6)</v>
          </cell>
        </row>
        <row r="192">
          <cell r="C192" t="str">
            <v>Ocellated Turkey</v>
          </cell>
          <cell r="D192" t="str">
            <v>Meleagris ocellata</v>
          </cell>
          <cell r="E192" t="str">
            <v>(Cuvier, 1820)</v>
          </cell>
          <cell r="F192" t="str">
            <v>R</v>
          </cell>
          <cell r="G192" t="str">
            <v>NT</v>
          </cell>
          <cell r="I192" t="str">
            <v>Y</v>
          </cell>
          <cell r="Q192" t="str">
            <v>Y</v>
          </cell>
          <cell r="R192" t="str">
            <v>Y</v>
          </cell>
          <cell r="V192" t="str">
            <v>Agriocharis ocellata (10); Agriocharis ocellata (11)</v>
          </cell>
        </row>
        <row r="193">
          <cell r="C193" t="str">
            <v>Hazel Grouse</v>
          </cell>
          <cell r="D193" t="str">
            <v>Bonasa bonasia</v>
          </cell>
          <cell r="E193" t="str">
            <v>(Linnaeus, 1758)</v>
          </cell>
          <cell r="F193" t="str">
            <v>R</v>
          </cell>
          <cell r="G193" t="str">
            <v>LC</v>
          </cell>
          <cell r="H193" t="str">
            <v>Y</v>
          </cell>
          <cell r="M193" t="str">
            <v>Y</v>
          </cell>
          <cell r="Q193" t="str">
            <v>Y</v>
          </cell>
        </row>
        <row r="194">
          <cell r="C194" t="str">
            <v>Chinese Grouse</v>
          </cell>
          <cell r="D194" t="str">
            <v>Bonasa sewerzowi</v>
          </cell>
          <cell r="E194" t="str">
            <v>(Przewalski, 1876)</v>
          </cell>
          <cell r="F194" t="str">
            <v>R</v>
          </cell>
          <cell r="G194" t="str">
            <v>NT</v>
          </cell>
          <cell r="Q194" t="str">
            <v>Y</v>
          </cell>
        </row>
        <row r="195">
          <cell r="C195" t="str">
            <v>Ruffed Grouse</v>
          </cell>
          <cell r="D195" t="str">
            <v>Bonasa umbellus</v>
          </cell>
          <cell r="E195" t="str">
            <v>(Linnaeus, 1766)</v>
          </cell>
          <cell r="F195" t="str">
            <v>R</v>
          </cell>
          <cell r="G195" t="str">
            <v>LC</v>
          </cell>
          <cell r="I195" t="str">
            <v>Y</v>
          </cell>
          <cell r="Q195" t="str">
            <v>Y</v>
          </cell>
        </row>
        <row r="196">
          <cell r="C196" t="str">
            <v>Black Grouse</v>
          </cell>
          <cell r="D196" t="str">
            <v>Tetrao tetrix</v>
          </cell>
          <cell r="E196" t="str">
            <v>(Linnaeus, 1758)</v>
          </cell>
          <cell r="F196" t="str">
            <v>R</v>
          </cell>
          <cell r="G196" t="str">
            <v>LC</v>
          </cell>
          <cell r="H196" t="str">
            <v>Y</v>
          </cell>
          <cell r="M196" t="str">
            <v>Y</v>
          </cell>
          <cell r="Q196" t="str">
            <v>Y</v>
          </cell>
        </row>
        <row r="197">
          <cell r="C197" t="str">
            <v>Caucasian Grouse</v>
          </cell>
          <cell r="D197" t="str">
            <v>Tetrao mlokosiewiczi</v>
          </cell>
          <cell r="E197" t="str">
            <v>Taczanowski, 1875</v>
          </cell>
          <cell r="F197" t="str">
            <v>R</v>
          </cell>
          <cell r="G197" t="str">
            <v>NT</v>
          </cell>
          <cell r="H197" t="str">
            <v>Y</v>
          </cell>
          <cell r="M197" t="str">
            <v>Y</v>
          </cell>
          <cell r="Q197" t="str">
            <v>Y</v>
          </cell>
          <cell r="W197" t="str">
            <v>Caucasian Black Grouse (6)</v>
          </cell>
        </row>
        <row r="198">
          <cell r="C198" t="str">
            <v>Western Capercaillie</v>
          </cell>
          <cell r="D198" t="str">
            <v>Tetrao urogallus</v>
          </cell>
          <cell r="E198" t="str">
            <v>Linnaeus, 1758</v>
          </cell>
          <cell r="F198" t="str">
            <v>R</v>
          </cell>
          <cell r="G198" t="str">
            <v>LC</v>
          </cell>
          <cell r="H198" t="str">
            <v>Y</v>
          </cell>
          <cell r="M198" t="str">
            <v>Y</v>
          </cell>
          <cell r="Q198" t="str">
            <v>Y</v>
          </cell>
          <cell r="W198" t="str">
            <v>Capercaillie (6)</v>
          </cell>
        </row>
        <row r="199">
          <cell r="C199" t="str">
            <v>Black-billed Capercaillie</v>
          </cell>
          <cell r="D199" t="str">
            <v>Tetrao parvirostris</v>
          </cell>
          <cell r="E199" t="str">
            <v>Bonaparte, 1856</v>
          </cell>
          <cell r="F199" t="str">
            <v>R</v>
          </cell>
          <cell r="G199" t="str">
            <v>LC</v>
          </cell>
          <cell r="Q199" t="str">
            <v>Y</v>
          </cell>
        </row>
        <row r="200">
          <cell r="D200" t="str">
            <v>Centrocercus urophasianus</v>
          </cell>
          <cell r="E200" t="str">
            <v>(Bonaparte, 1827)</v>
          </cell>
          <cell r="F200" t="str">
            <v>NR</v>
          </cell>
          <cell r="G200" t="str">
            <v>NR</v>
          </cell>
          <cell r="Q200" t="str">
            <v>Y</v>
          </cell>
          <cell r="X200" t="str">
            <v>Centrocercus urophasianus (Sibley and Monroe 1990, 1993) has been split into C. urophasianus and C. minimus following AOU (1998).</v>
          </cell>
        </row>
        <row r="201">
          <cell r="C201" t="str">
            <v>Greater Sage-grouse</v>
          </cell>
          <cell r="D201" t="str">
            <v>Centrocercus urophasianus</v>
          </cell>
          <cell r="E201" t="str">
            <v>(Bonaparte, 1827)</v>
          </cell>
          <cell r="F201" t="str">
            <v>R</v>
          </cell>
          <cell r="G201" t="str">
            <v>NT</v>
          </cell>
          <cell r="I201" t="str">
            <v>Y</v>
          </cell>
          <cell r="W201" t="str">
            <v>Sage Grouse (15)</v>
          </cell>
          <cell r="X201" t="str">
            <v>Centrocercus urophasianus (Sibley and Monroe 1990, 1993) has been split into C. urophasianus and C. minimus following AOU (1998).</v>
          </cell>
        </row>
        <row r="202">
          <cell r="C202" t="str">
            <v>Gunnison Sage-grouse</v>
          </cell>
          <cell r="D202" t="str">
            <v>Centrocercus minimus</v>
          </cell>
          <cell r="E202" t="str">
            <v>Young, Braun, Oyler-McCance, Hupp &amp; Quinn, 2000</v>
          </cell>
          <cell r="F202" t="str">
            <v>R</v>
          </cell>
          <cell r="G202" t="str">
            <v>EN</v>
          </cell>
          <cell r="I202" t="str">
            <v>Y</v>
          </cell>
          <cell r="W202" t="str">
            <v>Gunnison Grouse (15)</v>
          </cell>
          <cell r="X202" t="str">
            <v>Centrocercus urophasianus (Sibley and Monroe 1990, 1993) has been split into C. urophasianus and C. minimus following AOU (1998).</v>
          </cell>
        </row>
        <row r="203">
          <cell r="C203" t="str">
            <v>Siberian Grouse</v>
          </cell>
          <cell r="D203" t="str">
            <v>Dendragapus falcipennis</v>
          </cell>
          <cell r="E203" t="str">
            <v>(Hartlaub, 1855)</v>
          </cell>
          <cell r="F203" t="str">
            <v>R</v>
          </cell>
          <cell r="G203" t="str">
            <v>NT</v>
          </cell>
          <cell r="Q203" t="str">
            <v>Y</v>
          </cell>
        </row>
        <row r="204">
          <cell r="C204" t="str">
            <v>Spruce Grouse</v>
          </cell>
          <cell r="D204" t="str">
            <v>Dendragapus canadensis</v>
          </cell>
          <cell r="E204" t="str">
            <v>(Linnaeus, 1758)</v>
          </cell>
          <cell r="F204" t="str">
            <v>R</v>
          </cell>
          <cell r="G204" t="str">
            <v>LC</v>
          </cell>
          <cell r="I204" t="str">
            <v>Y</v>
          </cell>
          <cell r="Q204" t="str">
            <v>Y</v>
          </cell>
          <cell r="V204" t="str">
            <v>Falcipennis canadensis (2)</v>
          </cell>
        </row>
        <row r="205">
          <cell r="D205" t="str">
            <v>Dendragapus obscurus</v>
          </cell>
          <cell r="E205" t="str">
            <v>(Say, 1823)</v>
          </cell>
          <cell r="F205" t="str">
            <v>NR</v>
          </cell>
          <cell r="G205" t="str">
            <v>NR</v>
          </cell>
          <cell r="Q205" t="str">
            <v>Y</v>
          </cell>
          <cell r="X205" t="str">
            <v>Dendragapus obscurus (Sibley and Monroe 1990, 1993) has been split into D. obscurus and D. fuliginosus following AOU (2006).</v>
          </cell>
        </row>
        <row r="206">
          <cell r="C206" t="str">
            <v>Dusky Grouse</v>
          </cell>
          <cell r="D206" t="str">
            <v>Dendragapus obscurus</v>
          </cell>
          <cell r="E206" t="str">
            <v>(Say, 1823)</v>
          </cell>
          <cell r="F206" t="str">
            <v>R</v>
          </cell>
          <cell r="G206" t="str">
            <v>LC</v>
          </cell>
          <cell r="I206" t="str">
            <v>Y</v>
          </cell>
          <cell r="X206" t="str">
            <v>Dendragapus obscurus (Sibley and Monroe 1990, 1993) has been split into D. obscurus and D. fuliginosus following AOU (2006).</v>
          </cell>
        </row>
        <row r="207">
          <cell r="C207" t="str">
            <v>Sooty Grouse</v>
          </cell>
          <cell r="D207" t="str">
            <v>Dendragapus fuliginosus</v>
          </cell>
          <cell r="E207" t="str">
            <v>(Ridgway, 1873)</v>
          </cell>
          <cell r="F207" t="str">
            <v>R</v>
          </cell>
          <cell r="G207" t="str">
            <v>LC</v>
          </cell>
          <cell r="I207" t="str">
            <v>Y</v>
          </cell>
          <cell r="X207" t="str">
            <v>Dendragapus obscurus (Sibley and Monroe 1990, 1993) has been split into D. obscurus and D. fuliginosus following AOU (2006).</v>
          </cell>
        </row>
        <row r="208">
          <cell r="C208" t="str">
            <v>Sharp-tailed Grouse</v>
          </cell>
          <cell r="D208" t="str">
            <v>Tympanuchus phasianellus</v>
          </cell>
          <cell r="E208" t="str">
            <v>(Linnaeus, 1758)</v>
          </cell>
          <cell r="F208" t="str">
            <v>R</v>
          </cell>
          <cell r="G208" t="str">
            <v>LC</v>
          </cell>
          <cell r="I208" t="str">
            <v>Y</v>
          </cell>
          <cell r="Q208" t="str">
            <v>Y</v>
          </cell>
        </row>
        <row r="209">
          <cell r="C209" t="str">
            <v>Greater Prairie-chicken</v>
          </cell>
          <cell r="D209" t="str">
            <v>Tympanuchus cupido</v>
          </cell>
          <cell r="E209" t="str">
            <v>(Linnaeus, 1758)</v>
          </cell>
          <cell r="F209" t="str">
            <v>R</v>
          </cell>
          <cell r="G209" t="str">
            <v>VU</v>
          </cell>
          <cell r="I209" t="str">
            <v>Y</v>
          </cell>
          <cell r="Q209" t="str">
            <v>Y</v>
          </cell>
          <cell r="W209" t="str">
            <v>Greater Prairie Chicken (15)</v>
          </cell>
        </row>
        <row r="210">
          <cell r="C210" t="str">
            <v>Lesser Prairie-chicken</v>
          </cell>
          <cell r="D210" t="str">
            <v>Tympanuchus pallidicinctus</v>
          </cell>
          <cell r="E210" t="str">
            <v>(Ridgway, 1873)</v>
          </cell>
          <cell r="F210" t="str">
            <v>R</v>
          </cell>
          <cell r="G210" t="str">
            <v>VU</v>
          </cell>
          <cell r="I210" t="str">
            <v>Y</v>
          </cell>
          <cell r="Q210" t="str">
            <v>Y</v>
          </cell>
          <cell r="W210" t="str">
            <v>Lesser Prairie Chicken (15)</v>
          </cell>
        </row>
        <row r="211">
          <cell r="C211" t="str">
            <v>Willow Ptarmigan</v>
          </cell>
          <cell r="D211" t="str">
            <v>Lagopus lagopus</v>
          </cell>
          <cell r="E211" t="str">
            <v>(Linnaeus, 1758)</v>
          </cell>
          <cell r="F211" t="str">
            <v>R</v>
          </cell>
          <cell r="G211" t="str">
            <v>LC</v>
          </cell>
          <cell r="H211" t="str">
            <v>Y</v>
          </cell>
          <cell r="I211" t="str">
            <v>Y</v>
          </cell>
          <cell r="M211" t="str">
            <v>Y</v>
          </cell>
          <cell r="Q211" t="str">
            <v>Y</v>
          </cell>
          <cell r="W211" t="str">
            <v>Willow Grouse and Red Grouse (6)</v>
          </cell>
        </row>
        <row r="212">
          <cell r="C212" t="str">
            <v>Rock Ptarmigan</v>
          </cell>
          <cell r="D212" t="str">
            <v>Lagopus muta</v>
          </cell>
          <cell r="E212" t="str">
            <v>(Montin, 1776)</v>
          </cell>
          <cell r="F212" t="str">
            <v>R</v>
          </cell>
          <cell r="G212" t="str">
            <v>LC</v>
          </cell>
          <cell r="H212" t="str">
            <v>Y</v>
          </cell>
          <cell r="I212" t="str">
            <v>Y</v>
          </cell>
          <cell r="M212" t="str">
            <v>Y</v>
          </cell>
          <cell r="Q212" t="str">
            <v>Y</v>
          </cell>
          <cell r="V212" t="str">
            <v>Lagopus mutus (6); Lagopus mutus (10)</v>
          </cell>
          <cell r="W212" t="str">
            <v>Ptarmigan (6)</v>
          </cell>
          <cell r="X212" t="str">
            <v>Gender agreement of species name follows David and Gosselin (2002b).</v>
          </cell>
        </row>
        <row r="213">
          <cell r="C213" t="str">
            <v>White-tailed Ptarmigan</v>
          </cell>
          <cell r="D213" t="str">
            <v>Lagopus leucura</v>
          </cell>
          <cell r="E213" t="str">
            <v>(Richardson, 1831)</v>
          </cell>
          <cell r="F213" t="str">
            <v>R</v>
          </cell>
          <cell r="G213" t="str">
            <v>LC</v>
          </cell>
          <cell r="I213" t="str">
            <v>Y</v>
          </cell>
          <cell r="Q213" t="str">
            <v>Y</v>
          </cell>
          <cell r="V213" t="str">
            <v>Lagopus leucurus (10)</v>
          </cell>
          <cell r="X213" t="str">
            <v>Gender agreement of species name follows David and Gosselin (2002b).</v>
          </cell>
        </row>
        <row r="214">
          <cell r="C214" t="str">
            <v>Snow Partridge</v>
          </cell>
          <cell r="D214" t="str">
            <v>Lerwa lerwa</v>
          </cell>
          <cell r="E214" t="str">
            <v>(Hodgson, 1833)</v>
          </cell>
          <cell r="F214" t="str">
            <v>R</v>
          </cell>
          <cell r="G214" t="str">
            <v>LC</v>
          </cell>
          <cell r="Q214" t="str">
            <v>Y</v>
          </cell>
        </row>
        <row r="215">
          <cell r="C215" t="str">
            <v>Chestnut-throated Partridge</v>
          </cell>
          <cell r="D215" t="str">
            <v>Tetraophasis obscurus</v>
          </cell>
          <cell r="E215" t="str">
            <v>(Verreaux, 1869)</v>
          </cell>
          <cell r="F215" t="str">
            <v>R</v>
          </cell>
          <cell r="G215" t="str">
            <v>LC</v>
          </cell>
          <cell r="Q215" t="str">
            <v>Y</v>
          </cell>
          <cell r="W215" t="str">
            <v>Verreaux's Monal-Partridge (15)</v>
          </cell>
        </row>
        <row r="216">
          <cell r="C216" t="str">
            <v>Buff-throated Partridge</v>
          </cell>
          <cell r="D216" t="str">
            <v>Tetraophasis szechenyii</v>
          </cell>
          <cell r="E216" t="str">
            <v>Madarász, 1885</v>
          </cell>
          <cell r="F216" t="str">
            <v>R</v>
          </cell>
          <cell r="G216" t="str">
            <v>LC</v>
          </cell>
          <cell r="Q216" t="str">
            <v>Y</v>
          </cell>
          <cell r="W216" t="str">
            <v>Szechenyi's Monal-Partridge (15)</v>
          </cell>
        </row>
        <row r="217">
          <cell r="C217" t="str">
            <v>Caucasian Snowcock</v>
          </cell>
          <cell r="D217" t="str">
            <v>Tetraogallus caucasicus</v>
          </cell>
          <cell r="E217" t="str">
            <v>(Pallas, 1811)</v>
          </cell>
          <cell r="F217" t="str">
            <v>R</v>
          </cell>
          <cell r="G217" t="str">
            <v>LC</v>
          </cell>
          <cell r="H217" t="str">
            <v>Y</v>
          </cell>
          <cell r="M217" t="str">
            <v>Y</v>
          </cell>
          <cell r="Q217" t="str">
            <v>Y</v>
          </cell>
        </row>
        <row r="218">
          <cell r="C218" t="str">
            <v>Caspian Snowcock</v>
          </cell>
          <cell r="D218" t="str">
            <v>Tetraogallus caspius</v>
          </cell>
          <cell r="E218" t="str">
            <v>(Gmelin, 1784)</v>
          </cell>
          <cell r="F218" t="str">
            <v>R</v>
          </cell>
          <cell r="G218" t="str">
            <v>LC</v>
          </cell>
          <cell r="H218" t="str">
            <v>Y</v>
          </cell>
          <cell r="M218" t="str">
            <v>Y</v>
          </cell>
          <cell r="Q218" t="str">
            <v>Y</v>
          </cell>
        </row>
        <row r="219">
          <cell r="C219" t="str">
            <v>Tibetan Snowcock</v>
          </cell>
          <cell r="D219" t="str">
            <v>Tetraogallus tibetanus</v>
          </cell>
          <cell r="E219" t="str">
            <v>Gould, 1854</v>
          </cell>
          <cell r="F219" t="str">
            <v>R</v>
          </cell>
          <cell r="G219" t="str">
            <v>LC</v>
          </cell>
          <cell r="Q219" t="str">
            <v>Y</v>
          </cell>
        </row>
        <row r="220">
          <cell r="C220" t="str">
            <v>Altai Snowcock</v>
          </cell>
          <cell r="D220" t="str">
            <v>Tetraogallus altaicus</v>
          </cell>
          <cell r="E220" t="str">
            <v>(Gebler, 1836)</v>
          </cell>
          <cell r="F220" t="str">
            <v>R</v>
          </cell>
          <cell r="G220" t="str">
            <v>LC</v>
          </cell>
          <cell r="Q220" t="str">
            <v>Y</v>
          </cell>
        </row>
        <row r="221">
          <cell r="C221" t="str">
            <v>Himalayan Snowcock</v>
          </cell>
          <cell r="D221" t="str">
            <v>Tetraogallus himalayensis</v>
          </cell>
          <cell r="E221" t="str">
            <v>Gray, 1843</v>
          </cell>
          <cell r="F221" t="str">
            <v>R</v>
          </cell>
          <cell r="G221" t="str">
            <v>LC</v>
          </cell>
          <cell r="I221" t="str">
            <v>Y</v>
          </cell>
          <cell r="Q221" t="str">
            <v>Y</v>
          </cell>
        </row>
        <row r="222">
          <cell r="C222" t="str">
            <v>Rock Partridge</v>
          </cell>
          <cell r="D222" t="str">
            <v>Alectoris graeca</v>
          </cell>
          <cell r="E222" t="str">
            <v>(Meisner, 1804)</v>
          </cell>
          <cell r="F222" t="str">
            <v>R</v>
          </cell>
          <cell r="G222" t="str">
            <v>LC</v>
          </cell>
          <cell r="H222" t="str">
            <v>Y</v>
          </cell>
          <cell r="M222" t="str">
            <v>Y</v>
          </cell>
          <cell r="Q222" t="str">
            <v>Y</v>
          </cell>
        </row>
        <row r="223">
          <cell r="C223" t="str">
            <v>Chukar</v>
          </cell>
          <cell r="D223" t="str">
            <v>Alectoris chukar</v>
          </cell>
          <cell r="E223" t="str">
            <v>(Gray, 1830)</v>
          </cell>
          <cell r="F223" t="str">
            <v>R</v>
          </cell>
          <cell r="G223" t="str">
            <v>LC</v>
          </cell>
          <cell r="H223" t="str">
            <v>Y</v>
          </cell>
          <cell r="I223" t="str">
            <v>Y</v>
          </cell>
          <cell r="M223" t="str">
            <v>Y</v>
          </cell>
          <cell r="N223" t="str">
            <v>Y</v>
          </cell>
          <cell r="Q223" t="str">
            <v>Y</v>
          </cell>
          <cell r="S223" t="str">
            <v>Y</v>
          </cell>
          <cell r="W223" t="str">
            <v>Chuckar (1); Chukar Partridge (7); Chukar Partridge (15)</v>
          </cell>
        </row>
        <row r="224">
          <cell r="C224" t="str">
            <v>Philby's Partridge</v>
          </cell>
          <cell r="D224" t="str">
            <v>Alectoris philbyi</v>
          </cell>
          <cell r="E224" t="str">
            <v>Lowe, 1934</v>
          </cell>
          <cell r="F224" t="str">
            <v>R</v>
          </cell>
          <cell r="G224" t="str">
            <v>LC</v>
          </cell>
          <cell r="N224" t="str">
            <v>Y</v>
          </cell>
          <cell r="Q224" t="str">
            <v>Y</v>
          </cell>
          <cell r="W224" t="str">
            <v>Philby's Rock Partridge (7)</v>
          </cell>
        </row>
        <row r="225">
          <cell r="C225" t="str">
            <v>Rusty-necklaced Partridge</v>
          </cell>
          <cell r="D225" t="str">
            <v>Alectoris magna</v>
          </cell>
          <cell r="E225" t="str">
            <v>(Przewalski, 1876)</v>
          </cell>
          <cell r="F225" t="str">
            <v>R</v>
          </cell>
          <cell r="G225" t="str">
            <v>LC</v>
          </cell>
          <cell r="Q225" t="str">
            <v>Y</v>
          </cell>
          <cell r="W225" t="str">
            <v>Przevalski's Partridge (15)</v>
          </cell>
        </row>
        <row r="226">
          <cell r="C226" t="str">
            <v>Barbary Partridge</v>
          </cell>
          <cell r="D226" t="str">
            <v>Alectoris barbara</v>
          </cell>
          <cell r="E226" t="str">
            <v>(Reichenow, 1896)</v>
          </cell>
          <cell r="F226" t="str">
            <v>R</v>
          </cell>
          <cell r="G226" t="str">
            <v>LC</v>
          </cell>
          <cell r="H226" t="str">
            <v>Y</v>
          </cell>
          <cell r="M226" t="str">
            <v>Y</v>
          </cell>
          <cell r="N226" t="str">
            <v>Y</v>
          </cell>
          <cell r="Q226" t="str">
            <v>Y</v>
          </cell>
        </row>
        <row r="227">
          <cell r="C227" t="str">
            <v>Red-legged Partridge</v>
          </cell>
          <cell r="D227" t="str">
            <v>Alectoris rufa</v>
          </cell>
          <cell r="E227" t="str">
            <v>(Linnaeus, 1758)</v>
          </cell>
          <cell r="F227" t="str">
            <v>R</v>
          </cell>
          <cell r="G227" t="str">
            <v>LC</v>
          </cell>
          <cell r="H227" t="str">
            <v>Y</v>
          </cell>
          <cell r="M227" t="str">
            <v>Y</v>
          </cell>
          <cell r="Q227" t="str">
            <v>Y</v>
          </cell>
          <cell r="S227" t="str">
            <v>Y</v>
          </cell>
        </row>
        <row r="228">
          <cell r="C228" t="str">
            <v>Arabian Partridge</v>
          </cell>
          <cell r="D228" t="str">
            <v>Alectoris melanocephala</v>
          </cell>
          <cell r="E228" t="str">
            <v>(Rüppell, 1835)</v>
          </cell>
          <cell r="F228" t="str">
            <v>R</v>
          </cell>
          <cell r="G228" t="str">
            <v>LC</v>
          </cell>
          <cell r="N228" t="str">
            <v>Y</v>
          </cell>
          <cell r="Q228" t="str">
            <v>Y</v>
          </cell>
          <cell r="W228" t="str">
            <v>Arabian Red-legged Partridge (7)</v>
          </cell>
        </row>
        <row r="229">
          <cell r="C229" t="str">
            <v>See-see Partridge</v>
          </cell>
          <cell r="D229" t="str">
            <v>Ammoperdix griseogularis</v>
          </cell>
          <cell r="E229" t="str">
            <v>(Brandt, 1843)</v>
          </cell>
          <cell r="F229" t="str">
            <v>R</v>
          </cell>
          <cell r="G229" t="str">
            <v>LC</v>
          </cell>
          <cell r="H229" t="str">
            <v>Y</v>
          </cell>
          <cell r="M229" t="str">
            <v>Y</v>
          </cell>
          <cell r="Q229" t="str">
            <v>Y</v>
          </cell>
          <cell r="W229" t="str">
            <v>See-see (6)</v>
          </cell>
        </row>
        <row r="230">
          <cell r="C230" t="str">
            <v>Sand Partridge</v>
          </cell>
          <cell r="D230" t="str">
            <v>Ammoperdix heyi</v>
          </cell>
          <cell r="E230" t="str">
            <v>(Temminck, 1825)</v>
          </cell>
          <cell r="F230" t="str">
            <v>R</v>
          </cell>
          <cell r="G230" t="str">
            <v>LC</v>
          </cell>
          <cell r="H230" t="str">
            <v>Y</v>
          </cell>
          <cell r="M230" t="str">
            <v>Y</v>
          </cell>
          <cell r="N230" t="str">
            <v>Y</v>
          </cell>
          <cell r="Q230" t="str">
            <v>Y</v>
          </cell>
        </row>
        <row r="231">
          <cell r="C231" t="str">
            <v>Stone Partridge</v>
          </cell>
          <cell r="D231" t="str">
            <v>Ptilopachus petrosus</v>
          </cell>
          <cell r="E231" t="str">
            <v>(Gmelin, 1789)</v>
          </cell>
          <cell r="F231" t="str">
            <v>R</v>
          </cell>
          <cell r="G231" t="str">
            <v>LC</v>
          </cell>
          <cell r="N231" t="str">
            <v>Y</v>
          </cell>
          <cell r="Q231" t="str">
            <v>Y</v>
          </cell>
        </row>
        <row r="232">
          <cell r="C232" t="str">
            <v>Black Francolin</v>
          </cell>
          <cell r="D232" t="str">
            <v>Francolinus francolinus</v>
          </cell>
          <cell r="E232" t="str">
            <v>(Linnaeus, 1766)</v>
          </cell>
          <cell r="F232" t="str">
            <v>R</v>
          </cell>
          <cell r="G232" t="str">
            <v>LC</v>
          </cell>
          <cell r="H232" t="str">
            <v>Y</v>
          </cell>
          <cell r="I232" t="str">
            <v>Y</v>
          </cell>
          <cell r="M232" t="str">
            <v>Y</v>
          </cell>
          <cell r="Q232" t="str">
            <v>Y</v>
          </cell>
        </row>
        <row r="233">
          <cell r="C233" t="str">
            <v>Painted Francolin</v>
          </cell>
          <cell r="D233" t="str">
            <v>Francolinus pictus</v>
          </cell>
          <cell r="E233" t="str">
            <v>(Jardine &amp; Selby, 1828)</v>
          </cell>
          <cell r="F233" t="str">
            <v>R</v>
          </cell>
          <cell r="G233" t="str">
            <v>LC</v>
          </cell>
          <cell r="Q233" t="str">
            <v>Y</v>
          </cell>
        </row>
        <row r="234">
          <cell r="C234" t="str">
            <v>Chinese Francolin</v>
          </cell>
          <cell r="D234" t="str">
            <v>Francolinus pintadeanus</v>
          </cell>
          <cell r="E234" t="str">
            <v>(Scopoli, 1786)</v>
          </cell>
          <cell r="F234" t="str">
            <v>R</v>
          </cell>
          <cell r="G234" t="str">
            <v>LC</v>
          </cell>
          <cell r="Q234" t="str">
            <v>Y</v>
          </cell>
        </row>
        <row r="235">
          <cell r="C235" t="str">
            <v>Grey Francolin</v>
          </cell>
          <cell r="D235" t="str">
            <v>Francolinus pondicerianus</v>
          </cell>
          <cell r="E235" t="str">
            <v>(Gmelin, 1789)</v>
          </cell>
          <cell r="F235" t="str">
            <v>R</v>
          </cell>
          <cell r="G235" t="str">
            <v>LC</v>
          </cell>
          <cell r="I235" t="str">
            <v>Y</v>
          </cell>
          <cell r="N235" t="str">
            <v>Y</v>
          </cell>
          <cell r="Q235" t="str">
            <v>Y</v>
          </cell>
          <cell r="W235" t="str">
            <v>Gray Francolin (2)</v>
          </cell>
        </row>
        <row r="236">
          <cell r="C236" t="str">
            <v>Swamp Francolin</v>
          </cell>
          <cell r="D236" t="str">
            <v>Francolinus gularis</v>
          </cell>
          <cell r="E236" t="str">
            <v>(Temminck, 1815)</v>
          </cell>
          <cell r="F236" t="str">
            <v>R</v>
          </cell>
          <cell r="G236" t="str">
            <v>VU</v>
          </cell>
          <cell r="Q236" t="str">
            <v>Y</v>
          </cell>
        </row>
        <row r="237">
          <cell r="C237" t="str">
            <v>Coqui Francolin</v>
          </cell>
          <cell r="D237" t="str">
            <v>Francolinus coqui</v>
          </cell>
          <cell r="E237" t="str">
            <v>(Smith, 1836)</v>
          </cell>
          <cell r="F237" t="str">
            <v>R</v>
          </cell>
          <cell r="G237" t="str">
            <v>LC</v>
          </cell>
          <cell r="N237" t="str">
            <v>Y</v>
          </cell>
          <cell r="Q237" t="str">
            <v>Y</v>
          </cell>
        </row>
        <row r="238">
          <cell r="C238" t="str">
            <v>White-throated Francolin</v>
          </cell>
          <cell r="D238" t="str">
            <v>Francolinus albogularis</v>
          </cell>
          <cell r="E238" t="str">
            <v>Hartlaub, 1854</v>
          </cell>
          <cell r="F238" t="str">
            <v>R</v>
          </cell>
          <cell r="G238" t="str">
            <v>LC</v>
          </cell>
          <cell r="N238" t="str">
            <v>Y</v>
          </cell>
          <cell r="Q238" t="str">
            <v>Y</v>
          </cell>
        </row>
        <row r="239">
          <cell r="C239" t="str">
            <v>Schlegel's Francolin</v>
          </cell>
          <cell r="D239" t="str">
            <v>Francolinus schlegelii</v>
          </cell>
          <cell r="E239" t="str">
            <v>Heuglin, 1863</v>
          </cell>
          <cell r="F239" t="str">
            <v>R</v>
          </cell>
          <cell r="G239" t="str">
            <v>LC</v>
          </cell>
          <cell r="N239" t="str">
            <v>Y</v>
          </cell>
          <cell r="Q239" t="str">
            <v>Y</v>
          </cell>
        </row>
        <row r="240">
          <cell r="C240" t="str">
            <v>Forest Francolin</v>
          </cell>
          <cell r="D240" t="str">
            <v>Francolinus lathami</v>
          </cell>
          <cell r="E240" t="str">
            <v>Hartlaub, 1854</v>
          </cell>
          <cell r="F240" t="str">
            <v>R</v>
          </cell>
          <cell r="G240" t="str">
            <v>LC</v>
          </cell>
          <cell r="N240" t="str">
            <v>Y</v>
          </cell>
          <cell r="Q240" t="str">
            <v>Y</v>
          </cell>
        </row>
        <row r="241">
          <cell r="C241" t="str">
            <v>Crested Francolin</v>
          </cell>
          <cell r="D241" t="str">
            <v>Francolinus sephaena</v>
          </cell>
          <cell r="E241" t="str">
            <v>(Smith, 1836)</v>
          </cell>
          <cell r="F241" t="str">
            <v>R</v>
          </cell>
          <cell r="G241" t="str">
            <v>LC</v>
          </cell>
          <cell r="N241" t="str">
            <v>Y</v>
          </cell>
          <cell r="Q241" t="str">
            <v>Y</v>
          </cell>
        </row>
        <row r="242">
          <cell r="C242" t="str">
            <v>Ring-necked Francolin</v>
          </cell>
          <cell r="D242" t="str">
            <v>Francolinus streptophorus</v>
          </cell>
          <cell r="E242" t="str">
            <v>Ogilvie-Grant, 1891</v>
          </cell>
          <cell r="F242" t="str">
            <v>R</v>
          </cell>
          <cell r="G242" t="str">
            <v>NT</v>
          </cell>
          <cell r="N242" t="str">
            <v>Y</v>
          </cell>
          <cell r="Q242" t="str">
            <v>Y</v>
          </cell>
        </row>
        <row r="243">
          <cell r="C243" t="str">
            <v>Finsch's Francolin</v>
          </cell>
          <cell r="D243" t="str">
            <v>Francolinus finschi</v>
          </cell>
          <cell r="E243" t="str">
            <v>Barboza du Bocage, 1881</v>
          </cell>
          <cell r="F243" t="str">
            <v>R</v>
          </cell>
          <cell r="G243" t="str">
            <v>LC</v>
          </cell>
          <cell r="N243" t="str">
            <v>Y</v>
          </cell>
          <cell r="Q243" t="str">
            <v>Y</v>
          </cell>
        </row>
        <row r="244">
          <cell r="C244" t="str">
            <v>Grey-winged Francolin</v>
          </cell>
          <cell r="D244" t="str">
            <v>Francolinus africanus</v>
          </cell>
          <cell r="E244" t="str">
            <v>Stephens, 1819</v>
          </cell>
          <cell r="F244" t="str">
            <v>R</v>
          </cell>
          <cell r="G244" t="str">
            <v>LC</v>
          </cell>
          <cell r="N244" t="str">
            <v>Y</v>
          </cell>
          <cell r="Q244" t="str">
            <v>Y</v>
          </cell>
          <cell r="W244" t="str">
            <v>Grey-wing Francolin (7)</v>
          </cell>
        </row>
        <row r="245">
          <cell r="C245" t="str">
            <v>Red-winged Francolin</v>
          </cell>
          <cell r="D245" t="str">
            <v>Francolinus levaillantii</v>
          </cell>
          <cell r="E245" t="str">
            <v>(Valenciennes, 1825)</v>
          </cell>
          <cell r="F245" t="str">
            <v>R</v>
          </cell>
          <cell r="G245" t="str">
            <v>LC</v>
          </cell>
          <cell r="N245" t="str">
            <v>Y</v>
          </cell>
          <cell r="Q245" t="str">
            <v>Y</v>
          </cell>
        </row>
        <row r="246">
          <cell r="C246" t="str">
            <v>Moorland Francolin</v>
          </cell>
          <cell r="D246" t="str">
            <v>Francolinus psilolaemus</v>
          </cell>
          <cell r="E246" t="str">
            <v>Gray, 1867</v>
          </cell>
          <cell r="F246" t="str">
            <v>R</v>
          </cell>
          <cell r="G246" t="str">
            <v>LC</v>
          </cell>
          <cell r="N246" t="str">
            <v>Y</v>
          </cell>
          <cell r="Q246" t="str">
            <v>Y</v>
          </cell>
        </row>
        <row r="247">
          <cell r="C247" t="str">
            <v>Shelley's Francolin</v>
          </cell>
          <cell r="D247" t="str">
            <v>Francolinus shelleyi</v>
          </cell>
          <cell r="E247" t="str">
            <v>Ogilvie-Grant, 1891</v>
          </cell>
          <cell r="F247" t="str">
            <v>R</v>
          </cell>
          <cell r="G247" t="str">
            <v>LC</v>
          </cell>
          <cell r="N247" t="str">
            <v>Y</v>
          </cell>
          <cell r="Q247" t="str">
            <v>Y</v>
          </cell>
        </row>
        <row r="248">
          <cell r="C248" t="str">
            <v>Orange River Francolin</v>
          </cell>
          <cell r="D248" t="str">
            <v>Francolinus levaillantoides</v>
          </cell>
          <cell r="E248" t="str">
            <v>(Smith, 1836)</v>
          </cell>
          <cell r="F248" t="str">
            <v>R</v>
          </cell>
          <cell r="G248" t="str">
            <v>LC</v>
          </cell>
          <cell r="N248" t="str">
            <v>Y</v>
          </cell>
          <cell r="Q248" t="str">
            <v>Y</v>
          </cell>
        </row>
        <row r="249">
          <cell r="C249" t="str">
            <v>Nahan's Francolin</v>
          </cell>
          <cell r="D249" t="str">
            <v>Francolinus nahani</v>
          </cell>
          <cell r="E249" t="str">
            <v>Dubois, 1905</v>
          </cell>
          <cell r="F249" t="str">
            <v>R</v>
          </cell>
          <cell r="G249" t="str">
            <v>EN</v>
          </cell>
          <cell r="N249" t="str">
            <v>Y</v>
          </cell>
          <cell r="Q249" t="str">
            <v>Y</v>
          </cell>
        </row>
        <row r="250">
          <cell r="C250" t="str">
            <v>Hartlaub's Francolin</v>
          </cell>
          <cell r="D250" t="str">
            <v>Francolinus hartlaubi</v>
          </cell>
          <cell r="E250" t="str">
            <v>Bocage, 1869</v>
          </cell>
          <cell r="F250" t="str">
            <v>R</v>
          </cell>
          <cell r="G250" t="str">
            <v>LC</v>
          </cell>
          <cell r="N250" t="str">
            <v>Y</v>
          </cell>
          <cell r="Q250" t="str">
            <v>Y</v>
          </cell>
        </row>
        <row r="251">
          <cell r="C251" t="str">
            <v>Double-spurred Francolin</v>
          </cell>
          <cell r="D251" t="str">
            <v>Francolinus bicalcaratus</v>
          </cell>
          <cell r="E251" t="str">
            <v>(Linnaeus, 1766)</v>
          </cell>
          <cell r="F251" t="str">
            <v>R</v>
          </cell>
          <cell r="G251" t="str">
            <v>LC</v>
          </cell>
          <cell r="H251" t="str">
            <v>Y</v>
          </cell>
          <cell r="M251" t="str">
            <v>Y</v>
          </cell>
          <cell r="N251" t="str">
            <v>Y</v>
          </cell>
          <cell r="Q251" t="str">
            <v>Y</v>
          </cell>
        </row>
        <row r="252">
          <cell r="C252" t="str">
            <v>Clapperton's Francolin</v>
          </cell>
          <cell r="D252" t="str">
            <v>Francolinus clappertoni</v>
          </cell>
          <cell r="E252" t="str">
            <v>Children, 1826</v>
          </cell>
          <cell r="F252" t="str">
            <v>R</v>
          </cell>
          <cell r="G252" t="str">
            <v>LC</v>
          </cell>
          <cell r="N252" t="str">
            <v>Y</v>
          </cell>
          <cell r="Q252" t="str">
            <v>Y</v>
          </cell>
        </row>
        <row r="253">
          <cell r="C253" t="str">
            <v>Heuglin's Francolin</v>
          </cell>
          <cell r="D253" t="str">
            <v>Francolinus icterorhynchus</v>
          </cell>
          <cell r="E253" t="str">
            <v>Heuglin, 1863</v>
          </cell>
          <cell r="F253" t="str">
            <v>R</v>
          </cell>
          <cell r="G253" t="str">
            <v>LC</v>
          </cell>
          <cell r="N253" t="str">
            <v>Y</v>
          </cell>
          <cell r="Q253" t="str">
            <v>Y</v>
          </cell>
        </row>
        <row r="254">
          <cell r="C254" t="str">
            <v>Harwood's Francolin</v>
          </cell>
          <cell r="D254" t="str">
            <v>Francolinus harwoodi</v>
          </cell>
          <cell r="E254" t="str">
            <v>Blundell &amp; Lovat, 1899</v>
          </cell>
          <cell r="F254" t="str">
            <v>R</v>
          </cell>
          <cell r="G254" t="str">
            <v>VU</v>
          </cell>
          <cell r="N254" t="str">
            <v>Y</v>
          </cell>
          <cell r="Q254" t="str">
            <v>Y</v>
          </cell>
        </row>
        <row r="255">
          <cell r="C255" t="str">
            <v>Red-billed Francolin</v>
          </cell>
          <cell r="D255" t="str">
            <v>Francolinus adspersus</v>
          </cell>
          <cell r="E255" t="str">
            <v>Waterhouse, 1838</v>
          </cell>
          <cell r="F255" t="str">
            <v>R</v>
          </cell>
          <cell r="G255" t="str">
            <v>LC</v>
          </cell>
          <cell r="N255" t="str">
            <v>Y</v>
          </cell>
          <cell r="Q255" t="str">
            <v>Y</v>
          </cell>
        </row>
        <row r="256">
          <cell r="C256" t="str">
            <v>Cape Francolin</v>
          </cell>
          <cell r="D256" t="str">
            <v>Francolinus capensis</v>
          </cell>
          <cell r="E256" t="str">
            <v>(Gmelin, 1789)</v>
          </cell>
          <cell r="F256" t="str">
            <v>R</v>
          </cell>
          <cell r="G256" t="str">
            <v>LC</v>
          </cell>
          <cell r="N256" t="str">
            <v>Y</v>
          </cell>
          <cell r="Q256" t="str">
            <v>Y</v>
          </cell>
        </row>
        <row r="257">
          <cell r="C257" t="str">
            <v>Hildebrandt's Francolin</v>
          </cell>
          <cell r="D257" t="str">
            <v>Francolinus hildebrandti</v>
          </cell>
          <cell r="E257" t="str">
            <v>Cabanis, 1878</v>
          </cell>
          <cell r="F257" t="str">
            <v>R</v>
          </cell>
          <cell r="G257" t="str">
            <v>LC</v>
          </cell>
          <cell r="N257" t="str">
            <v>Y</v>
          </cell>
          <cell r="Q257" t="str">
            <v>Y</v>
          </cell>
        </row>
        <row r="258">
          <cell r="C258" t="str">
            <v>Natal Francolin</v>
          </cell>
          <cell r="D258" t="str">
            <v>Francolinus natalensis</v>
          </cell>
          <cell r="E258" t="str">
            <v>Smith, 1834</v>
          </cell>
          <cell r="F258" t="str">
            <v>R</v>
          </cell>
          <cell r="G258" t="str">
            <v>LC</v>
          </cell>
          <cell r="N258" t="str">
            <v>Y</v>
          </cell>
          <cell r="Q258" t="str">
            <v>Y</v>
          </cell>
        </row>
        <row r="259">
          <cell r="C259" t="str">
            <v>Ahanta Francolin</v>
          </cell>
          <cell r="D259" t="str">
            <v>Francolinus ahantensis</v>
          </cell>
          <cell r="E259" t="str">
            <v>Temminck, 1851</v>
          </cell>
          <cell r="F259" t="str">
            <v>R</v>
          </cell>
          <cell r="G259" t="str">
            <v>LC</v>
          </cell>
          <cell r="N259" t="str">
            <v>Y</v>
          </cell>
          <cell r="Q259" t="str">
            <v>Y</v>
          </cell>
        </row>
        <row r="260">
          <cell r="C260" t="str">
            <v>Scaly Francolin</v>
          </cell>
          <cell r="D260" t="str">
            <v>Francolinus squamatus</v>
          </cell>
          <cell r="E260" t="str">
            <v>Cassin, 1857</v>
          </cell>
          <cell r="F260" t="str">
            <v>R</v>
          </cell>
          <cell r="G260" t="str">
            <v>LC</v>
          </cell>
          <cell r="N260" t="str">
            <v>Y</v>
          </cell>
          <cell r="Q260" t="str">
            <v>Y</v>
          </cell>
        </row>
        <row r="261">
          <cell r="C261" t="str">
            <v>Grey-striped Francolin</v>
          </cell>
          <cell r="D261" t="str">
            <v>Francolinus griseostriatus</v>
          </cell>
          <cell r="E261" t="str">
            <v>Ogilvie-Grant, 1890</v>
          </cell>
          <cell r="F261" t="str">
            <v>R</v>
          </cell>
          <cell r="G261" t="str">
            <v>NT</v>
          </cell>
          <cell r="N261" t="str">
            <v>Y</v>
          </cell>
          <cell r="Q261" t="str">
            <v>Y</v>
          </cell>
        </row>
        <row r="262">
          <cell r="C262" t="str">
            <v>Yellow-necked Spurfowl</v>
          </cell>
          <cell r="D262" t="str">
            <v>Francolinus leucoscepus</v>
          </cell>
          <cell r="E262" t="str">
            <v>(Gray, 1867)</v>
          </cell>
          <cell r="F262" t="str">
            <v>R</v>
          </cell>
          <cell r="G262" t="str">
            <v>LC</v>
          </cell>
          <cell r="N262" t="str">
            <v>Y</v>
          </cell>
          <cell r="Q262" t="str">
            <v>Y</v>
          </cell>
        </row>
        <row r="263">
          <cell r="C263" t="str">
            <v>Grey-breasted Spurfowl</v>
          </cell>
          <cell r="D263" t="str">
            <v>Francolinus rufopictus</v>
          </cell>
          <cell r="E263" t="str">
            <v>Reichenow, 1867</v>
          </cell>
          <cell r="F263" t="str">
            <v>R</v>
          </cell>
          <cell r="G263" t="str">
            <v>LC</v>
          </cell>
          <cell r="N263" t="str">
            <v>Y</v>
          </cell>
          <cell r="Q263" t="str">
            <v>Y</v>
          </cell>
        </row>
        <row r="264">
          <cell r="C264" t="str">
            <v>Red-necked Spurfowl</v>
          </cell>
          <cell r="D264" t="str">
            <v>Francolinus afer</v>
          </cell>
          <cell r="E264" t="str">
            <v>(Müller, 1776)</v>
          </cell>
          <cell r="F264" t="str">
            <v>R</v>
          </cell>
          <cell r="G264" t="str">
            <v>LC</v>
          </cell>
          <cell r="N264" t="str">
            <v>Y</v>
          </cell>
          <cell r="Q264" t="str">
            <v>Y</v>
          </cell>
          <cell r="W264" t="str">
            <v>Red-necked Francolin (7)</v>
          </cell>
        </row>
        <row r="265">
          <cell r="C265" t="str">
            <v>Swainson's Spurfowl</v>
          </cell>
          <cell r="D265" t="str">
            <v>Francolinus swainsonii</v>
          </cell>
          <cell r="E265" t="str">
            <v>(Smith, 1836)</v>
          </cell>
          <cell r="F265" t="str">
            <v>R</v>
          </cell>
          <cell r="G265" t="str">
            <v>LC</v>
          </cell>
          <cell r="N265" t="str">
            <v>Y</v>
          </cell>
          <cell r="Q265" t="str">
            <v>Y</v>
          </cell>
          <cell r="W265" t="str">
            <v>Swainson's Francolin (7)</v>
          </cell>
        </row>
        <row r="266">
          <cell r="C266" t="str">
            <v>Erckel's Francolin</v>
          </cell>
          <cell r="D266" t="str">
            <v>Francolinus erckelii</v>
          </cell>
          <cell r="E266" t="str">
            <v>(Rüppell, 1835)</v>
          </cell>
          <cell r="F266" t="str">
            <v>R</v>
          </cell>
          <cell r="G266" t="str">
            <v>LC</v>
          </cell>
          <cell r="I266" t="str">
            <v>Y</v>
          </cell>
          <cell r="N266" t="str">
            <v>Y</v>
          </cell>
          <cell r="Q266" t="str">
            <v>Y</v>
          </cell>
        </row>
        <row r="267">
          <cell r="C267" t="str">
            <v>Djibouti Francolin</v>
          </cell>
          <cell r="D267" t="str">
            <v>Francolinus ochropectus</v>
          </cell>
          <cell r="E267" t="str">
            <v>Dorst &amp; Jouanin, 1952</v>
          </cell>
          <cell r="F267" t="str">
            <v>R</v>
          </cell>
          <cell r="G267" t="str">
            <v>CR</v>
          </cell>
          <cell r="N267" t="str">
            <v>Y</v>
          </cell>
          <cell r="Q267" t="str">
            <v>Y</v>
          </cell>
          <cell r="W267" t="str">
            <v>Ochre-breasted Francolin (10)</v>
          </cell>
        </row>
        <row r="268">
          <cell r="C268" t="str">
            <v>Chestnut-naped Francolin</v>
          </cell>
          <cell r="D268" t="str">
            <v>Francolinus castaneicollis</v>
          </cell>
          <cell r="E268" t="str">
            <v>Salvadori, 1888</v>
          </cell>
          <cell r="F268" t="str">
            <v>R</v>
          </cell>
          <cell r="G268" t="str">
            <v>LC</v>
          </cell>
          <cell r="N268" t="str">
            <v>Y</v>
          </cell>
          <cell r="Q268" t="str">
            <v>Y</v>
          </cell>
        </row>
        <row r="269">
          <cell r="C269" t="str">
            <v>Handsome Francolin</v>
          </cell>
          <cell r="D269" t="str">
            <v>Francolinus nobilis</v>
          </cell>
          <cell r="E269" t="str">
            <v>Reichenow, 1908</v>
          </cell>
          <cell r="F269" t="str">
            <v>R</v>
          </cell>
          <cell r="G269" t="str">
            <v>LC</v>
          </cell>
          <cell r="N269" t="str">
            <v>Y</v>
          </cell>
          <cell r="Q269" t="str">
            <v>Y</v>
          </cell>
        </row>
        <row r="270">
          <cell r="C270" t="str">
            <v>Jackson's Francolin</v>
          </cell>
          <cell r="D270" t="str">
            <v>Francolinus jacksoni</v>
          </cell>
          <cell r="E270" t="str">
            <v>Ogilvie-Grant, 1891</v>
          </cell>
          <cell r="F270" t="str">
            <v>R</v>
          </cell>
          <cell r="G270" t="str">
            <v>LC</v>
          </cell>
          <cell r="N270" t="str">
            <v>Y</v>
          </cell>
          <cell r="Q270" t="str">
            <v>Y</v>
          </cell>
        </row>
        <row r="271">
          <cell r="C271" t="str">
            <v>Mount Cameroon Francolin</v>
          </cell>
          <cell r="D271" t="str">
            <v>Francolinus camerunensis</v>
          </cell>
          <cell r="E271" t="str">
            <v>Alexander, 1909</v>
          </cell>
          <cell r="F271" t="str">
            <v>R</v>
          </cell>
          <cell r="G271" t="str">
            <v>EN</v>
          </cell>
          <cell r="N271" t="str">
            <v>Y</v>
          </cell>
          <cell r="Q271" t="str">
            <v>Y</v>
          </cell>
          <cell r="W271" t="str">
            <v>Cameroon Francolin (10)</v>
          </cell>
        </row>
        <row r="272">
          <cell r="C272" t="str">
            <v>Swierstra's Francolin</v>
          </cell>
          <cell r="D272" t="str">
            <v>Francolinus swierstrai</v>
          </cell>
          <cell r="E272" t="str">
            <v>(Roberts, 1929)</v>
          </cell>
          <cell r="F272" t="str">
            <v>R</v>
          </cell>
          <cell r="G272" t="str">
            <v>EN</v>
          </cell>
          <cell r="N272" t="str">
            <v>Y</v>
          </cell>
          <cell r="Q272" t="str">
            <v>Y</v>
          </cell>
        </row>
        <row r="273">
          <cell r="C273" t="str">
            <v>Grey Partridge</v>
          </cell>
          <cell r="D273" t="str">
            <v>Perdix perdix</v>
          </cell>
          <cell r="E273" t="str">
            <v>(Linnaeus, 1758)</v>
          </cell>
          <cell r="F273" t="str">
            <v>R</v>
          </cell>
          <cell r="G273" t="str">
            <v>LC</v>
          </cell>
          <cell r="H273" t="str">
            <v>Y</v>
          </cell>
          <cell r="I273" t="str">
            <v>Y</v>
          </cell>
          <cell r="M273" t="str">
            <v>Y</v>
          </cell>
          <cell r="Q273" t="str">
            <v>Y</v>
          </cell>
          <cell r="S273" t="str">
            <v>Y</v>
          </cell>
          <cell r="W273" t="str">
            <v>Gray Partridge (2); Partridge (6)</v>
          </cell>
        </row>
        <row r="274">
          <cell r="C274" t="str">
            <v>Daurian Partridge</v>
          </cell>
          <cell r="D274" t="str">
            <v>Perdix dauurica</v>
          </cell>
          <cell r="E274" t="str">
            <v>(Pallas, 1811)</v>
          </cell>
          <cell r="F274" t="str">
            <v>R</v>
          </cell>
          <cell r="G274" t="str">
            <v>LC</v>
          </cell>
          <cell r="Q274" t="str">
            <v>Y</v>
          </cell>
        </row>
        <row r="275">
          <cell r="C275" t="str">
            <v>Tibetan Partridge</v>
          </cell>
          <cell r="D275" t="str">
            <v>Perdix hodgsoniae</v>
          </cell>
          <cell r="E275" t="str">
            <v>(Hodgson, 1857)</v>
          </cell>
          <cell r="F275" t="str">
            <v>R</v>
          </cell>
          <cell r="G275" t="str">
            <v>LC</v>
          </cell>
          <cell r="Q275" t="str">
            <v>Y</v>
          </cell>
        </row>
        <row r="276">
          <cell r="C276" t="str">
            <v>Long-billed Partridge</v>
          </cell>
          <cell r="D276" t="str">
            <v>Rhizothera longirostris</v>
          </cell>
          <cell r="E276" t="str">
            <v>Ogilvie-Grant, 1905</v>
          </cell>
          <cell r="F276" t="str">
            <v>R</v>
          </cell>
          <cell r="G276" t="str">
            <v>NT</v>
          </cell>
          <cell r="Q276" t="str">
            <v>Y</v>
          </cell>
        </row>
        <row r="277">
          <cell r="C277" t="str">
            <v>Madagascar Partridge</v>
          </cell>
          <cell r="D277" t="str">
            <v>Margaroperdix madagascariensis</v>
          </cell>
          <cell r="E277" t="str">
            <v>(Scopoli, 1786)</v>
          </cell>
          <cell r="F277" t="str">
            <v>R</v>
          </cell>
          <cell r="G277" t="str">
            <v>LC</v>
          </cell>
          <cell r="N277" t="str">
            <v>Y</v>
          </cell>
          <cell r="Q277" t="str">
            <v>Y</v>
          </cell>
          <cell r="V277" t="str">
            <v>Margaroperdix madagarensis (10)</v>
          </cell>
        </row>
        <row r="278">
          <cell r="C278" t="str">
            <v>Black Partridge</v>
          </cell>
          <cell r="D278" t="str">
            <v>Melanoperdix niger</v>
          </cell>
          <cell r="E278" t="str">
            <v>(Vigors, 1829)</v>
          </cell>
          <cell r="F278" t="str">
            <v>R</v>
          </cell>
          <cell r="G278" t="str">
            <v>VU</v>
          </cell>
          <cell r="Q278" t="str">
            <v>Y</v>
          </cell>
          <cell r="V278" t="str">
            <v>Melanoperdix nigra (10)</v>
          </cell>
          <cell r="X278" t="str">
            <v>Gender agreement of species name follows David and Gosselin (2002b).</v>
          </cell>
        </row>
        <row r="279">
          <cell r="C279" t="str">
            <v>Common Quail</v>
          </cell>
          <cell r="D279" t="str">
            <v>Coturnix coturnix</v>
          </cell>
          <cell r="E279" t="str">
            <v>(Linnaeus, 1758)</v>
          </cell>
          <cell r="F279" t="str">
            <v>R</v>
          </cell>
          <cell r="G279" t="str">
            <v>LC</v>
          </cell>
          <cell r="H279" t="str">
            <v>Y</v>
          </cell>
          <cell r="M279" t="str">
            <v>Y</v>
          </cell>
          <cell r="N279" t="str">
            <v>Y</v>
          </cell>
          <cell r="Q279" t="str">
            <v>Y</v>
          </cell>
          <cell r="W279" t="str">
            <v>Quail (6)</v>
          </cell>
        </row>
        <row r="280">
          <cell r="C280" t="str">
            <v>Japanese Quail</v>
          </cell>
          <cell r="D280" t="str">
            <v>Coturnix japonica</v>
          </cell>
          <cell r="E280" t="str">
            <v>Temminck &amp; Schlegel, 1849</v>
          </cell>
          <cell r="F280" t="str">
            <v>R</v>
          </cell>
          <cell r="G280" t="str">
            <v>NT</v>
          </cell>
          <cell r="H280" t="str">
            <v>Y</v>
          </cell>
          <cell r="I280" t="str">
            <v>Y</v>
          </cell>
          <cell r="Q280" t="str">
            <v>Y</v>
          </cell>
        </row>
        <row r="281">
          <cell r="C281" t="str">
            <v>Stubble Quail</v>
          </cell>
          <cell r="D281" t="str">
            <v>Coturnix pectoralis</v>
          </cell>
          <cell r="E281" t="str">
            <v>Gould, 1837</v>
          </cell>
          <cell r="F281" t="str">
            <v>R</v>
          </cell>
          <cell r="G281" t="str">
            <v>LC</v>
          </cell>
          <cell r="L281" t="str">
            <v>Y</v>
          </cell>
          <cell r="Q281" t="str">
            <v>Y</v>
          </cell>
        </row>
        <row r="282">
          <cell r="C282" t="str">
            <v>New Zealand Quail</v>
          </cell>
          <cell r="D282" t="str">
            <v>Coturnix novaezelandiae</v>
          </cell>
          <cell r="E282" t="str">
            <v>Quoy &amp; Gaimard, 1830</v>
          </cell>
          <cell r="F282" t="str">
            <v>R</v>
          </cell>
          <cell r="G282" t="str">
            <v>EX</v>
          </cell>
          <cell r="K282" t="str">
            <v>Y</v>
          </cell>
          <cell r="Q282" t="str">
            <v>Y</v>
          </cell>
          <cell r="S282" t="str">
            <v>Y</v>
          </cell>
        </row>
        <row r="283">
          <cell r="C283" t="str">
            <v>Rain Quail</v>
          </cell>
          <cell r="D283" t="str">
            <v>Coturnix coromandelica</v>
          </cell>
          <cell r="E283" t="str">
            <v>(Gmelin, 1789)</v>
          </cell>
          <cell r="F283" t="str">
            <v>R</v>
          </cell>
          <cell r="G283" t="str">
            <v>LC</v>
          </cell>
          <cell r="Q283" t="str">
            <v>Y</v>
          </cell>
        </row>
        <row r="284">
          <cell r="C284" t="str">
            <v>Harlequin Quail</v>
          </cell>
          <cell r="D284" t="str">
            <v>Coturnix delegorguei</v>
          </cell>
          <cell r="E284" t="str">
            <v>Delegorgue, 1847</v>
          </cell>
          <cell r="F284" t="str">
            <v>R</v>
          </cell>
          <cell r="G284" t="str">
            <v>LC</v>
          </cell>
          <cell r="N284" t="str">
            <v>Y</v>
          </cell>
          <cell r="Q284" t="str">
            <v>Y</v>
          </cell>
        </row>
        <row r="285">
          <cell r="C285" t="str">
            <v>Brown Quail</v>
          </cell>
          <cell r="D285" t="str">
            <v>Coturnix ypsilophora</v>
          </cell>
          <cell r="E285" t="str">
            <v>Bosc, 1792</v>
          </cell>
          <cell r="F285" t="str">
            <v>R</v>
          </cell>
          <cell r="G285" t="str">
            <v>LC</v>
          </cell>
          <cell r="L285" t="str">
            <v>Y</v>
          </cell>
          <cell r="Q285" t="str">
            <v>Y</v>
          </cell>
          <cell r="S285" t="str">
            <v>Y</v>
          </cell>
          <cell r="V285" t="str">
            <v>Synoicus ypsilophorus (12)</v>
          </cell>
        </row>
        <row r="286">
          <cell r="D286" t="str">
            <v>Coturnix adansonii</v>
          </cell>
          <cell r="E286" t="str">
            <v>(Verreaux &amp; Verreaux, 1851)</v>
          </cell>
          <cell r="F286" t="str">
            <v>NR</v>
          </cell>
          <cell r="G286" t="str">
            <v>NR</v>
          </cell>
          <cell r="Q286" t="str">
            <v>Y</v>
          </cell>
          <cell r="X286" t="str">
            <v>Coturnix chinensis and C. adansonii (Sibley and Monroe 1990, 1993) have been lumped into C. chinensis following Dowsett and Forbes-Watson (1993) and a review by the BirdLife Taxonomic Working Group.</v>
          </cell>
        </row>
        <row r="287">
          <cell r="D287" t="str">
            <v>Coturnix chinensis</v>
          </cell>
          <cell r="E287" t="str">
            <v>(Linnaeus, 1766)</v>
          </cell>
          <cell r="F287" t="str">
            <v>NR</v>
          </cell>
          <cell r="G287" t="str">
            <v>NR</v>
          </cell>
          <cell r="Q287" t="str">
            <v>Y</v>
          </cell>
          <cell r="X287" t="str">
            <v>Coturnix chinensis and C. adansonii (Sibley and Monroe 1990, 1993) have been lumped into C. chinensis following Dowsett and Forbes-Watson (1993) and a review by the BirdLife Taxonomic Working Group.</v>
          </cell>
        </row>
        <row r="288">
          <cell r="C288" t="str">
            <v>Blue Quail</v>
          </cell>
          <cell r="D288" t="str">
            <v>Coturnix chinensis</v>
          </cell>
          <cell r="E288" t="str">
            <v>(Linnaeus, 1766)</v>
          </cell>
          <cell r="F288" t="str">
            <v>R</v>
          </cell>
          <cell r="G288" t="str">
            <v>LC</v>
          </cell>
          <cell r="L288" t="str">
            <v>Y</v>
          </cell>
          <cell r="N288" t="str">
            <v>Y</v>
          </cell>
          <cell r="V288" t="str">
            <v>Excalfactoria chinensis (5)</v>
          </cell>
          <cell r="W288" t="str">
            <v>King Quail (5)</v>
          </cell>
          <cell r="X288" t="str">
            <v>Coturnix chinensis and C. adansonii (Sibley and Monroe 1990, 1993) have been lumped into C. chinensis following Dowsett and Forbes-Watson (1993) and a review by the BirdLife Taxonomic Working Group.</v>
          </cell>
        </row>
        <row r="289">
          <cell r="C289" t="str">
            <v>Snow Mountain Quail</v>
          </cell>
          <cell r="D289" t="str">
            <v>Anurophasis monorthonyx</v>
          </cell>
          <cell r="E289" t="str">
            <v>van Oort, 1910</v>
          </cell>
          <cell r="F289" t="str">
            <v>R</v>
          </cell>
          <cell r="G289" t="str">
            <v>NT</v>
          </cell>
          <cell r="Q289" t="str">
            <v>Y</v>
          </cell>
          <cell r="W289" t="str">
            <v>Snow Mountains Quail (15)</v>
          </cell>
        </row>
        <row r="290">
          <cell r="C290" t="str">
            <v>Jungle Bush-quail</v>
          </cell>
          <cell r="D290" t="str">
            <v>Perdicula asiatica</v>
          </cell>
          <cell r="E290" t="str">
            <v>(Latham, 1790)</v>
          </cell>
          <cell r="F290" t="str">
            <v>R</v>
          </cell>
          <cell r="G290" t="str">
            <v>LC</v>
          </cell>
          <cell r="Q290" t="str">
            <v>Y</v>
          </cell>
          <cell r="W290" t="str">
            <v>Jungle Bush Quail (15)</v>
          </cell>
        </row>
        <row r="291">
          <cell r="C291" t="str">
            <v>Rock Bush-quail</v>
          </cell>
          <cell r="D291" t="str">
            <v>Perdicula argoondah</v>
          </cell>
          <cell r="E291" t="str">
            <v>(Sykes, 1832)</v>
          </cell>
          <cell r="F291" t="str">
            <v>R</v>
          </cell>
          <cell r="G291" t="str">
            <v>LC</v>
          </cell>
          <cell r="Q291" t="str">
            <v>Y</v>
          </cell>
          <cell r="W291" t="str">
            <v>Rock Bush Quail (15)</v>
          </cell>
        </row>
        <row r="292">
          <cell r="C292" t="str">
            <v>Painted Bush-quail</v>
          </cell>
          <cell r="D292" t="str">
            <v>Perdicula erythrorhyncha</v>
          </cell>
          <cell r="E292" t="str">
            <v>(Sykes, 1832)</v>
          </cell>
          <cell r="F292" t="str">
            <v>R</v>
          </cell>
          <cell r="G292" t="str">
            <v>LC</v>
          </cell>
          <cell r="Q292" t="str">
            <v>Y</v>
          </cell>
          <cell r="W292" t="str">
            <v>Painted Bush Quail (15)</v>
          </cell>
        </row>
        <row r="293">
          <cell r="C293" t="str">
            <v>Manipur Bush-quail</v>
          </cell>
          <cell r="D293" t="str">
            <v>Perdicula manipurensis</v>
          </cell>
          <cell r="E293" t="str">
            <v>(Hume, 1880)</v>
          </cell>
          <cell r="F293" t="str">
            <v>R</v>
          </cell>
          <cell r="G293" t="str">
            <v>VU</v>
          </cell>
          <cell r="Q293" t="str">
            <v>Y</v>
          </cell>
          <cell r="W293" t="str">
            <v>Manipur Bush Quail (15)</v>
          </cell>
        </row>
        <row r="294">
          <cell r="C294" t="str">
            <v>Himalayan Quail</v>
          </cell>
          <cell r="D294" t="str">
            <v>Ophrysia superciliosa</v>
          </cell>
          <cell r="E294" t="str">
            <v>(Gray, 1846)</v>
          </cell>
          <cell r="F294" t="str">
            <v>R</v>
          </cell>
          <cell r="G294" t="str">
            <v>CR</v>
          </cell>
          <cell r="Q294" t="str">
            <v>Y</v>
          </cell>
        </row>
        <row r="295">
          <cell r="C295" t="str">
            <v>Udzungwa Forest-partridge</v>
          </cell>
          <cell r="D295" t="str">
            <v>Xenoperdix udzungwensis</v>
          </cell>
          <cell r="E295" t="str">
            <v>Dinesen, Lehmberg, Svendsen, Hansen et al., 1994</v>
          </cell>
          <cell r="F295" t="str">
            <v>R</v>
          </cell>
          <cell r="G295" t="str">
            <v>EN</v>
          </cell>
          <cell r="N295" t="str">
            <v>Y</v>
          </cell>
          <cell r="W295" t="str">
            <v>Uzungwa Francolin (7); Udzungwa Forest Partridge (15)</v>
          </cell>
          <cell r="X295" t="str">
            <v>Xenoperdix udzungwensis (Dowsett and Forbes-Watson (1993) was split into X. udzungwensis and X. obscurata by Bowie and Fjeldsa (2005), but this treatment is not followed by the BirdLife Taxonomic Working Group, because the differences (smaller size, speckled face, no white necklace, non-ochraceous undertail-coverts, less distinctly barred secondaries, scaly-patterned wing-coverts, narrower rectrices and a 0.5% biomolecular divergence) are all minor, and if anything the biomolecular evidence could be counted as a minus point in terms of distinctiveness.</v>
          </cell>
        </row>
        <row r="296">
          <cell r="D296" t="str">
            <v>Xenoperdix obscurata</v>
          </cell>
          <cell r="F296" t="str">
            <v>NR</v>
          </cell>
          <cell r="G296" t="str">
            <v>NR</v>
          </cell>
          <cell r="T296" t="str">
            <v>Y</v>
          </cell>
          <cell r="U296" t="str">
            <v>Bowie and Fjeldsa (2005)</v>
          </cell>
          <cell r="X296" t="str">
            <v>Xenoperdix udzungwensis (Dowsett and Forbes-Watson (1993) was split into X. udzungwensis and X. obscurata by Bowie and Fjeldsa (2005), but this treatment is not followed by the BirdLife Taxonomic Working Group, because the differences (smaller size, speckled face, no white necklace, non-ochraceous undertail-coverts, less distinctly barred secondaries, scaly-patterned wing-coverts, narrower rectrices and a 0.5% biomolecular divergence) are all minor, and if anything the biomolecular evidence could be counted as a minus point in terms of distinctiveness.</v>
          </cell>
        </row>
        <row r="297">
          <cell r="C297" t="str">
            <v>Hill Partridge</v>
          </cell>
          <cell r="D297" t="str">
            <v>Arborophila torqueola</v>
          </cell>
          <cell r="E297" t="str">
            <v>(Valenciennes, 1826)</v>
          </cell>
          <cell r="F297" t="str">
            <v>R</v>
          </cell>
          <cell r="G297" t="str">
            <v>LC</v>
          </cell>
          <cell r="Q297" t="str">
            <v>Y</v>
          </cell>
        </row>
        <row r="298">
          <cell r="C298" t="str">
            <v>Rufous-throated Partridge</v>
          </cell>
          <cell r="D298" t="str">
            <v>Arborophila rufogularis</v>
          </cell>
          <cell r="E298" t="str">
            <v>(Blyth, 1850)</v>
          </cell>
          <cell r="F298" t="str">
            <v>R</v>
          </cell>
          <cell r="G298" t="str">
            <v>LC</v>
          </cell>
          <cell r="Q298" t="str">
            <v>Y</v>
          </cell>
        </row>
        <row r="299">
          <cell r="C299" t="str">
            <v>White-cheeked Partridge</v>
          </cell>
          <cell r="D299" t="str">
            <v>Arborophila atrogularis</v>
          </cell>
          <cell r="E299" t="str">
            <v>(Blyth, 1850)</v>
          </cell>
          <cell r="F299" t="str">
            <v>R</v>
          </cell>
          <cell r="G299" t="str">
            <v>NT</v>
          </cell>
          <cell r="Q299" t="str">
            <v>Y</v>
          </cell>
        </row>
        <row r="300">
          <cell r="C300" t="str">
            <v>Taiwan Partridge</v>
          </cell>
          <cell r="D300" t="str">
            <v>Arborophila crudigularis</v>
          </cell>
          <cell r="E300" t="str">
            <v>(Swinhoe, 1864)</v>
          </cell>
          <cell r="F300" t="str">
            <v>R</v>
          </cell>
          <cell r="G300" t="str">
            <v>NT</v>
          </cell>
          <cell r="Q300" t="str">
            <v>Y</v>
          </cell>
        </row>
        <row r="301">
          <cell r="C301" t="str">
            <v>Chestnut-breasted Partridge</v>
          </cell>
          <cell r="D301" t="str">
            <v>Arborophila mandellii</v>
          </cell>
          <cell r="E301" t="str">
            <v>Hume, 1874</v>
          </cell>
          <cell r="F301" t="str">
            <v>R</v>
          </cell>
          <cell r="G301" t="str">
            <v>VU</v>
          </cell>
          <cell r="Q301" t="str">
            <v>Y</v>
          </cell>
        </row>
        <row r="302">
          <cell r="C302" t="str">
            <v>Bar-backed Partridge</v>
          </cell>
          <cell r="D302" t="str">
            <v>Arborophila brunneopectus</v>
          </cell>
          <cell r="E302" t="str">
            <v>(Blyth, 1855)</v>
          </cell>
          <cell r="F302" t="str">
            <v>R</v>
          </cell>
          <cell r="G302" t="str">
            <v>LC</v>
          </cell>
          <cell r="Q302" t="str">
            <v>Y</v>
          </cell>
        </row>
        <row r="303">
          <cell r="C303" t="str">
            <v>Sichuan Partridge</v>
          </cell>
          <cell r="D303" t="str">
            <v>Arborophila rufipectus</v>
          </cell>
          <cell r="E303" t="str">
            <v>Boulton, 1932</v>
          </cell>
          <cell r="F303" t="str">
            <v>R</v>
          </cell>
          <cell r="G303" t="str">
            <v>EN</v>
          </cell>
          <cell r="Q303" t="str">
            <v>Y</v>
          </cell>
        </row>
        <row r="304">
          <cell r="D304" t="str">
            <v>Arborophila orientalis</v>
          </cell>
          <cell r="E304" t="str">
            <v>(Horsfield, 1821)</v>
          </cell>
          <cell r="F304" t="str">
            <v>NR</v>
          </cell>
          <cell r="G304" t="str">
            <v>NR</v>
          </cell>
          <cell r="Q304" t="str">
            <v>Y</v>
          </cell>
          <cell r="X304" t="str">
            <v>Arborophila orientalis (Sibley and Monroe 1990, 1993) has been split into A. orientalis, A. sumatrana, A. rolli and A. campbelli following Mees (1996), given a series of strong character differences between taxa, reviewed on specimens and in photographs by the BirdLife Taxonomic Working Group.</v>
          </cell>
        </row>
        <row r="305">
          <cell r="C305" t="str">
            <v>White-faced Partridge</v>
          </cell>
          <cell r="D305" t="str">
            <v>Arborophila orientalis</v>
          </cell>
          <cell r="E305" t="str">
            <v>(Horsfield, 1821)</v>
          </cell>
          <cell r="F305" t="str">
            <v>R</v>
          </cell>
          <cell r="G305" t="str">
            <v>VU</v>
          </cell>
          <cell r="T305" t="str">
            <v>Y</v>
          </cell>
          <cell r="U305" t="str">
            <v>Mees (1996)</v>
          </cell>
          <cell r="W305" t="str">
            <v>Grey-breasted Partridge (15)</v>
          </cell>
          <cell r="X305" t="str">
            <v>Arborophila orientalis (Sibley and Monroe 1990, 1993) has been split into A. orientalis, A. sumatrana, A. rolli and A. campbelli following Mees (1996), given a series of strong character differences between taxa, reviewed on specimens and in photographs by the BirdLife Taxonomic Working Group.</v>
          </cell>
        </row>
        <row r="306">
          <cell r="C306" t="str">
            <v>Grey-breasted Partridge</v>
          </cell>
          <cell r="D306" t="str">
            <v>Arborophila sumatrana</v>
          </cell>
          <cell r="E306" t="str">
            <v>Ogilvie-Grant, 1891</v>
          </cell>
          <cell r="F306" t="str">
            <v>R</v>
          </cell>
          <cell r="G306" t="str">
            <v>LC</v>
          </cell>
          <cell r="T306" t="str">
            <v>Y</v>
          </cell>
          <cell r="U306" t="str">
            <v>Mees (1996)</v>
          </cell>
          <cell r="W306" t="str">
            <v>Sumatran Partridge (15)</v>
          </cell>
          <cell r="X306" t="str">
            <v>Arborophila orientalis (Sibley and Monroe 1990, 1993) has been split into A. orientalis, A. sumatrana, A. rolli and A. campbelli following Mees (1996), given a series of strong character differences between taxa, reviewed on specimens and in photographs by the BirdLife Taxonomic Working Group.</v>
          </cell>
        </row>
        <row r="307">
          <cell r="C307" t="str">
            <v>Roll's Partridge</v>
          </cell>
          <cell r="D307" t="str">
            <v>Arborophila rolli</v>
          </cell>
          <cell r="E307" t="str">
            <v>(Rothschild, 1909)</v>
          </cell>
          <cell r="F307" t="str">
            <v>R</v>
          </cell>
          <cell r="G307" t="str">
            <v>LC</v>
          </cell>
          <cell r="T307" t="str">
            <v>Y</v>
          </cell>
          <cell r="U307" t="str">
            <v>Mees (1996)</v>
          </cell>
          <cell r="X307" t="str">
            <v>Arborophila orientalis (Sibley and Monroe 1990, 1993) has been split into A. orientalis, A. sumatrana, A. rolli and A. campbelli following Mees (1996), given a series of strong character differences between taxa, reviewed on specimens and in photographs by the BirdLife Taxonomic Working Group.</v>
          </cell>
        </row>
        <row r="308">
          <cell r="C308" t="str">
            <v>Malaysian Partridge</v>
          </cell>
          <cell r="D308" t="str">
            <v>Arborophila campbelli</v>
          </cell>
          <cell r="E308" t="str">
            <v>(Robinson, 1904)</v>
          </cell>
          <cell r="F308" t="str">
            <v>R</v>
          </cell>
          <cell r="G308" t="str">
            <v>LC</v>
          </cell>
          <cell r="T308" t="str">
            <v>Y</v>
          </cell>
          <cell r="U308" t="str">
            <v>Mees (1996)</v>
          </cell>
          <cell r="X308" t="str">
            <v>Arborophila orientalis (Sibley and Monroe 1990, 1993) has been split into A. orientalis, A. sumatrana, A. rolli and A. campbelli following Mees (1996), given a series of strong character differences between taxa, reviewed on specimens and in photographs by the BirdLife Taxonomic Working Group.</v>
          </cell>
        </row>
        <row r="309">
          <cell r="C309" t="str">
            <v>Chestnut-bellied Partridge</v>
          </cell>
          <cell r="D309" t="str">
            <v>Arborophila javanica</v>
          </cell>
          <cell r="E309" t="str">
            <v>(Gmelin, 1879)</v>
          </cell>
          <cell r="F309" t="str">
            <v>R</v>
          </cell>
          <cell r="G309" t="str">
            <v>LC</v>
          </cell>
          <cell r="Q309" t="str">
            <v>Y</v>
          </cell>
        </row>
        <row r="310">
          <cell r="C310" t="str">
            <v>Red-breasted Partridge</v>
          </cell>
          <cell r="D310" t="str">
            <v>Arborophila hyperythra</v>
          </cell>
          <cell r="E310" t="str">
            <v>(Sharpe, 1879)</v>
          </cell>
          <cell r="F310" t="str">
            <v>R</v>
          </cell>
          <cell r="G310" t="str">
            <v>LC</v>
          </cell>
          <cell r="Q310" t="str">
            <v>Y</v>
          </cell>
        </row>
        <row r="311">
          <cell r="C311" t="str">
            <v>White-necklaced Partridge</v>
          </cell>
          <cell r="D311" t="str">
            <v>Arborophila gingica</v>
          </cell>
          <cell r="E311" t="str">
            <v>(Gmelin, 1789)</v>
          </cell>
          <cell r="F311" t="str">
            <v>R</v>
          </cell>
          <cell r="G311" t="str">
            <v>VU</v>
          </cell>
          <cell r="Q311" t="str">
            <v>Y</v>
          </cell>
        </row>
        <row r="312">
          <cell r="C312" t="str">
            <v>Orange-necked Partridge</v>
          </cell>
          <cell r="D312" t="str">
            <v>Arborophila davidi</v>
          </cell>
          <cell r="E312" t="str">
            <v>Delacour, 1927</v>
          </cell>
          <cell r="F312" t="str">
            <v>R</v>
          </cell>
          <cell r="G312" t="str">
            <v>NT</v>
          </cell>
          <cell r="Q312" t="str">
            <v>Y</v>
          </cell>
        </row>
        <row r="313">
          <cell r="C313" t="str">
            <v>Chestnut-headed Partridge</v>
          </cell>
          <cell r="D313" t="str">
            <v>Arborophila cambodiana</v>
          </cell>
          <cell r="E313" t="str">
            <v>Delacour &amp; Jabouille, 1928</v>
          </cell>
          <cell r="F313" t="str">
            <v>R</v>
          </cell>
          <cell r="G313" t="str">
            <v>LC</v>
          </cell>
          <cell r="Q313" t="str">
            <v>Y</v>
          </cell>
        </row>
        <row r="314">
          <cell r="C314" t="str">
            <v>Red-billed Partridge</v>
          </cell>
          <cell r="D314" t="str">
            <v>Arborophila rubrirostris</v>
          </cell>
          <cell r="E314" t="str">
            <v>(Salvadori, 1879)</v>
          </cell>
          <cell r="F314" t="str">
            <v>R</v>
          </cell>
          <cell r="G314" t="str">
            <v>LC</v>
          </cell>
          <cell r="Q314" t="str">
            <v>Y</v>
          </cell>
        </row>
        <row r="315">
          <cell r="C315" t="str">
            <v>Hainan Partridge</v>
          </cell>
          <cell r="D315" t="str">
            <v>Arborophila ardens</v>
          </cell>
          <cell r="E315" t="str">
            <v>(Styan, 1892)</v>
          </cell>
          <cell r="F315" t="str">
            <v>R</v>
          </cell>
          <cell r="G315" t="str">
            <v>VU</v>
          </cell>
          <cell r="Q315" t="str">
            <v>Y</v>
          </cell>
        </row>
        <row r="316">
          <cell r="D316" t="str">
            <v>Arborophila merlini</v>
          </cell>
          <cell r="E316" t="str">
            <v>(Delacour &amp; Jabouille, 1924)</v>
          </cell>
          <cell r="F316" t="str">
            <v>NR</v>
          </cell>
          <cell r="G316" t="str">
            <v>NR</v>
          </cell>
          <cell r="Q316" t="str">
            <v>Y</v>
          </cell>
          <cell r="X316" t="str">
            <v>Arborophila chloropus and A. merlini (Sibley and Monroe 1990, 1993) have been lumped into A. chloropus, contra McGowan (1994) who reported A. merlini differing from A. chloropus in having yellow not green legs and more distinct black scaling on the flanks and lower breast. At least one skin of chloropus (subspecies cognacqi) in the Natural History Museum, Tring does have yellowish legs (and is described so on the collector's label). The breast and flank scaling, although more consistent in merlini ('A. m. vivida' as no nominate merlini available and published differences negligible such that 'vivida' is not recognised by some authorities), is apparent in some cognacqi, at least on the breast, and any differences on the flanks are hard to detect. The BirdLife Taxonomic Working Group feels, therefore, that the case for specific recognition of merlini is unjustified.</v>
          </cell>
        </row>
        <row r="317">
          <cell r="D317" t="str">
            <v>Arborophila chloropus</v>
          </cell>
          <cell r="E317" t="str">
            <v>(Blyth, 1859)</v>
          </cell>
          <cell r="F317" t="str">
            <v>NR</v>
          </cell>
          <cell r="G317" t="str">
            <v>NR</v>
          </cell>
          <cell r="Q317" t="str">
            <v>Y</v>
          </cell>
          <cell r="X317" t="str">
            <v>Arborophila chloropus and A. merlini (Sibley and Monroe 1990, 1993) have been lumped into A. chloropus, contra McGowan (1994) who reported A. merlini differing from A. chloropus in having yellow not green legs and more distinct black scaling on the flanks and lower breast. At least one skin of chloropus (subspecies cognacqi) in the Natural History Museum, Tring does have yellowish legs (and is described so on the collector's label). The breast and flank scaling, although more consistent in merlini ('A. m. vivida' as no nominate merlini available and published differences negligible such that 'vivida' is not recognised by some authorities), is apparent in some cognacqi, at least on the breast, and any differences on the flanks are hard to detect. The BirdLife Taxonomic Working Group feels, therefore, that the case for specific recognition of merlini is unjustified.</v>
          </cell>
        </row>
        <row r="318">
          <cell r="C318" t="str">
            <v>Scaly-breasted Partridge</v>
          </cell>
          <cell r="D318" t="str">
            <v>Arborophila chloropus</v>
          </cell>
          <cell r="E318" t="str">
            <v>(Blyth, 1859)</v>
          </cell>
          <cell r="F318" t="str">
            <v>R</v>
          </cell>
          <cell r="G318" t="str">
            <v>LC</v>
          </cell>
          <cell r="T318" t="str">
            <v>Y</v>
          </cell>
          <cell r="U318" t="str">
            <v>BirdLife International</v>
          </cell>
          <cell r="W318" t="str">
            <v>Green-legged Partridge (15)</v>
          </cell>
          <cell r="X318" t="str">
            <v>Arborophila chloropus and A. merlini (Sibley and Monroe 1990, 1993) have been lumped into A. chloropus, contra McGowan (1994) who reported A. merlini differing from A. chloropus in having yellow not green legs and more distinct black scaling on the flanks and lower breast. At least one skin of chloropus (subspecies cognacqi) in the Natural History Museum, Tring does have yellowish legs (and is described so on the collector's label). The breast and flank scaling, although more consistent in merlini ('A. m. vivida' as no nominate merlini available and published differences negligible such that 'vivida' is not recognised by some authorities), is apparent in some cognacqi, at least on the breast, and any differences on the flanks are hard to detect. The BirdLife Taxonomic Working Group feels, therefore, that the case for specific recognition of merlini is unjustified.</v>
          </cell>
        </row>
        <row r="319">
          <cell r="C319" t="str">
            <v>Chestnut-necklaced Partridge</v>
          </cell>
          <cell r="D319" t="str">
            <v>Arborophila charltonii</v>
          </cell>
          <cell r="E319" t="str">
            <v>(Eyton, 1845)</v>
          </cell>
          <cell r="F319" t="str">
            <v>R</v>
          </cell>
          <cell r="G319" t="str">
            <v>NT</v>
          </cell>
          <cell r="Q319" t="str">
            <v>Y</v>
          </cell>
          <cell r="W319" t="str">
            <v>Scaly-breasted Partridge (15)</v>
          </cell>
        </row>
        <row r="320">
          <cell r="C320" t="str">
            <v>Ferruginous Partridge</v>
          </cell>
          <cell r="D320" t="str">
            <v>Caloperdix oculeus</v>
          </cell>
          <cell r="E320" t="str">
            <v>(Temminck, 1815)</v>
          </cell>
          <cell r="F320" t="str">
            <v>R</v>
          </cell>
          <cell r="G320" t="str">
            <v>NT</v>
          </cell>
          <cell r="Q320" t="str">
            <v>Y</v>
          </cell>
          <cell r="V320" t="str">
            <v>Caloperdix oculea (10)</v>
          </cell>
          <cell r="X320" t="str">
            <v>Gender agreement of species name follows David and Gosselin (2002b).</v>
          </cell>
        </row>
        <row r="321">
          <cell r="C321" t="str">
            <v>Crimson-headed Partridge</v>
          </cell>
          <cell r="D321" t="str">
            <v>Haematortyx sanguiniceps</v>
          </cell>
          <cell r="E321" t="str">
            <v>Sharpe, 1879</v>
          </cell>
          <cell r="F321" t="str">
            <v>R</v>
          </cell>
          <cell r="G321" t="str">
            <v>LC</v>
          </cell>
          <cell r="Q321" t="str">
            <v>Y</v>
          </cell>
        </row>
        <row r="322">
          <cell r="C322" t="str">
            <v>Crested Partridge</v>
          </cell>
          <cell r="D322" t="str">
            <v>Rollulus rouloul</v>
          </cell>
          <cell r="E322" t="str">
            <v>(Scopoli, 1786)</v>
          </cell>
          <cell r="F322" t="str">
            <v>R</v>
          </cell>
          <cell r="G322" t="str">
            <v>NT</v>
          </cell>
          <cell r="Q322" t="str">
            <v>Y</v>
          </cell>
        </row>
        <row r="323">
          <cell r="C323" t="str">
            <v>Mountain Bamboo-partridge</v>
          </cell>
          <cell r="D323" t="str">
            <v>Bambusicola fytchii</v>
          </cell>
          <cell r="E323" t="str">
            <v>Anderson, 1871</v>
          </cell>
          <cell r="F323" t="str">
            <v>R</v>
          </cell>
          <cell r="G323" t="str">
            <v>LC</v>
          </cell>
          <cell r="Q323" t="str">
            <v>Y</v>
          </cell>
          <cell r="W323" t="str">
            <v>Mountain Bamboo Partridge (15)</v>
          </cell>
        </row>
        <row r="324">
          <cell r="C324" t="str">
            <v>Chinese Bamboo-partridge</v>
          </cell>
          <cell r="D324" t="str">
            <v>Bambusicola thoracicus</v>
          </cell>
          <cell r="E324" t="str">
            <v>(Temminck, 1815)</v>
          </cell>
          <cell r="F324" t="str">
            <v>R</v>
          </cell>
          <cell r="G324" t="str">
            <v>LC</v>
          </cell>
          <cell r="Q324" t="str">
            <v>Y</v>
          </cell>
          <cell r="V324" t="str">
            <v>Bambusicola thoracica (10)</v>
          </cell>
          <cell r="W324" t="str">
            <v>Chinese Bamboo Partridge (15)</v>
          </cell>
          <cell r="X324" t="str">
            <v>Gender agreement of species name follows David and Gosselin (2002b).</v>
          </cell>
        </row>
        <row r="325">
          <cell r="C325" t="str">
            <v>Red Spurfowl</v>
          </cell>
          <cell r="D325" t="str">
            <v>Galloperdix spadicea</v>
          </cell>
          <cell r="E325" t="str">
            <v>(Gmelin, 1789)</v>
          </cell>
          <cell r="F325" t="str">
            <v>R</v>
          </cell>
          <cell r="G325" t="str">
            <v>LC</v>
          </cell>
          <cell r="Q325" t="str">
            <v>Y</v>
          </cell>
        </row>
        <row r="326">
          <cell r="C326" t="str">
            <v>Painted Spurfowl</v>
          </cell>
          <cell r="D326" t="str">
            <v>Galloperdix lunulata</v>
          </cell>
          <cell r="E326" t="str">
            <v>(Valenciennes, 1825)</v>
          </cell>
          <cell r="F326" t="str">
            <v>R</v>
          </cell>
          <cell r="G326" t="str">
            <v>LC</v>
          </cell>
          <cell r="Q326" t="str">
            <v>Y</v>
          </cell>
        </row>
        <row r="327">
          <cell r="C327" t="str">
            <v>Sri Lanka Spurfowl</v>
          </cell>
          <cell r="D327" t="str">
            <v>Galloperdix bicalcarata</v>
          </cell>
          <cell r="E327" t="str">
            <v>(Forster, 1781)</v>
          </cell>
          <cell r="F327" t="str">
            <v>R</v>
          </cell>
          <cell r="G327" t="str">
            <v>LC</v>
          </cell>
          <cell r="Q327" t="str">
            <v>Y</v>
          </cell>
          <cell r="W327" t="str">
            <v>Ceylon Spurfowl (10)</v>
          </cell>
        </row>
        <row r="328">
          <cell r="C328" t="str">
            <v>Blood Pheasant</v>
          </cell>
          <cell r="D328" t="str">
            <v>Ithaginis cruentus</v>
          </cell>
          <cell r="E328" t="str">
            <v>(Hardwicke, 1821)</v>
          </cell>
          <cell r="F328" t="str">
            <v>R</v>
          </cell>
          <cell r="G328" t="str">
            <v>LC</v>
          </cell>
          <cell r="Q328" t="str">
            <v>Y</v>
          </cell>
        </row>
        <row r="329">
          <cell r="C329" t="str">
            <v>Western Tragopan</v>
          </cell>
          <cell r="D329" t="str">
            <v>Tragopan melanocephalus</v>
          </cell>
          <cell r="E329" t="str">
            <v>(Gray, 1829)</v>
          </cell>
          <cell r="F329" t="str">
            <v>R</v>
          </cell>
          <cell r="G329" t="str">
            <v>VU</v>
          </cell>
          <cell r="Q329" t="str">
            <v>Y</v>
          </cell>
        </row>
        <row r="330">
          <cell r="C330" t="str">
            <v>Satyr Tragopan</v>
          </cell>
          <cell r="D330" t="str">
            <v>Tragopan satyra</v>
          </cell>
          <cell r="E330" t="str">
            <v>(Linnaeus, 1758)</v>
          </cell>
          <cell r="F330" t="str">
            <v>R</v>
          </cell>
          <cell r="G330" t="str">
            <v>NT</v>
          </cell>
          <cell r="Q330" t="str">
            <v>Y</v>
          </cell>
        </row>
        <row r="331">
          <cell r="C331" t="str">
            <v>Blyth's Tragopan</v>
          </cell>
          <cell r="D331" t="str">
            <v>Tragopan blythii</v>
          </cell>
          <cell r="E331" t="str">
            <v>(Jerdon, 1870)</v>
          </cell>
          <cell r="F331" t="str">
            <v>R</v>
          </cell>
          <cell r="G331" t="str">
            <v>VU</v>
          </cell>
          <cell r="Q331" t="str">
            <v>Y</v>
          </cell>
        </row>
        <row r="332">
          <cell r="C332" t="str">
            <v>Temminck's Tragopan</v>
          </cell>
          <cell r="D332" t="str">
            <v>Tragopan temminckii</v>
          </cell>
          <cell r="E332" t="str">
            <v>(Gray, 1831)</v>
          </cell>
          <cell r="F332" t="str">
            <v>R</v>
          </cell>
          <cell r="G332" t="str">
            <v>LC</v>
          </cell>
          <cell r="Q332" t="str">
            <v>Y</v>
          </cell>
        </row>
        <row r="333">
          <cell r="C333" t="str">
            <v>Cabot's Tragopan</v>
          </cell>
          <cell r="D333" t="str">
            <v>Tragopan caboti</v>
          </cell>
          <cell r="E333" t="str">
            <v>(Gould, 1857)</v>
          </cell>
          <cell r="F333" t="str">
            <v>R</v>
          </cell>
          <cell r="G333" t="str">
            <v>VU</v>
          </cell>
          <cell r="Q333" t="str">
            <v>Y</v>
          </cell>
        </row>
        <row r="334">
          <cell r="C334" t="str">
            <v>Koklass Pheasant</v>
          </cell>
          <cell r="D334" t="str">
            <v>Pucrasia macrolopha</v>
          </cell>
          <cell r="E334" t="str">
            <v>(Lesson, 1829)</v>
          </cell>
          <cell r="F334" t="str">
            <v>R</v>
          </cell>
          <cell r="G334" t="str">
            <v>LC</v>
          </cell>
          <cell r="Q334" t="str">
            <v>Y</v>
          </cell>
        </row>
        <row r="335">
          <cell r="C335" t="str">
            <v>Himalayan Monal</v>
          </cell>
          <cell r="D335" t="str">
            <v>Lophophorus impejanus</v>
          </cell>
          <cell r="E335" t="str">
            <v>(Latham, 1790)</v>
          </cell>
          <cell r="F335" t="str">
            <v>R</v>
          </cell>
          <cell r="G335" t="str">
            <v>LC</v>
          </cell>
          <cell r="Q335" t="str">
            <v>Y</v>
          </cell>
        </row>
        <row r="336">
          <cell r="C336" t="str">
            <v>Sclater's Monal</v>
          </cell>
          <cell r="D336" t="str">
            <v>Lophophorus sclateri</v>
          </cell>
          <cell r="E336" t="str">
            <v>Jerdon, 1870</v>
          </cell>
          <cell r="F336" t="str">
            <v>R</v>
          </cell>
          <cell r="G336" t="str">
            <v>VU</v>
          </cell>
          <cell r="Q336" t="str">
            <v>Y</v>
          </cell>
        </row>
        <row r="337">
          <cell r="C337" t="str">
            <v>Chinese Monal</v>
          </cell>
          <cell r="D337" t="str">
            <v>Lophophorus lhuysii</v>
          </cell>
          <cell r="E337" t="str">
            <v>Geoffroy Saint-Hilaire, 1866</v>
          </cell>
          <cell r="F337" t="str">
            <v>R</v>
          </cell>
          <cell r="G337" t="str">
            <v>VU</v>
          </cell>
          <cell r="Q337" t="str">
            <v>Y</v>
          </cell>
        </row>
        <row r="338">
          <cell r="C338" t="str">
            <v>Red Junglefowl</v>
          </cell>
          <cell r="D338" t="str">
            <v>Gallus gallus</v>
          </cell>
          <cell r="E338" t="str">
            <v>(Linnaeus, 1758)</v>
          </cell>
          <cell r="F338" t="str">
            <v>R</v>
          </cell>
          <cell r="G338" t="str">
            <v>LC</v>
          </cell>
          <cell r="I338" t="str">
            <v>Y</v>
          </cell>
          <cell r="L338" t="str">
            <v>Y</v>
          </cell>
          <cell r="Q338" t="str">
            <v>Y</v>
          </cell>
        </row>
        <row r="339">
          <cell r="C339" t="str">
            <v>Grey Junglefowl</v>
          </cell>
          <cell r="D339" t="str">
            <v>Gallus sonneratii</v>
          </cell>
          <cell r="E339" t="str">
            <v>Temminck, 1813</v>
          </cell>
          <cell r="F339" t="str">
            <v>R</v>
          </cell>
          <cell r="G339" t="str">
            <v>LC</v>
          </cell>
          <cell r="Q339" t="str">
            <v>Y</v>
          </cell>
        </row>
        <row r="340">
          <cell r="C340" t="str">
            <v>Sri Lanka Junglefowl</v>
          </cell>
          <cell r="D340" t="str">
            <v>Gallus lafayetii</v>
          </cell>
          <cell r="E340" t="str">
            <v>Lesson, 1831</v>
          </cell>
          <cell r="F340" t="str">
            <v>R</v>
          </cell>
          <cell r="G340" t="str">
            <v>LC</v>
          </cell>
          <cell r="Q340" t="str">
            <v>Y</v>
          </cell>
          <cell r="W340" t="str">
            <v>Ceylon Junglefowl (10)</v>
          </cell>
        </row>
        <row r="341">
          <cell r="C341" t="str">
            <v>Green Junglefowl</v>
          </cell>
          <cell r="D341" t="str">
            <v>Gallus varius</v>
          </cell>
          <cell r="E341" t="str">
            <v>(Shaw, 1798)</v>
          </cell>
          <cell r="F341" t="str">
            <v>R</v>
          </cell>
          <cell r="G341" t="str">
            <v>LC</v>
          </cell>
          <cell r="L341" t="str">
            <v>Y</v>
          </cell>
          <cell r="Q341" t="str">
            <v>Y</v>
          </cell>
        </row>
        <row r="342">
          <cell r="C342" t="str">
            <v>Kalij Pheasant</v>
          </cell>
          <cell r="D342" t="str">
            <v>Lophura leucomelanos</v>
          </cell>
          <cell r="E342" t="str">
            <v>(Latham, 1790)</v>
          </cell>
          <cell r="F342" t="str">
            <v>R</v>
          </cell>
          <cell r="G342" t="str">
            <v>LC</v>
          </cell>
          <cell r="I342" t="str">
            <v>Y</v>
          </cell>
          <cell r="Q342" t="str">
            <v>Y</v>
          </cell>
        </row>
        <row r="343">
          <cell r="C343" t="str">
            <v>Silver Pheasant</v>
          </cell>
          <cell r="D343" t="str">
            <v>Lophura nycthemera</v>
          </cell>
          <cell r="E343" t="str">
            <v>(Linnaeus, 1758)</v>
          </cell>
          <cell r="F343" t="str">
            <v>R</v>
          </cell>
          <cell r="G343" t="str">
            <v>LC</v>
          </cell>
          <cell r="Q343" t="str">
            <v>Y</v>
          </cell>
          <cell r="X343" t="str">
            <v>Lophura imperialis (Sibley and Monroe 1990, 1993) is considered a hybrid between Silver Pheasant Lophura nycthemera and Edwards's Pheasant L. edwardsi following Rasmussen (1998), Garson (2001) and BirdLife International (2001).</v>
          </cell>
        </row>
        <row r="344">
          <cell r="D344" t="str">
            <v>Lophura imperialis</v>
          </cell>
          <cell r="E344" t="str">
            <v>(Delacour &amp; Jabouille, 1924)</v>
          </cell>
          <cell r="F344" t="str">
            <v>NR</v>
          </cell>
          <cell r="G344" t="str">
            <v>NR</v>
          </cell>
          <cell r="Q344" t="str">
            <v>Y</v>
          </cell>
          <cell r="X344" t="str">
            <v xml:space="preserve">Lophura imperialis (Sibley and Monroe 1990, 1993) is considered a hybrid between Silver Pheasant Lophura nycthemera and Edwards's Pheasant L. edwardsi following Rasmussen (1998), Garson (2001) and BirdLife International (2001). </v>
          </cell>
        </row>
        <row r="345">
          <cell r="C345" t="str">
            <v>Edwards's Pheasant</v>
          </cell>
          <cell r="D345" t="str">
            <v>Lophura edwardsi</v>
          </cell>
          <cell r="E345" t="str">
            <v>(Oustalet, 1896)</v>
          </cell>
          <cell r="F345" t="str">
            <v>R</v>
          </cell>
          <cell r="G345" t="str">
            <v>EN</v>
          </cell>
          <cell r="Q345" t="str">
            <v>Y</v>
          </cell>
          <cell r="X345" t="str">
            <v>Lophura imperialis (Sibley and Monroe 1990, 1993) is considered a hybrid between Silver Pheasant Lophura nycthemera and Edwards's Pheasant L. edwardsi following Rasmussen (1998), Garson (2001) and BirdLife International (2001).</v>
          </cell>
        </row>
        <row r="346">
          <cell r="C346" t="str">
            <v>Vietnamese Pheasant</v>
          </cell>
          <cell r="D346" t="str">
            <v>Lophura hatinhensis</v>
          </cell>
          <cell r="E346" t="str">
            <v>Vo Quy &amp; Do Ngoc Quang, 1965</v>
          </cell>
          <cell r="F346" t="str">
            <v>R</v>
          </cell>
          <cell r="G346" t="str">
            <v>EN</v>
          </cell>
          <cell r="Q346" t="str">
            <v>Y</v>
          </cell>
          <cell r="W346" t="str">
            <v>Vietnam Fireback (10)</v>
          </cell>
        </row>
        <row r="347">
          <cell r="C347" t="str">
            <v>Swinhoe's Pheasant</v>
          </cell>
          <cell r="D347" t="str">
            <v>Lophura swinhoii</v>
          </cell>
          <cell r="E347" t="str">
            <v>(Gould, 1863)</v>
          </cell>
          <cell r="F347" t="str">
            <v>R</v>
          </cell>
          <cell r="G347" t="str">
            <v>NT</v>
          </cell>
          <cell r="Q347" t="str">
            <v>Y</v>
          </cell>
        </row>
        <row r="348">
          <cell r="C348" t="str">
            <v>Aceh Pheasant</v>
          </cell>
          <cell r="D348" t="str">
            <v>Lophura hoogerwerfi</v>
          </cell>
          <cell r="E348" t="str">
            <v>(Chasen, 1939)</v>
          </cell>
          <cell r="F348" t="str">
            <v>R</v>
          </cell>
          <cell r="G348" t="str">
            <v>VU</v>
          </cell>
          <cell r="Q348" t="str">
            <v>Y</v>
          </cell>
          <cell r="W348" t="str">
            <v>Sumatran Pheasant (10); Hoogerwerf's Pheasant (15)</v>
          </cell>
        </row>
        <row r="349">
          <cell r="C349" t="str">
            <v>Salvadori's Pheasant</v>
          </cell>
          <cell r="D349" t="str">
            <v>Lophura inornata</v>
          </cell>
          <cell r="E349" t="str">
            <v>(Salvadori, 1879)</v>
          </cell>
          <cell r="F349" t="str">
            <v>R</v>
          </cell>
          <cell r="G349" t="str">
            <v>VU</v>
          </cell>
          <cell r="Q349" t="str">
            <v>Y</v>
          </cell>
        </row>
        <row r="350">
          <cell r="C350" t="str">
            <v>Crestless Fireback</v>
          </cell>
          <cell r="D350" t="str">
            <v>Lophura erythrophthalma</v>
          </cell>
          <cell r="E350" t="str">
            <v>(Raffles, 1822)</v>
          </cell>
          <cell r="F350" t="str">
            <v>R</v>
          </cell>
          <cell r="G350" t="str">
            <v>VU</v>
          </cell>
          <cell r="Q350" t="str">
            <v>Y</v>
          </cell>
        </row>
        <row r="351">
          <cell r="C351" t="str">
            <v>Crested Fireback</v>
          </cell>
          <cell r="D351" t="str">
            <v>Lophura ignita</v>
          </cell>
          <cell r="E351" t="str">
            <v>(Shaw, 1797)</v>
          </cell>
          <cell r="F351" t="str">
            <v>R</v>
          </cell>
          <cell r="G351" t="str">
            <v>NT</v>
          </cell>
          <cell r="Q351" t="str">
            <v>Y</v>
          </cell>
        </row>
        <row r="352">
          <cell r="C352" t="str">
            <v>Siamese Fireback</v>
          </cell>
          <cell r="D352" t="str">
            <v>Lophura diardi</v>
          </cell>
          <cell r="E352" t="str">
            <v>(Bonaparte, 1856)</v>
          </cell>
          <cell r="F352" t="str">
            <v>R</v>
          </cell>
          <cell r="G352" t="str">
            <v>NT</v>
          </cell>
          <cell r="Q352" t="str">
            <v>Y</v>
          </cell>
        </row>
        <row r="353">
          <cell r="C353" t="str">
            <v>Wattled Pheasant</v>
          </cell>
          <cell r="D353" t="str">
            <v>Lophura bulweri</v>
          </cell>
          <cell r="E353" t="str">
            <v>(Sharpe, 1874)</v>
          </cell>
          <cell r="F353" t="str">
            <v>R</v>
          </cell>
          <cell r="G353" t="str">
            <v>VU</v>
          </cell>
          <cell r="Q353" t="str">
            <v>Y</v>
          </cell>
          <cell r="W353" t="str">
            <v>Bulwer's Pheasant (10); Bulwer's Pheasant (15)</v>
          </cell>
        </row>
        <row r="354">
          <cell r="C354" t="str">
            <v>Tibetan Eared-pheasant</v>
          </cell>
          <cell r="D354" t="str">
            <v>Crossoptilon harmani</v>
          </cell>
          <cell r="E354" t="str">
            <v>Elwes, 1881</v>
          </cell>
          <cell r="F354" t="str">
            <v>R</v>
          </cell>
          <cell r="G354" t="str">
            <v>NT</v>
          </cell>
          <cell r="Q354" t="str">
            <v>Y</v>
          </cell>
          <cell r="W354" t="str">
            <v>Tibetan Eared Pheasant (15)</v>
          </cell>
        </row>
        <row r="355">
          <cell r="C355" t="str">
            <v>White Eared-pheasant</v>
          </cell>
          <cell r="D355" t="str">
            <v>Crossoptilon crossoptilon</v>
          </cell>
          <cell r="E355" t="str">
            <v>(Hodgson, 1838)</v>
          </cell>
          <cell r="F355" t="str">
            <v>R</v>
          </cell>
          <cell r="G355" t="str">
            <v>NT</v>
          </cell>
          <cell r="Q355" t="str">
            <v>Y</v>
          </cell>
          <cell r="W355" t="str">
            <v>White Eared Pheasant (15)</v>
          </cell>
        </row>
        <row r="356">
          <cell r="C356" t="str">
            <v>Brown Eared-pheasant</v>
          </cell>
          <cell r="D356" t="str">
            <v>Crossoptilon mantchuricum</v>
          </cell>
          <cell r="E356" t="str">
            <v>Swinhoe, 1863</v>
          </cell>
          <cell r="F356" t="str">
            <v>R</v>
          </cell>
          <cell r="G356" t="str">
            <v>VU</v>
          </cell>
          <cell r="Q356" t="str">
            <v>Y</v>
          </cell>
          <cell r="W356" t="str">
            <v>Brown Eared Pheasant (15)</v>
          </cell>
        </row>
        <row r="357">
          <cell r="C357" t="str">
            <v>Blue Eared-pheasant</v>
          </cell>
          <cell r="D357" t="str">
            <v>Crossoptilon auritum</v>
          </cell>
          <cell r="E357" t="str">
            <v>(Pallas, 1811)</v>
          </cell>
          <cell r="F357" t="str">
            <v>R</v>
          </cell>
          <cell r="G357" t="str">
            <v>LC</v>
          </cell>
          <cell r="Q357" t="str">
            <v>Y</v>
          </cell>
          <cell r="W357" t="str">
            <v>Blue Eared Pheasant (15)</v>
          </cell>
        </row>
        <row r="358">
          <cell r="C358" t="str">
            <v>Cheer Pheasant</v>
          </cell>
          <cell r="D358" t="str">
            <v>Catreus wallichi</v>
          </cell>
          <cell r="E358" t="str">
            <v>(Hardwicke, 1827)</v>
          </cell>
          <cell r="F358" t="str">
            <v>R</v>
          </cell>
          <cell r="G358" t="str">
            <v>VU</v>
          </cell>
          <cell r="Q358" t="str">
            <v>Y</v>
          </cell>
          <cell r="V358" t="str">
            <v>Catreus wallichii (10)</v>
          </cell>
        </row>
        <row r="359">
          <cell r="C359" t="str">
            <v>Elliot's Pheasant</v>
          </cell>
          <cell r="D359" t="str">
            <v>Syrmaticus ellioti</v>
          </cell>
          <cell r="E359" t="str">
            <v>(Swinhoe, 1872)</v>
          </cell>
          <cell r="F359" t="str">
            <v>R</v>
          </cell>
          <cell r="G359" t="str">
            <v>NT</v>
          </cell>
          <cell r="Q359" t="str">
            <v>Y</v>
          </cell>
        </row>
        <row r="360">
          <cell r="C360" t="str">
            <v>Hume's Pheasant</v>
          </cell>
          <cell r="D360" t="str">
            <v>Syrmaticus humiae</v>
          </cell>
          <cell r="E360" t="str">
            <v>(Hume, 1881)</v>
          </cell>
          <cell r="F360" t="str">
            <v>R</v>
          </cell>
          <cell r="G360" t="str">
            <v>NT</v>
          </cell>
          <cell r="Q360" t="str">
            <v>Y</v>
          </cell>
          <cell r="W360" t="str">
            <v>Mrs. Hume's Pheasant (15)</v>
          </cell>
        </row>
        <row r="361">
          <cell r="C361" t="str">
            <v>Mikado Pheasant</v>
          </cell>
          <cell r="D361" t="str">
            <v>Syrmaticus mikado</v>
          </cell>
          <cell r="E361" t="str">
            <v>(Ogilvie-Grant, 1906)</v>
          </cell>
          <cell r="F361" t="str">
            <v>R</v>
          </cell>
          <cell r="G361" t="str">
            <v>NT</v>
          </cell>
          <cell r="Q361" t="str">
            <v>Y</v>
          </cell>
        </row>
        <row r="362">
          <cell r="C362" t="str">
            <v>Copper Pheasant</v>
          </cell>
          <cell r="D362" t="str">
            <v>Syrmaticus soemmerringii</v>
          </cell>
          <cell r="E362" t="str">
            <v>(Temminck, 1830)</v>
          </cell>
          <cell r="F362" t="str">
            <v>R</v>
          </cell>
          <cell r="G362" t="str">
            <v>NT</v>
          </cell>
          <cell r="Q362" t="str">
            <v>Y</v>
          </cell>
        </row>
        <row r="363">
          <cell r="C363" t="str">
            <v>Reeves's Pheasant</v>
          </cell>
          <cell r="D363" t="str">
            <v>Syrmaticus reevesii</v>
          </cell>
          <cell r="E363" t="str">
            <v>(Gray, 1829)</v>
          </cell>
          <cell r="F363" t="str">
            <v>R</v>
          </cell>
          <cell r="G363" t="str">
            <v>VU</v>
          </cell>
          <cell r="H363" t="str">
            <v>Y</v>
          </cell>
          <cell r="M363" t="str">
            <v>Y</v>
          </cell>
          <cell r="Q363" t="str">
            <v>Y</v>
          </cell>
        </row>
        <row r="364">
          <cell r="C364" t="str">
            <v>Common Pheasant</v>
          </cell>
          <cell r="D364" t="str">
            <v>Phasianus colchicus</v>
          </cell>
          <cell r="E364" t="str">
            <v>(Linnaeus, 1758)</v>
          </cell>
          <cell r="F364" t="str">
            <v>R</v>
          </cell>
          <cell r="G364" t="str">
            <v>LC</v>
          </cell>
          <cell r="H364" t="str">
            <v>Y</v>
          </cell>
          <cell r="I364" t="str">
            <v>Y</v>
          </cell>
          <cell r="L364" t="str">
            <v>Y</v>
          </cell>
          <cell r="M364" t="str">
            <v>Y</v>
          </cell>
          <cell r="Q364" t="str">
            <v>Y</v>
          </cell>
          <cell r="S364" t="str">
            <v>Y</v>
          </cell>
          <cell r="W364" t="str">
            <v>Ring-necked Pheasant (2); Pheasant (6); Ring-necked Pheasant (12)</v>
          </cell>
        </row>
        <row r="365">
          <cell r="C365" t="str">
            <v>Green Pheasant</v>
          </cell>
          <cell r="D365" t="str">
            <v>Phasianus versicolor</v>
          </cell>
          <cell r="E365" t="str">
            <v>Vieillot, 1825</v>
          </cell>
          <cell r="F365" t="str">
            <v>UR</v>
          </cell>
          <cell r="G365" t="str">
            <v>UR</v>
          </cell>
          <cell r="T365" t="str">
            <v>Y</v>
          </cell>
          <cell r="U365" t="str">
            <v>Delacour (1977)</v>
          </cell>
        </row>
        <row r="366">
          <cell r="C366" t="str">
            <v>Golden Pheasant</v>
          </cell>
          <cell r="D366" t="str">
            <v>Chrysolophus pictus</v>
          </cell>
          <cell r="E366" t="str">
            <v>(Linnaeus, 1758)</v>
          </cell>
          <cell r="F366" t="str">
            <v>R</v>
          </cell>
          <cell r="G366" t="str">
            <v>LC</v>
          </cell>
          <cell r="H366" t="str">
            <v>Y</v>
          </cell>
          <cell r="M366" t="str">
            <v>Y</v>
          </cell>
          <cell r="Q366" t="str">
            <v>Y</v>
          </cell>
        </row>
        <row r="367">
          <cell r="C367" t="str">
            <v>Lady Amherst's Pheasant</v>
          </cell>
          <cell r="D367" t="str">
            <v>Chrysolophus amherstiae</v>
          </cell>
          <cell r="E367" t="str">
            <v>(Leadbeater, 1829)</v>
          </cell>
          <cell r="F367" t="str">
            <v>R</v>
          </cell>
          <cell r="G367" t="str">
            <v>LC</v>
          </cell>
          <cell r="H367" t="str">
            <v>Y</v>
          </cell>
          <cell r="M367" t="str">
            <v>Y</v>
          </cell>
          <cell r="Q367" t="str">
            <v>Y</v>
          </cell>
        </row>
        <row r="368">
          <cell r="C368" t="str">
            <v>Bronze-tailed Peacock-pheasant</v>
          </cell>
          <cell r="D368" t="str">
            <v>Polyplectron chalcurum</v>
          </cell>
          <cell r="E368" t="str">
            <v>Lesson, 1831</v>
          </cell>
          <cell r="F368" t="str">
            <v>R</v>
          </cell>
          <cell r="G368" t="str">
            <v>LC</v>
          </cell>
          <cell r="Q368" t="str">
            <v>Y</v>
          </cell>
        </row>
        <row r="369">
          <cell r="C369" t="str">
            <v>Mountain Peacock-pheasant</v>
          </cell>
          <cell r="D369" t="str">
            <v>Polyplectron inopinatum</v>
          </cell>
          <cell r="E369" t="str">
            <v>(Rothschild,1903)</v>
          </cell>
          <cell r="F369" t="str">
            <v>R</v>
          </cell>
          <cell r="G369" t="str">
            <v>VU</v>
          </cell>
          <cell r="Q369" t="str">
            <v>Y</v>
          </cell>
        </row>
        <row r="370">
          <cell r="C370" t="str">
            <v>Germain's Peacock-pheasant</v>
          </cell>
          <cell r="D370" t="str">
            <v>Polyplectron germaini</v>
          </cell>
          <cell r="E370" t="str">
            <v>Elliot, 1866</v>
          </cell>
          <cell r="F370" t="str">
            <v>R</v>
          </cell>
          <cell r="G370" t="str">
            <v>NT</v>
          </cell>
          <cell r="Q370" t="str">
            <v>Y</v>
          </cell>
        </row>
        <row r="371">
          <cell r="D371" t="str">
            <v>Polyplectron bicalcaratum</v>
          </cell>
          <cell r="E371" t="str">
            <v>(Linnaeus, 1758)</v>
          </cell>
          <cell r="F371" t="str">
            <v>NR</v>
          </cell>
          <cell r="G371" t="str">
            <v>NR</v>
          </cell>
          <cell r="Q371" t="str">
            <v>Y</v>
          </cell>
        </row>
        <row r="372">
          <cell r="C372" t="str">
            <v>Grey Peacock-pheasant</v>
          </cell>
          <cell r="D372" t="str">
            <v>Polyplectron bicalcaratum</v>
          </cell>
          <cell r="E372" t="str">
            <v>(Linnaeus, 1758)</v>
          </cell>
          <cell r="F372" t="str">
            <v>R</v>
          </cell>
          <cell r="G372" t="str">
            <v>LC</v>
          </cell>
          <cell r="T372" t="str">
            <v>Y</v>
          </cell>
          <cell r="U372" t="str">
            <v>Jiang Chang et al. (2008)</v>
          </cell>
          <cell r="X372" t="str">
            <v>Polyplectron bicalcaratum (Sibley and Monroe 1990, 1993) has been split into P. bicalcaratum and P. katsumatae following Chang et al. (2008) and Collar (2009) on the basis of genetic and morphological differences.</v>
          </cell>
        </row>
        <row r="373">
          <cell r="C373" t="str">
            <v>Hainan Peacock-pheasant</v>
          </cell>
          <cell r="D373" t="str">
            <v>Polyplectron katsumatae</v>
          </cell>
          <cell r="E373" t="str">
            <v>Rothschild, 1906</v>
          </cell>
          <cell r="F373" t="str">
            <v>R</v>
          </cell>
          <cell r="G373" t="str">
            <v>EN</v>
          </cell>
          <cell r="T373" t="str">
            <v>Y</v>
          </cell>
          <cell r="U373" t="str">
            <v>Jiang Chang et al. (2008)</v>
          </cell>
          <cell r="X373" t="str">
            <v>Polyplectron bicalcaratum (Sibley and Monroe 1990, 1993) has been split into P. bicalcaratum and P. katsumatae following Chang et al. (2008) and Collar (2009) on the basis of genetic and morphological differences.</v>
          </cell>
        </row>
        <row r="374">
          <cell r="C374" t="str">
            <v>Malayan Peacock-pheasant</v>
          </cell>
          <cell r="D374" t="str">
            <v>Polyplectron malacense</v>
          </cell>
          <cell r="E374" t="str">
            <v>(Scopoli, 1786)</v>
          </cell>
          <cell r="F374" t="str">
            <v>R</v>
          </cell>
          <cell r="G374" t="str">
            <v>VU</v>
          </cell>
          <cell r="Q374" t="str">
            <v>Y</v>
          </cell>
        </row>
        <row r="375">
          <cell r="C375" t="str">
            <v>Bornean Peacock-pheasant</v>
          </cell>
          <cell r="D375" t="str">
            <v>Polyplectron schleiermacheri</v>
          </cell>
          <cell r="E375" t="str">
            <v>Brüggemann, 1877</v>
          </cell>
          <cell r="F375" t="str">
            <v>R</v>
          </cell>
          <cell r="G375" t="str">
            <v>EN</v>
          </cell>
          <cell r="Q375" t="str">
            <v>Y</v>
          </cell>
        </row>
        <row r="376">
          <cell r="C376" t="str">
            <v>Palawan Peacock-pheasant</v>
          </cell>
          <cell r="D376" t="str">
            <v>Polyplectron napoleonis</v>
          </cell>
          <cell r="E376" t="str">
            <v>Lesson, 1831</v>
          </cell>
          <cell r="F376" t="str">
            <v>R</v>
          </cell>
          <cell r="G376" t="str">
            <v>VU</v>
          </cell>
          <cell r="Q376" t="str">
            <v>Y</v>
          </cell>
          <cell r="V376" t="str">
            <v>Polyplectron emphanum (10)</v>
          </cell>
          <cell r="X376" t="str">
            <v>The specific name napoleonis has priority over emphanum (Dickinson 2001).</v>
          </cell>
        </row>
        <row r="377">
          <cell r="C377" t="str">
            <v>Crested Argus</v>
          </cell>
          <cell r="D377" t="str">
            <v>Rheinardia ocellata</v>
          </cell>
          <cell r="E377" t="str">
            <v>(Elliot, 1871)</v>
          </cell>
          <cell r="F377" t="str">
            <v>R</v>
          </cell>
          <cell r="G377" t="str">
            <v>NT</v>
          </cell>
          <cell r="Q377" t="str">
            <v>Y</v>
          </cell>
        </row>
        <row r="378">
          <cell r="C378" t="str">
            <v>Double-banded Argus</v>
          </cell>
          <cell r="D378" t="str">
            <v>Argusianus bipunctatus</v>
          </cell>
          <cell r="E378" t="str">
            <v>(J. Wood, 1871)</v>
          </cell>
          <cell r="F378" t="str">
            <v>R</v>
          </cell>
          <cell r="G378" t="str">
            <v>EX</v>
          </cell>
          <cell r="K378" t="str">
            <v>Y</v>
          </cell>
          <cell r="X378" t="str">
            <v xml:space="preserve">Parkes criticised the validity of this taxon, arguing that it could represent an aberrant feather from a Crested Argus A. argusianus (Parkes 1992). </v>
          </cell>
        </row>
        <row r="379">
          <cell r="C379" t="str">
            <v>Great Argus</v>
          </cell>
          <cell r="D379" t="str">
            <v>Argusianus argus</v>
          </cell>
          <cell r="E379" t="str">
            <v>(Linnaeus, 1766)</v>
          </cell>
          <cell r="F379" t="str">
            <v>R</v>
          </cell>
          <cell r="G379" t="str">
            <v>NT</v>
          </cell>
          <cell r="Q379" t="str">
            <v>Y</v>
          </cell>
        </row>
        <row r="380">
          <cell r="C380" t="str">
            <v>Indian Peafowl</v>
          </cell>
          <cell r="D380" t="str">
            <v>Pavo cristatus</v>
          </cell>
          <cell r="E380" t="str">
            <v>Linnaeus, 1758</v>
          </cell>
          <cell r="F380" t="str">
            <v>R</v>
          </cell>
          <cell r="G380" t="str">
            <v>LC</v>
          </cell>
          <cell r="I380" t="str">
            <v>Y</v>
          </cell>
          <cell r="L380" t="str">
            <v>Y</v>
          </cell>
          <cell r="Q380" t="str">
            <v>Y</v>
          </cell>
          <cell r="S380" t="str">
            <v>Y</v>
          </cell>
          <cell r="W380" t="str">
            <v>Common Peafowl (2); Peafowl (12)</v>
          </cell>
        </row>
        <row r="381">
          <cell r="C381" t="str">
            <v>Green Peafowl</v>
          </cell>
          <cell r="D381" t="str">
            <v>Pavo muticus</v>
          </cell>
          <cell r="E381" t="str">
            <v>Linnaeus, 1766</v>
          </cell>
          <cell r="F381" t="str">
            <v>R</v>
          </cell>
          <cell r="G381" t="str">
            <v>EN</v>
          </cell>
          <cell r="Q381" t="str">
            <v>Y</v>
          </cell>
        </row>
        <row r="382">
          <cell r="C382" t="str">
            <v>Congo Peafowl</v>
          </cell>
          <cell r="D382" t="str">
            <v>Afropavo congensis</v>
          </cell>
          <cell r="E382" t="str">
            <v>Chapin, 1936</v>
          </cell>
          <cell r="F382" t="str">
            <v>R</v>
          </cell>
          <cell r="G382" t="str">
            <v>VU</v>
          </cell>
          <cell r="N382" t="str">
            <v>Y</v>
          </cell>
          <cell r="Q382" t="str">
            <v>Y</v>
          </cell>
          <cell r="W382" t="str">
            <v>Congo Peacock (7); Congo Peacock (15)</v>
          </cell>
        </row>
        <row r="383">
          <cell r="C383" t="str">
            <v>Horned Screamer</v>
          </cell>
          <cell r="D383" t="str">
            <v>Anhima cornuta</v>
          </cell>
          <cell r="E383" t="str">
            <v>(Linnaeus, 1766)</v>
          </cell>
          <cell r="F383" t="str">
            <v>R</v>
          </cell>
          <cell r="G383" t="str">
            <v>LC</v>
          </cell>
          <cell r="P383" t="str">
            <v>Y</v>
          </cell>
          <cell r="Q383" t="str">
            <v>Y</v>
          </cell>
          <cell r="R383" t="str">
            <v>Y</v>
          </cell>
        </row>
        <row r="384">
          <cell r="C384" t="str">
            <v>Northern Screamer</v>
          </cell>
          <cell r="D384" t="str">
            <v>Chauna chavaria</v>
          </cell>
          <cell r="E384" t="str">
            <v>(Linnaeus, 1766)</v>
          </cell>
          <cell r="F384" t="str">
            <v>R</v>
          </cell>
          <cell r="G384" t="str">
            <v>NT</v>
          </cell>
          <cell r="P384" t="str">
            <v>Y</v>
          </cell>
          <cell r="Q384" t="str">
            <v>Y</v>
          </cell>
          <cell r="R384" t="str">
            <v>Y</v>
          </cell>
        </row>
        <row r="385">
          <cell r="C385" t="str">
            <v>Southern Screamer</v>
          </cell>
          <cell r="D385" t="str">
            <v>Chauna torquata</v>
          </cell>
          <cell r="E385" t="str">
            <v>(Oken, 1816)</v>
          </cell>
          <cell r="F385" t="str">
            <v>R</v>
          </cell>
          <cell r="G385" t="str">
            <v>LC</v>
          </cell>
          <cell r="P385" t="str">
            <v>Y</v>
          </cell>
          <cell r="Q385" t="str">
            <v>Y</v>
          </cell>
          <cell r="R385" t="str">
            <v>Y</v>
          </cell>
        </row>
        <row r="386">
          <cell r="C386" t="str">
            <v>Magpie Goose</v>
          </cell>
          <cell r="D386" t="str">
            <v>Anseranas semipalmata</v>
          </cell>
          <cell r="E386" t="str">
            <v>(Latham, 1798)</v>
          </cell>
          <cell r="F386" t="str">
            <v>R</v>
          </cell>
          <cell r="G386" t="str">
            <v>LC</v>
          </cell>
          <cell r="L386" t="str">
            <v>Y</v>
          </cell>
          <cell r="Q386" t="str">
            <v>Y</v>
          </cell>
        </row>
        <row r="387">
          <cell r="C387" t="str">
            <v>Spotted Whistling-duck</v>
          </cell>
          <cell r="D387" t="str">
            <v>Dendrocygna guttata</v>
          </cell>
          <cell r="E387" t="str">
            <v>Schlegel, 1866</v>
          </cell>
          <cell r="F387" t="str">
            <v>R</v>
          </cell>
          <cell r="G387" t="str">
            <v>LC</v>
          </cell>
          <cell r="L387" t="str">
            <v>Y</v>
          </cell>
          <cell r="Q387" t="str">
            <v>Y</v>
          </cell>
          <cell r="W387" t="str">
            <v>Spotted Whistling Duck (15)</v>
          </cell>
        </row>
        <row r="388">
          <cell r="C388" t="str">
            <v>Plumed Whistling-duck</v>
          </cell>
          <cell r="D388" t="str">
            <v>Dendrocygna eytoni</v>
          </cell>
          <cell r="E388" t="str">
            <v>(Eyton, 1838)</v>
          </cell>
          <cell r="F388" t="str">
            <v>R</v>
          </cell>
          <cell r="G388" t="str">
            <v>LC</v>
          </cell>
          <cell r="L388" t="str">
            <v>Y</v>
          </cell>
          <cell r="Q388" t="str">
            <v>Y</v>
          </cell>
          <cell r="S388" t="str">
            <v>Y</v>
          </cell>
          <cell r="W388" t="str">
            <v>Grass Whistling Duck (12); Plumed Whistling Duck (15)</v>
          </cell>
        </row>
        <row r="389">
          <cell r="C389" t="str">
            <v>Fulvous Whistling-duck</v>
          </cell>
          <cell r="D389" t="str">
            <v>Dendrocygna bicolor</v>
          </cell>
          <cell r="E389" t="str">
            <v>(Vieillot, 1816)</v>
          </cell>
          <cell r="F389" t="str">
            <v>R</v>
          </cell>
          <cell r="G389" t="str">
            <v>LC</v>
          </cell>
          <cell r="H389" t="str">
            <v>Y</v>
          </cell>
          <cell r="I389" t="str">
            <v>Y</v>
          </cell>
          <cell r="M389" t="str">
            <v>Y</v>
          </cell>
          <cell r="N389" t="str">
            <v>Y</v>
          </cell>
          <cell r="P389" t="str">
            <v>Y</v>
          </cell>
          <cell r="Q389" t="str">
            <v>Y</v>
          </cell>
          <cell r="R389" t="str">
            <v>Y</v>
          </cell>
          <cell r="W389" t="str">
            <v>Fulvous Whistling Duck (1); Fulvous Whistling Duck (6); Fulvous Duck (7); Fulvous Whistling Duck (15)</v>
          </cell>
        </row>
        <row r="390">
          <cell r="C390" t="str">
            <v>Wandering Whistling-duck</v>
          </cell>
          <cell r="D390" t="str">
            <v>Dendrocygna arcuata</v>
          </cell>
          <cell r="E390" t="str">
            <v>(Horsfield, 1824)</v>
          </cell>
          <cell r="F390" t="str">
            <v>R</v>
          </cell>
          <cell r="G390" t="str">
            <v>LC</v>
          </cell>
          <cell r="L390" t="str">
            <v>Y</v>
          </cell>
          <cell r="Q390" t="str">
            <v>Y</v>
          </cell>
          <cell r="W390" t="str">
            <v>Wandering Whistling Duck (15)</v>
          </cell>
        </row>
        <row r="391">
          <cell r="C391" t="str">
            <v>Lesser Whistling-duck</v>
          </cell>
          <cell r="D391" t="str">
            <v>Dendrocygna javanica</v>
          </cell>
          <cell r="E391" t="str">
            <v>(Horsfield, 1821)</v>
          </cell>
          <cell r="F391" t="str">
            <v>R</v>
          </cell>
          <cell r="G391" t="str">
            <v>LC</v>
          </cell>
          <cell r="H391" t="str">
            <v>Y</v>
          </cell>
          <cell r="Q391" t="str">
            <v>Y</v>
          </cell>
          <cell r="W391" t="str">
            <v>Lesser Whistling Duck (1); Lesser Whistling Duck (15)</v>
          </cell>
        </row>
        <row r="392">
          <cell r="C392" t="str">
            <v>White-faced Whistling-duck</v>
          </cell>
          <cell r="D392" t="str">
            <v>Dendrocygna viduata</v>
          </cell>
          <cell r="E392" t="str">
            <v>(Linnaeus, 1766)</v>
          </cell>
          <cell r="F392" t="str">
            <v>R</v>
          </cell>
          <cell r="G392" t="str">
            <v>LC</v>
          </cell>
          <cell r="I392" t="str">
            <v>Y</v>
          </cell>
          <cell r="N392" t="str">
            <v>Y</v>
          </cell>
          <cell r="P392" t="str">
            <v>Y</v>
          </cell>
          <cell r="Q392" t="str">
            <v>Y</v>
          </cell>
          <cell r="R392" t="str">
            <v>Y</v>
          </cell>
          <cell r="W392" t="str">
            <v>White-faced Duck (7); White-faced Whistling Duck (15)</v>
          </cell>
        </row>
        <row r="393">
          <cell r="C393" t="str">
            <v>West Indian Whistling-duck</v>
          </cell>
          <cell r="D393" t="str">
            <v>Dendrocygna arborea</v>
          </cell>
          <cell r="E393" t="str">
            <v>(Linnaeus, 1758)</v>
          </cell>
          <cell r="F393" t="str">
            <v>R</v>
          </cell>
          <cell r="G393" t="str">
            <v>VU</v>
          </cell>
          <cell r="I393" t="str">
            <v>Y</v>
          </cell>
          <cell r="Q393" t="str">
            <v>Y</v>
          </cell>
          <cell r="R393" t="str">
            <v>Y</v>
          </cell>
          <cell r="W393" t="str">
            <v>West Indian Whistling Duck (15)</v>
          </cell>
        </row>
        <row r="394">
          <cell r="C394" t="str">
            <v>Black-bellied Whistling-duck</v>
          </cell>
          <cell r="D394" t="str">
            <v>Dendrocygna autumnalis</v>
          </cell>
          <cell r="E394" t="str">
            <v>(Linnaeus, 1758)</v>
          </cell>
          <cell r="F394" t="str">
            <v>R</v>
          </cell>
          <cell r="G394" t="str">
            <v>LC</v>
          </cell>
          <cell r="I394" t="str">
            <v>Y</v>
          </cell>
          <cell r="P394" t="str">
            <v>Y</v>
          </cell>
          <cell r="Q394" t="str">
            <v>Y</v>
          </cell>
          <cell r="R394" t="str">
            <v>Y</v>
          </cell>
          <cell r="W394" t="str">
            <v>Black-bellied Whistling Duck (15)</v>
          </cell>
        </row>
        <row r="395">
          <cell r="C395" t="str">
            <v>White-backed Duck</v>
          </cell>
          <cell r="D395" t="str">
            <v>Thalassornis leuconotus</v>
          </cell>
          <cell r="E395" t="str">
            <v>Eyton, 1838</v>
          </cell>
          <cell r="F395" t="str">
            <v>R</v>
          </cell>
          <cell r="G395" t="str">
            <v>LC</v>
          </cell>
          <cell r="N395" t="str">
            <v>Y</v>
          </cell>
          <cell r="Q395" t="str">
            <v>Y</v>
          </cell>
        </row>
        <row r="396">
          <cell r="C396" t="str">
            <v>Cape Barren Goose</v>
          </cell>
          <cell r="D396" t="str">
            <v>Cereopsis novaehollandiae</v>
          </cell>
          <cell r="E396" t="str">
            <v>Latham, 1801</v>
          </cell>
          <cell r="F396" t="str">
            <v>R</v>
          </cell>
          <cell r="G396" t="str">
            <v>LC</v>
          </cell>
          <cell r="L396" t="str">
            <v>Y</v>
          </cell>
          <cell r="Q396" t="str">
            <v>Y</v>
          </cell>
          <cell r="S396" t="str">
            <v>Y</v>
          </cell>
        </row>
        <row r="397">
          <cell r="C397" t="str">
            <v>Swan Goose</v>
          </cell>
          <cell r="D397" t="str">
            <v>Anser cygnoides</v>
          </cell>
          <cell r="E397" t="str">
            <v>(Linnaeus, 1758)</v>
          </cell>
          <cell r="F397" t="str">
            <v>R</v>
          </cell>
          <cell r="G397" t="str">
            <v>VU</v>
          </cell>
          <cell r="Q397" t="str">
            <v>Y</v>
          </cell>
        </row>
        <row r="398">
          <cell r="C398" t="str">
            <v>Pink-footed Goose</v>
          </cell>
          <cell r="D398" t="str">
            <v>Anser brachyrhynchus</v>
          </cell>
          <cell r="E398" t="str">
            <v>Baillon, 1834</v>
          </cell>
          <cell r="F398" t="str">
            <v>R</v>
          </cell>
          <cell r="G398" t="str">
            <v>LC</v>
          </cell>
          <cell r="H398" t="str">
            <v>Y</v>
          </cell>
          <cell r="I398" t="str">
            <v>Y</v>
          </cell>
          <cell r="M398" t="str">
            <v>Y</v>
          </cell>
          <cell r="Q398" t="str">
            <v>Y</v>
          </cell>
        </row>
        <row r="399">
          <cell r="C399" t="str">
            <v>Bean Goose</v>
          </cell>
          <cell r="D399" t="str">
            <v>Anser fabalis</v>
          </cell>
          <cell r="E399" t="str">
            <v>(Latham, 1787)</v>
          </cell>
          <cell r="F399" t="str">
            <v>R</v>
          </cell>
          <cell r="G399" t="str">
            <v>LC</v>
          </cell>
          <cell r="H399" t="str">
            <v>Y</v>
          </cell>
          <cell r="I399" t="str">
            <v>Y</v>
          </cell>
          <cell r="M399" t="str">
            <v>Y</v>
          </cell>
          <cell r="N399" t="str">
            <v>Y</v>
          </cell>
          <cell r="Q399" t="str">
            <v>Y</v>
          </cell>
          <cell r="X399" t="str">
            <v>Anser fabalis (Sibley and Monroe 1990, 1993) has been split into A. fabalis and A. serrirostris by Sangster and Oreel (1996) and A. fabalis and A. middendorfi by Ruokonen et al. (2008). Given that these two treatments are contradictory and undermine one another's evidence we reject both treatments and retain one polyphyletic species A. fabalis.</v>
          </cell>
        </row>
        <row r="400">
          <cell r="D400" t="str">
            <v>Anser middendorfi</v>
          </cell>
          <cell r="E400" t="str">
            <v>Severtsov, 1873</v>
          </cell>
          <cell r="F400" t="str">
            <v>NR</v>
          </cell>
          <cell r="G400" t="str">
            <v>NR</v>
          </cell>
          <cell r="T400" t="str">
            <v>Y</v>
          </cell>
          <cell r="U400" t="str">
            <v>Ruokonen et al. (2008)</v>
          </cell>
          <cell r="X400" t="str">
            <v>Anser fabalis (Sibley and Monroe 1990, 1993) has been split into A. fabalis and A. serrirostris by Sangster and Oreel (1996) and A. fabalis and A. middendorfi by Ruokonen et al. (2008). Given that these two treatments are contradictory and undermine one another's evidence we reject both treatments and retain one polyphyletic species A. fabalis.</v>
          </cell>
        </row>
        <row r="401">
          <cell r="D401" t="str">
            <v>Anser serrirostris</v>
          </cell>
          <cell r="E401" t="str">
            <v>Swinhoe, 1871</v>
          </cell>
          <cell r="F401" t="str">
            <v>NR</v>
          </cell>
          <cell r="G401" t="str">
            <v>NR</v>
          </cell>
          <cell r="I401" t="str">
            <v>Y</v>
          </cell>
          <cell r="T401" t="str">
            <v>Y</v>
          </cell>
          <cell r="U401" t="str">
            <v>Sangster et al. (1997)</v>
          </cell>
          <cell r="X401" t="str">
            <v>Anser fabalis (Sibley and Monroe 1990, 1993) has been split into A. fabalis and A. serrirostris by Sangster and Oreel (1996) and A. fabalis and A. middendorfi by Ruokonen et al. (2008). Given that these two treatments are contradictory and undermine one another's evidence we reject both treatments and retain one polyphyletic species A. fabalis.</v>
          </cell>
        </row>
        <row r="402">
          <cell r="C402" t="str">
            <v>Greater White-fronted Goose</v>
          </cell>
          <cell r="D402" t="str">
            <v>Anser albifrons</v>
          </cell>
          <cell r="E402" t="str">
            <v>(Scopoli, 1769)</v>
          </cell>
          <cell r="F402" t="str">
            <v>R</v>
          </cell>
          <cell r="G402" t="str">
            <v>LC</v>
          </cell>
          <cell r="H402" t="str">
            <v>Y</v>
          </cell>
          <cell r="I402" t="str">
            <v>Y</v>
          </cell>
          <cell r="M402" t="str">
            <v>Y</v>
          </cell>
          <cell r="N402" t="str">
            <v>Y</v>
          </cell>
          <cell r="Q402" t="str">
            <v>Y</v>
          </cell>
          <cell r="R402" t="str">
            <v>Y</v>
          </cell>
          <cell r="W402" t="str">
            <v>White-fronted Goose (6); White-fronted Goose (7)</v>
          </cell>
        </row>
        <row r="403">
          <cell r="C403" t="str">
            <v>Lesser White-fronted Goose</v>
          </cell>
          <cell r="D403" t="str">
            <v>Anser erythropus</v>
          </cell>
          <cell r="E403" t="str">
            <v>(Linnaeus, 1758)</v>
          </cell>
          <cell r="F403" t="str">
            <v>R</v>
          </cell>
          <cell r="G403" t="str">
            <v>VU</v>
          </cell>
          <cell r="H403" t="str">
            <v>Y</v>
          </cell>
          <cell r="I403" t="str">
            <v>Y</v>
          </cell>
          <cell r="M403" t="str">
            <v>Y</v>
          </cell>
          <cell r="Q403" t="str">
            <v>Y</v>
          </cell>
        </row>
        <row r="404">
          <cell r="C404" t="str">
            <v>Greylag Goose</v>
          </cell>
          <cell r="D404" t="str">
            <v>Anser anser</v>
          </cell>
          <cell r="E404" t="str">
            <v>(Linnaeus, 1758)</v>
          </cell>
          <cell r="F404" t="str">
            <v>R</v>
          </cell>
          <cell r="G404" t="str">
            <v>LC</v>
          </cell>
          <cell r="H404" t="str">
            <v>Y</v>
          </cell>
          <cell r="M404" t="str">
            <v>Y</v>
          </cell>
          <cell r="Q404" t="str">
            <v>Y</v>
          </cell>
        </row>
        <row r="405">
          <cell r="C405" t="str">
            <v>Bar-headed Goose</v>
          </cell>
          <cell r="D405" t="str">
            <v>Anser indicus</v>
          </cell>
          <cell r="E405" t="str">
            <v>(Latham, 1790)</v>
          </cell>
          <cell r="F405" t="str">
            <v>R</v>
          </cell>
          <cell r="G405" t="str">
            <v>LC</v>
          </cell>
          <cell r="H405" t="str">
            <v>Y</v>
          </cell>
          <cell r="M405" t="str">
            <v>Y</v>
          </cell>
          <cell r="Q405" t="str">
            <v>Y</v>
          </cell>
        </row>
        <row r="406">
          <cell r="C406" t="str">
            <v>Snow Goose</v>
          </cell>
          <cell r="D406" t="str">
            <v>Chen caerulescens</v>
          </cell>
          <cell r="E406" t="str">
            <v>(Linnaeus, 1758)</v>
          </cell>
          <cell r="F406" t="str">
            <v>R</v>
          </cell>
          <cell r="G406" t="str">
            <v>LC</v>
          </cell>
          <cell r="H406" t="str">
            <v>Y</v>
          </cell>
          <cell r="I406" t="str">
            <v>Y</v>
          </cell>
          <cell r="M406" t="str">
            <v>Y</v>
          </cell>
          <cell r="Q406" t="str">
            <v>Y</v>
          </cell>
          <cell r="R406" t="str">
            <v>Y</v>
          </cell>
          <cell r="V406" t="str">
            <v>Anser caerulescens (1); Anser caerulescens (6); Anser caerulescens (10); Anser caerulescens (11)</v>
          </cell>
        </row>
        <row r="407">
          <cell r="C407" t="str">
            <v>Ross's Goose</v>
          </cell>
          <cell r="D407" t="str">
            <v>Chen rossii</v>
          </cell>
          <cell r="E407" t="str">
            <v>Cassin, 1861</v>
          </cell>
          <cell r="F407" t="str">
            <v>R</v>
          </cell>
          <cell r="G407" t="str">
            <v>LC</v>
          </cell>
          <cell r="H407" t="str">
            <v>Y</v>
          </cell>
          <cell r="I407" t="str">
            <v>Y</v>
          </cell>
          <cell r="Q407" t="str">
            <v>Y</v>
          </cell>
          <cell r="R407" t="str">
            <v>Y</v>
          </cell>
          <cell r="V407" t="str">
            <v>Anser rossii (1); Anser rossii (10); Anser rossi (11)</v>
          </cell>
        </row>
        <row r="408">
          <cell r="C408" t="str">
            <v>Emperor Goose</v>
          </cell>
          <cell r="D408" t="str">
            <v>Chen canagica</v>
          </cell>
          <cell r="E408" t="str">
            <v>(Sevastianov, 1802)</v>
          </cell>
          <cell r="F408" t="str">
            <v>R</v>
          </cell>
          <cell r="G408" t="str">
            <v>NT</v>
          </cell>
          <cell r="I408" t="str">
            <v>Y</v>
          </cell>
          <cell r="Q408" t="str">
            <v>Y</v>
          </cell>
          <cell r="V408" t="str">
            <v>Anser canagica (10)</v>
          </cell>
        </row>
        <row r="409">
          <cell r="D409" t="str">
            <v>Branta canadensis</v>
          </cell>
          <cell r="E409" t="str">
            <v>(Linnaeus, 1758)</v>
          </cell>
          <cell r="F409" t="str">
            <v>NR</v>
          </cell>
          <cell r="G409" t="str">
            <v>NR</v>
          </cell>
          <cell r="H409" t="str">
            <v>Y</v>
          </cell>
          <cell r="M409" t="str">
            <v>Y</v>
          </cell>
          <cell r="Q409" t="str">
            <v>Y</v>
          </cell>
          <cell r="R409" t="str">
            <v>Y</v>
          </cell>
          <cell r="S409" t="str">
            <v>Y</v>
          </cell>
          <cell r="X409" t="str">
            <v>Branta canadensis (Sibley and Monroe 1990, 1993) has been split into B. canadensis and B. hutchinsii following AOU (2004).</v>
          </cell>
        </row>
        <row r="410">
          <cell r="C410" t="str">
            <v>Canada Goose</v>
          </cell>
          <cell r="D410" t="str">
            <v>Branta canadensis</v>
          </cell>
          <cell r="E410" t="str">
            <v>(Linnaeus, 1758)</v>
          </cell>
          <cell r="F410" t="str">
            <v>R</v>
          </cell>
          <cell r="G410" t="str">
            <v>LC</v>
          </cell>
          <cell r="I410" t="str">
            <v>Y</v>
          </cell>
          <cell r="L410" t="str">
            <v>Y</v>
          </cell>
          <cell r="X410" t="str">
            <v>Branta canadensis (Sibley and Monroe 1990, 1993) has been split into B. canadensis and B. hutchinsii following AOU (2004).</v>
          </cell>
        </row>
        <row r="411">
          <cell r="C411" t="str">
            <v>Cackling Goose</v>
          </cell>
          <cell r="D411" t="str">
            <v>Branta hutchinsii</v>
          </cell>
          <cell r="E411" t="str">
            <v>(Richardson, 1832)</v>
          </cell>
          <cell r="F411" t="str">
            <v>R</v>
          </cell>
          <cell r="G411" t="str">
            <v>LC</v>
          </cell>
          <cell r="I411" t="str">
            <v>Y</v>
          </cell>
          <cell r="X411" t="str">
            <v>Branta canadensis (Sibley and Monroe 1990, 1993) has been split into B. canadensis and B. hutchinsii following AOU (2004).</v>
          </cell>
        </row>
        <row r="412">
          <cell r="C412" t="str">
            <v>Hawaiian Goose</v>
          </cell>
          <cell r="D412" t="str">
            <v>Branta sandvicensis</v>
          </cell>
          <cell r="E412" t="str">
            <v>(Vigors, 1834)</v>
          </cell>
          <cell r="F412" t="str">
            <v>R</v>
          </cell>
          <cell r="G412" t="str">
            <v>VU</v>
          </cell>
          <cell r="I412" t="str">
            <v>Y</v>
          </cell>
          <cell r="Q412" t="str">
            <v>Y</v>
          </cell>
          <cell r="W412" t="str">
            <v>Nene (10); Nene (15)</v>
          </cell>
        </row>
        <row r="413">
          <cell r="C413" t="str">
            <v>Barnacle Goose</v>
          </cell>
          <cell r="D413" t="str">
            <v>Branta leucopsis</v>
          </cell>
          <cell r="E413" t="str">
            <v>(Bechstein, 1803)</v>
          </cell>
          <cell r="F413" t="str">
            <v>R</v>
          </cell>
          <cell r="G413" t="str">
            <v>LC</v>
          </cell>
          <cell r="H413" t="str">
            <v>Y</v>
          </cell>
          <cell r="I413" t="str">
            <v>Y</v>
          </cell>
          <cell r="M413" t="str">
            <v>Y</v>
          </cell>
          <cell r="Q413" t="str">
            <v>Y</v>
          </cell>
        </row>
        <row r="414">
          <cell r="C414" t="str">
            <v>Brent Goose</v>
          </cell>
          <cell r="D414" t="str">
            <v>Branta bernicla</v>
          </cell>
          <cell r="E414" t="str">
            <v>(Linnaeus, 1758)</v>
          </cell>
          <cell r="F414" t="str">
            <v>R</v>
          </cell>
          <cell r="G414" t="str">
            <v>LC</v>
          </cell>
          <cell r="H414" t="str">
            <v>Y</v>
          </cell>
          <cell r="I414" t="str">
            <v>Y</v>
          </cell>
          <cell r="M414" t="str">
            <v>Y</v>
          </cell>
          <cell r="N414" t="str">
            <v>Y</v>
          </cell>
          <cell r="Q414" t="str">
            <v>Y</v>
          </cell>
          <cell r="R414" t="str">
            <v>Y</v>
          </cell>
          <cell r="W414" t="str">
            <v>Brant (2); Brant Goose (15)</v>
          </cell>
          <cell r="X414" t="str">
            <v>Branta bernicla (Sibley and Monroe 1990, 1993) was putatively split into B. bernicla, B. hrota and B. nigricans by Shields (1990) but this treatment is not followed by the BirdLife Taxonomic Working Group.</v>
          </cell>
        </row>
        <row r="415">
          <cell r="D415" t="str">
            <v>Branta hrota</v>
          </cell>
          <cell r="E415" t="str">
            <v>(O. F. Müller, 1776)</v>
          </cell>
          <cell r="F415" t="str">
            <v>NR</v>
          </cell>
          <cell r="G415" t="str">
            <v>NR</v>
          </cell>
          <cell r="T415" t="str">
            <v>Y</v>
          </cell>
          <cell r="U415" t="str">
            <v>Shields (1990)</v>
          </cell>
          <cell r="X415" t="str">
            <v>Branta bernicla (Sibley and Monroe 1990, 1993) was putatively split into B. bernicla, B. hrota and B. nigricans by Shields (1990) but this treatment is not followed by the BirdLife Taxonomic Working Group.</v>
          </cell>
        </row>
        <row r="416">
          <cell r="D416" t="str">
            <v>Branta nigricans</v>
          </cell>
          <cell r="E416" t="str">
            <v>(Lawrence, 1846)</v>
          </cell>
          <cell r="F416" t="str">
            <v>NR</v>
          </cell>
          <cell r="G416" t="str">
            <v>NR</v>
          </cell>
          <cell r="T416" t="str">
            <v>Y</v>
          </cell>
          <cell r="U416" t="str">
            <v>Shields (1990)</v>
          </cell>
          <cell r="X416" t="str">
            <v>Branta bernicla (Sibley and Monroe 1990, 1993) was putatively split into B. bernicla, B. hrota and B. nigricans by Shields (1990) but this treatment is not followed by the BirdLife Taxonomic Working Group.</v>
          </cell>
        </row>
        <row r="417">
          <cell r="C417" t="str">
            <v>Red-breasted Goose</v>
          </cell>
          <cell r="D417" t="str">
            <v>Branta ruficollis</v>
          </cell>
          <cell r="E417" t="str">
            <v>(Pallas, 1769)</v>
          </cell>
          <cell r="F417" t="str">
            <v>R</v>
          </cell>
          <cell r="G417" t="str">
            <v>EN</v>
          </cell>
          <cell r="H417" t="str">
            <v>Y</v>
          </cell>
          <cell r="M417" t="str">
            <v>Y</v>
          </cell>
          <cell r="Q417" t="str">
            <v>Y</v>
          </cell>
        </row>
        <row r="418">
          <cell r="C418" t="str">
            <v>Coscoroba Swan</v>
          </cell>
          <cell r="D418" t="str">
            <v>Coscoroba coscoroba</v>
          </cell>
          <cell r="E418" t="str">
            <v>(Molina, 1782)</v>
          </cell>
          <cell r="F418" t="str">
            <v>R</v>
          </cell>
          <cell r="G418" t="str">
            <v>LC</v>
          </cell>
          <cell r="P418" t="str">
            <v>Y</v>
          </cell>
          <cell r="Q418" t="str">
            <v>Y</v>
          </cell>
          <cell r="R418" t="str">
            <v>Y</v>
          </cell>
        </row>
        <row r="419">
          <cell r="C419" t="str">
            <v>Mute Swan</v>
          </cell>
          <cell r="D419" t="str">
            <v>Cygnus olor</v>
          </cell>
          <cell r="E419" t="str">
            <v>(Gmelin, 1789)</v>
          </cell>
          <cell r="F419" t="str">
            <v>R</v>
          </cell>
          <cell r="G419" t="str">
            <v>LC</v>
          </cell>
          <cell r="H419" t="str">
            <v>Y</v>
          </cell>
          <cell r="I419" t="str">
            <v>Y</v>
          </cell>
          <cell r="L419" t="str">
            <v>Y</v>
          </cell>
          <cell r="M419" t="str">
            <v>Y</v>
          </cell>
          <cell r="Q419" t="str">
            <v>Y</v>
          </cell>
          <cell r="S419" t="str">
            <v>Y</v>
          </cell>
        </row>
        <row r="420">
          <cell r="C420" t="str">
            <v>Black Swan</v>
          </cell>
          <cell r="D420" t="str">
            <v>Cygnus atratus</v>
          </cell>
          <cell r="E420" t="str">
            <v>(Latham, 1790)</v>
          </cell>
          <cell r="F420" t="str">
            <v>R</v>
          </cell>
          <cell r="G420" t="str">
            <v>LC</v>
          </cell>
          <cell r="H420" t="str">
            <v>Y</v>
          </cell>
          <cell r="L420" t="str">
            <v>Y</v>
          </cell>
          <cell r="Q420" t="str">
            <v>Y</v>
          </cell>
          <cell r="S420" t="str">
            <v>Y</v>
          </cell>
        </row>
        <row r="421">
          <cell r="C421" t="str">
            <v>Black-necked Swan</v>
          </cell>
          <cell r="D421" t="str">
            <v>Cygnus melancoryphus</v>
          </cell>
          <cell r="E421" t="str">
            <v>(Molina, 1782)</v>
          </cell>
          <cell r="F421" t="str">
            <v>R</v>
          </cell>
          <cell r="G421" t="str">
            <v>LC</v>
          </cell>
          <cell r="P421" t="str">
            <v>Y</v>
          </cell>
          <cell r="Q421" t="str">
            <v>Y</v>
          </cell>
          <cell r="R421" t="str">
            <v>Y</v>
          </cell>
          <cell r="V421" t="str">
            <v>Cygnus melanocorypha (10); Cygnus melanocoryphus (11)</v>
          </cell>
          <cell r="X421" t="str">
            <v>Gender agreement of species name follows David and Gosselin (2002a).</v>
          </cell>
        </row>
        <row r="422">
          <cell r="C422" t="str">
            <v>Whooper Swan</v>
          </cell>
          <cell r="D422" t="str">
            <v>Cygnus cygnus</v>
          </cell>
          <cell r="E422" t="str">
            <v>(Linnaeus, 1758)</v>
          </cell>
          <cell r="F422" t="str">
            <v>R</v>
          </cell>
          <cell r="G422" t="str">
            <v>LC</v>
          </cell>
          <cell r="H422" t="str">
            <v>Y</v>
          </cell>
          <cell r="I422" t="str">
            <v>Y</v>
          </cell>
          <cell r="M422" t="str">
            <v>Y</v>
          </cell>
          <cell r="Q422" t="str">
            <v>Y</v>
          </cell>
        </row>
        <row r="423">
          <cell r="C423" t="str">
            <v>Trumpeter Swan</v>
          </cell>
          <cell r="D423" t="str">
            <v>Cygnus buccinator</v>
          </cell>
          <cell r="E423" t="str">
            <v>Richardson, 1832</v>
          </cell>
          <cell r="F423" t="str">
            <v>R</v>
          </cell>
          <cell r="G423" t="str">
            <v>LC</v>
          </cell>
          <cell r="I423" t="str">
            <v>Y</v>
          </cell>
          <cell r="Q423" t="str">
            <v>Y</v>
          </cell>
          <cell r="R423" t="str">
            <v>Y</v>
          </cell>
        </row>
        <row r="424">
          <cell r="C424" t="str">
            <v>Tundra Swan</v>
          </cell>
          <cell r="D424" t="str">
            <v>Cygnus columbianus</v>
          </cell>
          <cell r="E424" t="str">
            <v>(Ord, 1815)</v>
          </cell>
          <cell r="F424" t="str">
            <v>R</v>
          </cell>
          <cell r="G424" t="str">
            <v>LC</v>
          </cell>
          <cell r="H424" t="str">
            <v>Y</v>
          </cell>
          <cell r="I424" t="str">
            <v>Y</v>
          </cell>
          <cell r="M424" t="str">
            <v>Y</v>
          </cell>
          <cell r="Q424" t="str">
            <v>Y</v>
          </cell>
          <cell r="R424" t="str">
            <v>Y</v>
          </cell>
          <cell r="W424" t="str">
            <v>Bewick's Swan (6)</v>
          </cell>
        </row>
        <row r="425">
          <cell r="C425" t="str">
            <v>Bewick's Swan</v>
          </cell>
          <cell r="D425" t="str">
            <v>Cygnus bewickii</v>
          </cell>
          <cell r="E425" t="str">
            <v>Yarrell, 1830</v>
          </cell>
          <cell r="F425" t="str">
            <v>UR</v>
          </cell>
          <cell r="G425" t="str">
            <v>UR</v>
          </cell>
          <cell r="T425" t="str">
            <v>Y</v>
          </cell>
          <cell r="U425" t="str">
            <v>Livezey (1996)</v>
          </cell>
        </row>
        <row r="426">
          <cell r="C426" t="str">
            <v>Freckled Duck</v>
          </cell>
          <cell r="D426" t="str">
            <v>Stictonetta naevosa</v>
          </cell>
          <cell r="E426" t="str">
            <v>(Gould, 1841)</v>
          </cell>
          <cell r="F426" t="str">
            <v>R</v>
          </cell>
          <cell r="G426" t="str">
            <v>LC</v>
          </cell>
          <cell r="L426" t="str">
            <v>Y</v>
          </cell>
          <cell r="Q426" t="str">
            <v>Y</v>
          </cell>
        </row>
        <row r="427">
          <cell r="C427" t="str">
            <v>Blue Duck</v>
          </cell>
          <cell r="D427" t="str">
            <v>Hymenolaimus malacorhynchos</v>
          </cell>
          <cell r="E427" t="str">
            <v>(Gmelin, 1789)</v>
          </cell>
          <cell r="F427" t="str">
            <v>R</v>
          </cell>
          <cell r="G427" t="str">
            <v>EN</v>
          </cell>
          <cell r="Q427" t="str">
            <v>Y</v>
          </cell>
          <cell r="S427" t="str">
            <v>Y</v>
          </cell>
        </row>
        <row r="428">
          <cell r="C428" t="str">
            <v>Flightless Steamerduck</v>
          </cell>
          <cell r="D428" t="str">
            <v>Tachyeres pteneres</v>
          </cell>
          <cell r="E428" t="str">
            <v>(Forster, 1844)</v>
          </cell>
          <cell r="F428" t="str">
            <v>R</v>
          </cell>
          <cell r="G428" t="str">
            <v>LC</v>
          </cell>
          <cell r="P428" t="str">
            <v>Y</v>
          </cell>
          <cell r="Q428" t="str">
            <v>Y</v>
          </cell>
          <cell r="R428" t="str">
            <v>Y</v>
          </cell>
          <cell r="W428" t="str">
            <v>Flightless Steamer-Duck (9); Fuegian Steamer Duck (15)</v>
          </cell>
        </row>
        <row r="429">
          <cell r="C429" t="str">
            <v>White-headed Steamerduck</v>
          </cell>
          <cell r="D429" t="str">
            <v>Tachyeres leucocephalus</v>
          </cell>
          <cell r="E429" t="str">
            <v>Humphrey &amp; Thompson, 1981</v>
          </cell>
          <cell r="F429" t="str">
            <v>R</v>
          </cell>
          <cell r="G429" t="str">
            <v>NT</v>
          </cell>
          <cell r="P429" t="str">
            <v>Y</v>
          </cell>
          <cell r="Q429" t="str">
            <v>Y</v>
          </cell>
          <cell r="R429" t="str">
            <v>Y</v>
          </cell>
          <cell r="V429" t="str">
            <v>Tachyeres leucocephala (11)</v>
          </cell>
          <cell r="W429" t="str">
            <v>White-headed Steamer-Duck (9); Chubut Steamerduck (10); Chubut Steamerduck (11); Chubut Steamer Duck (15)</v>
          </cell>
        </row>
        <row r="430">
          <cell r="C430" t="str">
            <v>Falkland Steamerduck</v>
          </cell>
          <cell r="D430" t="str">
            <v>Tachyeres brachypterus</v>
          </cell>
          <cell r="E430" t="str">
            <v>(Gmelin, 1789)</v>
          </cell>
          <cell r="F430" t="str">
            <v>R</v>
          </cell>
          <cell r="G430" t="str">
            <v>LC</v>
          </cell>
          <cell r="P430" t="str">
            <v>Y</v>
          </cell>
          <cell r="Q430" t="str">
            <v>Y</v>
          </cell>
          <cell r="R430" t="str">
            <v>Y</v>
          </cell>
          <cell r="W430" t="str">
            <v>Falkland Steamer-Duck (9); Falkland Steamer Duck (15)</v>
          </cell>
        </row>
        <row r="431">
          <cell r="C431" t="str">
            <v>Flying Steamerduck</v>
          </cell>
          <cell r="D431" t="str">
            <v>Tachyeres patachonicus</v>
          </cell>
          <cell r="E431" t="str">
            <v>(King, 1828)</v>
          </cell>
          <cell r="F431" t="str">
            <v>R</v>
          </cell>
          <cell r="G431" t="str">
            <v>LC</v>
          </cell>
          <cell r="P431" t="str">
            <v>Y</v>
          </cell>
          <cell r="Q431" t="str">
            <v>Y</v>
          </cell>
          <cell r="R431" t="str">
            <v>Y</v>
          </cell>
          <cell r="W431" t="str">
            <v>Flying Steamer-Duck (9); Flying Steamer Duck (15)</v>
          </cell>
        </row>
        <row r="432">
          <cell r="C432" t="str">
            <v>Torrent Duck</v>
          </cell>
          <cell r="D432" t="str">
            <v>Merganetta armata</v>
          </cell>
          <cell r="E432" t="str">
            <v>Gould, 1842</v>
          </cell>
          <cell r="F432" t="str">
            <v>R</v>
          </cell>
          <cell r="G432" t="str">
            <v>LC</v>
          </cell>
          <cell r="P432" t="str">
            <v>Y</v>
          </cell>
          <cell r="Q432" t="str">
            <v>Y</v>
          </cell>
          <cell r="R432" t="str">
            <v>Y</v>
          </cell>
        </row>
        <row r="433">
          <cell r="C433" t="str">
            <v>Spur-winged Goose</v>
          </cell>
          <cell r="D433" t="str">
            <v>Plectropterus gambensis</v>
          </cell>
          <cell r="E433" t="str">
            <v>(Linnaeus, 1766)</v>
          </cell>
          <cell r="F433" t="str">
            <v>R</v>
          </cell>
          <cell r="G433" t="str">
            <v>LC</v>
          </cell>
          <cell r="H433" t="str">
            <v>Y</v>
          </cell>
          <cell r="M433" t="str">
            <v>Y</v>
          </cell>
          <cell r="N433" t="str">
            <v>Y</v>
          </cell>
          <cell r="Q433" t="str">
            <v>Y</v>
          </cell>
        </row>
        <row r="434">
          <cell r="C434" t="str">
            <v>Comb Duck</v>
          </cell>
          <cell r="D434" t="str">
            <v>Sarkidiornis melanotos</v>
          </cell>
          <cell r="E434" t="str">
            <v>(Pennant, 1769)</v>
          </cell>
          <cell r="F434" t="str">
            <v>R</v>
          </cell>
          <cell r="G434" t="str">
            <v>LC</v>
          </cell>
          <cell r="I434" t="str">
            <v>Y</v>
          </cell>
          <cell r="N434" t="str">
            <v>Y</v>
          </cell>
          <cell r="P434" t="str">
            <v>Y</v>
          </cell>
          <cell r="Q434" t="str">
            <v>Y</v>
          </cell>
          <cell r="R434" t="str">
            <v>Y</v>
          </cell>
          <cell r="W434" t="str">
            <v>Knob-billed Duck (7); Knob-billed Duck (15)</v>
          </cell>
          <cell r="X434" t="str">
            <v>Sarkidiornis sylvicola, previously treated as a species in Collar and Andrew (1988), is now considered a subspecies of S. melanotos following Sibley and Monroe (1990, 1993).</v>
          </cell>
        </row>
        <row r="435">
          <cell r="D435" t="str">
            <v>Sarkidiornis sylvicola</v>
          </cell>
          <cell r="E435" t="str">
            <v>H. &amp; R. Ihering, 1907</v>
          </cell>
          <cell r="F435" t="str">
            <v>NR</v>
          </cell>
          <cell r="G435" t="str">
            <v>NR</v>
          </cell>
          <cell r="T435" t="str">
            <v>Y</v>
          </cell>
          <cell r="U435" t="str">
            <v>Collar and Andrew (1988)</v>
          </cell>
          <cell r="X435" t="str">
            <v>Sarkidiornis sylvicola, previously treated as a species in Collar and Andrew (1988), is now considered a subspecies of S. melanotos following Sibley and Monroe (1990, 1993).</v>
          </cell>
        </row>
        <row r="436">
          <cell r="C436" t="str">
            <v>Blue-winged Goose</v>
          </cell>
          <cell r="D436" t="str">
            <v>Cyanochen cyanoptera</v>
          </cell>
          <cell r="E436" t="str">
            <v>(Rüppell, 1845)</v>
          </cell>
          <cell r="F436" t="str">
            <v>R</v>
          </cell>
          <cell r="G436" t="str">
            <v>VU</v>
          </cell>
          <cell r="N436" t="str">
            <v>Y</v>
          </cell>
          <cell r="Q436" t="str">
            <v>Y</v>
          </cell>
          <cell r="V436" t="str">
            <v>Cyanochen cyanopterus (7); Cyanochen cyanopterus (10)</v>
          </cell>
          <cell r="X436" t="str">
            <v>Gender agreement of species name follows David and Gosselin (2002b).</v>
          </cell>
        </row>
        <row r="437">
          <cell r="C437" t="str">
            <v>Mauritius Shelduck</v>
          </cell>
          <cell r="D437" t="str">
            <v>Alopochen mauritianus</v>
          </cell>
          <cell r="E437" t="str">
            <v>(Newton &amp; Gadow, 1893)</v>
          </cell>
          <cell r="F437" t="str">
            <v>R</v>
          </cell>
          <cell r="G437" t="str">
            <v>EX</v>
          </cell>
          <cell r="K437" t="str">
            <v>Y</v>
          </cell>
          <cell r="W437" t="str">
            <v>Mauritian Shelduck (4)</v>
          </cell>
        </row>
        <row r="438">
          <cell r="C438" t="str">
            <v>Egyptian Goose</v>
          </cell>
          <cell r="D438" t="str">
            <v>Alopochen aegyptiaca</v>
          </cell>
          <cell r="E438" t="str">
            <v>(Linnaeus, 1766)</v>
          </cell>
          <cell r="F438" t="str">
            <v>R</v>
          </cell>
          <cell r="G438" t="str">
            <v>LC</v>
          </cell>
          <cell r="H438" t="str">
            <v>Y</v>
          </cell>
          <cell r="M438" t="str">
            <v>Y</v>
          </cell>
          <cell r="N438" t="str">
            <v>Y</v>
          </cell>
          <cell r="Q438" t="str">
            <v>Y</v>
          </cell>
          <cell r="V438" t="str">
            <v>Alopochen aegyptiacus (6); Alopochen aegyptiacus (7); Alopochen aegyptiacus (10)</v>
          </cell>
          <cell r="X438" t="str">
            <v>Gender agreement of species name follows David and Gosselin (2002b).</v>
          </cell>
        </row>
        <row r="439">
          <cell r="C439" t="str">
            <v>Reunion Shelduck</v>
          </cell>
          <cell r="D439" t="str">
            <v>Alopochen kervazoi</v>
          </cell>
          <cell r="E439" t="str">
            <v>(Cowles, 1994)</v>
          </cell>
          <cell r="F439" t="str">
            <v>R</v>
          </cell>
          <cell r="G439" t="str">
            <v>EX</v>
          </cell>
          <cell r="T439" t="str">
            <v>Y</v>
          </cell>
          <cell r="U439" t="str">
            <v>Cowles (1994)</v>
          </cell>
          <cell r="V439" t="str">
            <v>Mascarenachen kervazoi (13)</v>
          </cell>
          <cell r="W439" t="str">
            <v>Réunion Shelduck (14)</v>
          </cell>
          <cell r="X439" t="str">
            <v>This species was omitted in error from Brooks (2000). Use of the genus Alopochen follows Livezey (1997).</v>
          </cell>
        </row>
        <row r="440">
          <cell r="C440" t="str">
            <v>Orinoco Goose</v>
          </cell>
          <cell r="D440" t="str">
            <v>Neochen jubata</v>
          </cell>
          <cell r="E440" t="str">
            <v>(Spix, 1825)</v>
          </cell>
          <cell r="F440" t="str">
            <v>R</v>
          </cell>
          <cell r="G440" t="str">
            <v>NT</v>
          </cell>
          <cell r="I440" t="str">
            <v>Y</v>
          </cell>
          <cell r="P440" t="str">
            <v>Y</v>
          </cell>
          <cell r="Q440" t="str">
            <v>Y</v>
          </cell>
          <cell r="R440" t="str">
            <v>Y</v>
          </cell>
        </row>
        <row r="441">
          <cell r="C441" t="str">
            <v>Andean Goose</v>
          </cell>
          <cell r="D441" t="str">
            <v>Chloephaga melanoptera</v>
          </cell>
          <cell r="E441" t="str">
            <v>(Eyton, 1838)</v>
          </cell>
          <cell r="F441" t="str">
            <v>R</v>
          </cell>
          <cell r="G441" t="str">
            <v>LC</v>
          </cell>
          <cell r="P441" t="str">
            <v>Y</v>
          </cell>
          <cell r="Q441" t="str">
            <v>Y</v>
          </cell>
          <cell r="R441" t="str">
            <v>Y</v>
          </cell>
        </row>
        <row r="442">
          <cell r="C442" t="str">
            <v>Upland Goose</v>
          </cell>
          <cell r="D442" t="str">
            <v>Chloephaga picta</v>
          </cell>
          <cell r="E442" t="str">
            <v>(Gmelin, 1789)</v>
          </cell>
          <cell r="F442" t="str">
            <v>R</v>
          </cell>
          <cell r="G442" t="str">
            <v>LC</v>
          </cell>
          <cell r="P442" t="str">
            <v>Y</v>
          </cell>
          <cell r="Q442" t="str">
            <v>Y</v>
          </cell>
          <cell r="R442" t="str">
            <v>Y</v>
          </cell>
        </row>
        <row r="443">
          <cell r="C443" t="str">
            <v>Kelp Goose</v>
          </cell>
          <cell r="D443" t="str">
            <v>Chloephaga hybrida</v>
          </cell>
          <cell r="E443" t="str">
            <v>(Molina, 1782)</v>
          </cell>
          <cell r="F443" t="str">
            <v>R</v>
          </cell>
          <cell r="G443" t="str">
            <v>LC</v>
          </cell>
          <cell r="P443" t="str">
            <v>Y</v>
          </cell>
          <cell r="Q443" t="str">
            <v>Y</v>
          </cell>
          <cell r="R443" t="str">
            <v>Y</v>
          </cell>
        </row>
        <row r="444">
          <cell r="C444" t="str">
            <v>Ashy-headed Goose</v>
          </cell>
          <cell r="D444" t="str">
            <v>Chloephaga poliocephala</v>
          </cell>
          <cell r="E444" t="str">
            <v>Sclater, 1857</v>
          </cell>
          <cell r="F444" t="str">
            <v>R</v>
          </cell>
          <cell r="G444" t="str">
            <v>LC</v>
          </cell>
          <cell r="P444" t="str">
            <v>Y</v>
          </cell>
          <cell r="Q444" t="str">
            <v>Y</v>
          </cell>
          <cell r="R444" t="str">
            <v>Y</v>
          </cell>
        </row>
        <row r="445">
          <cell r="C445" t="str">
            <v>Ruddy-headed Goose</v>
          </cell>
          <cell r="D445" t="str">
            <v>Chloephaga rubidiceps</v>
          </cell>
          <cell r="E445" t="str">
            <v>P.L. Sclater, 1861</v>
          </cell>
          <cell r="F445" t="str">
            <v>R</v>
          </cell>
          <cell r="G445" t="str">
            <v>LC</v>
          </cell>
          <cell r="P445" t="str">
            <v>Y</v>
          </cell>
          <cell r="Q445" t="str">
            <v>Y</v>
          </cell>
          <cell r="R445" t="str">
            <v>Y</v>
          </cell>
        </row>
        <row r="446">
          <cell r="C446" t="str">
            <v>Ruddy Shelduck</v>
          </cell>
          <cell r="D446" t="str">
            <v>Tadorna ferruginea</v>
          </cell>
          <cell r="E446" t="str">
            <v>(Pallas, 1764)</v>
          </cell>
          <cell r="F446" t="str">
            <v>R</v>
          </cell>
          <cell r="G446" t="str">
            <v>LC</v>
          </cell>
          <cell r="H446" t="str">
            <v>Y</v>
          </cell>
          <cell r="M446" t="str">
            <v>Y</v>
          </cell>
          <cell r="N446" t="str">
            <v>Y</v>
          </cell>
          <cell r="Q446" t="str">
            <v>Y</v>
          </cell>
        </row>
        <row r="447">
          <cell r="C447" t="str">
            <v>South African Shelduck</v>
          </cell>
          <cell r="D447" t="str">
            <v>Tadorna cana</v>
          </cell>
          <cell r="E447" t="str">
            <v>(Gmelin, 1789)</v>
          </cell>
          <cell r="F447" t="str">
            <v>R</v>
          </cell>
          <cell r="G447" t="str">
            <v>LC</v>
          </cell>
          <cell r="N447" t="str">
            <v>Y</v>
          </cell>
          <cell r="Q447" t="str">
            <v>Y</v>
          </cell>
        </row>
        <row r="448">
          <cell r="C448" t="str">
            <v>Australian Shelduck</v>
          </cell>
          <cell r="D448" t="str">
            <v>Tadorna tadornoides</v>
          </cell>
          <cell r="E448" t="str">
            <v>Jardine &amp; Selby, 1828</v>
          </cell>
          <cell r="F448" t="str">
            <v>R</v>
          </cell>
          <cell r="G448" t="str">
            <v>LC</v>
          </cell>
          <cell r="L448" t="str">
            <v>Y</v>
          </cell>
          <cell r="Q448" t="str">
            <v>Y</v>
          </cell>
          <cell r="S448" t="str">
            <v>Y</v>
          </cell>
          <cell r="W448" t="str">
            <v>Chestnut-breasted Shelduck (12)</v>
          </cell>
        </row>
        <row r="449">
          <cell r="C449" t="str">
            <v>Paradise Shelduck</v>
          </cell>
          <cell r="D449" t="str">
            <v>Tadorna variegata</v>
          </cell>
          <cell r="E449" t="str">
            <v>(Gmelin, 1789)</v>
          </cell>
          <cell r="F449" t="str">
            <v>R</v>
          </cell>
          <cell r="G449" t="str">
            <v>LC</v>
          </cell>
          <cell r="L449" t="str">
            <v>Y</v>
          </cell>
          <cell r="Q449" t="str">
            <v>Y</v>
          </cell>
          <cell r="S449" t="str">
            <v>Y</v>
          </cell>
          <cell r="V449" t="str">
            <v>Tadorna variegate (12)</v>
          </cell>
        </row>
        <row r="450">
          <cell r="C450" t="str">
            <v>Crested Shelduck</v>
          </cell>
          <cell r="D450" t="str">
            <v>Tadorna cristata</v>
          </cell>
          <cell r="E450" t="str">
            <v>(Kuroda, 1917)</v>
          </cell>
          <cell r="F450" t="str">
            <v>R</v>
          </cell>
          <cell r="G450" t="str">
            <v>CR</v>
          </cell>
          <cell r="Q450" t="str">
            <v>Y</v>
          </cell>
        </row>
        <row r="451">
          <cell r="C451" t="str">
            <v>Common Shelduck</v>
          </cell>
          <cell r="D451" t="str">
            <v>Tadorna tadorna</v>
          </cell>
          <cell r="E451" t="str">
            <v>(Linnaeus, 1758)</v>
          </cell>
          <cell r="F451" t="str">
            <v>R</v>
          </cell>
          <cell r="G451" t="str">
            <v>LC</v>
          </cell>
          <cell r="H451" t="str">
            <v>Y</v>
          </cell>
          <cell r="M451" t="str">
            <v>Y</v>
          </cell>
          <cell r="N451" t="str">
            <v>Y</v>
          </cell>
          <cell r="Q451" t="str">
            <v>Y</v>
          </cell>
          <cell r="W451" t="str">
            <v>Shelduck (6)</v>
          </cell>
        </row>
        <row r="452">
          <cell r="C452" t="str">
            <v>Radjah Shelduck</v>
          </cell>
          <cell r="D452" t="str">
            <v>Tadorna radjah</v>
          </cell>
          <cell r="E452" t="str">
            <v>(Lesson, 1828)</v>
          </cell>
          <cell r="F452" t="str">
            <v>R</v>
          </cell>
          <cell r="G452" t="str">
            <v>LC</v>
          </cell>
          <cell r="L452" t="str">
            <v>Y</v>
          </cell>
          <cell r="Q452" t="str">
            <v>Y</v>
          </cell>
          <cell r="W452" t="str">
            <v>Raja Shelduck (15)</v>
          </cell>
        </row>
        <row r="453">
          <cell r="C453" t="str">
            <v>Pink-eared Duck</v>
          </cell>
          <cell r="D453" t="str">
            <v>Malacorhynchus membranaceus</v>
          </cell>
          <cell r="E453" t="str">
            <v>(Latham, 1801)</v>
          </cell>
          <cell r="F453" t="str">
            <v>R</v>
          </cell>
          <cell r="G453" t="str">
            <v>LC</v>
          </cell>
          <cell r="L453" t="str">
            <v>Y</v>
          </cell>
          <cell r="Q453" t="str">
            <v>Y</v>
          </cell>
        </row>
        <row r="454">
          <cell r="C454" t="str">
            <v>Salvadori's Teal</v>
          </cell>
          <cell r="D454" t="str">
            <v>Salvadorina waigiuensis</v>
          </cell>
          <cell r="E454" t="str">
            <v>Rothschild &amp; Hartert, 1894</v>
          </cell>
          <cell r="F454" t="str">
            <v>R</v>
          </cell>
          <cell r="G454" t="str">
            <v>VU</v>
          </cell>
          <cell r="Q454" t="str">
            <v>Y</v>
          </cell>
        </row>
        <row r="455">
          <cell r="C455" t="str">
            <v>Muscovy Duck</v>
          </cell>
          <cell r="D455" t="str">
            <v>Cairina moschata</v>
          </cell>
          <cell r="E455" t="str">
            <v>(Linnaeus, 1758)</v>
          </cell>
          <cell r="F455" t="str">
            <v>R</v>
          </cell>
          <cell r="G455" t="str">
            <v>LC</v>
          </cell>
          <cell r="I455" t="str">
            <v>Y</v>
          </cell>
          <cell r="P455" t="str">
            <v>Y</v>
          </cell>
          <cell r="Q455" t="str">
            <v>Y</v>
          </cell>
          <cell r="R455" t="str">
            <v>Y</v>
          </cell>
        </row>
        <row r="456">
          <cell r="C456" t="str">
            <v>White-winged Duck</v>
          </cell>
          <cell r="D456" t="str">
            <v>Cairina scutulata</v>
          </cell>
          <cell r="E456" t="str">
            <v>(S. Müller, 1842)</v>
          </cell>
          <cell r="F456" t="str">
            <v>R</v>
          </cell>
          <cell r="G456" t="str">
            <v>EN</v>
          </cell>
          <cell r="Q456" t="str">
            <v>Y</v>
          </cell>
        </row>
        <row r="457">
          <cell r="C457" t="str">
            <v>Hartlaub's Duck</v>
          </cell>
          <cell r="D457" t="str">
            <v>Pteronetta hartlaubii</v>
          </cell>
          <cell r="E457" t="str">
            <v>(Cassin, 1859)</v>
          </cell>
          <cell r="F457" t="str">
            <v>R</v>
          </cell>
          <cell r="G457" t="str">
            <v>LC</v>
          </cell>
          <cell r="N457" t="str">
            <v>Y</v>
          </cell>
          <cell r="Q457" t="str">
            <v>Y</v>
          </cell>
        </row>
        <row r="458">
          <cell r="C458" t="str">
            <v>Wood Duck</v>
          </cell>
          <cell r="D458" t="str">
            <v>Aix sponsa</v>
          </cell>
          <cell r="E458" t="str">
            <v>(Linnaeus, 1758)</v>
          </cell>
          <cell r="F458" t="str">
            <v>R</v>
          </cell>
          <cell r="G458" t="str">
            <v>LC</v>
          </cell>
          <cell r="H458" t="str">
            <v>Y</v>
          </cell>
          <cell r="I458" t="str">
            <v>Y</v>
          </cell>
          <cell r="M458" t="str">
            <v>Y</v>
          </cell>
          <cell r="Q458" t="str">
            <v>Y</v>
          </cell>
          <cell r="R458" t="str">
            <v>Y</v>
          </cell>
        </row>
        <row r="459">
          <cell r="C459" t="str">
            <v>Mandarin Duck</v>
          </cell>
          <cell r="D459" t="str">
            <v>Aix galericulata</v>
          </cell>
          <cell r="E459" t="str">
            <v>(Linnaeus, 1758)</v>
          </cell>
          <cell r="F459" t="str">
            <v>R</v>
          </cell>
          <cell r="G459" t="str">
            <v>LC</v>
          </cell>
          <cell r="H459" t="str">
            <v>Y</v>
          </cell>
          <cell r="M459" t="str">
            <v>Y</v>
          </cell>
          <cell r="Q459" t="str">
            <v>Y</v>
          </cell>
          <cell r="W459" t="str">
            <v>Mandarin (6)</v>
          </cell>
        </row>
        <row r="460">
          <cell r="C460" t="str">
            <v>Australian Wood Duck</v>
          </cell>
          <cell r="D460" t="str">
            <v>Chenonetta jubata</v>
          </cell>
          <cell r="E460" t="str">
            <v>(Latham, 1801)</v>
          </cell>
          <cell r="F460" t="str">
            <v>R</v>
          </cell>
          <cell r="G460" t="str">
            <v>LC</v>
          </cell>
          <cell r="L460" t="str">
            <v>Y</v>
          </cell>
          <cell r="Q460" t="str">
            <v>Y</v>
          </cell>
          <cell r="S460" t="str">
            <v>Y</v>
          </cell>
          <cell r="W460" t="str">
            <v>Maned Duck (10); Maned Duck (15)</v>
          </cell>
        </row>
        <row r="461">
          <cell r="C461" t="str">
            <v>Green Pygmy-goose</v>
          </cell>
          <cell r="D461" t="str">
            <v>Nettapus pulchellus</v>
          </cell>
          <cell r="E461" t="str">
            <v>Gould, 1842</v>
          </cell>
          <cell r="F461" t="str">
            <v>R</v>
          </cell>
          <cell r="G461" t="str">
            <v>LC</v>
          </cell>
          <cell r="L461" t="str">
            <v>Y</v>
          </cell>
          <cell r="Q461" t="str">
            <v>Y</v>
          </cell>
          <cell r="W461" t="str">
            <v>Green Pygmy Goose (15)</v>
          </cell>
        </row>
        <row r="462">
          <cell r="C462" t="str">
            <v>Cotton Pygmy-goose</v>
          </cell>
          <cell r="D462" t="str">
            <v>Nettapus coromandelianus</v>
          </cell>
          <cell r="E462" t="str">
            <v>(Gmelin, 1789)</v>
          </cell>
          <cell r="F462" t="str">
            <v>R</v>
          </cell>
          <cell r="G462" t="str">
            <v>LC</v>
          </cell>
          <cell r="H462" t="str">
            <v>Y</v>
          </cell>
          <cell r="L462" t="str">
            <v>Y</v>
          </cell>
          <cell r="Q462" t="str">
            <v>Y</v>
          </cell>
          <cell r="W462" t="str">
            <v>Cotton Pygmy Goose (15)</v>
          </cell>
        </row>
        <row r="463">
          <cell r="C463" t="str">
            <v>African Pygmy-goose</v>
          </cell>
          <cell r="D463" t="str">
            <v>Nettapus auritus</v>
          </cell>
          <cell r="E463" t="str">
            <v>(Boddaert, 1783)</v>
          </cell>
          <cell r="F463" t="str">
            <v>R</v>
          </cell>
          <cell r="G463" t="str">
            <v>LC</v>
          </cell>
          <cell r="N463" t="str">
            <v>Y</v>
          </cell>
          <cell r="Q463" t="str">
            <v>Y</v>
          </cell>
          <cell r="W463" t="str">
            <v>Pygmy Goose (7); African Pygmy Goose (15)</v>
          </cell>
        </row>
        <row r="464">
          <cell r="C464" t="str">
            <v>Brazilian Teal</v>
          </cell>
          <cell r="D464" t="str">
            <v>Amazonetta brasiliensis</v>
          </cell>
          <cell r="E464" t="str">
            <v>(Gmelin, 1789)</v>
          </cell>
          <cell r="F464" t="str">
            <v>R</v>
          </cell>
          <cell r="G464" t="str">
            <v>LC</v>
          </cell>
          <cell r="P464" t="str">
            <v>Y</v>
          </cell>
          <cell r="Q464" t="str">
            <v>Y</v>
          </cell>
          <cell r="R464" t="str">
            <v>Y</v>
          </cell>
        </row>
        <row r="465">
          <cell r="C465" t="str">
            <v>Ringed Teal</v>
          </cell>
          <cell r="D465" t="str">
            <v>Callonetta leucophrys</v>
          </cell>
          <cell r="E465" t="str">
            <v>(Vieillot, 1816)</v>
          </cell>
          <cell r="F465" t="str">
            <v>R</v>
          </cell>
          <cell r="G465" t="str">
            <v>LC</v>
          </cell>
          <cell r="P465" t="str">
            <v>Y</v>
          </cell>
          <cell r="Q465" t="str">
            <v>Y</v>
          </cell>
          <cell r="R465" t="str">
            <v>Y</v>
          </cell>
        </row>
        <row r="466">
          <cell r="C466" t="str">
            <v>Crested Duck</v>
          </cell>
          <cell r="D466" t="str">
            <v>Lophonetta specularioides</v>
          </cell>
          <cell r="E466" t="str">
            <v>King, 1828</v>
          </cell>
          <cell r="F466" t="str">
            <v>R</v>
          </cell>
          <cell r="G466" t="str">
            <v>LC</v>
          </cell>
          <cell r="P466" t="str">
            <v>Y</v>
          </cell>
          <cell r="Q466" t="str">
            <v>Y</v>
          </cell>
          <cell r="R466" t="str">
            <v>Y</v>
          </cell>
          <cell r="V466" t="str">
            <v>Anas specularioides (10); Anas specularioides (11)</v>
          </cell>
        </row>
        <row r="467">
          <cell r="C467" t="str">
            <v>Spectacled Duck</v>
          </cell>
          <cell r="D467" t="str">
            <v>Speculanas specularis</v>
          </cell>
          <cell r="E467" t="str">
            <v>King, 1828</v>
          </cell>
          <cell r="F467" t="str">
            <v>R</v>
          </cell>
          <cell r="G467" t="str">
            <v>NT</v>
          </cell>
          <cell r="P467" t="str">
            <v>Y</v>
          </cell>
          <cell r="Q467" t="str">
            <v>Y</v>
          </cell>
          <cell r="R467" t="str">
            <v>Y</v>
          </cell>
          <cell r="V467" t="str">
            <v>Anas specularis (10); Anas specularis (11)</v>
          </cell>
          <cell r="W467" t="str">
            <v>Bronze-winged Duck (15)</v>
          </cell>
        </row>
        <row r="468">
          <cell r="C468" t="str">
            <v>Amsterdam Duck</v>
          </cell>
          <cell r="D468" t="str">
            <v>Anas marecula</v>
          </cell>
          <cell r="E468" t="str">
            <v>Olson &amp; Jouventin, 1996</v>
          </cell>
          <cell r="F468" t="str">
            <v>R</v>
          </cell>
          <cell r="G468" t="str">
            <v>EX</v>
          </cell>
          <cell r="K468" t="str">
            <v>Y</v>
          </cell>
          <cell r="W468" t="str">
            <v>Amsterdam Island Duck (4)</v>
          </cell>
        </row>
        <row r="469">
          <cell r="C469" t="str">
            <v>Mauritius Duck</v>
          </cell>
          <cell r="D469" t="str">
            <v>Anas theodori</v>
          </cell>
          <cell r="E469" t="str">
            <v>Newton &amp; Gadow, 1893</v>
          </cell>
          <cell r="F469" t="str">
            <v>R</v>
          </cell>
          <cell r="G469" t="str">
            <v>EX</v>
          </cell>
          <cell r="K469" t="str">
            <v>Y</v>
          </cell>
          <cell r="W469" t="str">
            <v>Mauritian Duck (4)</v>
          </cell>
        </row>
        <row r="470">
          <cell r="C470" t="str">
            <v>Cape Teal</v>
          </cell>
          <cell r="D470" t="str">
            <v>Anas capensis</v>
          </cell>
          <cell r="E470" t="str">
            <v>Gmelin, 1789</v>
          </cell>
          <cell r="F470" t="str">
            <v>R</v>
          </cell>
          <cell r="G470" t="str">
            <v>LC</v>
          </cell>
          <cell r="H470" t="str">
            <v>Y</v>
          </cell>
          <cell r="M470" t="str">
            <v>Y</v>
          </cell>
          <cell r="N470" t="str">
            <v>Y</v>
          </cell>
          <cell r="Q470" t="str">
            <v>Y</v>
          </cell>
        </row>
        <row r="471">
          <cell r="C471" t="str">
            <v>Gadwall</v>
          </cell>
          <cell r="D471" t="str">
            <v>Anas strepera</v>
          </cell>
          <cell r="E471" t="str">
            <v>Linnaeus, 1758</v>
          </cell>
          <cell r="F471" t="str">
            <v>R</v>
          </cell>
          <cell r="G471" t="str">
            <v>LC</v>
          </cell>
          <cell r="H471" t="str">
            <v>Y</v>
          </cell>
          <cell r="I471" t="str">
            <v>Y</v>
          </cell>
          <cell r="M471" t="str">
            <v>Y</v>
          </cell>
          <cell r="N471" t="str">
            <v>Y</v>
          </cell>
          <cell r="Q471" t="str">
            <v>Y</v>
          </cell>
          <cell r="R471" t="str">
            <v>Y</v>
          </cell>
        </row>
        <row r="472">
          <cell r="C472" t="str">
            <v>Falcated Duck</v>
          </cell>
          <cell r="D472" t="str">
            <v>Anas falcata</v>
          </cell>
          <cell r="E472" t="str">
            <v>Georgi, 1775</v>
          </cell>
          <cell r="F472" t="str">
            <v>R</v>
          </cell>
          <cell r="G472" t="str">
            <v>NT</v>
          </cell>
          <cell r="H472" t="str">
            <v>Y</v>
          </cell>
          <cell r="I472" t="str">
            <v>Y</v>
          </cell>
          <cell r="M472" t="str">
            <v>Y</v>
          </cell>
          <cell r="Q472" t="str">
            <v>Y</v>
          </cell>
          <cell r="W472" t="str">
            <v>Falcated Teal (1)</v>
          </cell>
        </row>
        <row r="473">
          <cell r="C473" t="str">
            <v>Eurasian Wigeon</v>
          </cell>
          <cell r="D473" t="str">
            <v>Anas penelope</v>
          </cell>
          <cell r="E473" t="str">
            <v>Linnaeus, 1758</v>
          </cell>
          <cell r="F473" t="str">
            <v>R</v>
          </cell>
          <cell r="G473" t="str">
            <v>LC</v>
          </cell>
          <cell r="H473" t="str">
            <v>Y</v>
          </cell>
          <cell r="I473" t="str">
            <v>Y</v>
          </cell>
          <cell r="M473" t="str">
            <v>Y</v>
          </cell>
          <cell r="N473" t="str">
            <v>Y</v>
          </cell>
          <cell r="Q473" t="str">
            <v>Y</v>
          </cell>
          <cell r="R473" t="str">
            <v>Y</v>
          </cell>
          <cell r="W473" t="str">
            <v>Wigeon (6); European Wigeon (7)</v>
          </cell>
        </row>
        <row r="474">
          <cell r="C474" t="str">
            <v>American Wigeon</v>
          </cell>
          <cell r="D474" t="str">
            <v>Anas americana</v>
          </cell>
          <cell r="E474" t="str">
            <v>Gmelin, 1789</v>
          </cell>
          <cell r="F474" t="str">
            <v>R</v>
          </cell>
          <cell r="G474" t="str">
            <v>LC</v>
          </cell>
          <cell r="H474" t="str">
            <v>Y</v>
          </cell>
          <cell r="I474" t="str">
            <v>Y</v>
          </cell>
          <cell r="M474" t="str">
            <v>Y</v>
          </cell>
          <cell r="N474" t="str">
            <v>Y</v>
          </cell>
          <cell r="P474" t="str">
            <v>Y</v>
          </cell>
          <cell r="Q474" t="str">
            <v>Y</v>
          </cell>
          <cell r="R474" t="str">
            <v>Y</v>
          </cell>
        </row>
        <row r="475">
          <cell r="C475" t="str">
            <v>Chiloe Wigeon</v>
          </cell>
          <cell r="D475" t="str">
            <v>Anas sibilatrix</v>
          </cell>
          <cell r="E475" t="str">
            <v>Poeppig, 1829</v>
          </cell>
          <cell r="F475" t="str">
            <v>R</v>
          </cell>
          <cell r="G475" t="str">
            <v>LC</v>
          </cell>
          <cell r="P475" t="str">
            <v>Y</v>
          </cell>
          <cell r="Q475" t="str">
            <v>Y</v>
          </cell>
          <cell r="R475" t="str">
            <v>Y</v>
          </cell>
        </row>
        <row r="476">
          <cell r="C476" t="str">
            <v>African Black Duck</v>
          </cell>
          <cell r="D476" t="str">
            <v>Anas sparsa</v>
          </cell>
          <cell r="E476" t="str">
            <v>Eyton, 1838</v>
          </cell>
          <cell r="F476" t="str">
            <v>R</v>
          </cell>
          <cell r="G476" t="str">
            <v>LC</v>
          </cell>
          <cell r="N476" t="str">
            <v>Y</v>
          </cell>
          <cell r="Q476" t="str">
            <v>Y</v>
          </cell>
        </row>
        <row r="477">
          <cell r="C477" t="str">
            <v>American Black Duck</v>
          </cell>
          <cell r="D477" t="str">
            <v>Anas rubripes</v>
          </cell>
          <cell r="E477" t="str">
            <v>Brewster, 1902</v>
          </cell>
          <cell r="F477" t="str">
            <v>R</v>
          </cell>
          <cell r="G477" t="str">
            <v>LC</v>
          </cell>
          <cell r="H477" t="str">
            <v>Y</v>
          </cell>
          <cell r="I477" t="str">
            <v>Y</v>
          </cell>
          <cell r="M477" t="str">
            <v>Y</v>
          </cell>
          <cell r="Q477" t="str">
            <v>Y</v>
          </cell>
          <cell r="R477" t="str">
            <v>Y</v>
          </cell>
          <cell r="W477" t="str">
            <v>Black Duck (6)</v>
          </cell>
        </row>
        <row r="478">
          <cell r="C478" t="str">
            <v>Mottled Duck</v>
          </cell>
          <cell r="D478" t="str">
            <v>Anas fulvigula</v>
          </cell>
          <cell r="E478" t="str">
            <v>Ridgway, 1874</v>
          </cell>
          <cell r="F478" t="str">
            <v>R</v>
          </cell>
          <cell r="G478" t="str">
            <v>LC</v>
          </cell>
          <cell r="I478" t="str">
            <v>Y</v>
          </cell>
          <cell r="Q478" t="str">
            <v>Y</v>
          </cell>
          <cell r="R478" t="str">
            <v>Y</v>
          </cell>
        </row>
        <row r="479">
          <cell r="C479" t="str">
            <v>Mallard</v>
          </cell>
          <cell r="D479" t="str">
            <v>Anas platyrhynchos</v>
          </cell>
          <cell r="E479" t="str">
            <v>Linnaeus, 1758</v>
          </cell>
          <cell r="F479" t="str">
            <v>R</v>
          </cell>
          <cell r="G479" t="str">
            <v>LC</v>
          </cell>
          <cell r="H479" t="str">
            <v>Y</v>
          </cell>
          <cell r="I479" t="str">
            <v>Y</v>
          </cell>
          <cell r="L479" t="str">
            <v>Y</v>
          </cell>
          <cell r="M479" t="str">
            <v>Y</v>
          </cell>
          <cell r="N479" t="str">
            <v>Y</v>
          </cell>
          <cell r="Q479" t="str">
            <v>Y</v>
          </cell>
          <cell r="R479" t="str">
            <v>Y</v>
          </cell>
          <cell r="S479" t="str">
            <v>Y</v>
          </cell>
          <cell r="W479" t="str">
            <v>Northern Mallard (5); Common Mallard (11)</v>
          </cell>
          <cell r="X479" t="str">
            <v>Anas platyrhynchos (Sibley and Monroe 1990, 1993) was provisionally split into A. platyrhynchos and A. diazi by Stotz et al. (1996) but this treatment has not been adopted, following SACC (2005).</v>
          </cell>
        </row>
        <row r="480">
          <cell r="D480" t="str">
            <v>Anas oustaleti</v>
          </cell>
          <cell r="F480" t="str">
            <v>NR</v>
          </cell>
          <cell r="G480" t="str">
            <v>NR</v>
          </cell>
          <cell r="K480" t="str">
            <v>Y</v>
          </cell>
          <cell r="X480" t="str">
            <v>This taxon was endemic to the Mariana islands of Guam, Tinian and Saipan (to USA) (Reichel and Lemke 1994) and almost certainly had its origin in hybridization between Mallard A. platyrhynchos and Grey Duck A. superciliosa (Yamashina 1948). The last record was in 1979, with its extinction a result of overhunting and wetland drainage (Reichel and Lemke 1994). This taxon was listed incorrectly as oustaletti in BirdLife International (2008).</v>
          </cell>
        </row>
        <row r="481">
          <cell r="D481" t="str">
            <v>Anas diazi</v>
          </cell>
          <cell r="E481" t="str">
            <v>Ridgway, 1886</v>
          </cell>
          <cell r="F481" t="str">
            <v>NR</v>
          </cell>
          <cell r="G481" t="str">
            <v>NR</v>
          </cell>
          <cell r="R481" t="str">
            <v>Y</v>
          </cell>
          <cell r="X481" t="str">
            <v>Anas platyrhynchos (Sibley and Monroe 1990, 1993) was provisionally split into A. platyrhynchos and A. diazi by Stotz et al. (1996) but this treatment has not been adopted, following SACC (2005).</v>
          </cell>
        </row>
        <row r="482">
          <cell r="C482" t="str">
            <v>Hawaiian Duck</v>
          </cell>
          <cell r="D482" t="str">
            <v>Anas wyvilliana</v>
          </cell>
          <cell r="E482" t="str">
            <v>Sclater, 1878</v>
          </cell>
          <cell r="F482" t="str">
            <v>R</v>
          </cell>
          <cell r="G482" t="str">
            <v>EN</v>
          </cell>
          <cell r="I482" t="str">
            <v>Y</v>
          </cell>
          <cell r="Q482" t="str">
            <v>Y</v>
          </cell>
        </row>
        <row r="483">
          <cell r="C483" t="str">
            <v>Laysan Duck</v>
          </cell>
          <cell r="D483" t="str">
            <v>Anas laysanensis</v>
          </cell>
          <cell r="E483" t="str">
            <v>Rothschild, 1892</v>
          </cell>
          <cell r="F483" t="str">
            <v>R</v>
          </cell>
          <cell r="G483" t="str">
            <v>CR</v>
          </cell>
          <cell r="I483" t="str">
            <v>Y</v>
          </cell>
          <cell r="Q483" t="str">
            <v>Y</v>
          </cell>
        </row>
        <row r="484">
          <cell r="C484" t="str">
            <v>Spot-billed Duck</v>
          </cell>
          <cell r="D484" t="str">
            <v>Anas poecilorhyncha</v>
          </cell>
          <cell r="E484" t="str">
            <v>Forster, 1781</v>
          </cell>
          <cell r="F484" t="str">
            <v>R</v>
          </cell>
          <cell r="G484" t="str">
            <v>LC</v>
          </cell>
          <cell r="I484" t="str">
            <v>Y</v>
          </cell>
          <cell r="Q484" t="str">
            <v>Y</v>
          </cell>
          <cell r="W484" t="str">
            <v>Indian Spot-billed Duck (15)</v>
          </cell>
        </row>
        <row r="485">
          <cell r="C485" t="str">
            <v>Eastern Spot-billed Duck</v>
          </cell>
          <cell r="D485" t="str">
            <v>Anas zonorhyncha</v>
          </cell>
          <cell r="E485" t="str">
            <v>Swinhoe, 1866</v>
          </cell>
          <cell r="F485" t="str">
            <v>UR</v>
          </cell>
          <cell r="G485" t="str">
            <v>UR</v>
          </cell>
          <cell r="T485" t="str">
            <v>Y</v>
          </cell>
        </row>
        <row r="486">
          <cell r="C486" t="str">
            <v>Philippine Duck</v>
          </cell>
          <cell r="D486" t="str">
            <v>Anas luzonica</v>
          </cell>
          <cell r="E486" t="str">
            <v>Fraser, 1839</v>
          </cell>
          <cell r="F486" t="str">
            <v>R</v>
          </cell>
          <cell r="G486" t="str">
            <v>VU</v>
          </cell>
          <cell r="Q486" t="str">
            <v>Y</v>
          </cell>
        </row>
        <row r="487">
          <cell r="C487" t="str">
            <v>Pacific Black Duck</v>
          </cell>
          <cell r="D487" t="str">
            <v>Anas superciliosa</v>
          </cell>
          <cell r="E487" t="str">
            <v>Gmelin, 1789</v>
          </cell>
          <cell r="F487" t="str">
            <v>R</v>
          </cell>
          <cell r="G487" t="str">
            <v>LC</v>
          </cell>
          <cell r="L487" t="str">
            <v>Y</v>
          </cell>
          <cell r="Q487" t="str">
            <v>Y</v>
          </cell>
          <cell r="S487" t="str">
            <v>Y</v>
          </cell>
          <cell r="W487" t="str">
            <v>Grey Duck (12)</v>
          </cell>
        </row>
        <row r="488">
          <cell r="C488" t="str">
            <v>Yellow-billed Duck</v>
          </cell>
          <cell r="D488" t="str">
            <v>Anas undulata</v>
          </cell>
          <cell r="E488" t="str">
            <v>Dubois, 1839</v>
          </cell>
          <cell r="F488" t="str">
            <v>R</v>
          </cell>
          <cell r="G488" t="str">
            <v>LC</v>
          </cell>
          <cell r="N488" t="str">
            <v>Y</v>
          </cell>
          <cell r="Q488" t="str">
            <v>Y</v>
          </cell>
        </row>
        <row r="489">
          <cell r="C489" t="str">
            <v>Meller's Duck</v>
          </cell>
          <cell r="D489" t="str">
            <v>Anas melleri</v>
          </cell>
          <cell r="E489" t="str">
            <v>P.L. Sclater, 1865</v>
          </cell>
          <cell r="F489" t="str">
            <v>R</v>
          </cell>
          <cell r="G489" t="str">
            <v>EN</v>
          </cell>
          <cell r="N489" t="str">
            <v>Y</v>
          </cell>
          <cell r="Q489" t="str">
            <v>Y</v>
          </cell>
        </row>
        <row r="490">
          <cell r="C490" t="str">
            <v>Blue-winged Teal</v>
          </cell>
          <cell r="D490" t="str">
            <v>Anas discors</v>
          </cell>
          <cell r="E490" t="str">
            <v>Linnaeus, 1766</v>
          </cell>
          <cell r="F490" t="str">
            <v>R</v>
          </cell>
          <cell r="G490" t="str">
            <v>LC</v>
          </cell>
          <cell r="H490" t="str">
            <v>Y</v>
          </cell>
          <cell r="I490" t="str">
            <v>Y</v>
          </cell>
          <cell r="M490" t="str">
            <v>Y</v>
          </cell>
          <cell r="N490" t="str">
            <v>Y</v>
          </cell>
          <cell r="P490" t="str">
            <v>Y</v>
          </cell>
          <cell r="Q490" t="str">
            <v>Y</v>
          </cell>
          <cell r="R490" t="str">
            <v>Y</v>
          </cell>
        </row>
        <row r="491">
          <cell r="C491" t="str">
            <v>Cinnamon Teal</v>
          </cell>
          <cell r="D491" t="str">
            <v>Anas cyanoptera</v>
          </cell>
          <cell r="E491" t="str">
            <v>Vieillot, 1816</v>
          </cell>
          <cell r="F491" t="str">
            <v>R</v>
          </cell>
          <cell r="G491" t="str">
            <v>LC</v>
          </cell>
          <cell r="I491" t="str">
            <v>Y</v>
          </cell>
          <cell r="P491" t="str">
            <v>Y</v>
          </cell>
          <cell r="Q491" t="str">
            <v>Y</v>
          </cell>
          <cell r="R491" t="str">
            <v>Y</v>
          </cell>
        </row>
        <row r="492">
          <cell r="C492" t="str">
            <v>Cape Shoveler</v>
          </cell>
          <cell r="D492" t="str">
            <v>Anas smithii</v>
          </cell>
          <cell r="E492" t="str">
            <v>(Hartert, 1891)</v>
          </cell>
          <cell r="F492" t="str">
            <v>R</v>
          </cell>
          <cell r="G492" t="str">
            <v>LC</v>
          </cell>
          <cell r="N492" t="str">
            <v>Y</v>
          </cell>
          <cell r="Q492" t="str">
            <v>Y</v>
          </cell>
        </row>
        <row r="493">
          <cell r="C493" t="str">
            <v>Red Shoveler</v>
          </cell>
          <cell r="D493" t="str">
            <v>Anas platalea</v>
          </cell>
          <cell r="E493" t="str">
            <v>Vieillot, 1816</v>
          </cell>
          <cell r="F493" t="str">
            <v>R</v>
          </cell>
          <cell r="G493" t="str">
            <v>LC</v>
          </cell>
          <cell r="P493" t="str">
            <v>Y</v>
          </cell>
          <cell r="Q493" t="str">
            <v>Y</v>
          </cell>
          <cell r="R493" t="str">
            <v>Y</v>
          </cell>
        </row>
        <row r="494">
          <cell r="C494" t="str">
            <v>Australasian Shoveler</v>
          </cell>
          <cell r="D494" t="str">
            <v>Anas rhynchotis</v>
          </cell>
          <cell r="E494" t="str">
            <v>Latham, 1801</v>
          </cell>
          <cell r="F494" t="str">
            <v>R</v>
          </cell>
          <cell r="G494" t="str">
            <v>LC</v>
          </cell>
          <cell r="L494" t="str">
            <v>Y</v>
          </cell>
          <cell r="Q494" t="str">
            <v>Y</v>
          </cell>
          <cell r="S494" t="str">
            <v>Y</v>
          </cell>
          <cell r="W494" t="str">
            <v>Australian Shoveler (10)</v>
          </cell>
        </row>
        <row r="495">
          <cell r="C495" t="str">
            <v>Northern Shoveler</v>
          </cell>
          <cell r="D495" t="str">
            <v>Anas clypeata</v>
          </cell>
          <cell r="E495" t="str">
            <v>Linnaeus, 1758</v>
          </cell>
          <cell r="F495" t="str">
            <v>R</v>
          </cell>
          <cell r="G495" t="str">
            <v>LC</v>
          </cell>
          <cell r="H495" t="str">
            <v>Y</v>
          </cell>
          <cell r="I495" t="str">
            <v>Y</v>
          </cell>
          <cell r="L495" t="str">
            <v>Y</v>
          </cell>
          <cell r="M495" t="str">
            <v>Y</v>
          </cell>
          <cell r="N495" t="str">
            <v>Y</v>
          </cell>
          <cell r="P495" t="str">
            <v>Y</v>
          </cell>
          <cell r="Q495" t="str">
            <v>Y</v>
          </cell>
          <cell r="R495" t="str">
            <v>Y</v>
          </cell>
          <cell r="S495" t="str">
            <v>Y</v>
          </cell>
          <cell r="W495" t="str">
            <v>Shoveler (6)</v>
          </cell>
        </row>
        <row r="496">
          <cell r="C496" t="str">
            <v>Madagascar Teal</v>
          </cell>
          <cell r="D496" t="str">
            <v>Anas bernieri</v>
          </cell>
          <cell r="E496" t="str">
            <v>(Hartlaub, 1860)</v>
          </cell>
          <cell r="F496" t="str">
            <v>R</v>
          </cell>
          <cell r="G496" t="str">
            <v>EN</v>
          </cell>
          <cell r="N496" t="str">
            <v>Y</v>
          </cell>
          <cell r="Q496" t="str">
            <v>Y</v>
          </cell>
          <cell r="W496" t="str">
            <v>Bernier's Teal (7); Bernier's Teal (10); Bernier's Teal (15)</v>
          </cell>
        </row>
        <row r="497">
          <cell r="C497" t="str">
            <v>Sunda Teal</v>
          </cell>
          <cell r="D497" t="str">
            <v>Anas gibberifrons</v>
          </cell>
          <cell r="E497" t="str">
            <v>Müller, 1842</v>
          </cell>
          <cell r="F497" t="str">
            <v>R</v>
          </cell>
          <cell r="G497" t="str">
            <v>LC</v>
          </cell>
          <cell r="Q497" t="str">
            <v>Y</v>
          </cell>
        </row>
        <row r="498">
          <cell r="C498" t="str">
            <v>Grey Teal</v>
          </cell>
          <cell r="D498" t="str">
            <v>Anas gracilis</v>
          </cell>
          <cell r="E498" t="str">
            <v>Buller, 1869</v>
          </cell>
          <cell r="F498" t="str">
            <v>R</v>
          </cell>
          <cell r="G498" t="str">
            <v>LC</v>
          </cell>
          <cell r="L498" t="str">
            <v>Y</v>
          </cell>
          <cell r="Q498" t="str">
            <v>Y</v>
          </cell>
          <cell r="S498" t="str">
            <v>Y</v>
          </cell>
        </row>
        <row r="499">
          <cell r="C499" t="str">
            <v>Chestnut Teal</v>
          </cell>
          <cell r="D499" t="str">
            <v>Anas castanea</v>
          </cell>
          <cell r="E499" t="str">
            <v>(Eyton, 1838)</v>
          </cell>
          <cell r="F499" t="str">
            <v>R</v>
          </cell>
          <cell r="G499" t="str">
            <v>LC</v>
          </cell>
          <cell r="L499" t="str">
            <v>Y</v>
          </cell>
          <cell r="Q499" t="str">
            <v>Y</v>
          </cell>
        </row>
        <row r="500">
          <cell r="D500" t="str">
            <v>Anas aucklandica</v>
          </cell>
          <cell r="E500" t="str">
            <v>(Gray, 1844)</v>
          </cell>
          <cell r="F500" t="str">
            <v>NR</v>
          </cell>
          <cell r="G500" t="str">
            <v>NR</v>
          </cell>
          <cell r="Q500" t="str">
            <v>Y</v>
          </cell>
          <cell r="S500" t="str">
            <v>Y</v>
          </cell>
          <cell r="X500" t="str">
            <v>Anas aucklandica (Sibley and Monroe 1990, 1993) has been split into A. aucklandica, A. chlorotis and A. nesiotis following Daugherty et al. (1999).</v>
          </cell>
        </row>
        <row r="501">
          <cell r="C501" t="str">
            <v>Auckland Islands Teal</v>
          </cell>
          <cell r="D501" t="str">
            <v>Anas aucklandica</v>
          </cell>
          <cell r="E501" t="str">
            <v>(Gray, 1844)</v>
          </cell>
          <cell r="F501" t="str">
            <v>R</v>
          </cell>
          <cell r="G501" t="str">
            <v>VU</v>
          </cell>
          <cell r="T501" t="str">
            <v>Y</v>
          </cell>
          <cell r="U501" t="str">
            <v>Daugherty et al. (1999)</v>
          </cell>
          <cell r="W501" t="str">
            <v>Brown Teal (15)</v>
          </cell>
          <cell r="X501" t="str">
            <v>Anas aucklandica (Sibley and Monroe 1990, 1993) has been split into A. aucklandica, A. chlorotis and A. nesiotis following Daugherty et al. (1999).</v>
          </cell>
        </row>
        <row r="502">
          <cell r="C502" t="str">
            <v>Brown Teal</v>
          </cell>
          <cell r="D502" t="str">
            <v>Anas chlorotis</v>
          </cell>
          <cell r="E502" t="str">
            <v>Gray, 1845</v>
          </cell>
          <cell r="F502" t="str">
            <v>R</v>
          </cell>
          <cell r="G502" t="str">
            <v>EN</v>
          </cell>
          <cell r="T502" t="str">
            <v>Y</v>
          </cell>
          <cell r="U502" t="str">
            <v>Daugherty et al. (1999)</v>
          </cell>
          <cell r="X502" t="str">
            <v>Anas aucklandica (Sibley and Monroe 1990, 1993) has been split into A. aucklandica, A. chlorotis and A. nesiotis following Daugherty et al. (1999).</v>
          </cell>
        </row>
        <row r="503">
          <cell r="C503" t="str">
            <v>Campbell Islands Teal</v>
          </cell>
          <cell r="D503" t="str">
            <v>Anas nesiotis</v>
          </cell>
          <cell r="E503" t="str">
            <v>(Fleming, 1935)</v>
          </cell>
          <cell r="F503" t="str">
            <v>R</v>
          </cell>
          <cell r="G503" t="str">
            <v>CR</v>
          </cell>
          <cell r="T503" t="str">
            <v>Y</v>
          </cell>
          <cell r="U503" t="str">
            <v>Daugherty et al. (1999)</v>
          </cell>
          <cell r="X503" t="str">
            <v>Anas aucklandica (Sibley and Monroe 1990, 1993) has been split into A. aucklandica, A. chlorotis and A. nesiotis following Daugherty et al. (1999).</v>
          </cell>
        </row>
        <row r="504">
          <cell r="C504" t="str">
            <v>White-cheeked Pintail</v>
          </cell>
          <cell r="D504" t="str">
            <v>Anas bahamensis</v>
          </cell>
          <cell r="E504" t="str">
            <v>Linnaeus, 1758</v>
          </cell>
          <cell r="F504" t="str">
            <v>R</v>
          </cell>
          <cell r="G504" t="str">
            <v>LC</v>
          </cell>
          <cell r="I504" t="str">
            <v>Y</v>
          </cell>
          <cell r="P504" t="str">
            <v>Y</v>
          </cell>
          <cell r="Q504" t="str">
            <v>Y</v>
          </cell>
          <cell r="R504" t="str">
            <v>Y</v>
          </cell>
        </row>
        <row r="505">
          <cell r="C505" t="str">
            <v>Red-billed Duck</v>
          </cell>
          <cell r="D505" t="str">
            <v>Anas erythrorhyncha</v>
          </cell>
          <cell r="E505" t="str">
            <v>Gmelin, 1789</v>
          </cell>
          <cell r="F505" t="str">
            <v>R</v>
          </cell>
          <cell r="G505" t="str">
            <v>LC</v>
          </cell>
          <cell r="H505" t="str">
            <v>Y</v>
          </cell>
          <cell r="N505" t="str">
            <v>Y</v>
          </cell>
          <cell r="Q505" t="str">
            <v>Y</v>
          </cell>
          <cell r="W505" t="str">
            <v>Red-billed Teal (1); Red-billed Teal (7); Red-billed Teal (15)</v>
          </cell>
        </row>
        <row r="506">
          <cell r="D506" t="str">
            <v>Anas flavirostris</v>
          </cell>
          <cell r="E506" t="str">
            <v>Vieillot, 1816</v>
          </cell>
          <cell r="F506" t="str">
            <v>NR</v>
          </cell>
          <cell r="G506" t="str">
            <v>NR</v>
          </cell>
          <cell r="Q506" t="str">
            <v>Y</v>
          </cell>
          <cell r="R506" t="str">
            <v>Y</v>
          </cell>
          <cell r="X506" t="str">
            <v>Anas flavirostris (Sibley and Monroe 1990, 1993; Stotz et al. 1996) has been split into A. flavirostris and A. andium by SACC (2008).</v>
          </cell>
        </row>
        <row r="507">
          <cell r="C507" t="str">
            <v>Yellow-billed Teal</v>
          </cell>
          <cell r="D507" t="str">
            <v>Anas flavirostris</v>
          </cell>
          <cell r="E507" t="str">
            <v>Vieillot, 1816</v>
          </cell>
          <cell r="F507" t="str">
            <v>R</v>
          </cell>
          <cell r="G507" t="str">
            <v>LC</v>
          </cell>
          <cell r="P507" t="str">
            <v>Y</v>
          </cell>
          <cell r="X507" t="str">
            <v>Anas flavirostris (Sibley and Monroe 1990, 1993; Stotz et al. 1996) has been split into A. flavirostris and A. andium by SACC (2008).</v>
          </cell>
        </row>
        <row r="508">
          <cell r="C508" t="str">
            <v>Andean Teal</v>
          </cell>
          <cell r="D508" t="str">
            <v>Anas andium</v>
          </cell>
          <cell r="E508" t="str">
            <v>(Sclater &amp; Salvin, 1873)</v>
          </cell>
          <cell r="F508" t="str">
            <v>R</v>
          </cell>
          <cell r="G508" t="str">
            <v>LC</v>
          </cell>
          <cell r="P508" t="str">
            <v>Y</v>
          </cell>
          <cell r="X508" t="str">
            <v>Anas flavirostris (Sibley and Monroe 1990, 1993; Stotz et al. 1996) has been split into A. flavirostris and A. andium by SACC (2008).</v>
          </cell>
        </row>
        <row r="509">
          <cell r="C509" t="str">
            <v>Northern Pintail</v>
          </cell>
          <cell r="D509" t="str">
            <v>Anas acuta</v>
          </cell>
          <cell r="E509" t="str">
            <v>Linnaeus, 1758</v>
          </cell>
          <cell r="F509" t="str">
            <v>R</v>
          </cell>
          <cell r="G509" t="str">
            <v>LC</v>
          </cell>
          <cell r="H509" t="str">
            <v>Y</v>
          </cell>
          <cell r="I509" t="str">
            <v>Y</v>
          </cell>
          <cell r="L509" t="str">
            <v>Y</v>
          </cell>
          <cell r="M509" t="str">
            <v>Y</v>
          </cell>
          <cell r="N509" t="str">
            <v>Y</v>
          </cell>
          <cell r="P509" t="str">
            <v>Y</v>
          </cell>
          <cell r="Q509" t="str">
            <v>Y</v>
          </cell>
          <cell r="R509" t="str">
            <v>Y</v>
          </cell>
          <cell r="W509" t="str">
            <v>Pintail (6); Pintail (7)</v>
          </cell>
        </row>
        <row r="510">
          <cell r="C510" t="str">
            <v>Eaton's Pintail</v>
          </cell>
          <cell r="D510" t="str">
            <v>Anas eatoni</v>
          </cell>
          <cell r="E510" t="str">
            <v>(Sharpe, 1875)</v>
          </cell>
          <cell r="F510" t="str">
            <v>R</v>
          </cell>
          <cell r="G510" t="str">
            <v>VU</v>
          </cell>
          <cell r="L510" t="str">
            <v>Y</v>
          </cell>
          <cell r="Q510" t="str">
            <v>Y</v>
          </cell>
          <cell r="W510" t="str">
            <v>Kerguelen Pintail (5)</v>
          </cell>
        </row>
        <row r="511">
          <cell r="C511" t="str">
            <v>Yellow-billed Pintail</v>
          </cell>
          <cell r="D511" t="str">
            <v>Anas georgica</v>
          </cell>
          <cell r="E511" t="str">
            <v>Gmelin, 1789</v>
          </cell>
          <cell r="F511" t="str">
            <v>R</v>
          </cell>
          <cell r="G511" t="str">
            <v>LC</v>
          </cell>
          <cell r="P511" t="str">
            <v>Y</v>
          </cell>
          <cell r="Q511" t="str">
            <v>Y</v>
          </cell>
          <cell r="R511" t="str">
            <v>Y</v>
          </cell>
        </row>
        <row r="512">
          <cell r="C512" t="str">
            <v>Garganey</v>
          </cell>
          <cell r="D512" t="str">
            <v>Anas querquedula</v>
          </cell>
          <cell r="E512" t="str">
            <v>Linnaeus, 1758</v>
          </cell>
          <cell r="F512" t="str">
            <v>R</v>
          </cell>
          <cell r="G512" t="str">
            <v>LC</v>
          </cell>
          <cell r="H512" t="str">
            <v>Y</v>
          </cell>
          <cell r="I512" t="str">
            <v>Y</v>
          </cell>
          <cell r="L512" t="str">
            <v>Y</v>
          </cell>
          <cell r="M512" t="str">
            <v>Y</v>
          </cell>
          <cell r="N512" t="str">
            <v>Y</v>
          </cell>
          <cell r="Q512" t="str">
            <v>Y</v>
          </cell>
        </row>
        <row r="513">
          <cell r="C513" t="str">
            <v>Baikal Teal</v>
          </cell>
          <cell r="D513" t="str">
            <v>Anas formosa</v>
          </cell>
          <cell r="E513" t="str">
            <v>Georgi, 1775</v>
          </cell>
          <cell r="F513" t="str">
            <v>R</v>
          </cell>
          <cell r="G513" t="str">
            <v>VU</v>
          </cell>
          <cell r="H513" t="str">
            <v>Y</v>
          </cell>
          <cell r="I513" t="str">
            <v>Y</v>
          </cell>
          <cell r="M513" t="str">
            <v>Y</v>
          </cell>
          <cell r="Q513" t="str">
            <v>Y</v>
          </cell>
        </row>
        <row r="514">
          <cell r="C514" t="str">
            <v>Common Teal</v>
          </cell>
          <cell r="D514" t="str">
            <v>Anas crecca</v>
          </cell>
          <cell r="E514" t="str">
            <v>Linnaeus, 1758</v>
          </cell>
          <cell r="F514" t="str">
            <v>R</v>
          </cell>
          <cell r="G514" t="str">
            <v>LC</v>
          </cell>
          <cell r="I514" t="str">
            <v>Y</v>
          </cell>
          <cell r="M514" t="str">
            <v>Y</v>
          </cell>
          <cell r="N514" t="str">
            <v>Y</v>
          </cell>
          <cell r="P514" t="str">
            <v>Y</v>
          </cell>
          <cell r="Q514" t="str">
            <v>Y</v>
          </cell>
          <cell r="R514" t="str">
            <v>Y</v>
          </cell>
          <cell r="W514" t="str">
            <v>Green-winged Teal (2); Teal (6); Green-winged Teal (9); Eurasian Teal (15)</v>
          </cell>
          <cell r="X514" t="str">
            <v>Although Anas crecca was split by Sangster et al. (2001) into A. crecca and A. carolinensis and this treatment was followed in BirdLife International (2004), AOU (1998) do not adopt this treatment and this source is now followed here.</v>
          </cell>
        </row>
        <row r="515">
          <cell r="D515" t="str">
            <v>Anas crecca</v>
          </cell>
          <cell r="E515" t="str">
            <v>Linnaeus, 1758</v>
          </cell>
          <cell r="F515" t="str">
            <v>NR</v>
          </cell>
          <cell r="G515" t="str">
            <v>NR</v>
          </cell>
          <cell r="H515" t="str">
            <v>Y</v>
          </cell>
          <cell r="T515" t="str">
            <v>Y</v>
          </cell>
          <cell r="U515" t="str">
            <v>Sangster et al. (2001)</v>
          </cell>
          <cell r="X515" t="str">
            <v>Although Anas crecca was split by Sangster et al. (2001) into A. crecca and A. carolinensis and this treatment was followed in BirdLife International (2004), AOU (1998) do not adopt this treatment and this source is now followed here.</v>
          </cell>
        </row>
        <row r="516">
          <cell r="D516" t="str">
            <v>Anas carolinensis</v>
          </cell>
          <cell r="E516" t="str">
            <v>Gmelin, 1789</v>
          </cell>
          <cell r="F516" t="str">
            <v>NR</v>
          </cell>
          <cell r="G516" t="str">
            <v>NR</v>
          </cell>
          <cell r="H516" t="str">
            <v>Y</v>
          </cell>
          <cell r="T516" t="str">
            <v>Y</v>
          </cell>
          <cell r="U516" t="str">
            <v>Sangster et al. (2001)</v>
          </cell>
          <cell r="X516" t="str">
            <v>Although Anas crecca was split by Sangster et al. (2001) into A. crecca and A. carolinensis and this treatment was followed in BirdLife International (2004), AOU (1998) do not adopt this treatment and this source is now followed here.</v>
          </cell>
        </row>
        <row r="517">
          <cell r="C517" t="str">
            <v>Puna Teal</v>
          </cell>
          <cell r="D517" t="str">
            <v>Anas puna</v>
          </cell>
          <cell r="E517" t="str">
            <v>Tschudi, 1844</v>
          </cell>
          <cell r="F517" t="str">
            <v>R</v>
          </cell>
          <cell r="G517" t="str">
            <v>LC</v>
          </cell>
          <cell r="P517" t="str">
            <v>Y</v>
          </cell>
          <cell r="Q517" t="str">
            <v>Y</v>
          </cell>
          <cell r="R517" t="str">
            <v>Y</v>
          </cell>
        </row>
        <row r="518">
          <cell r="C518" t="str">
            <v>Silver Teal</v>
          </cell>
          <cell r="D518" t="str">
            <v>Anas versicolor</v>
          </cell>
          <cell r="E518" t="str">
            <v>Vieillot, 1816</v>
          </cell>
          <cell r="F518" t="str">
            <v>R</v>
          </cell>
          <cell r="G518" t="str">
            <v>LC</v>
          </cell>
          <cell r="P518" t="str">
            <v>Y</v>
          </cell>
          <cell r="Q518" t="str">
            <v>Y</v>
          </cell>
          <cell r="R518" t="str">
            <v>Y</v>
          </cell>
        </row>
        <row r="519">
          <cell r="C519" t="str">
            <v>Hottentot Teal</v>
          </cell>
          <cell r="D519" t="str">
            <v>Anas hottentota</v>
          </cell>
          <cell r="E519" t="str">
            <v>(Eyton, 1838)</v>
          </cell>
          <cell r="F519" t="str">
            <v>R</v>
          </cell>
          <cell r="G519" t="str">
            <v>LC</v>
          </cell>
          <cell r="N519" t="str">
            <v>Y</v>
          </cell>
          <cell r="Q519" t="str">
            <v>Y</v>
          </cell>
        </row>
        <row r="520">
          <cell r="C520" t="str">
            <v>Marbled Teal</v>
          </cell>
          <cell r="D520" t="str">
            <v>Marmaronetta angustirostris</v>
          </cell>
          <cell r="E520" t="str">
            <v>(Ménétriés, 1832)</v>
          </cell>
          <cell r="F520" t="str">
            <v>R</v>
          </cell>
          <cell r="G520" t="str">
            <v>VU</v>
          </cell>
          <cell r="H520" t="str">
            <v>Y</v>
          </cell>
          <cell r="M520" t="str">
            <v>Y</v>
          </cell>
          <cell r="N520" t="str">
            <v>Y</v>
          </cell>
          <cell r="Q520" t="str">
            <v>Y</v>
          </cell>
          <cell r="W520" t="str">
            <v>Marbled Duck (1); Marbled Duck (7); Marbled Duck (15)</v>
          </cell>
        </row>
        <row r="521">
          <cell r="C521" t="str">
            <v>Pink-headed Duck</v>
          </cell>
          <cell r="D521" t="str">
            <v>Rhodonessa caryophyllacea</v>
          </cell>
          <cell r="E521" t="str">
            <v>(Latham, 1790)</v>
          </cell>
          <cell r="F521" t="str">
            <v>R</v>
          </cell>
          <cell r="G521" t="str">
            <v>CR</v>
          </cell>
          <cell r="Q521" t="str">
            <v>Y</v>
          </cell>
        </row>
        <row r="522">
          <cell r="C522" t="str">
            <v>Red-crested Pochard</v>
          </cell>
          <cell r="D522" t="str">
            <v>Netta rufina</v>
          </cell>
          <cell r="E522" t="str">
            <v>(Pallas, 1773)</v>
          </cell>
          <cell r="F522" t="str">
            <v>R</v>
          </cell>
          <cell r="G522" t="str">
            <v>LC</v>
          </cell>
          <cell r="H522" t="str">
            <v>Y</v>
          </cell>
          <cell r="M522" t="str">
            <v>Y</v>
          </cell>
          <cell r="Q522" t="str">
            <v>Y</v>
          </cell>
        </row>
        <row r="523">
          <cell r="C523" t="str">
            <v>Rosy-billed Pochard</v>
          </cell>
          <cell r="D523" t="str">
            <v>Netta peposaca</v>
          </cell>
          <cell r="E523" t="str">
            <v>(Vieillot, 1816)</v>
          </cell>
          <cell r="F523" t="str">
            <v>R</v>
          </cell>
          <cell r="G523" t="str">
            <v>LC</v>
          </cell>
          <cell r="P523" t="str">
            <v>Y</v>
          </cell>
          <cell r="Q523" t="str">
            <v>Y</v>
          </cell>
          <cell r="R523" t="str">
            <v>Y</v>
          </cell>
        </row>
        <row r="524">
          <cell r="C524" t="str">
            <v>Southern Pochard</v>
          </cell>
          <cell r="D524" t="str">
            <v>Netta erythrophthalma</v>
          </cell>
          <cell r="E524" t="str">
            <v>(Wied, 1832)</v>
          </cell>
          <cell r="F524" t="str">
            <v>R</v>
          </cell>
          <cell r="G524" t="str">
            <v>LC</v>
          </cell>
          <cell r="H524" t="str">
            <v>Y</v>
          </cell>
          <cell r="N524" t="str">
            <v>Y</v>
          </cell>
          <cell r="P524" t="str">
            <v>Y</v>
          </cell>
          <cell r="Q524" t="str">
            <v>Y</v>
          </cell>
          <cell r="R524" t="str">
            <v>Y</v>
          </cell>
        </row>
        <row r="525">
          <cell r="C525" t="str">
            <v>Common Pochard</v>
          </cell>
          <cell r="D525" t="str">
            <v>Aythya ferina</v>
          </cell>
          <cell r="E525" t="str">
            <v>(Linnaeus, 1758)</v>
          </cell>
          <cell r="F525" t="str">
            <v>R</v>
          </cell>
          <cell r="G525" t="str">
            <v>LC</v>
          </cell>
          <cell r="H525" t="str">
            <v>Y</v>
          </cell>
          <cell r="I525" t="str">
            <v>Y</v>
          </cell>
          <cell r="M525" t="str">
            <v>Y</v>
          </cell>
          <cell r="N525" t="str">
            <v>Y</v>
          </cell>
          <cell r="Q525" t="str">
            <v>Y</v>
          </cell>
          <cell r="W525" t="str">
            <v>Pochard (6); Northern Pochard (7)</v>
          </cell>
        </row>
        <row r="526">
          <cell r="C526" t="str">
            <v>Canvasback</v>
          </cell>
          <cell r="D526" t="str">
            <v>Aythya valisineria</v>
          </cell>
          <cell r="E526" t="str">
            <v>(Wilson, 1814)</v>
          </cell>
          <cell r="F526" t="str">
            <v>R</v>
          </cell>
          <cell r="G526" t="str">
            <v>LC</v>
          </cell>
          <cell r="H526" t="str">
            <v>Y</v>
          </cell>
          <cell r="I526" t="str">
            <v>Y</v>
          </cell>
          <cell r="Q526" t="str">
            <v>Y</v>
          </cell>
          <cell r="R526" t="str">
            <v>Y</v>
          </cell>
        </row>
        <row r="527">
          <cell r="C527" t="str">
            <v>Redhead</v>
          </cell>
          <cell r="D527" t="str">
            <v>Aythya americana</v>
          </cell>
          <cell r="E527" t="str">
            <v>(Eyton, 1838)</v>
          </cell>
          <cell r="F527" t="str">
            <v>R</v>
          </cell>
          <cell r="G527" t="str">
            <v>LC</v>
          </cell>
          <cell r="H527" t="str">
            <v>Y</v>
          </cell>
          <cell r="I527" t="str">
            <v>Y</v>
          </cell>
          <cell r="Q527" t="str">
            <v>Y</v>
          </cell>
          <cell r="R527" t="str">
            <v>Y</v>
          </cell>
        </row>
        <row r="528">
          <cell r="C528" t="str">
            <v>Ring-necked Duck</v>
          </cell>
          <cell r="D528" t="str">
            <v>Aythya collaris</v>
          </cell>
          <cell r="E528" t="str">
            <v>(Donovan, 1809)</v>
          </cell>
          <cell r="F528" t="str">
            <v>R</v>
          </cell>
          <cell r="G528" t="str">
            <v>LC</v>
          </cell>
          <cell r="H528" t="str">
            <v>Y</v>
          </cell>
          <cell r="I528" t="str">
            <v>Y</v>
          </cell>
          <cell r="M528" t="str">
            <v>Y</v>
          </cell>
          <cell r="P528" t="str">
            <v>Y</v>
          </cell>
          <cell r="Q528" t="str">
            <v>Y</v>
          </cell>
          <cell r="R528" t="str">
            <v>Y</v>
          </cell>
        </row>
        <row r="529">
          <cell r="C529" t="str">
            <v>Ferruginous Duck</v>
          </cell>
          <cell r="D529" t="str">
            <v>Aythya nyroca</v>
          </cell>
          <cell r="E529" t="str">
            <v>(Güldenstädt, 1770)</v>
          </cell>
          <cell r="F529" t="str">
            <v>R</v>
          </cell>
          <cell r="G529" t="str">
            <v>NT</v>
          </cell>
          <cell r="H529" t="str">
            <v>Y</v>
          </cell>
          <cell r="M529" t="str">
            <v>Y</v>
          </cell>
          <cell r="N529" t="str">
            <v>Y</v>
          </cell>
          <cell r="Q529" t="str">
            <v>Y</v>
          </cell>
          <cell r="W529" t="str">
            <v>Ferruginous Pochard (10)</v>
          </cell>
        </row>
        <row r="530">
          <cell r="C530" t="str">
            <v>Madagascar Pochard</v>
          </cell>
          <cell r="D530" t="str">
            <v>Aythya innotata</v>
          </cell>
          <cell r="E530" t="str">
            <v>(Salvadori, 1894)</v>
          </cell>
          <cell r="F530" t="str">
            <v>R</v>
          </cell>
          <cell r="G530" t="str">
            <v>CR</v>
          </cell>
          <cell r="N530" t="str">
            <v>Y</v>
          </cell>
          <cell r="Q530" t="str">
            <v>Y</v>
          </cell>
        </row>
        <row r="531">
          <cell r="C531" t="str">
            <v>Baer's Pochard</v>
          </cell>
          <cell r="D531" t="str">
            <v>Aythya baeri</v>
          </cell>
          <cell r="E531" t="str">
            <v>(Radde, 1863)</v>
          </cell>
          <cell r="F531" t="str">
            <v>R</v>
          </cell>
          <cell r="G531" t="str">
            <v>EN</v>
          </cell>
          <cell r="Q531" t="str">
            <v>Y</v>
          </cell>
        </row>
        <row r="532">
          <cell r="C532" t="str">
            <v>Hardhead</v>
          </cell>
          <cell r="D532" t="str">
            <v>Aythya australis</v>
          </cell>
          <cell r="E532" t="str">
            <v>(Eyton, 1838)</v>
          </cell>
          <cell r="F532" t="str">
            <v>R</v>
          </cell>
          <cell r="G532" t="str">
            <v>LC</v>
          </cell>
          <cell r="L532" t="str">
            <v>Y</v>
          </cell>
          <cell r="Q532" t="str">
            <v>Y</v>
          </cell>
          <cell r="S532" t="str">
            <v>Y</v>
          </cell>
          <cell r="W532" t="str">
            <v>White-eyed Duck (12)</v>
          </cell>
        </row>
        <row r="533">
          <cell r="C533" t="str">
            <v>Tufted Duck</v>
          </cell>
          <cell r="D533" t="str">
            <v>Aythya fuligula</v>
          </cell>
          <cell r="E533" t="str">
            <v>(Linnaeus, 1758)</v>
          </cell>
          <cell r="F533" t="str">
            <v>R</v>
          </cell>
          <cell r="G533" t="str">
            <v>LC</v>
          </cell>
          <cell r="H533" t="str">
            <v>Y</v>
          </cell>
          <cell r="I533" t="str">
            <v>Y</v>
          </cell>
          <cell r="M533" t="str">
            <v>Y</v>
          </cell>
          <cell r="N533" t="str">
            <v>Y</v>
          </cell>
          <cell r="Q533" t="str">
            <v>Y</v>
          </cell>
        </row>
        <row r="534">
          <cell r="C534" t="str">
            <v>New Zealand Scaup</v>
          </cell>
          <cell r="D534" t="str">
            <v>Aythya novaeseelandiae</v>
          </cell>
          <cell r="E534" t="str">
            <v>(Gmelin, 1789)</v>
          </cell>
          <cell r="F534" t="str">
            <v>R</v>
          </cell>
          <cell r="G534" t="str">
            <v>LC</v>
          </cell>
          <cell r="Q534" t="str">
            <v>Y</v>
          </cell>
          <cell r="S534" t="str">
            <v>Y</v>
          </cell>
        </row>
        <row r="535">
          <cell r="C535" t="str">
            <v>Greater Scaup</v>
          </cell>
          <cell r="D535" t="str">
            <v>Aythya marila</v>
          </cell>
          <cell r="E535" t="str">
            <v>(Linnaeus, 1761)</v>
          </cell>
          <cell r="F535" t="str">
            <v>R</v>
          </cell>
          <cell r="G535" t="str">
            <v>LC</v>
          </cell>
          <cell r="H535" t="str">
            <v>Y</v>
          </cell>
          <cell r="I535" t="str">
            <v>Y</v>
          </cell>
          <cell r="M535" t="str">
            <v>Y</v>
          </cell>
          <cell r="Q535" t="str">
            <v>Y</v>
          </cell>
          <cell r="R535" t="str">
            <v>Y</v>
          </cell>
          <cell r="W535" t="str">
            <v>Scaup (6)</v>
          </cell>
        </row>
        <row r="536">
          <cell r="C536" t="str">
            <v>Lesser Scaup</v>
          </cell>
          <cell r="D536" t="str">
            <v>Aythya affinis</v>
          </cell>
          <cell r="E536" t="str">
            <v>(Eyton, 1838)</v>
          </cell>
          <cell r="F536" t="str">
            <v>R</v>
          </cell>
          <cell r="G536" t="str">
            <v>LC</v>
          </cell>
          <cell r="H536" t="str">
            <v>Y</v>
          </cell>
          <cell r="I536" t="str">
            <v>Y</v>
          </cell>
          <cell r="P536" t="str">
            <v>Y</v>
          </cell>
          <cell r="Q536" t="str">
            <v>Y</v>
          </cell>
          <cell r="R536" t="str">
            <v>Y</v>
          </cell>
        </row>
        <row r="537">
          <cell r="C537" t="str">
            <v>Steller's Eider</v>
          </cell>
          <cell r="D537" t="str">
            <v>Polysticta stelleri</v>
          </cell>
          <cell r="E537" t="str">
            <v>(Pallas, 1769)</v>
          </cell>
          <cell r="F537" t="str">
            <v>R</v>
          </cell>
          <cell r="G537" t="str">
            <v>VU</v>
          </cell>
          <cell r="H537" t="str">
            <v>Y</v>
          </cell>
          <cell r="I537" t="str">
            <v>Y</v>
          </cell>
          <cell r="M537" t="str">
            <v>Y</v>
          </cell>
          <cell r="Q537" t="str">
            <v>Y</v>
          </cell>
        </row>
        <row r="538">
          <cell r="C538" t="str">
            <v>Common Eider</v>
          </cell>
          <cell r="D538" t="str">
            <v>Somateria mollissima</v>
          </cell>
          <cell r="E538" t="str">
            <v>(Linnaeus, 1758)</v>
          </cell>
          <cell r="F538" t="str">
            <v>R</v>
          </cell>
          <cell r="G538" t="str">
            <v>LC</v>
          </cell>
          <cell r="H538" t="str">
            <v>Y</v>
          </cell>
          <cell r="I538" t="str">
            <v>Y</v>
          </cell>
          <cell r="M538" t="str">
            <v>Y</v>
          </cell>
          <cell r="Q538" t="str">
            <v>Y</v>
          </cell>
          <cell r="W538" t="str">
            <v>Eider (6)</v>
          </cell>
        </row>
        <row r="539">
          <cell r="C539" t="str">
            <v>King Eider</v>
          </cell>
          <cell r="D539" t="str">
            <v>Somateria spectabilis</v>
          </cell>
          <cell r="E539" t="str">
            <v>(Linnaeus, 1758)</v>
          </cell>
          <cell r="F539" t="str">
            <v>R</v>
          </cell>
          <cell r="G539" t="str">
            <v>LC</v>
          </cell>
          <cell r="H539" t="str">
            <v>Y</v>
          </cell>
          <cell r="I539" t="str">
            <v>Y</v>
          </cell>
          <cell r="M539" t="str">
            <v>Y</v>
          </cell>
          <cell r="Q539" t="str">
            <v>Y</v>
          </cell>
        </row>
        <row r="540">
          <cell r="C540" t="str">
            <v>Spectacled Eider</v>
          </cell>
          <cell r="D540" t="str">
            <v>Somateria fischeri</v>
          </cell>
          <cell r="E540" t="str">
            <v>(Brandt, 1847)</v>
          </cell>
          <cell r="F540" t="str">
            <v>R</v>
          </cell>
          <cell r="G540" t="str">
            <v>LC</v>
          </cell>
          <cell r="H540" t="str">
            <v>Y</v>
          </cell>
          <cell r="I540" t="str">
            <v>Y</v>
          </cell>
          <cell r="M540" t="str">
            <v>Y</v>
          </cell>
          <cell r="Q540" t="str">
            <v>Y</v>
          </cell>
        </row>
        <row r="541">
          <cell r="C541" t="str">
            <v>Harlequin Duck</v>
          </cell>
          <cell r="D541" t="str">
            <v>Histrionicus histrionicus</v>
          </cell>
          <cell r="E541" t="str">
            <v>(Linnaeus, 1758)</v>
          </cell>
          <cell r="F541" t="str">
            <v>R</v>
          </cell>
          <cell r="G541" t="str">
            <v>LC</v>
          </cell>
          <cell r="H541" t="str">
            <v>Y</v>
          </cell>
          <cell r="I541" t="str">
            <v>Y</v>
          </cell>
          <cell r="M541" t="str">
            <v>Y</v>
          </cell>
          <cell r="Q541" t="str">
            <v>Y</v>
          </cell>
          <cell r="R541" t="str">
            <v>Y</v>
          </cell>
          <cell r="W541" t="str">
            <v>Harlequin (6)</v>
          </cell>
        </row>
        <row r="542">
          <cell r="C542" t="str">
            <v>Labrador Duck</v>
          </cell>
          <cell r="D542" t="str">
            <v>Camptorhynchus labradorius</v>
          </cell>
          <cell r="E542" t="str">
            <v>(Gmelin, 1789)</v>
          </cell>
          <cell r="F542" t="str">
            <v>R</v>
          </cell>
          <cell r="G542" t="str">
            <v>EX</v>
          </cell>
          <cell r="I542" t="str">
            <v>Y</v>
          </cell>
          <cell r="K542" t="str">
            <v>Y</v>
          </cell>
          <cell r="Q542" t="str">
            <v>Y</v>
          </cell>
        </row>
        <row r="543">
          <cell r="C543" t="str">
            <v>Black Scoter</v>
          </cell>
          <cell r="D543" t="str">
            <v>Melanitta nigra</v>
          </cell>
          <cell r="E543" t="str">
            <v>(Linnaeus, 1758)</v>
          </cell>
          <cell r="F543" t="str">
            <v>R</v>
          </cell>
          <cell r="G543" t="str">
            <v>LC</v>
          </cell>
          <cell r="H543" t="str">
            <v>Y</v>
          </cell>
          <cell r="I543" t="str">
            <v>Y</v>
          </cell>
          <cell r="M543" t="str">
            <v>Y</v>
          </cell>
          <cell r="N543" t="str">
            <v>Y</v>
          </cell>
          <cell r="Q543" t="str">
            <v>Y</v>
          </cell>
          <cell r="R543" t="str">
            <v>Y</v>
          </cell>
          <cell r="W543" t="str">
            <v>Common Scoter (1); Common Scoter (6); Common Scoter (7)</v>
          </cell>
        </row>
        <row r="544">
          <cell r="C544" t="str">
            <v>American Scoter</v>
          </cell>
          <cell r="D544" t="str">
            <v>Melanitta americana</v>
          </cell>
          <cell r="E544" t="str">
            <v>(Swainson, 1832)</v>
          </cell>
          <cell r="F544" t="str">
            <v>UR</v>
          </cell>
          <cell r="G544" t="str">
            <v>UR</v>
          </cell>
          <cell r="T544" t="str">
            <v>Y</v>
          </cell>
          <cell r="U544" t="str">
            <v>Livezey (1995)</v>
          </cell>
        </row>
        <row r="545">
          <cell r="C545" t="str">
            <v>Surf Scoter</v>
          </cell>
          <cell r="D545" t="str">
            <v>Melanitta perspicillata</v>
          </cell>
          <cell r="E545" t="str">
            <v>(Linnaeus, 1758)</v>
          </cell>
          <cell r="F545" t="str">
            <v>R</v>
          </cell>
          <cell r="G545" t="str">
            <v>LC</v>
          </cell>
          <cell r="H545" t="str">
            <v>Y</v>
          </cell>
          <cell r="I545" t="str">
            <v>Y</v>
          </cell>
          <cell r="M545" t="str">
            <v>Y</v>
          </cell>
          <cell r="Q545" t="str">
            <v>Y</v>
          </cell>
          <cell r="R545" t="str">
            <v>Y</v>
          </cell>
        </row>
        <row r="546">
          <cell r="C546" t="str">
            <v>White-winged Scoter</v>
          </cell>
          <cell r="D546" t="str">
            <v>Melanitta fusca</v>
          </cell>
          <cell r="E546" t="str">
            <v>(Linnaeus, 1758)</v>
          </cell>
          <cell r="F546" t="str">
            <v>R</v>
          </cell>
          <cell r="G546" t="str">
            <v>LC</v>
          </cell>
          <cell r="H546" t="str">
            <v>Y</v>
          </cell>
          <cell r="I546" t="str">
            <v>Y</v>
          </cell>
          <cell r="M546" t="str">
            <v>Y</v>
          </cell>
          <cell r="Q546" t="str">
            <v>Y</v>
          </cell>
          <cell r="R546" t="str">
            <v>Y</v>
          </cell>
          <cell r="W546" t="str">
            <v>Velvet Scoter (1); Velvet Scoter (6); Velvet Scoter (15)</v>
          </cell>
        </row>
        <row r="547">
          <cell r="C547" t="str">
            <v>White-winged Scoter</v>
          </cell>
          <cell r="D547" t="str">
            <v>Melanitta deglandi</v>
          </cell>
          <cell r="E547" t="str">
            <v>(Bonaparte, 1850)</v>
          </cell>
          <cell r="F547" t="str">
            <v>UR</v>
          </cell>
          <cell r="G547" t="str">
            <v>UR</v>
          </cell>
          <cell r="T547" t="str">
            <v>Y</v>
          </cell>
          <cell r="U547" t="str">
            <v>Livezey (1995)</v>
          </cell>
        </row>
        <row r="548">
          <cell r="C548" t="str">
            <v>Long-tailed Duck</v>
          </cell>
          <cell r="D548" t="str">
            <v>Clangula hyemalis</v>
          </cell>
          <cell r="E548" t="str">
            <v>(Linnaeus, 1758)</v>
          </cell>
          <cell r="F548" t="str">
            <v>R</v>
          </cell>
          <cell r="G548" t="str">
            <v>LC</v>
          </cell>
          <cell r="H548" t="str">
            <v>Y</v>
          </cell>
          <cell r="I548" t="str">
            <v>Y</v>
          </cell>
          <cell r="M548" t="str">
            <v>Y</v>
          </cell>
          <cell r="Q548" t="str">
            <v>Y</v>
          </cell>
          <cell r="R548" t="str">
            <v>Y</v>
          </cell>
        </row>
        <row r="549">
          <cell r="C549" t="str">
            <v>Common Goldeneye</v>
          </cell>
          <cell r="D549" t="str">
            <v>Bucephala clangula</v>
          </cell>
          <cell r="E549" t="str">
            <v>(Linnaeus, 1758)</v>
          </cell>
          <cell r="F549" t="str">
            <v>R</v>
          </cell>
          <cell r="G549" t="str">
            <v>LC</v>
          </cell>
          <cell r="H549" t="str">
            <v>Y</v>
          </cell>
          <cell r="I549" t="str">
            <v>Y</v>
          </cell>
          <cell r="M549" t="str">
            <v>Y</v>
          </cell>
          <cell r="Q549" t="str">
            <v>Y</v>
          </cell>
          <cell r="R549" t="str">
            <v>Y</v>
          </cell>
          <cell r="W549" t="str">
            <v>Goldeneye (6)</v>
          </cell>
        </row>
        <row r="550">
          <cell r="C550" t="str">
            <v>Barrow's Goldeneye</v>
          </cell>
          <cell r="D550" t="str">
            <v>Bucephala islandica</v>
          </cell>
          <cell r="E550" t="str">
            <v>(Gmelin, 1789)</v>
          </cell>
          <cell r="F550" t="str">
            <v>R</v>
          </cell>
          <cell r="G550" t="str">
            <v>LC</v>
          </cell>
          <cell r="H550" t="str">
            <v>Y</v>
          </cell>
          <cell r="I550" t="str">
            <v>Y</v>
          </cell>
          <cell r="M550" t="str">
            <v>Y</v>
          </cell>
          <cell r="Q550" t="str">
            <v>Y</v>
          </cell>
        </row>
        <row r="551">
          <cell r="C551" t="str">
            <v>Bufflehead</v>
          </cell>
          <cell r="D551" t="str">
            <v>Bucephala albeola</v>
          </cell>
          <cell r="E551" t="str">
            <v>(Linnaeus, 1758)</v>
          </cell>
          <cell r="F551" t="str">
            <v>R</v>
          </cell>
          <cell r="G551" t="str">
            <v>LC</v>
          </cell>
          <cell r="H551" t="str">
            <v>Y</v>
          </cell>
          <cell r="I551" t="str">
            <v>Y</v>
          </cell>
          <cell r="M551" t="str">
            <v>Y</v>
          </cell>
          <cell r="Q551" t="str">
            <v>Y</v>
          </cell>
          <cell r="R551" t="str">
            <v>Y</v>
          </cell>
        </row>
        <row r="552">
          <cell r="C552" t="str">
            <v>Smew</v>
          </cell>
          <cell r="D552" t="str">
            <v>Mergellus albellus</v>
          </cell>
          <cell r="E552" t="str">
            <v>(Linnaeus, 1758)</v>
          </cell>
          <cell r="F552" t="str">
            <v>R</v>
          </cell>
          <cell r="G552" t="str">
            <v>LC</v>
          </cell>
          <cell r="H552" t="str">
            <v>Y</v>
          </cell>
          <cell r="I552" t="str">
            <v>Y</v>
          </cell>
          <cell r="M552" t="str">
            <v>Y</v>
          </cell>
          <cell r="Q552" t="str">
            <v>Y</v>
          </cell>
          <cell r="V552" t="str">
            <v>Mergus albellus (1); Mergus albellus (6)</v>
          </cell>
        </row>
        <row r="553">
          <cell r="C553" t="str">
            <v>Hooded Merganser</v>
          </cell>
          <cell r="D553" t="str">
            <v>Lophodytes cucullatus</v>
          </cell>
          <cell r="E553" t="str">
            <v>(Linnaeus, 1758)</v>
          </cell>
          <cell r="F553" t="str">
            <v>R</v>
          </cell>
          <cell r="G553" t="str">
            <v>LC</v>
          </cell>
          <cell r="H553" t="str">
            <v>Y</v>
          </cell>
          <cell r="I553" t="str">
            <v>Y</v>
          </cell>
          <cell r="M553" t="str">
            <v>Y</v>
          </cell>
          <cell r="Q553" t="str">
            <v>Y</v>
          </cell>
          <cell r="R553" t="str">
            <v>Y</v>
          </cell>
          <cell r="V553" t="str">
            <v>Mergus cucullatus (1); Mergus cucullatus (6); Mergus cucullatus (11)</v>
          </cell>
        </row>
        <row r="554">
          <cell r="C554" t="str">
            <v>Brazilian Merganser</v>
          </cell>
          <cell r="D554" t="str">
            <v>Mergus octosetaceus</v>
          </cell>
          <cell r="E554" t="str">
            <v>Vieillot, 1817</v>
          </cell>
          <cell r="F554" t="str">
            <v>R</v>
          </cell>
          <cell r="G554" t="str">
            <v>CR</v>
          </cell>
          <cell r="P554" t="str">
            <v>Y</v>
          </cell>
          <cell r="Q554" t="str">
            <v>Y</v>
          </cell>
          <cell r="R554" t="str">
            <v>Y</v>
          </cell>
        </row>
        <row r="555">
          <cell r="C555" t="str">
            <v>Red-breasted Merganser</v>
          </cell>
          <cell r="D555" t="str">
            <v>Mergus serrator</v>
          </cell>
          <cell r="E555" t="str">
            <v>Linnaeus, 1758</v>
          </cell>
          <cell r="F555" t="str">
            <v>R</v>
          </cell>
          <cell r="G555" t="str">
            <v>LC</v>
          </cell>
          <cell r="H555" t="str">
            <v>Y</v>
          </cell>
          <cell r="I555" t="str">
            <v>Y</v>
          </cell>
          <cell r="M555" t="str">
            <v>Y</v>
          </cell>
          <cell r="Q555" t="str">
            <v>Y</v>
          </cell>
          <cell r="R555" t="str">
            <v>Y</v>
          </cell>
        </row>
        <row r="556">
          <cell r="C556" t="str">
            <v>Scaly-sided Merganser</v>
          </cell>
          <cell r="D556" t="str">
            <v>Mergus squamatus</v>
          </cell>
          <cell r="E556" t="str">
            <v>Gould, 1864</v>
          </cell>
          <cell r="F556" t="str">
            <v>R</v>
          </cell>
          <cell r="G556" t="str">
            <v>EN</v>
          </cell>
          <cell r="Q556" t="str">
            <v>Y</v>
          </cell>
        </row>
        <row r="557">
          <cell r="C557" t="str">
            <v>Common Merganser</v>
          </cell>
          <cell r="D557" t="str">
            <v>Mergus merganser</v>
          </cell>
          <cell r="E557" t="str">
            <v>Linnaeus, 1758</v>
          </cell>
          <cell r="F557" t="str">
            <v>R</v>
          </cell>
          <cell r="G557" t="str">
            <v>LC</v>
          </cell>
          <cell r="H557" t="str">
            <v>Y</v>
          </cell>
          <cell r="I557" t="str">
            <v>Y</v>
          </cell>
          <cell r="M557" t="str">
            <v>Y</v>
          </cell>
          <cell r="Q557" t="str">
            <v>Y</v>
          </cell>
          <cell r="R557" t="str">
            <v>Y</v>
          </cell>
          <cell r="W557" t="str">
            <v>Goosander (1); Goosander (6)</v>
          </cell>
        </row>
        <row r="558">
          <cell r="C558" t="str">
            <v>Auckland Islands Merganser</v>
          </cell>
          <cell r="D558" t="str">
            <v>Mergus australis</v>
          </cell>
          <cell r="E558" t="str">
            <v>Hombron &amp; Jacquinot, 1841</v>
          </cell>
          <cell r="F558" t="str">
            <v>R</v>
          </cell>
          <cell r="G558" t="str">
            <v>EX</v>
          </cell>
          <cell r="K558" t="str">
            <v>Y</v>
          </cell>
          <cell r="Q558" t="str">
            <v>Y</v>
          </cell>
          <cell r="S558" t="str">
            <v>Y</v>
          </cell>
          <cell r="W558" t="str">
            <v>Auckland Island Merganser (4); Auckland Island Merganser (12)</v>
          </cell>
        </row>
        <row r="559">
          <cell r="C559" t="str">
            <v>Black-headed Duck</v>
          </cell>
          <cell r="D559" t="str">
            <v>Heteronetta atricapilla</v>
          </cell>
          <cell r="E559" t="str">
            <v>(Merrem, 1841)</v>
          </cell>
          <cell r="F559" t="str">
            <v>R</v>
          </cell>
          <cell r="G559" t="str">
            <v>LC</v>
          </cell>
          <cell r="P559" t="str">
            <v>Y</v>
          </cell>
          <cell r="Q559" t="str">
            <v>Y</v>
          </cell>
          <cell r="R559" t="str">
            <v>Y</v>
          </cell>
        </row>
        <row r="560">
          <cell r="C560" t="str">
            <v>Masked Duck</v>
          </cell>
          <cell r="D560" t="str">
            <v>Nomonyx dominicus</v>
          </cell>
          <cell r="E560" t="str">
            <v>(Linnaeus, 1766)</v>
          </cell>
          <cell r="F560" t="str">
            <v>R</v>
          </cell>
          <cell r="G560" t="str">
            <v>LC</v>
          </cell>
          <cell r="I560" t="str">
            <v>Y</v>
          </cell>
          <cell r="P560" t="str">
            <v>Y</v>
          </cell>
          <cell r="Q560" t="str">
            <v>Y</v>
          </cell>
          <cell r="R560" t="str">
            <v>Y</v>
          </cell>
          <cell r="V560" t="str">
            <v>Oxyura dominica (10); Oxyura dominica (11)</v>
          </cell>
        </row>
        <row r="561">
          <cell r="D561" t="str">
            <v>Oxyura ferruginea</v>
          </cell>
          <cell r="E561" t="str">
            <v>(Eyton, 1838)</v>
          </cell>
          <cell r="F561" t="str">
            <v>NR</v>
          </cell>
          <cell r="G561" t="str">
            <v>NR</v>
          </cell>
          <cell r="Q561" t="str">
            <v>Y</v>
          </cell>
          <cell r="R561" t="str">
            <v>Y</v>
          </cell>
          <cell r="X561" t="str">
            <v>Oxyura jamaicensis and O. ferruginea (Sibley and Monroe 1990, 1993) have been lumped into O. jamaicensis following SACC (2005).</v>
          </cell>
        </row>
        <row r="562">
          <cell r="D562" t="str">
            <v>Oxyura jamaicensis</v>
          </cell>
          <cell r="E562" t="str">
            <v>(Gmelin, 1789)</v>
          </cell>
          <cell r="F562" t="str">
            <v>NR</v>
          </cell>
          <cell r="G562" t="str">
            <v>NR</v>
          </cell>
          <cell r="I562" t="str">
            <v>Y</v>
          </cell>
          <cell r="Q562" t="str">
            <v>Y</v>
          </cell>
          <cell r="R562" t="str">
            <v>Y</v>
          </cell>
          <cell r="X562" t="str">
            <v>Oxyura jamaicensis and O. ferruginea (Sibley and Monroe 1990, 1993) have been lumped into O. jamaicensis following SACC (2005).</v>
          </cell>
        </row>
        <row r="563">
          <cell r="C563" t="str">
            <v>Ruddy Duck</v>
          </cell>
          <cell r="D563" t="str">
            <v>Oxyura jamaicensis</v>
          </cell>
          <cell r="E563" t="str">
            <v>(Gmelin, 1789)</v>
          </cell>
          <cell r="F563" t="str">
            <v>R</v>
          </cell>
          <cell r="G563" t="str">
            <v>LC</v>
          </cell>
          <cell r="H563" t="str">
            <v>Y</v>
          </cell>
          <cell r="M563" t="str">
            <v>Y</v>
          </cell>
          <cell r="P563" t="str">
            <v>Y</v>
          </cell>
          <cell r="X563" t="str">
            <v>Oxyura jamaicensis and O. ferruginea (Sibley and Monroe 1990, 1993) have been lumped into O. jamaicensis following SACC (2005).</v>
          </cell>
        </row>
        <row r="564">
          <cell r="C564" t="str">
            <v>White-headed Duck</v>
          </cell>
          <cell r="D564" t="str">
            <v>Oxyura leucocephala</v>
          </cell>
          <cell r="E564" t="str">
            <v>(Scopoli, 1769)</v>
          </cell>
          <cell r="F564" t="str">
            <v>R</v>
          </cell>
          <cell r="G564" t="str">
            <v>EN</v>
          </cell>
          <cell r="H564" t="str">
            <v>Y</v>
          </cell>
          <cell r="M564" t="str">
            <v>Y</v>
          </cell>
          <cell r="Q564" t="str">
            <v>Y</v>
          </cell>
        </row>
        <row r="565">
          <cell r="C565" t="str">
            <v>Maccoa Duck</v>
          </cell>
          <cell r="D565" t="str">
            <v>Oxyura maccoa</v>
          </cell>
          <cell r="E565" t="str">
            <v>(Eyton, 1838)</v>
          </cell>
          <cell r="F565" t="str">
            <v>R</v>
          </cell>
          <cell r="G565" t="str">
            <v>NT</v>
          </cell>
          <cell r="N565" t="str">
            <v>Y</v>
          </cell>
          <cell r="Q565" t="str">
            <v>Y</v>
          </cell>
        </row>
        <row r="566">
          <cell r="C566" t="str">
            <v>Lake Duck</v>
          </cell>
          <cell r="D566" t="str">
            <v>Oxyura vittata</v>
          </cell>
          <cell r="E566" t="str">
            <v>(Philippi, 1860)</v>
          </cell>
          <cell r="F566" t="str">
            <v>R</v>
          </cell>
          <cell r="G566" t="str">
            <v>LC</v>
          </cell>
          <cell r="P566" t="str">
            <v>Y</v>
          </cell>
          <cell r="Q566" t="str">
            <v>Y</v>
          </cell>
          <cell r="R566" t="str">
            <v>Y</v>
          </cell>
        </row>
        <row r="567">
          <cell r="C567" t="str">
            <v>Blue-billed Duck</v>
          </cell>
          <cell r="D567" t="str">
            <v>Oxyura australis</v>
          </cell>
          <cell r="E567" t="str">
            <v>Gould, 1836</v>
          </cell>
          <cell r="F567" t="str">
            <v>R</v>
          </cell>
          <cell r="G567" t="str">
            <v>NT</v>
          </cell>
          <cell r="L567" t="str">
            <v>Y</v>
          </cell>
          <cell r="Q567" t="str">
            <v>Y</v>
          </cell>
          <cell r="S567" t="str">
            <v>Y</v>
          </cell>
        </row>
        <row r="568">
          <cell r="C568" t="str">
            <v>Musk Duck</v>
          </cell>
          <cell r="D568" t="str">
            <v>Biziura lobata</v>
          </cell>
          <cell r="E568" t="str">
            <v>(Shaw, 1796)</v>
          </cell>
          <cell r="F568" t="str">
            <v>R</v>
          </cell>
          <cell r="G568" t="str">
            <v>LC</v>
          </cell>
          <cell r="L568" t="str">
            <v>Y</v>
          </cell>
          <cell r="Q568" t="str">
            <v>Y</v>
          </cell>
        </row>
        <row r="569">
          <cell r="C569" t="str">
            <v>King Penguin</v>
          </cell>
          <cell r="D569" t="str">
            <v>Aptenodytes patagonicus</v>
          </cell>
          <cell r="E569" t="str">
            <v>Miller, 1778</v>
          </cell>
          <cell r="F569" t="str">
            <v>R</v>
          </cell>
          <cell r="G569" t="str">
            <v>LC</v>
          </cell>
          <cell r="L569" t="str">
            <v>Y</v>
          </cell>
          <cell r="N569" t="str">
            <v>Y</v>
          </cell>
          <cell r="P569" t="str">
            <v>Y</v>
          </cell>
          <cell r="Q569" t="str">
            <v>Y</v>
          </cell>
          <cell r="R569" t="str">
            <v>Y</v>
          </cell>
          <cell r="S569" t="str">
            <v>Y</v>
          </cell>
        </row>
        <row r="570">
          <cell r="C570" t="str">
            <v>Emperor Penguin</v>
          </cell>
          <cell r="D570" t="str">
            <v>Aptenodytes forsteri</v>
          </cell>
          <cell r="E570" t="str">
            <v>Gray, 1844</v>
          </cell>
          <cell r="F570" t="str">
            <v>R</v>
          </cell>
          <cell r="G570" t="str">
            <v>LC</v>
          </cell>
          <cell r="L570" t="str">
            <v>Y</v>
          </cell>
          <cell r="P570" t="str">
            <v>Y</v>
          </cell>
          <cell r="Q570" t="str">
            <v>Y</v>
          </cell>
          <cell r="R570" t="str">
            <v>Y</v>
          </cell>
          <cell r="S570" t="str">
            <v>Y</v>
          </cell>
        </row>
        <row r="571">
          <cell r="C571" t="str">
            <v>Gentoo Penguin</v>
          </cell>
          <cell r="D571" t="str">
            <v>Pygoscelis papua</v>
          </cell>
          <cell r="E571" t="str">
            <v>(Forster, 1781)</v>
          </cell>
          <cell r="F571" t="str">
            <v>R</v>
          </cell>
          <cell r="G571" t="str">
            <v>NT</v>
          </cell>
          <cell r="L571" t="str">
            <v>Y</v>
          </cell>
          <cell r="P571" t="str">
            <v>Y</v>
          </cell>
          <cell r="Q571" t="str">
            <v>Y</v>
          </cell>
          <cell r="R571" t="str">
            <v>Y</v>
          </cell>
          <cell r="S571" t="str">
            <v>Y</v>
          </cell>
        </row>
        <row r="572">
          <cell r="C572" t="str">
            <v>Adelie Penguin</v>
          </cell>
          <cell r="D572" t="str">
            <v>Pygoscelis adeliae</v>
          </cell>
          <cell r="E572" t="str">
            <v>(Hombron &amp; Jacquinot, 1841)</v>
          </cell>
          <cell r="F572" t="str">
            <v>R</v>
          </cell>
          <cell r="G572" t="str">
            <v>LC</v>
          </cell>
          <cell r="L572" t="str">
            <v>Y</v>
          </cell>
          <cell r="P572" t="str">
            <v>Y</v>
          </cell>
          <cell r="Q572" t="str">
            <v>Y</v>
          </cell>
          <cell r="R572" t="str">
            <v>Y</v>
          </cell>
          <cell r="S572" t="str">
            <v>Y</v>
          </cell>
        </row>
        <row r="573">
          <cell r="C573" t="str">
            <v>Chinstrap Penguin</v>
          </cell>
          <cell r="D573" t="str">
            <v>Pygoscelis antarcticus</v>
          </cell>
          <cell r="E573" t="str">
            <v>(Forster, 1781)</v>
          </cell>
          <cell r="F573" t="str">
            <v>R</v>
          </cell>
          <cell r="G573" t="str">
            <v>LC</v>
          </cell>
          <cell r="L573" t="str">
            <v>Y</v>
          </cell>
          <cell r="P573" t="str">
            <v>Y</v>
          </cell>
          <cell r="Q573" t="str">
            <v>Y</v>
          </cell>
          <cell r="R573" t="str">
            <v>Y</v>
          </cell>
          <cell r="S573" t="str">
            <v>Y</v>
          </cell>
          <cell r="V573" t="str">
            <v>Pygoscelis antarctica (10); Pygoscelis antarctica (12)</v>
          </cell>
          <cell r="X573" t="str">
            <v>Gender agreement of species name follows David and Gosselin (2002b).</v>
          </cell>
        </row>
        <row r="574">
          <cell r="D574" t="str">
            <v>Eudyptes chrysocome</v>
          </cell>
          <cell r="E574" t="str">
            <v>(Forster, 1781)</v>
          </cell>
          <cell r="F574" t="str">
            <v>NR</v>
          </cell>
          <cell r="G574" t="str">
            <v>NR</v>
          </cell>
          <cell r="N574" t="str">
            <v>Y</v>
          </cell>
          <cell r="P574" t="str">
            <v>Y</v>
          </cell>
          <cell r="Q574" t="str">
            <v>Y</v>
          </cell>
          <cell r="R574" t="str">
            <v>Y</v>
          </cell>
          <cell r="S574" t="str">
            <v>Y</v>
          </cell>
          <cell r="X574" t="str">
            <v>Eudyptes chrysocome (Sibley and Monroe 1990, 1993) has been split into E. chrysocome and E. moseleyi following Jouventin et al. (2006) on the basis of clear morphological, vocal and genetic terms, and this treatment has been accepted here following a review by the BirdLife Taxonomic Working Group. However, although E. filholi has been proposed as a split from E. chrysocome by Banks et al. (2006), both the sample sizes and the degree of morphological difference are small and this view is not accepted here.</v>
          </cell>
        </row>
        <row r="575">
          <cell r="C575" t="str">
            <v>Southern Rockhopper Penguin</v>
          </cell>
          <cell r="D575" t="str">
            <v>Eudyptes chrysocome</v>
          </cell>
          <cell r="E575" t="str">
            <v>(Forster, 1781)</v>
          </cell>
          <cell r="F575" t="str">
            <v>R</v>
          </cell>
          <cell r="G575" t="str">
            <v>VU</v>
          </cell>
          <cell r="L575" t="str">
            <v>Y</v>
          </cell>
          <cell r="T575" t="str">
            <v>Y</v>
          </cell>
          <cell r="U575" t="str">
            <v>Jouventin et al. (2006)</v>
          </cell>
          <cell r="W575" t="str">
            <v>Rockhopper Penguin (5)</v>
          </cell>
          <cell r="X575" t="str">
            <v>Eudyptes chrysocome (Sibley and Monroe 1990, 1993) has been split into E. chrysocome and E. moseleyi following Jouventin et al. (2006) on the basis of clear morphological, vocal and genetic terms, and this treatment has been accepted here following a review by the BirdLife Taxonomic Working Group. However, although E. filholi has been proposed as a split from E. chrysocome by Banks et al. (2006), both the sample sizes and the degree of morphological difference are small and this view is not accepted here.</v>
          </cell>
        </row>
        <row r="576">
          <cell r="D576" t="str">
            <v>Eudyptes filholi</v>
          </cell>
          <cell r="E576" t="str">
            <v>Hutton, 1879</v>
          </cell>
          <cell r="F576" t="str">
            <v>NR</v>
          </cell>
          <cell r="G576" t="str">
            <v>NR</v>
          </cell>
          <cell r="T576" t="str">
            <v>Y</v>
          </cell>
          <cell r="U576" t="str">
            <v>Banks et al. (2006)</v>
          </cell>
          <cell r="X576" t="str">
            <v>Eudyptes chrysocome (Sibley and Monroe 1990, 1993) has been split into E. chrysocome and E. moseleyi following Jouventin et al. (2006) on the basis of clear morphological, vocal and genetic terms, and this treatment has been accepted here following a review by the BirdLife Taxonomic Working Group. However, although E. filholi has been proposed as a split from E. chrysocome by Banks et al. (2006), both the sample sizes and the degree of morphological difference are small and this view is not accepted here.</v>
          </cell>
        </row>
        <row r="577">
          <cell r="C577" t="str">
            <v>Northern Rockhopper Penguin</v>
          </cell>
          <cell r="D577" t="str">
            <v>Eudyptes moseleyi</v>
          </cell>
          <cell r="E577" t="str">
            <v>Mathews &amp; Iredale, 1921</v>
          </cell>
          <cell r="F577" t="str">
            <v>R</v>
          </cell>
          <cell r="G577" t="str">
            <v>EN</v>
          </cell>
          <cell r="T577" t="str">
            <v>Y</v>
          </cell>
          <cell r="U577" t="str">
            <v>Banks et al. (2006)</v>
          </cell>
          <cell r="X577" t="str">
            <v>Eudyptes chrysocome (Sibley and Monroe 1990, 1993) has been split into E. chrysocome and E. moseleyi following Jouventin et al. (2006) on the basis of clear morphological, vocal and genetic terms, and this treatment has been accepted here following a review by the BirdLife Taxonomic Working Group. However, although E. filholi has been proposed as a split from E. chrysocome by Banks et al. (2006), both the sample sizes and the degree of morphological difference are small and this view is not accepted here.</v>
          </cell>
        </row>
        <row r="578">
          <cell r="D578" t="str">
            <v>Eudyptes pachyrhynchus</v>
          </cell>
          <cell r="E578" t="str">
            <v>Gray, 1845</v>
          </cell>
          <cell r="F578" t="str">
            <v>NR</v>
          </cell>
          <cell r="G578" t="str">
            <v>NR</v>
          </cell>
          <cell r="L578" t="str">
            <v>Y</v>
          </cell>
          <cell r="X578" t="str">
            <v>Eudyptes pachyrhynchus and E. robustus (Sibley and Monroe 1990, 1993) are retained as separate species contra Christidis and Boles (2008) who include robustus as a subspecies of E. pachyrhynchus.</v>
          </cell>
        </row>
        <row r="579">
          <cell r="C579" t="str">
            <v>Fiordland Penguin</v>
          </cell>
          <cell r="D579" t="str">
            <v>Eudyptes pachyrhynchus</v>
          </cell>
          <cell r="E579" t="str">
            <v>Gray, 1845</v>
          </cell>
          <cell r="F579" t="str">
            <v>R</v>
          </cell>
          <cell r="G579" t="str">
            <v>VU</v>
          </cell>
          <cell r="Q579" t="str">
            <v>Y</v>
          </cell>
          <cell r="S579" t="str">
            <v>Y</v>
          </cell>
          <cell r="W579" t="str">
            <v>Fiordland Crested Penguin (12)</v>
          </cell>
          <cell r="X579" t="str">
            <v>Eudyptes pachyrhynchus and E. robustus (Sibley and Monroe 1990, 1993) are retained as separate species contra Christidis and Boles (2008) who include robustus as a subspecies of E. pachyrhynchus.</v>
          </cell>
        </row>
        <row r="580">
          <cell r="C580" t="str">
            <v>Snares Penguin</v>
          </cell>
          <cell r="D580" t="str">
            <v>Eudyptes robustus</v>
          </cell>
          <cell r="E580" t="str">
            <v>Oliver, 1953</v>
          </cell>
          <cell r="F580" t="str">
            <v>R</v>
          </cell>
          <cell r="G580" t="str">
            <v>VU</v>
          </cell>
          <cell r="P580" t="str">
            <v>Y</v>
          </cell>
          <cell r="Q580" t="str">
            <v>Y</v>
          </cell>
          <cell r="R580" t="str">
            <v>Y</v>
          </cell>
          <cell r="S580" t="str">
            <v>Y</v>
          </cell>
          <cell r="W580" t="str">
            <v>Snares Crested Penguin (12)</v>
          </cell>
          <cell r="X580" t="str">
            <v>Eudyptes pachyrhynchus and E. robustus (Sibley and Monroe 1990, 1993) are retained as separate species contra Christidis and Boles (2008) who include robustus as a subspecies of E. pachyrhynchus.</v>
          </cell>
        </row>
        <row r="581">
          <cell r="C581" t="str">
            <v>Erect-crested Penguin</v>
          </cell>
          <cell r="D581" t="str">
            <v>Eudyptes sclateri</v>
          </cell>
          <cell r="E581" t="str">
            <v>Buller, 1888</v>
          </cell>
          <cell r="F581" t="str">
            <v>R</v>
          </cell>
          <cell r="G581" t="str">
            <v>EN</v>
          </cell>
          <cell r="L581" t="str">
            <v>Y</v>
          </cell>
          <cell r="P581" t="str">
            <v>Y</v>
          </cell>
          <cell r="Q581" t="str">
            <v>Y</v>
          </cell>
          <cell r="R581" t="str">
            <v>Y</v>
          </cell>
          <cell r="S581" t="str">
            <v>Y</v>
          </cell>
          <cell r="W581" t="str">
            <v>Big-crested Penguin (9)</v>
          </cell>
        </row>
        <row r="582">
          <cell r="C582" t="str">
            <v>Macaroni Penguin</v>
          </cell>
          <cell r="D582" t="str">
            <v>Eudyptes chrysolophus</v>
          </cell>
          <cell r="E582" t="str">
            <v>(Brandt, 1837)</v>
          </cell>
          <cell r="F582" t="str">
            <v>R</v>
          </cell>
          <cell r="G582" t="str">
            <v>VU</v>
          </cell>
          <cell r="L582" t="str">
            <v>Y</v>
          </cell>
          <cell r="N582" t="str">
            <v>Y</v>
          </cell>
          <cell r="P582" t="str">
            <v>Y</v>
          </cell>
          <cell r="Q582" t="str">
            <v>Y</v>
          </cell>
          <cell r="R582" t="str">
            <v>Y</v>
          </cell>
          <cell r="S582" t="str">
            <v>Y</v>
          </cell>
        </row>
        <row r="583">
          <cell r="C583" t="str">
            <v>Royal Penguin</v>
          </cell>
          <cell r="D583" t="str">
            <v>Eudyptes schlegeli</v>
          </cell>
          <cell r="E583" t="str">
            <v>Finsch, 1876</v>
          </cell>
          <cell r="F583" t="str">
            <v>R</v>
          </cell>
          <cell r="G583" t="str">
            <v>VU</v>
          </cell>
          <cell r="Q583" t="str">
            <v>Y</v>
          </cell>
        </row>
        <row r="584">
          <cell r="C584" t="str">
            <v>Yellow-eyed Penguin</v>
          </cell>
          <cell r="D584" t="str">
            <v>Megadyptes antipodes</v>
          </cell>
          <cell r="E584" t="str">
            <v>(Hombron &amp; Jacquinot, 1841)</v>
          </cell>
          <cell r="F584" t="str">
            <v>R</v>
          </cell>
          <cell r="G584" t="str">
            <v>EN</v>
          </cell>
          <cell r="Q584" t="str">
            <v>Y</v>
          </cell>
          <cell r="S584" t="str">
            <v>Y</v>
          </cell>
        </row>
        <row r="585">
          <cell r="C585" t="str">
            <v>Little Penguin</v>
          </cell>
          <cell r="D585" t="str">
            <v>Eudyptula minor</v>
          </cell>
          <cell r="E585" t="str">
            <v>(Forster, 1781)</v>
          </cell>
          <cell r="F585" t="str">
            <v>R</v>
          </cell>
          <cell r="G585" t="str">
            <v>LC</v>
          </cell>
          <cell r="L585" t="str">
            <v>Y</v>
          </cell>
          <cell r="P585" t="str">
            <v>Y</v>
          </cell>
          <cell r="Q585" t="str">
            <v>Y</v>
          </cell>
          <cell r="S585" t="str">
            <v>Y</v>
          </cell>
          <cell r="W585" t="str">
            <v>Blue Penguin (12); Fairy Penguin (15)</v>
          </cell>
        </row>
        <row r="586">
          <cell r="C586" t="str">
            <v>African Penguin</v>
          </cell>
          <cell r="D586" t="str">
            <v>Spheniscus demersus</v>
          </cell>
          <cell r="E586" t="str">
            <v>(Linnaeus, 1758)</v>
          </cell>
          <cell r="F586" t="str">
            <v>R</v>
          </cell>
          <cell r="G586" t="str">
            <v>EN</v>
          </cell>
          <cell r="N586" t="str">
            <v>Y</v>
          </cell>
          <cell r="Q586" t="str">
            <v>Y</v>
          </cell>
          <cell r="W586" t="str">
            <v>Jackass Penguin (7); Jackass Penguin (10); Jackass Penguin (15)</v>
          </cell>
        </row>
        <row r="587">
          <cell r="C587" t="str">
            <v>Humboldt Penguin</v>
          </cell>
          <cell r="D587" t="str">
            <v>Spheniscus humboldti</v>
          </cell>
          <cell r="E587" t="str">
            <v>Meyen, 1834</v>
          </cell>
          <cell r="F587" t="str">
            <v>R</v>
          </cell>
          <cell r="G587" t="str">
            <v>VU</v>
          </cell>
          <cell r="P587" t="str">
            <v>Y</v>
          </cell>
          <cell r="Q587" t="str">
            <v>Y</v>
          </cell>
          <cell r="R587" t="str">
            <v>Y</v>
          </cell>
        </row>
        <row r="588">
          <cell r="C588" t="str">
            <v>Magellanic Penguin</v>
          </cell>
          <cell r="D588" t="str">
            <v>Spheniscus magellanicus</v>
          </cell>
          <cell r="E588" t="str">
            <v>(Forster, 1781)</v>
          </cell>
          <cell r="F588" t="str">
            <v>R</v>
          </cell>
          <cell r="G588" t="str">
            <v>NT</v>
          </cell>
          <cell r="L588" t="str">
            <v>Y</v>
          </cell>
          <cell r="P588" t="str">
            <v>Y</v>
          </cell>
          <cell r="Q588" t="str">
            <v>Y</v>
          </cell>
          <cell r="R588" t="str">
            <v>Y</v>
          </cell>
          <cell r="S588" t="str">
            <v>Y</v>
          </cell>
        </row>
        <row r="589">
          <cell r="C589" t="str">
            <v>Galapagos Penguin</v>
          </cell>
          <cell r="D589" t="str">
            <v>Spheniscus mendiculus</v>
          </cell>
          <cell r="E589" t="str">
            <v>Sundevall, 1871</v>
          </cell>
          <cell r="F589" t="str">
            <v>R</v>
          </cell>
          <cell r="G589" t="str">
            <v>EN</v>
          </cell>
          <cell r="P589" t="str">
            <v>Y</v>
          </cell>
          <cell r="Q589" t="str">
            <v>Y</v>
          </cell>
          <cell r="R589" t="str">
            <v>Y</v>
          </cell>
          <cell r="W589" t="str">
            <v>Galápagos Penguin (14)</v>
          </cell>
        </row>
        <row r="590">
          <cell r="C590" t="str">
            <v>Red-throated Loon</v>
          </cell>
          <cell r="D590" t="str">
            <v>Gavia stellata</v>
          </cell>
          <cell r="E590" t="str">
            <v>(Pontoppidan, 1763)</v>
          </cell>
          <cell r="F590" t="str">
            <v>R</v>
          </cell>
          <cell r="G590" t="str">
            <v>LC</v>
          </cell>
          <cell r="H590" t="str">
            <v>Y</v>
          </cell>
          <cell r="I590" t="str">
            <v>Y</v>
          </cell>
          <cell r="M590" t="str">
            <v>Y</v>
          </cell>
          <cell r="N590" t="str">
            <v>Y</v>
          </cell>
          <cell r="Q590" t="str">
            <v>Y</v>
          </cell>
          <cell r="R590" t="str">
            <v>Y</v>
          </cell>
          <cell r="W590" t="str">
            <v>Red-throated Diver (1); Red-throated Diver (6); Red-throated Diver (7)</v>
          </cell>
        </row>
        <row r="591">
          <cell r="C591" t="str">
            <v>Arctic Loon</v>
          </cell>
          <cell r="D591" t="str">
            <v>Gavia arctica</v>
          </cell>
          <cell r="E591" t="str">
            <v>(Linnaeus, 1758)</v>
          </cell>
          <cell r="F591" t="str">
            <v>R</v>
          </cell>
          <cell r="G591" t="str">
            <v>LC</v>
          </cell>
          <cell r="H591" t="str">
            <v>Y</v>
          </cell>
          <cell r="I591" t="str">
            <v>Y</v>
          </cell>
          <cell r="M591" t="str">
            <v>Y</v>
          </cell>
          <cell r="Q591" t="str">
            <v>Y</v>
          </cell>
          <cell r="W591" t="str">
            <v>Black-throated Diver (1); Black-throated Diver (6); Black-throated Loon (15)</v>
          </cell>
        </row>
        <row r="592">
          <cell r="C592" t="str">
            <v>Pacific Loon</v>
          </cell>
          <cell r="D592" t="str">
            <v>Gavia pacifica</v>
          </cell>
          <cell r="E592" t="str">
            <v>(Lawrence, 1858)</v>
          </cell>
          <cell r="F592" t="str">
            <v>R</v>
          </cell>
          <cell r="G592" t="str">
            <v>LC</v>
          </cell>
          <cell r="I592" t="str">
            <v>Y</v>
          </cell>
          <cell r="Q592" t="str">
            <v>Y</v>
          </cell>
          <cell r="R592" t="str">
            <v>Y</v>
          </cell>
        </row>
        <row r="593">
          <cell r="C593" t="str">
            <v>Common Loon</v>
          </cell>
          <cell r="D593" t="str">
            <v>Gavia immer</v>
          </cell>
          <cell r="E593" t="str">
            <v>(Brünnich, 1764)</v>
          </cell>
          <cell r="F593" t="str">
            <v>R</v>
          </cell>
          <cell r="G593" t="str">
            <v>LC</v>
          </cell>
          <cell r="H593" t="str">
            <v>Y</v>
          </cell>
          <cell r="I593" t="str">
            <v>Y</v>
          </cell>
          <cell r="M593" t="str">
            <v>Y</v>
          </cell>
          <cell r="Q593" t="str">
            <v>Y</v>
          </cell>
          <cell r="R593" t="str">
            <v>Y</v>
          </cell>
          <cell r="W593" t="str">
            <v>Great Northern Diver (1); Great Northern Diver (6); Great Northern Loon (15)</v>
          </cell>
        </row>
        <row r="594">
          <cell r="C594" t="str">
            <v>Yellow-billed Loon</v>
          </cell>
          <cell r="D594" t="str">
            <v>Gavia adamsii</v>
          </cell>
          <cell r="E594" t="str">
            <v>(Gray, 1859)</v>
          </cell>
          <cell r="F594" t="str">
            <v>R</v>
          </cell>
          <cell r="G594" t="str">
            <v>NT</v>
          </cell>
          <cell r="H594" t="str">
            <v>Y</v>
          </cell>
          <cell r="I594" t="str">
            <v>Y</v>
          </cell>
          <cell r="M594" t="str">
            <v>Y</v>
          </cell>
          <cell r="Q594" t="str">
            <v>Y</v>
          </cell>
          <cell r="R594" t="str">
            <v>Y</v>
          </cell>
          <cell r="W594" t="str">
            <v>Yellow-billed Diver (1); White-billed Diver (6)</v>
          </cell>
        </row>
        <row r="595">
          <cell r="C595" t="str">
            <v>Waved Albatross</v>
          </cell>
          <cell r="D595" t="str">
            <v>Phoebastria irrorata</v>
          </cell>
          <cell r="E595" t="str">
            <v>(Salvin, 1883)</v>
          </cell>
          <cell r="F595" t="str">
            <v>R</v>
          </cell>
          <cell r="G595" t="str">
            <v>CR</v>
          </cell>
          <cell r="J595" t="str">
            <v>Y</v>
          </cell>
          <cell r="O595" t="str">
            <v>Y</v>
          </cell>
          <cell r="P595" t="str">
            <v>Y</v>
          </cell>
          <cell r="Q595" t="str">
            <v>Y</v>
          </cell>
          <cell r="R595" t="str">
            <v>Y</v>
          </cell>
          <cell r="V595" t="str">
            <v>Diomedea irrorata (10); Diomedea irrorata (11)</v>
          </cell>
        </row>
        <row r="596">
          <cell r="C596" t="str">
            <v>Short-tailed Albatross</v>
          </cell>
          <cell r="D596" t="str">
            <v>Phoebastria albatrus</v>
          </cell>
          <cell r="E596" t="str">
            <v>(Pallas, 1769)</v>
          </cell>
          <cell r="F596" t="str">
            <v>R</v>
          </cell>
          <cell r="G596" t="str">
            <v>VU</v>
          </cell>
          <cell r="I596" t="str">
            <v>Y</v>
          </cell>
          <cell r="J596" t="str">
            <v>Y</v>
          </cell>
          <cell r="O596" t="str">
            <v>Y</v>
          </cell>
          <cell r="Q596" t="str">
            <v>Y</v>
          </cell>
          <cell r="R596" t="str">
            <v>Y</v>
          </cell>
          <cell r="V596" t="str">
            <v>Diomedea albatrus (10); Diomedea albatrus (11)</v>
          </cell>
        </row>
        <row r="597">
          <cell r="C597" t="str">
            <v>Black-footed Albatross</v>
          </cell>
          <cell r="D597" t="str">
            <v>Phoebastria nigripes</v>
          </cell>
          <cell r="E597" t="str">
            <v>(Audubon, 1849)</v>
          </cell>
          <cell r="F597" t="str">
            <v>R</v>
          </cell>
          <cell r="G597" t="str">
            <v>EN</v>
          </cell>
          <cell r="I597" t="str">
            <v>Y</v>
          </cell>
          <cell r="J597" t="str">
            <v>Y</v>
          </cell>
          <cell r="M597" t="str">
            <v>Y</v>
          </cell>
          <cell r="O597" t="str">
            <v>Y</v>
          </cell>
          <cell r="Q597" t="str">
            <v>Y</v>
          </cell>
          <cell r="R597" t="str">
            <v>Y</v>
          </cell>
          <cell r="S597" t="str">
            <v>Y</v>
          </cell>
          <cell r="V597" t="str">
            <v>Diomedea nigripes (6); Diomedea nigripes (10); Diomedea nigripes (11); Diomedea nigripes (12)</v>
          </cell>
        </row>
        <row r="598">
          <cell r="C598" t="str">
            <v>Laysan Albatross</v>
          </cell>
          <cell r="D598" t="str">
            <v>Phoebastria immutabilis</v>
          </cell>
          <cell r="E598" t="str">
            <v>(Rothschild, 1893)</v>
          </cell>
          <cell r="F598" t="str">
            <v>R</v>
          </cell>
          <cell r="G598" t="str">
            <v>NT</v>
          </cell>
          <cell r="I598" t="str">
            <v>Y</v>
          </cell>
          <cell r="J598" t="str">
            <v>Y</v>
          </cell>
          <cell r="L598" t="str">
            <v>Y</v>
          </cell>
          <cell r="O598" t="str">
            <v>Y</v>
          </cell>
          <cell r="Q598" t="str">
            <v>Y</v>
          </cell>
          <cell r="R598" t="str">
            <v>Y</v>
          </cell>
          <cell r="V598" t="str">
            <v>Diomedea immutabilis (10); Diomedea immutabilis (11)</v>
          </cell>
        </row>
        <row r="599">
          <cell r="D599" t="str">
            <v>Diomedea exulans</v>
          </cell>
          <cell r="E599" t="str">
            <v>Linnaeus, 1758</v>
          </cell>
          <cell r="F599" t="str">
            <v>NR</v>
          </cell>
          <cell r="G599" t="str">
            <v>NR</v>
          </cell>
          <cell r="I599" t="str">
            <v>Y</v>
          </cell>
          <cell r="M599" t="str">
            <v>Y</v>
          </cell>
          <cell r="N599" t="str">
            <v>Y</v>
          </cell>
          <cell r="Q599" t="str">
            <v>Y</v>
          </cell>
          <cell r="R599" t="str">
            <v>Y</v>
          </cell>
          <cell r="S599" t="str">
            <v>Y</v>
          </cell>
          <cell r="X599" t="str">
            <v>Diomedea exulans (Sibley and Monroe 1990, 1993) has been split into D. exulans, D. dabbenena and D. antipodensis following Brooke (2004), contra Robertson and Nunn (1998) who also split antipodensis into T. antipodensis and T. gibsoni.</v>
          </cell>
        </row>
        <row r="600">
          <cell r="C600" t="str">
            <v>Wandering Albatross</v>
          </cell>
          <cell r="D600" t="str">
            <v>Diomedea exulans</v>
          </cell>
          <cell r="E600" t="str">
            <v>Linnaeus, 1758</v>
          </cell>
          <cell r="F600" t="str">
            <v>R</v>
          </cell>
          <cell r="G600" t="str">
            <v>VU</v>
          </cell>
          <cell r="H600" t="str">
            <v>Y</v>
          </cell>
          <cell r="J600" t="str">
            <v>Y</v>
          </cell>
          <cell r="L600" t="str">
            <v>Y</v>
          </cell>
          <cell r="O600" t="str">
            <v>Y</v>
          </cell>
          <cell r="P600" t="str">
            <v>Y</v>
          </cell>
          <cell r="X600" t="str">
            <v>Diomedea exulans (Sibley and Monroe 1990, 1993) has been split into D. exulans, D. dabbenena and D. antipodensis following Brooke (2004), contra Robertson and Nunn (1998) who also split antipodensis into T. antipodensis and T. gibsoni.</v>
          </cell>
        </row>
        <row r="601">
          <cell r="C601" t="str">
            <v>Antipodean Albatross</v>
          </cell>
          <cell r="D601" t="str">
            <v>Diomedea antipodensis</v>
          </cell>
          <cell r="E601" t="str">
            <v>Robertson &amp; Warham, 1992</v>
          </cell>
          <cell r="F601" t="str">
            <v>R</v>
          </cell>
          <cell r="G601" t="str">
            <v>VU</v>
          </cell>
          <cell r="J601" t="str">
            <v>Y</v>
          </cell>
          <cell r="X601" t="str">
            <v>Diomedea exulans (Sibley and Monroe 1990, 1993) has been split into D. exulans, D. dabbenena and D. antipodensis following Brooke (2004), contra Robertson and Nunn (1998) who split antipodensis into two taxa D. antipodensis and D. gibsoni.</v>
          </cell>
        </row>
        <row r="602">
          <cell r="D602" t="str">
            <v>Diomedea antipodensis</v>
          </cell>
          <cell r="E602" t="str">
            <v>Robertson &amp; Warham, 1992</v>
          </cell>
          <cell r="F602" t="str">
            <v>NR</v>
          </cell>
          <cell r="G602" t="str">
            <v>NR</v>
          </cell>
          <cell r="O602" t="str">
            <v>Y</v>
          </cell>
          <cell r="X602" t="str">
            <v>Diomedea exulans (Sibley and Monroe 1990, 1993) has been split into D. exulans, D. dabbenena and D. antipodensis following Brooke (2004), contra Robertson and Nunn (1998) who also split antipodensis into T. antipodensis and T. gibsoni.</v>
          </cell>
        </row>
        <row r="603">
          <cell r="D603" t="str">
            <v>Diomedea gibsoni</v>
          </cell>
          <cell r="E603" t="str">
            <v>Robertson &amp; Warham, 1992</v>
          </cell>
          <cell r="F603" t="str">
            <v>NR</v>
          </cell>
          <cell r="G603" t="str">
            <v>NR</v>
          </cell>
          <cell r="O603" t="str">
            <v>Y</v>
          </cell>
          <cell r="X603" t="str">
            <v>Diomedea exulans (Sibley and Monroe 1990, 1993) has been split into D. exulans, D. dabbenena and D. antipodensis following Brooke (2004), contra Robertson and Nunn (1998) who also split antipodensis into T. antipodensis and T. gibsoni.</v>
          </cell>
        </row>
        <row r="604">
          <cell r="C604" t="str">
            <v>Amsterdam Albatross</v>
          </cell>
          <cell r="D604" t="str">
            <v>Diomedea amsterdamensis</v>
          </cell>
          <cell r="E604" t="str">
            <v>Roux et al. 1983</v>
          </cell>
          <cell r="F604" t="str">
            <v>R</v>
          </cell>
          <cell r="G604" t="str">
            <v>CR</v>
          </cell>
          <cell r="J604" t="str">
            <v>Y</v>
          </cell>
          <cell r="O604" t="str">
            <v>Y</v>
          </cell>
          <cell r="Q604" t="str">
            <v>Y</v>
          </cell>
          <cell r="W604" t="str">
            <v>Amsterdam Island Albatross (10)</v>
          </cell>
        </row>
        <row r="605">
          <cell r="C605" t="str">
            <v>Tristan Albatross</v>
          </cell>
          <cell r="D605" t="str">
            <v>Diomedea dabbenena</v>
          </cell>
          <cell r="E605" t="str">
            <v>Mathews, 1929</v>
          </cell>
          <cell r="F605" t="str">
            <v>R</v>
          </cell>
          <cell r="G605" t="str">
            <v>CR</v>
          </cell>
          <cell r="J605" t="str">
            <v>Y</v>
          </cell>
          <cell r="O605" t="str">
            <v>Y</v>
          </cell>
          <cell r="X605" t="str">
            <v>Diomedea exulans (Sibley and Monroe 1990, 1993) has been split into D. exulans, D. dabbenena and D. antipodensis following Brooke (2004), contra Robertson and Nunn (1998) who also split antipodensis into T. antipodensis and T. gibsoni.</v>
          </cell>
        </row>
        <row r="606">
          <cell r="C606" t="str">
            <v>Northern Royal Albatross</v>
          </cell>
          <cell r="D606" t="str">
            <v>Diomedea sanfordi</v>
          </cell>
          <cell r="E606" t="str">
            <v>Murphy, 1917</v>
          </cell>
          <cell r="F606" t="str">
            <v>R</v>
          </cell>
          <cell r="G606" t="str">
            <v>EN</v>
          </cell>
          <cell r="J606" t="str">
            <v>Y</v>
          </cell>
          <cell r="O606" t="str">
            <v>Y</v>
          </cell>
          <cell r="X606" t="str">
            <v>Diomedea epomophora (Sibley and Monroe 1990, 1993) has been split into D. epomophora and D. sanfordi following Robertson and Nunn (1998) and Brooke (2004).</v>
          </cell>
        </row>
        <row r="607">
          <cell r="D607" t="str">
            <v>Diomedea epomophora</v>
          </cell>
          <cell r="E607" t="str">
            <v>Lesson, 1825</v>
          </cell>
          <cell r="F607" t="str">
            <v>NR</v>
          </cell>
          <cell r="G607" t="str">
            <v>NR</v>
          </cell>
          <cell r="M607" t="str">
            <v>Y</v>
          </cell>
          <cell r="N607" t="str">
            <v>Y</v>
          </cell>
          <cell r="Q607" t="str">
            <v>Y</v>
          </cell>
          <cell r="R607" t="str">
            <v>Y</v>
          </cell>
          <cell r="S607" t="str">
            <v>Y</v>
          </cell>
          <cell r="X607" t="str">
            <v>Diomedea epomophora (Sibley and Monroe 1990, 1993) has been split into D. epomophora and D. sanfordi following Robertson and Nunn (1998) and Brooke (2004).</v>
          </cell>
        </row>
        <row r="608">
          <cell r="C608" t="str">
            <v>Southern Royal Albatross</v>
          </cell>
          <cell r="D608" t="str">
            <v>Diomedea epomophora</v>
          </cell>
          <cell r="E608" t="str">
            <v>Lesson, 1825</v>
          </cell>
          <cell r="F608" t="str">
            <v>R</v>
          </cell>
          <cell r="G608" t="str">
            <v>VU</v>
          </cell>
          <cell r="J608" t="str">
            <v>Y</v>
          </cell>
          <cell r="L608" t="str">
            <v>Y</v>
          </cell>
          <cell r="O608" t="str">
            <v>Y</v>
          </cell>
          <cell r="P608" t="str">
            <v>Y</v>
          </cell>
          <cell r="W608" t="str">
            <v>Royal Albatross (5); Royal Albatross (9); Royal Albatross (15)</v>
          </cell>
          <cell r="X608" t="str">
            <v>Diomedea epomophora (Sibley and Monroe 1990, 1993) has been split into D. epomophora and D. sanfordi following Robertson and Nunn (1998) and Brooke (2004).</v>
          </cell>
        </row>
        <row r="609">
          <cell r="D609" t="str">
            <v>Diomedea melanophris</v>
          </cell>
          <cell r="E609" t="str">
            <v>Temminck, 1828</v>
          </cell>
          <cell r="F609" t="str">
            <v>NR</v>
          </cell>
          <cell r="G609" t="str">
            <v>NR</v>
          </cell>
          <cell r="I609" t="str">
            <v>Y</v>
          </cell>
          <cell r="M609" t="str">
            <v>Y</v>
          </cell>
          <cell r="N609" t="str">
            <v>Y</v>
          </cell>
          <cell r="Q609" t="str">
            <v>Y</v>
          </cell>
          <cell r="R609" t="str">
            <v>Y</v>
          </cell>
          <cell r="S609" t="str">
            <v>Y</v>
          </cell>
          <cell r="V609" t="str">
            <v>Thalassarche melanophris (2); Diomedea melanophrys (12)</v>
          </cell>
          <cell r="X609" t="str">
            <v>Diomedea melanophris (Sibley and Monroe 1990, 1993) has been split into melanophrys and impavida and both placed in the genus Thalassarche following Robertson and Nunn (1998) and Brooke (2004).</v>
          </cell>
        </row>
        <row r="610">
          <cell r="D610" t="str">
            <v>Diomedea cauta</v>
          </cell>
          <cell r="E610" t="str">
            <v>Gould, 1841</v>
          </cell>
          <cell r="F610" t="str">
            <v>NR</v>
          </cell>
          <cell r="G610" t="str">
            <v>NR</v>
          </cell>
          <cell r="I610" t="str">
            <v>Y</v>
          </cell>
          <cell r="N610" t="str">
            <v>Y</v>
          </cell>
          <cell r="Q610" t="str">
            <v>Y</v>
          </cell>
          <cell r="R610" t="str">
            <v>Y</v>
          </cell>
          <cell r="S610" t="str">
            <v>Y</v>
          </cell>
          <cell r="V610" t="str">
            <v>Thalassarche cauta (2)</v>
          </cell>
          <cell r="X610" t="str">
            <v>Diomedea cauta (Sibley and Monroe 1990, 1993) has been split into cauta, eremita and salvini following Brooke (2004) and steadi following ACAP (2006) and all placed in the genus Thalassarche following Brooke (2004).</v>
          </cell>
        </row>
        <row r="611">
          <cell r="D611" t="str">
            <v>Diomedea chlororhynchos</v>
          </cell>
          <cell r="E611" t="str">
            <v>Gmelin, 1789</v>
          </cell>
          <cell r="F611" t="str">
            <v>NR</v>
          </cell>
          <cell r="G611" t="str">
            <v>NR</v>
          </cell>
          <cell r="I611" t="str">
            <v>Y</v>
          </cell>
          <cell r="M611" t="str">
            <v>Y</v>
          </cell>
          <cell r="N611" t="str">
            <v>Y</v>
          </cell>
          <cell r="Q611" t="str">
            <v>Y</v>
          </cell>
          <cell r="R611" t="str">
            <v>Y</v>
          </cell>
          <cell r="S611" t="str">
            <v>Y</v>
          </cell>
          <cell r="V611" t="str">
            <v>Thalassarche chlororhynchos (2)</v>
          </cell>
          <cell r="X611" t="str">
            <v>Diomedea chlororhynchos (Sibley and Monroe 1990, 1993) has been split into chlororhynchos and carteri and both placed in the genus Thalassarche following Brooke (2004).</v>
          </cell>
        </row>
        <row r="612">
          <cell r="C612" t="str">
            <v>Sooty Albatross</v>
          </cell>
          <cell r="D612" t="str">
            <v>Phoebetria fusca</v>
          </cell>
          <cell r="E612" t="str">
            <v>(Hilsenberg, 1822)</v>
          </cell>
          <cell r="F612" t="str">
            <v>R</v>
          </cell>
          <cell r="G612" t="str">
            <v>EN</v>
          </cell>
          <cell r="J612" t="str">
            <v>Y</v>
          </cell>
          <cell r="L612" t="str">
            <v>Y</v>
          </cell>
          <cell r="N612" t="str">
            <v>Y</v>
          </cell>
          <cell r="O612" t="str">
            <v>Y</v>
          </cell>
          <cell r="P612" t="str">
            <v>Y</v>
          </cell>
          <cell r="Q612" t="str">
            <v>Y</v>
          </cell>
          <cell r="R612" t="str">
            <v>Y</v>
          </cell>
          <cell r="W612" t="str">
            <v>Dark-mantled Sooty Albatross (7)</v>
          </cell>
        </row>
        <row r="613">
          <cell r="C613" t="str">
            <v>Light-mantled Albatross</v>
          </cell>
          <cell r="D613" t="str">
            <v>Phoebetria palpebrata</v>
          </cell>
          <cell r="E613" t="str">
            <v>(Forster, 1785)</v>
          </cell>
          <cell r="F613" t="str">
            <v>R</v>
          </cell>
          <cell r="G613" t="str">
            <v>NT</v>
          </cell>
          <cell r="I613" t="str">
            <v>Y</v>
          </cell>
          <cell r="J613" t="str">
            <v>Y</v>
          </cell>
          <cell r="L613" t="str">
            <v>Y</v>
          </cell>
          <cell r="N613" t="str">
            <v>Y</v>
          </cell>
          <cell r="O613" t="str">
            <v>Y</v>
          </cell>
          <cell r="P613" t="str">
            <v>Y</v>
          </cell>
          <cell r="Q613" t="str">
            <v>Y</v>
          </cell>
          <cell r="R613" t="str">
            <v>Y</v>
          </cell>
          <cell r="S613" t="str">
            <v>Y</v>
          </cell>
          <cell r="W613" t="str">
            <v>Light-mantled Sooty Albatross (3); Light-mantled Sooty Albatross (5); Light-mantled Sooty Albatross (7); Light-mantled Sooty Albatross (12)</v>
          </cell>
        </row>
        <row r="614">
          <cell r="C614" t="str">
            <v>Black-browed Albatross</v>
          </cell>
          <cell r="D614" t="str">
            <v>Thalassarche melanophrys</v>
          </cell>
          <cell r="E614" t="str">
            <v>(Temminck, 1828)</v>
          </cell>
          <cell r="F614" t="str">
            <v>R</v>
          </cell>
          <cell r="G614" t="str">
            <v>EN</v>
          </cell>
          <cell r="H614" t="str">
            <v>Y</v>
          </cell>
          <cell r="J614" t="str">
            <v>Y</v>
          </cell>
          <cell r="L614" t="str">
            <v>Y</v>
          </cell>
          <cell r="O614" t="str">
            <v>Y</v>
          </cell>
          <cell r="P614" t="str">
            <v>Y</v>
          </cell>
          <cell r="V614" t="str">
            <v>Thalassarche melanophris (5)</v>
          </cell>
          <cell r="X614" t="str">
            <v>Diomedea melanophris (Sibley and Monroe 1990, 1993) has been split into melanophrys and impavida and both placed in the genus Thalassarche following Robertson and Nunn (1998) and Brooke (2004).</v>
          </cell>
        </row>
        <row r="615">
          <cell r="C615" t="str">
            <v>Campbell Albatross</v>
          </cell>
          <cell r="D615" t="str">
            <v>Thalassarche impavida</v>
          </cell>
          <cell r="E615" t="str">
            <v>Mathews, 1912</v>
          </cell>
          <cell r="F615" t="str">
            <v>R</v>
          </cell>
          <cell r="G615" t="str">
            <v>VU</v>
          </cell>
          <cell r="J615" t="str">
            <v>Y</v>
          </cell>
          <cell r="O615" t="str">
            <v>Y</v>
          </cell>
          <cell r="X615" t="str">
            <v>Diomedea melanophris (Sibley and Monroe 1990, 1993) has been split into melanophrys and impavida and both placed in the genus Thalassarche following Robertson and Nunn (1998) and Brooke (2004).</v>
          </cell>
        </row>
        <row r="616">
          <cell r="D616" t="str">
            <v>Thalassarche cauta</v>
          </cell>
          <cell r="E616" t="str">
            <v>(Gould, 1841)</v>
          </cell>
          <cell r="F616" t="str">
            <v>NR</v>
          </cell>
          <cell r="G616" t="str">
            <v>NR</v>
          </cell>
          <cell r="J616" t="str">
            <v>Y</v>
          </cell>
          <cell r="P616" t="str">
            <v>Y</v>
          </cell>
          <cell r="X616" t="str">
            <v>Diomedea cauta (Sibley and Monroe 1990, 1993) has been split into cauta, eremita and salvini following Brooke (2004) and steadi following ACAP (2006) and all placed in the genus Thalassarche following Brooke (2004).</v>
          </cell>
        </row>
        <row r="617">
          <cell r="C617" t="str">
            <v>Shy Albatross</v>
          </cell>
          <cell r="D617" t="str">
            <v>Thalassarche cauta</v>
          </cell>
          <cell r="E617" t="str">
            <v>(Gould, 1841)</v>
          </cell>
          <cell r="F617" t="str">
            <v>R</v>
          </cell>
          <cell r="G617" t="str">
            <v>NT</v>
          </cell>
          <cell r="H617" t="str">
            <v>Y</v>
          </cell>
          <cell r="L617" t="str">
            <v>Y</v>
          </cell>
          <cell r="O617" t="str">
            <v>Y</v>
          </cell>
          <cell r="T617" t="str">
            <v>Y</v>
          </cell>
          <cell r="U617" t="str">
            <v>ACAP (2006)</v>
          </cell>
          <cell r="X617" t="str">
            <v>Diomedea cauta (Sibley and Monroe 1990, 1993) has been split into cauta, eremita and salvini following Brooke (2004) and steadi following Robertson and Nunn (1998) and ACAP (2006)5,18, and all placed in the genus Thalassarche following Brooke (2004).</v>
          </cell>
        </row>
        <row r="618">
          <cell r="C618" t="str">
            <v>White-capped Albatross</v>
          </cell>
          <cell r="D618" t="str">
            <v>Thalassarche steadi</v>
          </cell>
          <cell r="E618" t="str">
            <v>Falla, 1933</v>
          </cell>
          <cell r="F618" t="str">
            <v>R</v>
          </cell>
          <cell r="G618" t="str">
            <v>NT</v>
          </cell>
          <cell r="O618" t="str">
            <v>Y</v>
          </cell>
          <cell r="T618" t="str">
            <v>Y</v>
          </cell>
          <cell r="U618" t="str">
            <v>ACAP (2006)</v>
          </cell>
          <cell r="X618" t="str">
            <v>Diomedea cauta (Sibley and Monroe 1990, 1993) has been split into cauta, eremita and salvini following Brooke (2004) and steadi following Robertson &amp; Nunn (1998), ACAP (2006) and all placed in the genus Thalassarche following Brooke (2004).</v>
          </cell>
        </row>
        <row r="619">
          <cell r="C619" t="str">
            <v>Chatham Albatross</v>
          </cell>
          <cell r="D619" t="str">
            <v>Thalassarche eremita</v>
          </cell>
          <cell r="E619" t="str">
            <v>Murphy, 1930</v>
          </cell>
          <cell r="F619" t="str">
            <v>R</v>
          </cell>
          <cell r="G619" t="str">
            <v>VU</v>
          </cell>
          <cell r="J619" t="str">
            <v>Y</v>
          </cell>
          <cell r="O619" t="str">
            <v>Y</v>
          </cell>
          <cell r="X619" t="str">
            <v>Diomedea cauta (Sibley and Monroe 1990, 1993) has been split into cauta, eremita and salvini following Brooke (2004) and steadi following ACAP (2006) and all placed in the genus Thalassarche following Brooke (2004).</v>
          </cell>
        </row>
        <row r="620">
          <cell r="C620" t="str">
            <v>Salvin's Albatross</v>
          </cell>
          <cell r="D620" t="str">
            <v>Thalassarche salvini</v>
          </cell>
          <cell r="E620" t="str">
            <v>(Rothschild, 1893)</v>
          </cell>
          <cell r="F620" t="str">
            <v>R</v>
          </cell>
          <cell r="G620" t="str">
            <v>VU</v>
          </cell>
          <cell r="J620" t="str">
            <v>Y</v>
          </cell>
          <cell r="O620" t="str">
            <v>Y</v>
          </cell>
          <cell r="X620" t="str">
            <v>Diomedea cauta (Sibley and Monroe 1990, 1993) has been split into cauta, eremita and salvini following Brooke (2004) , and all placed in the genus Thalassarche following Brooke (2004). T. cauta has subsequently been split into T. cauta and T. steadi following Robertson &amp; Nunn (1998), ACAP (2006)20, 21.</v>
          </cell>
        </row>
        <row r="621">
          <cell r="C621" t="str">
            <v>Grey-headed Albatross</v>
          </cell>
          <cell r="D621" t="str">
            <v>Thalassarche chrysostoma</v>
          </cell>
          <cell r="E621" t="str">
            <v>(Forster, 1785)</v>
          </cell>
          <cell r="F621" t="str">
            <v>R</v>
          </cell>
          <cell r="G621" t="str">
            <v>VU</v>
          </cell>
          <cell r="J621" t="str">
            <v>Y</v>
          </cell>
          <cell r="L621" t="str">
            <v>Y</v>
          </cell>
          <cell r="M621" t="str">
            <v>Y</v>
          </cell>
          <cell r="N621" t="str">
            <v>Y</v>
          </cell>
          <cell r="O621" t="str">
            <v>Y</v>
          </cell>
          <cell r="P621" t="str">
            <v>Y</v>
          </cell>
          <cell r="Q621" t="str">
            <v>Y</v>
          </cell>
          <cell r="R621" t="str">
            <v>Y</v>
          </cell>
          <cell r="S621" t="str">
            <v>Y</v>
          </cell>
          <cell r="V621" t="str">
            <v>Diomedea chrysostoma (6); Diomedea chrysostoma (7); Diomedea chrysostoma (10); Diomedea chrysostoma (11); Diomedea chrysostoma (12)</v>
          </cell>
          <cell r="W621" t="str">
            <v>Gray-headed Albatross (9); Grey-headed Mollymawk (12)</v>
          </cell>
        </row>
        <row r="622">
          <cell r="C622" t="str">
            <v>Atlantic Yellow-nosed Albatross</v>
          </cell>
          <cell r="D622" t="str">
            <v>Thalassarche chlororhynchos</v>
          </cell>
          <cell r="E622" t="str">
            <v>(Gmelin, 1789)</v>
          </cell>
          <cell r="F622" t="str">
            <v>R</v>
          </cell>
          <cell r="G622" t="str">
            <v>EN</v>
          </cell>
          <cell r="H622" t="str">
            <v>Y</v>
          </cell>
          <cell r="J622" t="str">
            <v>Y</v>
          </cell>
          <cell r="L622" t="str">
            <v>Y</v>
          </cell>
          <cell r="O622" t="str">
            <v>Y</v>
          </cell>
          <cell r="P622" t="str">
            <v>Y</v>
          </cell>
          <cell r="W622" t="str">
            <v>Yellow-nosed Albatross (1); Yellow-nosed Albatross (5); Yellow-nosed Albatross (9); Yellow-nosed Albatross (15)</v>
          </cell>
          <cell r="X622" t="str">
            <v>Diomedea chlororhynchos (Sibley and Monroe 1990, 1993) has been split into chlororhynchos and carteri and both placed in the genus Thalassarche following Brooke (2004).</v>
          </cell>
        </row>
        <row r="623">
          <cell r="C623" t="str">
            <v>Indian Yellow-nosed Albatross</v>
          </cell>
          <cell r="D623" t="str">
            <v>Thalassarche carteri</v>
          </cell>
          <cell r="E623" t="str">
            <v>(Rothschild, 1903)</v>
          </cell>
          <cell r="F623" t="str">
            <v>R</v>
          </cell>
          <cell r="G623" t="str">
            <v>EN</v>
          </cell>
          <cell r="J623" t="str">
            <v>Y</v>
          </cell>
          <cell r="O623" t="str">
            <v>Y</v>
          </cell>
          <cell r="X623" t="str">
            <v>Diomedea chlororhynchos (Sibley and Monroe 1990, 1993) has been split into chlororhynchos and carteri and both placed in the genus Thalassarche following Brooke (2004).</v>
          </cell>
        </row>
        <row r="624">
          <cell r="C624" t="str">
            <v>Buller's Albatross</v>
          </cell>
          <cell r="D624" t="str">
            <v>Thalassarche bulleri</v>
          </cell>
          <cell r="E624" t="str">
            <v>(Rothschild, 1893)</v>
          </cell>
          <cell r="F624" t="str">
            <v>R</v>
          </cell>
          <cell r="G624" t="str">
            <v>NT</v>
          </cell>
          <cell r="J624" t="str">
            <v>Y</v>
          </cell>
          <cell r="L624" t="str">
            <v>Y</v>
          </cell>
          <cell r="P624" t="str">
            <v>Y</v>
          </cell>
          <cell r="Q624" t="str">
            <v>Y</v>
          </cell>
          <cell r="R624" t="str">
            <v>Y</v>
          </cell>
          <cell r="S624" t="str">
            <v>Y</v>
          </cell>
          <cell r="V624" t="str">
            <v>Diomedea bulleri (10); Diomedea bulleri (11); Diomedea bulleri (12)</v>
          </cell>
          <cell r="W624" t="str">
            <v>Buller's Mollymawk (12)</v>
          </cell>
          <cell r="X624" t="str">
            <v>Diomedea bulleri (Sibley and Monroe 1990, 1993) is retained as a species in the genus Thalassarche following Brooke (2004) contra Robertson and Nunn (1998) who split it into T. bulleri and T. platei.</v>
          </cell>
        </row>
        <row r="625">
          <cell r="D625" t="str">
            <v>Thalassarche bulleri</v>
          </cell>
          <cell r="E625" t="str">
            <v>(Rothschild, 1893)</v>
          </cell>
          <cell r="F625" t="str">
            <v>NR</v>
          </cell>
          <cell r="G625" t="str">
            <v>NR</v>
          </cell>
          <cell r="O625" t="str">
            <v>Y</v>
          </cell>
          <cell r="X625" t="str">
            <v>Diomedea bulleri (Sibley and Monroe 1990, 1993) is retained as a species in the genus Thalassarche following Brooke (2004) contra Robertson and Nunn (1998) who split it into T. bulleri and T. platei.</v>
          </cell>
        </row>
        <row r="626">
          <cell r="D626" t="str">
            <v>Thalassarche platei</v>
          </cell>
          <cell r="E626" t="str">
            <v>Reichenow, 1898</v>
          </cell>
          <cell r="F626" t="str">
            <v>NR</v>
          </cell>
          <cell r="G626" t="str">
            <v>NR</v>
          </cell>
          <cell r="O626" t="str">
            <v>Y</v>
          </cell>
          <cell r="X626" t="str">
            <v>Diomedea bulleri (Sibley and Monroe 1990, 1993) is retained as a species in the genus Thalassarche following Brooke (2004) contra Robertson and Nunn (1998) who split it into T. bulleri and T. platei.</v>
          </cell>
        </row>
        <row r="627">
          <cell r="C627" t="str">
            <v>Southern Giant-petrel</v>
          </cell>
          <cell r="D627" t="str">
            <v>Macronectes giganteus</v>
          </cell>
          <cell r="E627" t="str">
            <v>(Gmelin, 1789)</v>
          </cell>
          <cell r="F627" t="str">
            <v>R</v>
          </cell>
          <cell r="G627" t="str">
            <v>LC</v>
          </cell>
          <cell r="H627" t="str">
            <v>Y</v>
          </cell>
          <cell r="J627" t="str">
            <v>Y</v>
          </cell>
          <cell r="L627" t="str">
            <v>Y</v>
          </cell>
          <cell r="M627" t="str">
            <v>Y</v>
          </cell>
          <cell r="N627" t="str">
            <v>Y</v>
          </cell>
          <cell r="P627" t="str">
            <v>Y</v>
          </cell>
          <cell r="Q627" t="str">
            <v>Y</v>
          </cell>
          <cell r="R627" t="str">
            <v>Y</v>
          </cell>
          <cell r="S627" t="str">
            <v>Y</v>
          </cell>
          <cell r="W627" t="str">
            <v>Southern Giant Petrel (1); Southern Giant Petrel (3); Southern Giant Petrel (6); Southern Giant Petrel (7); Antarctic Giant-Petrel (10); Antarctic Giant-Petrel (11); Southern Giant Petrel (12); Southern Giant Petrel (15)</v>
          </cell>
        </row>
        <row r="628">
          <cell r="C628" t="str">
            <v>Northern Giant-petrel</v>
          </cell>
          <cell r="D628" t="str">
            <v>Macronectes halli</v>
          </cell>
          <cell r="E628" t="str">
            <v>Mathews, 1912</v>
          </cell>
          <cell r="F628" t="str">
            <v>R</v>
          </cell>
          <cell r="G628" t="str">
            <v>LC</v>
          </cell>
          <cell r="J628" t="str">
            <v>Y</v>
          </cell>
          <cell r="L628" t="str">
            <v>Y</v>
          </cell>
          <cell r="N628" t="str">
            <v>Y</v>
          </cell>
          <cell r="P628" t="str">
            <v>Y</v>
          </cell>
          <cell r="Q628" t="str">
            <v>Y</v>
          </cell>
          <cell r="R628" t="str">
            <v>Y</v>
          </cell>
          <cell r="S628" t="str">
            <v>Y</v>
          </cell>
          <cell r="W628" t="str">
            <v>Northern Giant Petrel (3); Northern Giant Petrel (7); Hall's Giant-Petrel (10); Hall's Giant-Petrel (11); Northern Giant Petrel (12); Northern Giant Petrel (15)</v>
          </cell>
        </row>
        <row r="629">
          <cell r="C629" t="str">
            <v>Southern Fulmar</v>
          </cell>
          <cell r="D629" t="str">
            <v>Fulmarus glacialoides</v>
          </cell>
          <cell r="E629" t="str">
            <v>(Smith, 1840)</v>
          </cell>
          <cell r="F629" t="str">
            <v>R</v>
          </cell>
          <cell r="G629" t="str">
            <v>LC</v>
          </cell>
          <cell r="J629" t="str">
            <v>Y</v>
          </cell>
          <cell r="L629" t="str">
            <v>Y</v>
          </cell>
          <cell r="N629" t="str">
            <v>Y</v>
          </cell>
          <cell r="P629" t="str">
            <v>Y</v>
          </cell>
          <cell r="Q629" t="str">
            <v>Y</v>
          </cell>
          <cell r="R629" t="str">
            <v>Y</v>
          </cell>
          <cell r="S629" t="str">
            <v>Y</v>
          </cell>
          <cell r="W629" t="str">
            <v>Antarctic Fulmar (7); Antarctic Fulmar (12)</v>
          </cell>
        </row>
        <row r="630">
          <cell r="C630" t="str">
            <v>Northern Fulmar</v>
          </cell>
          <cell r="D630" t="str">
            <v>Fulmarus glacialis</v>
          </cell>
          <cell r="E630" t="str">
            <v>(Linnaeus, 1761)</v>
          </cell>
          <cell r="F630" t="str">
            <v>R</v>
          </cell>
          <cell r="G630" t="str">
            <v>LC</v>
          </cell>
          <cell r="H630" t="str">
            <v>Y</v>
          </cell>
          <cell r="I630" t="str">
            <v>Y</v>
          </cell>
          <cell r="J630" t="str">
            <v>Y</v>
          </cell>
          <cell r="M630" t="str">
            <v>Y</v>
          </cell>
          <cell r="Q630" t="str">
            <v>Y</v>
          </cell>
          <cell r="R630" t="str">
            <v>Y</v>
          </cell>
          <cell r="W630" t="str">
            <v>Fulmar (6)</v>
          </cell>
        </row>
        <row r="631">
          <cell r="C631" t="str">
            <v>Antarctic Petrel</v>
          </cell>
          <cell r="D631" t="str">
            <v>Thalassoica antarctica</v>
          </cell>
          <cell r="E631" t="str">
            <v>(Gmelin, 1789)</v>
          </cell>
          <cell r="F631" t="str">
            <v>R</v>
          </cell>
          <cell r="G631" t="str">
            <v>LC</v>
          </cell>
          <cell r="J631" t="str">
            <v>Y</v>
          </cell>
          <cell r="L631" t="str">
            <v>Y</v>
          </cell>
          <cell r="N631" t="str">
            <v>Y</v>
          </cell>
          <cell r="P631" t="str">
            <v>Y</v>
          </cell>
          <cell r="Q631" t="str">
            <v>Y</v>
          </cell>
          <cell r="R631" t="str">
            <v>Y</v>
          </cell>
          <cell r="S631" t="str">
            <v>Y</v>
          </cell>
        </row>
        <row r="632">
          <cell r="C632" t="str">
            <v>Cape Petrel</v>
          </cell>
          <cell r="D632" t="str">
            <v>Daption capense</v>
          </cell>
          <cell r="E632" t="str">
            <v>(Linnaeus, 1758)</v>
          </cell>
          <cell r="F632" t="str">
            <v>R</v>
          </cell>
          <cell r="G632" t="str">
            <v>LC</v>
          </cell>
          <cell r="H632" t="str">
            <v>Y</v>
          </cell>
          <cell r="J632" t="str">
            <v>Y</v>
          </cell>
          <cell r="L632" t="str">
            <v>Y</v>
          </cell>
          <cell r="M632" t="str">
            <v>Y</v>
          </cell>
          <cell r="N632" t="str">
            <v>Y</v>
          </cell>
          <cell r="P632" t="str">
            <v>Y</v>
          </cell>
          <cell r="Q632" t="str">
            <v>Y</v>
          </cell>
          <cell r="R632" t="str">
            <v>Y</v>
          </cell>
          <cell r="S632" t="str">
            <v>Y</v>
          </cell>
          <cell r="W632" t="str">
            <v>Cape Pigeon (6); Pintado Petrel (7)</v>
          </cell>
        </row>
        <row r="633">
          <cell r="C633" t="str">
            <v>Snow Petrel</v>
          </cell>
          <cell r="D633" t="str">
            <v>Pagodroma nivea</v>
          </cell>
          <cell r="E633" t="str">
            <v>(Forster, 1777)</v>
          </cell>
          <cell r="F633" t="str">
            <v>R</v>
          </cell>
          <cell r="G633" t="str">
            <v>LC</v>
          </cell>
          <cell r="J633" t="str">
            <v>Y</v>
          </cell>
          <cell r="L633" t="str">
            <v>Y</v>
          </cell>
          <cell r="P633" t="str">
            <v>Y</v>
          </cell>
          <cell r="Q633" t="str">
            <v>Y</v>
          </cell>
          <cell r="S633" t="str">
            <v>Y</v>
          </cell>
        </row>
        <row r="634">
          <cell r="C634" t="str">
            <v>Blue Petrel</v>
          </cell>
          <cell r="D634" t="str">
            <v>Halobaena caerulea</v>
          </cell>
          <cell r="E634" t="str">
            <v>(Gmelin, 1789)</v>
          </cell>
          <cell r="F634" t="str">
            <v>R</v>
          </cell>
          <cell r="G634" t="str">
            <v>LC</v>
          </cell>
          <cell r="J634" t="str">
            <v>Y</v>
          </cell>
          <cell r="L634" t="str">
            <v>Y</v>
          </cell>
          <cell r="N634" t="str">
            <v>Y</v>
          </cell>
          <cell r="P634" t="str">
            <v>Y</v>
          </cell>
          <cell r="Q634" t="str">
            <v>Y</v>
          </cell>
          <cell r="R634" t="str">
            <v>Y</v>
          </cell>
          <cell r="S634" t="str">
            <v>Y</v>
          </cell>
        </row>
        <row r="635">
          <cell r="C635" t="str">
            <v>Broad-billed Prion</v>
          </cell>
          <cell r="D635" t="str">
            <v>Pachyptila vittata</v>
          </cell>
          <cell r="E635" t="str">
            <v>(Forster, 1777)</v>
          </cell>
          <cell r="F635" t="str">
            <v>R</v>
          </cell>
          <cell r="G635" t="str">
            <v>LC</v>
          </cell>
          <cell r="J635" t="str">
            <v>Y</v>
          </cell>
          <cell r="L635" t="str">
            <v>Y</v>
          </cell>
          <cell r="N635" t="str">
            <v>Y</v>
          </cell>
          <cell r="P635" t="str">
            <v>Y</v>
          </cell>
          <cell r="Q635" t="str">
            <v>Y</v>
          </cell>
          <cell r="R635" t="str">
            <v>Y</v>
          </cell>
          <cell r="S635" t="str">
            <v>Y</v>
          </cell>
        </row>
        <row r="636">
          <cell r="C636" t="str">
            <v>Medium-billed Prion</v>
          </cell>
          <cell r="D636" t="str">
            <v>Pachyptila salvini</v>
          </cell>
          <cell r="E636" t="str">
            <v>(Mathews, 1912)</v>
          </cell>
          <cell r="F636" t="str">
            <v>R</v>
          </cell>
          <cell r="G636" t="str">
            <v>LC</v>
          </cell>
          <cell r="J636" t="str">
            <v>Y</v>
          </cell>
          <cell r="L636" t="str">
            <v>Y</v>
          </cell>
          <cell r="Q636" t="str">
            <v>Y</v>
          </cell>
          <cell r="R636" t="str">
            <v>Y</v>
          </cell>
          <cell r="S636" t="str">
            <v>Y</v>
          </cell>
          <cell r="W636" t="str">
            <v>Salvin's Prion (3); Salvin's Prion (5); Salvin's Prion (12); Salvin's Prion (15)</v>
          </cell>
        </row>
        <row r="637">
          <cell r="C637" t="str">
            <v>Antarctic Prion</v>
          </cell>
          <cell r="D637" t="str">
            <v>Pachyptila desolata</v>
          </cell>
          <cell r="E637" t="str">
            <v>(Gmelin, 1789)</v>
          </cell>
          <cell r="F637" t="str">
            <v>R</v>
          </cell>
          <cell r="G637" t="str">
            <v>LC</v>
          </cell>
          <cell r="J637" t="str">
            <v>Y</v>
          </cell>
          <cell r="L637" t="str">
            <v>Y</v>
          </cell>
          <cell r="N637" t="str">
            <v>Y</v>
          </cell>
          <cell r="P637" t="str">
            <v>Y</v>
          </cell>
          <cell r="Q637" t="str">
            <v>Y</v>
          </cell>
          <cell r="R637" t="str">
            <v>Y</v>
          </cell>
          <cell r="S637" t="str">
            <v>Y</v>
          </cell>
          <cell r="W637" t="str">
            <v>Dove Prion (7); Dove Prion (9)</v>
          </cell>
        </row>
        <row r="638">
          <cell r="C638" t="str">
            <v>Thin-billed Prion</v>
          </cell>
          <cell r="D638" t="str">
            <v>Pachyptila belcheri</v>
          </cell>
          <cell r="E638" t="str">
            <v>(Mathews, 1912)</v>
          </cell>
          <cell r="F638" t="str">
            <v>R</v>
          </cell>
          <cell r="G638" t="str">
            <v>LC</v>
          </cell>
          <cell r="J638" t="str">
            <v>Y</v>
          </cell>
          <cell r="L638" t="str">
            <v>Y</v>
          </cell>
          <cell r="N638" t="str">
            <v>Y</v>
          </cell>
          <cell r="P638" t="str">
            <v>Y</v>
          </cell>
          <cell r="Q638" t="str">
            <v>Y</v>
          </cell>
          <cell r="R638" t="str">
            <v>Y</v>
          </cell>
          <cell r="S638" t="str">
            <v>Y</v>
          </cell>
          <cell r="W638" t="str">
            <v>Slender-billed Prion (5); Slender-billed Prion (7); Slender-billed Prion (9); Slender-billed Prion (10); Slender-billed Prion (11); Slender-billed Prion (15)</v>
          </cell>
        </row>
        <row r="639">
          <cell r="C639" t="str">
            <v>Fairy Prion</v>
          </cell>
          <cell r="D639" t="str">
            <v>Pachyptila turtur</v>
          </cell>
          <cell r="E639" t="str">
            <v>(Kuhl, 1820)</v>
          </cell>
          <cell r="F639" t="str">
            <v>R</v>
          </cell>
          <cell r="G639" t="str">
            <v>LC</v>
          </cell>
          <cell r="J639" t="str">
            <v>Y</v>
          </cell>
          <cell r="L639" t="str">
            <v>Y</v>
          </cell>
          <cell r="N639" t="str">
            <v>Y</v>
          </cell>
          <cell r="P639" t="str">
            <v>Y</v>
          </cell>
          <cell r="Q639" t="str">
            <v>Y</v>
          </cell>
          <cell r="R639" t="str">
            <v>Y</v>
          </cell>
          <cell r="S639" t="str">
            <v>Y</v>
          </cell>
        </row>
        <row r="640">
          <cell r="C640" t="str">
            <v>Fulmar Prion</v>
          </cell>
          <cell r="D640" t="str">
            <v>Pachyptila crassirostris</v>
          </cell>
          <cell r="E640" t="str">
            <v>(Mathews, 1912)</v>
          </cell>
          <cell r="F640" t="str">
            <v>R</v>
          </cell>
          <cell r="G640" t="str">
            <v>LC</v>
          </cell>
          <cell r="J640" t="str">
            <v>Y</v>
          </cell>
          <cell r="L640" t="str">
            <v>Y</v>
          </cell>
          <cell r="N640" t="str">
            <v>Y</v>
          </cell>
          <cell r="Q640" t="str">
            <v>Y</v>
          </cell>
          <cell r="S640" t="str">
            <v>Y</v>
          </cell>
        </row>
        <row r="641">
          <cell r="C641" t="str">
            <v>Kerguelen Petrel</v>
          </cell>
          <cell r="D641" t="str">
            <v>Lugensa brevirostris</v>
          </cell>
          <cell r="E641" t="str">
            <v>(Lesson, 1831)</v>
          </cell>
          <cell r="F641" t="str">
            <v>R</v>
          </cell>
          <cell r="G641" t="str">
            <v>LC</v>
          </cell>
          <cell r="J641" t="str">
            <v>Y</v>
          </cell>
          <cell r="L641" t="str">
            <v>Y</v>
          </cell>
          <cell r="N641" t="str">
            <v>Y</v>
          </cell>
          <cell r="P641" t="str">
            <v>Y</v>
          </cell>
          <cell r="Q641" t="str">
            <v>Y</v>
          </cell>
          <cell r="S641" t="str">
            <v>Y</v>
          </cell>
          <cell r="V641" t="str">
            <v>Pterodroma brevirostris (7); Aphrodroma brevirostris (9); Pterodroma brevirostris (10)</v>
          </cell>
        </row>
        <row r="642">
          <cell r="C642" t="str">
            <v>Large St Helena Petrel</v>
          </cell>
          <cell r="D642" t="str">
            <v>Pterodroma rupinarum</v>
          </cell>
          <cell r="E642" t="str">
            <v>Olson, 1975</v>
          </cell>
          <cell r="F642" t="str">
            <v>R</v>
          </cell>
          <cell r="G642" t="str">
            <v>EX</v>
          </cell>
          <cell r="K642" t="str">
            <v>Y</v>
          </cell>
        </row>
        <row r="643">
          <cell r="C643" t="str">
            <v>Barau's Petrel</v>
          </cell>
          <cell r="D643" t="str">
            <v>Pterodroma baraui</v>
          </cell>
          <cell r="E643" t="str">
            <v>(Jouanin, 1964)</v>
          </cell>
          <cell r="F643" t="str">
            <v>R</v>
          </cell>
          <cell r="G643" t="str">
            <v>EN</v>
          </cell>
          <cell r="J643" t="str">
            <v>Y</v>
          </cell>
          <cell r="L643" t="str">
            <v>Y</v>
          </cell>
          <cell r="N643" t="str">
            <v>Y</v>
          </cell>
          <cell r="Q643" t="str">
            <v>Y</v>
          </cell>
        </row>
        <row r="644">
          <cell r="D644" t="str">
            <v>Pterodroma arminjoniana</v>
          </cell>
          <cell r="E644" t="str">
            <v>(Giglioli &amp; Salvadori, 1869)</v>
          </cell>
          <cell r="F644" t="str">
            <v>NR</v>
          </cell>
          <cell r="G644" t="str">
            <v>NR</v>
          </cell>
          <cell r="I644" t="str">
            <v>Y</v>
          </cell>
          <cell r="N644" t="str">
            <v>Y</v>
          </cell>
          <cell r="Q644" t="str">
            <v>Y</v>
          </cell>
          <cell r="R644" t="str">
            <v>Y</v>
          </cell>
          <cell r="X644" t="str">
            <v>Pterodroma arminjoniana (Sibley and Monroe 1990, 1993) has been split into P. arminjoniana, P. heraldica and P. atrata following Brooke (2004).</v>
          </cell>
        </row>
        <row r="645">
          <cell r="C645" t="str">
            <v>Trindade Petrel</v>
          </cell>
          <cell r="D645" t="str">
            <v>Pterodroma arminjoniana</v>
          </cell>
          <cell r="E645" t="str">
            <v>(Giglioli &amp; Salvadori, 1869)</v>
          </cell>
          <cell r="F645" t="str">
            <v>R</v>
          </cell>
          <cell r="G645" t="str">
            <v>VU</v>
          </cell>
          <cell r="H645" t="str">
            <v>Y</v>
          </cell>
          <cell r="J645" t="str">
            <v>Y</v>
          </cell>
          <cell r="P645" t="str">
            <v>Y</v>
          </cell>
          <cell r="W645" t="str">
            <v>Herald Petrel (1); Herald Petrel (9)</v>
          </cell>
          <cell r="X645" t="str">
            <v>Pterodroma arminjoniana (Sibley and Monroe 1990, 1993) has been split into P. arminjoniana, P. heraldica and P. atrata following Brooke (2004).</v>
          </cell>
        </row>
        <row r="646">
          <cell r="C646" t="str">
            <v>Juan Fernandez Petrel</v>
          </cell>
          <cell r="D646" t="str">
            <v>Pterodroma externa</v>
          </cell>
          <cell r="E646" t="str">
            <v>(Salvin, 1875)</v>
          </cell>
          <cell r="F646" t="str">
            <v>R</v>
          </cell>
          <cell r="G646" t="str">
            <v>VU</v>
          </cell>
          <cell r="I646" t="str">
            <v>Y</v>
          </cell>
          <cell r="J646" t="str">
            <v>Y</v>
          </cell>
          <cell r="L646" t="str">
            <v>Y</v>
          </cell>
          <cell r="P646" t="str">
            <v>Y</v>
          </cell>
          <cell r="Q646" t="str">
            <v>Y</v>
          </cell>
          <cell r="R646" t="str">
            <v>Y</v>
          </cell>
          <cell r="S646" t="str">
            <v>Y</v>
          </cell>
          <cell r="W646" t="str">
            <v>Juan Fernández Petrel (3); Juan Fernández Petrel (14)</v>
          </cell>
        </row>
        <row r="647">
          <cell r="C647" t="str">
            <v>Kermadec Petrel</v>
          </cell>
          <cell r="D647" t="str">
            <v>Pterodroma neglecta</v>
          </cell>
          <cell r="E647" t="str">
            <v>(Schlegel, 1863)</v>
          </cell>
          <cell r="F647" t="str">
            <v>R</v>
          </cell>
          <cell r="G647" t="str">
            <v>LC</v>
          </cell>
          <cell r="I647" t="str">
            <v>Y</v>
          </cell>
          <cell r="J647" t="str">
            <v>Y</v>
          </cell>
          <cell r="L647" t="str">
            <v>Y</v>
          </cell>
          <cell r="M647" t="str">
            <v>Y</v>
          </cell>
          <cell r="P647" t="str">
            <v>Y</v>
          </cell>
          <cell r="Q647" t="str">
            <v>Y</v>
          </cell>
          <cell r="R647" t="str">
            <v>Y</v>
          </cell>
          <cell r="S647" t="str">
            <v>Y</v>
          </cell>
        </row>
        <row r="648">
          <cell r="C648" t="str">
            <v>Galapagos Petrel</v>
          </cell>
          <cell r="D648" t="str">
            <v>Pterodroma phaeopygia</v>
          </cell>
          <cell r="E648" t="str">
            <v>(Salvin, 1876)</v>
          </cell>
          <cell r="F648" t="str">
            <v>R</v>
          </cell>
          <cell r="G648" t="str">
            <v>CR</v>
          </cell>
          <cell r="I648" t="str">
            <v>Y</v>
          </cell>
          <cell r="J648" t="str">
            <v>Y</v>
          </cell>
          <cell r="P648" t="str">
            <v>Y</v>
          </cell>
          <cell r="Q648" t="str">
            <v>Y</v>
          </cell>
          <cell r="R648" t="str">
            <v>Y</v>
          </cell>
          <cell r="W648" t="str">
            <v>Dark-rumped Petrel (2); Galápagos Petrel (3); Galápagos Petrel (14)</v>
          </cell>
        </row>
        <row r="649">
          <cell r="C649" t="str">
            <v>Hawaiian Petrel</v>
          </cell>
          <cell r="D649" t="str">
            <v>Pterodroma sandwichensis</v>
          </cell>
          <cell r="E649" t="str">
            <v>(Ridgway, 1884)</v>
          </cell>
          <cell r="F649" t="str">
            <v>R</v>
          </cell>
          <cell r="G649" t="str">
            <v>VU</v>
          </cell>
          <cell r="I649" t="str">
            <v>Y</v>
          </cell>
          <cell r="J649" t="str">
            <v>Y</v>
          </cell>
          <cell r="Q649" t="str">
            <v>Y</v>
          </cell>
        </row>
        <row r="650">
          <cell r="C650" t="str">
            <v>Henderson Petrel</v>
          </cell>
          <cell r="D650" t="str">
            <v>Pterodroma atrata</v>
          </cell>
          <cell r="E650" t="str">
            <v>Mathews, 1912</v>
          </cell>
          <cell r="F650" t="str">
            <v>R</v>
          </cell>
          <cell r="G650" t="str">
            <v>EN</v>
          </cell>
          <cell r="J650" t="str">
            <v>Y</v>
          </cell>
          <cell r="X650" t="str">
            <v>Pterodroma arminjoniana (Sibley and Monroe 1990, 1993) has been split into P. arminjoniana, P. heraldica and P. atrata following Brooke (2004).</v>
          </cell>
        </row>
        <row r="651">
          <cell r="C651" t="str">
            <v>Herald Petrel</v>
          </cell>
          <cell r="D651" t="str">
            <v>Pterodroma heraldica</v>
          </cell>
          <cell r="E651" t="str">
            <v>(Salvin, 1888)</v>
          </cell>
          <cell r="F651" t="str">
            <v>R</v>
          </cell>
          <cell r="G651" t="str">
            <v>LC</v>
          </cell>
          <cell r="J651" t="str">
            <v>Y</v>
          </cell>
          <cell r="L651" t="str">
            <v>Y</v>
          </cell>
          <cell r="X651" t="str">
            <v>Pterodroma arminjoniana (Sibley and Monroe 1990, 1993) has been split into P. arminjoniana, P. heraldica and P. atrata following Brooke (2004).</v>
          </cell>
        </row>
        <row r="652">
          <cell r="C652" t="str">
            <v>Phoenix Petrel</v>
          </cell>
          <cell r="D652" t="str">
            <v>Pterodroma alba</v>
          </cell>
          <cell r="E652" t="str">
            <v>(Gmelin, 1789)</v>
          </cell>
          <cell r="F652" t="str">
            <v>R</v>
          </cell>
          <cell r="G652" t="str">
            <v>EN</v>
          </cell>
          <cell r="J652" t="str">
            <v>Y</v>
          </cell>
          <cell r="Q652" t="str">
            <v>Y</v>
          </cell>
          <cell r="S652" t="str">
            <v>Y</v>
          </cell>
        </row>
        <row r="653">
          <cell r="C653" t="str">
            <v>Fea's Petrel</v>
          </cell>
          <cell r="D653" t="str">
            <v>Pterodroma feae</v>
          </cell>
          <cell r="E653" t="str">
            <v>(Salvadori, 1899)</v>
          </cell>
          <cell r="F653" t="str">
            <v>R</v>
          </cell>
          <cell r="G653" t="str">
            <v>NT</v>
          </cell>
          <cell r="H653" t="str">
            <v>Y</v>
          </cell>
          <cell r="J653" t="str">
            <v>Y</v>
          </cell>
          <cell r="N653" t="str">
            <v>Y</v>
          </cell>
          <cell r="Q653" t="str">
            <v>Y</v>
          </cell>
          <cell r="W653" t="str">
            <v>Gon-gon (7); Cape Verde Petrel (10)</v>
          </cell>
          <cell r="X653" t="str">
            <v>Pterodroma feae (Sibley and Monroe 1990, 1993) was split into P. feae and P. deserta by Jesus et al. (2009) who describe slight morphological and vocal differences and a temporal difference in breeding seasons between the two disjunct populations. However, this treatment is not followed by the BirdLife Taxonomic Working Group because all described differences are small and not unexpected in an insular form with a high degree of phylopatry; the difference in breeding season is marked, but the two populations are far apart geographically.</v>
          </cell>
        </row>
        <row r="654">
          <cell r="D654" t="str">
            <v>Pterodroma deserta</v>
          </cell>
          <cell r="E654" t="str">
            <v>Mathews, 1934</v>
          </cell>
          <cell r="F654" t="str">
            <v>NR</v>
          </cell>
          <cell r="G654" t="str">
            <v>NR</v>
          </cell>
          <cell r="T654" t="str">
            <v>Y</v>
          </cell>
          <cell r="U654" t="str">
            <v>Jesus et al. (2009)</v>
          </cell>
          <cell r="X654" t="str">
            <v>Pterodroma feae (Sibley and Monroe 1990, 1993) was split into P. feae and P. deserta by Jesus et al. (2009) who describe slight morphological and vocal differences and a temporal difference in breeding seasons between the two disjunct populations. However, this treatment is not followed by the BirdLife Taxonomic Working Group because all described differences are small and not unexpected in an insular form with a high degree of phylopatry; the difference in breeding season is marked, but the two populations are far apart geographically.</v>
          </cell>
        </row>
        <row r="655">
          <cell r="C655" t="str">
            <v>Zino's Petrel</v>
          </cell>
          <cell r="D655" t="str">
            <v>Pterodroma madeira</v>
          </cell>
          <cell r="E655" t="str">
            <v>Mathews, 1934</v>
          </cell>
          <cell r="F655" t="str">
            <v>R</v>
          </cell>
          <cell r="G655" t="str">
            <v>EN</v>
          </cell>
          <cell r="H655" t="str">
            <v>Y</v>
          </cell>
          <cell r="J655" t="str">
            <v>Y</v>
          </cell>
          <cell r="N655" t="str">
            <v>Y</v>
          </cell>
          <cell r="Q655" t="str">
            <v>Y</v>
          </cell>
          <cell r="W655" t="str">
            <v>Madeira Petrel (7); Madeira Petrel (10)</v>
          </cell>
        </row>
        <row r="656">
          <cell r="C656" t="str">
            <v>Soft-plumaged Petrel</v>
          </cell>
          <cell r="D656" t="str">
            <v>Pterodroma mollis</v>
          </cell>
          <cell r="E656" t="str">
            <v>(Gould, 1844)</v>
          </cell>
          <cell r="F656" t="str">
            <v>R</v>
          </cell>
          <cell r="G656" t="str">
            <v>LC</v>
          </cell>
          <cell r="J656" t="str">
            <v>Y</v>
          </cell>
          <cell r="L656" t="str">
            <v>Y</v>
          </cell>
          <cell r="M656" t="str">
            <v>Y</v>
          </cell>
          <cell r="N656" t="str">
            <v>Y</v>
          </cell>
          <cell r="P656" t="str">
            <v>Y</v>
          </cell>
          <cell r="Q656" t="str">
            <v>Y</v>
          </cell>
          <cell r="R656" t="str">
            <v>Y</v>
          </cell>
          <cell r="S656" t="str">
            <v>Y</v>
          </cell>
        </row>
        <row r="657">
          <cell r="C657" t="str">
            <v>Bermuda Petrel</v>
          </cell>
          <cell r="D657" t="str">
            <v>Pterodroma cahow</v>
          </cell>
          <cell r="E657" t="str">
            <v>(Nichols &amp; Mowbray, 1916)</v>
          </cell>
          <cell r="F657" t="str">
            <v>R</v>
          </cell>
          <cell r="G657" t="str">
            <v>EN</v>
          </cell>
          <cell r="H657" t="str">
            <v>Y</v>
          </cell>
          <cell r="I657" t="str">
            <v>Y</v>
          </cell>
          <cell r="J657" t="str">
            <v>Y</v>
          </cell>
          <cell r="Q657" t="str">
            <v>Y</v>
          </cell>
          <cell r="W657" t="str">
            <v>Cahow (3); Cahow (15)</v>
          </cell>
        </row>
        <row r="658">
          <cell r="D658" t="str">
            <v>Pterodroma hasitata</v>
          </cell>
          <cell r="E658" t="str">
            <v>(Kuhl, 1820)</v>
          </cell>
          <cell r="F658" t="str">
            <v>NR</v>
          </cell>
          <cell r="G658" t="str">
            <v>NR</v>
          </cell>
          <cell r="I658" t="str">
            <v>Y</v>
          </cell>
          <cell r="M658" t="str">
            <v>Y</v>
          </cell>
          <cell r="P658" t="str">
            <v>Y</v>
          </cell>
          <cell r="Q658" t="str">
            <v>Y</v>
          </cell>
          <cell r="R658" t="str">
            <v>Y</v>
          </cell>
          <cell r="X658" t="str">
            <v>Pterodroma hasitata (Sibley and Monroe 1990, 1993) has been split into P. hasitata and P. caribbaea following Brooke (2004).</v>
          </cell>
        </row>
        <row r="659">
          <cell r="C659" t="str">
            <v>Black-capped Petrel</v>
          </cell>
          <cell r="D659" t="str">
            <v>Pterodroma hasitata</v>
          </cell>
          <cell r="E659" t="str">
            <v>(Kuhl, 1820)</v>
          </cell>
          <cell r="F659" t="str">
            <v>R</v>
          </cell>
          <cell r="G659" t="str">
            <v>EN</v>
          </cell>
          <cell r="H659" t="str">
            <v>Y</v>
          </cell>
          <cell r="J659" t="str">
            <v>Y</v>
          </cell>
          <cell r="X659" t="str">
            <v>Pterodroma hasitata (Sibley and Monroe 1990, 1993) has been split into P. hasitata and P. caribbaea following Brooke (2004).</v>
          </cell>
        </row>
        <row r="660">
          <cell r="C660" t="str">
            <v>Jamaica Petrel</v>
          </cell>
          <cell r="D660" t="str">
            <v>Pterodroma caribbaea</v>
          </cell>
          <cell r="E660" t="str">
            <v>Carte, 1866</v>
          </cell>
          <cell r="F660" t="str">
            <v>R</v>
          </cell>
          <cell r="G660" t="str">
            <v>CR</v>
          </cell>
          <cell r="J660" t="str">
            <v>Y</v>
          </cell>
          <cell r="X660" t="str">
            <v>Pterodroma hasitata (Sibley and Monroe 1990, 1993) has been split into P. hasitata and P. caribbaea following Brooke (2004).</v>
          </cell>
        </row>
        <row r="661">
          <cell r="C661" t="str">
            <v>Atlantic Petrel</v>
          </cell>
          <cell r="D661" t="str">
            <v>Pterodroma incerta</v>
          </cell>
          <cell r="E661" t="str">
            <v>(Schlegel, 1863)</v>
          </cell>
          <cell r="F661" t="str">
            <v>R</v>
          </cell>
          <cell r="G661" t="str">
            <v>EN</v>
          </cell>
          <cell r="H661" t="str">
            <v>Y</v>
          </cell>
          <cell r="J661" t="str">
            <v>Y</v>
          </cell>
          <cell r="L661" t="str">
            <v>Y</v>
          </cell>
          <cell r="N661" t="str">
            <v>Y</v>
          </cell>
          <cell r="P661" t="str">
            <v>Y</v>
          </cell>
          <cell r="Q661" t="str">
            <v>Y</v>
          </cell>
          <cell r="R661" t="str">
            <v>Y</v>
          </cell>
        </row>
        <row r="662">
          <cell r="C662" t="str">
            <v>White-headed Petrel</v>
          </cell>
          <cell r="D662" t="str">
            <v>Pterodroma lessonii</v>
          </cell>
          <cell r="E662" t="str">
            <v>(Garnot, 1826)</v>
          </cell>
          <cell r="F662" t="str">
            <v>R</v>
          </cell>
          <cell r="G662" t="str">
            <v>LC</v>
          </cell>
          <cell r="J662" t="str">
            <v>Y</v>
          </cell>
          <cell r="L662" t="str">
            <v>Y</v>
          </cell>
          <cell r="N662" t="str">
            <v>Y</v>
          </cell>
          <cell r="P662" t="str">
            <v>Y</v>
          </cell>
          <cell r="Q662" t="str">
            <v>Y</v>
          </cell>
          <cell r="R662" t="str">
            <v>Y</v>
          </cell>
          <cell r="S662" t="str">
            <v>Y</v>
          </cell>
          <cell r="V662" t="str">
            <v>Pterodroma lessoni (11)</v>
          </cell>
        </row>
        <row r="663">
          <cell r="C663" t="str">
            <v>Magenta Petrel</v>
          </cell>
          <cell r="D663" t="str">
            <v>Pterodroma magentae</v>
          </cell>
          <cell r="E663" t="str">
            <v>(Giglioli &amp; Salvadori, 1869)</v>
          </cell>
          <cell r="F663" t="str">
            <v>R</v>
          </cell>
          <cell r="G663" t="str">
            <v>CR</v>
          </cell>
          <cell r="J663" t="str">
            <v>Y</v>
          </cell>
          <cell r="Q663" t="str">
            <v>Y</v>
          </cell>
          <cell r="S663" t="str">
            <v>Y</v>
          </cell>
        </row>
        <row r="664">
          <cell r="C664" t="str">
            <v>Great-winged Petrel</v>
          </cell>
          <cell r="D664" t="str">
            <v>Pterodroma macroptera</v>
          </cell>
          <cell r="E664" t="str">
            <v>(Smith, 1840)</v>
          </cell>
          <cell r="F664" t="str">
            <v>R</v>
          </cell>
          <cell r="G664" t="str">
            <v>LC</v>
          </cell>
          <cell r="I664" t="str">
            <v>Y</v>
          </cell>
          <cell r="J664" t="str">
            <v>Y</v>
          </cell>
          <cell r="L664" t="str">
            <v>Y</v>
          </cell>
          <cell r="N664" t="str">
            <v>Y</v>
          </cell>
          <cell r="Q664" t="str">
            <v>Y</v>
          </cell>
          <cell r="R664" t="str">
            <v>Y</v>
          </cell>
          <cell r="S664" t="str">
            <v>Y</v>
          </cell>
        </row>
        <row r="665">
          <cell r="C665" t="str">
            <v>Providence Petrel</v>
          </cell>
          <cell r="D665" t="str">
            <v>Pterodroma solandri</v>
          </cell>
          <cell r="E665" t="str">
            <v>(Gould, 1844)</v>
          </cell>
          <cell r="F665" t="str">
            <v>R</v>
          </cell>
          <cell r="G665" t="str">
            <v>VU</v>
          </cell>
          <cell r="J665" t="str">
            <v>Y</v>
          </cell>
          <cell r="L665" t="str">
            <v>Y</v>
          </cell>
          <cell r="Q665" t="str">
            <v>Y</v>
          </cell>
          <cell r="S665" t="str">
            <v>Y</v>
          </cell>
        </row>
        <row r="666">
          <cell r="C666" t="str">
            <v>Murphy's Petrel</v>
          </cell>
          <cell r="D666" t="str">
            <v>Pterodroma ultima</v>
          </cell>
          <cell r="E666" t="str">
            <v>Murphy, 1949</v>
          </cell>
          <cell r="F666" t="str">
            <v>R</v>
          </cell>
          <cell r="G666" t="str">
            <v>NT</v>
          </cell>
          <cell r="I666" t="str">
            <v>Y</v>
          </cell>
          <cell r="J666" t="str">
            <v>Y</v>
          </cell>
          <cell r="Q666" t="str">
            <v>Y</v>
          </cell>
        </row>
        <row r="667">
          <cell r="C667" t="str">
            <v>Mottled Petrel</v>
          </cell>
          <cell r="D667" t="str">
            <v>Pterodroma inexpectata</v>
          </cell>
          <cell r="E667" t="str">
            <v>(Forster, 1844)</v>
          </cell>
          <cell r="F667" t="str">
            <v>R</v>
          </cell>
          <cell r="G667" t="str">
            <v>NT</v>
          </cell>
          <cell r="I667" t="str">
            <v>Y</v>
          </cell>
          <cell r="J667" t="str">
            <v>Y</v>
          </cell>
          <cell r="L667" t="str">
            <v>Y</v>
          </cell>
          <cell r="P667" t="str">
            <v>Y</v>
          </cell>
          <cell r="Q667" t="str">
            <v>Y</v>
          </cell>
          <cell r="R667" t="str">
            <v>Y</v>
          </cell>
          <cell r="S667" t="str">
            <v>Y</v>
          </cell>
        </row>
        <row r="668">
          <cell r="C668" t="str">
            <v>Pycroft's Petrel</v>
          </cell>
          <cell r="D668" t="str">
            <v>Pterodroma pycrofti</v>
          </cell>
          <cell r="E668" t="str">
            <v>Falla, 1933</v>
          </cell>
          <cell r="F668" t="str">
            <v>R</v>
          </cell>
          <cell r="G668" t="str">
            <v>VU</v>
          </cell>
          <cell r="J668" t="str">
            <v>Y</v>
          </cell>
          <cell r="Q668" t="str">
            <v>Y</v>
          </cell>
          <cell r="S668" t="str">
            <v>Y</v>
          </cell>
        </row>
        <row r="669">
          <cell r="C669" t="str">
            <v>Stejneger's Petrel</v>
          </cell>
          <cell r="D669" t="str">
            <v>Pterodroma longirostris</v>
          </cell>
          <cell r="E669" t="str">
            <v>(Stejneger, 1893)</v>
          </cell>
          <cell r="F669" t="str">
            <v>R</v>
          </cell>
          <cell r="G669" t="str">
            <v>VU</v>
          </cell>
          <cell r="I669" t="str">
            <v>Y</v>
          </cell>
          <cell r="J669" t="str">
            <v>Y</v>
          </cell>
          <cell r="P669" t="str">
            <v>Y</v>
          </cell>
          <cell r="Q669" t="str">
            <v>Y</v>
          </cell>
          <cell r="R669" t="str">
            <v>Y</v>
          </cell>
          <cell r="S669" t="str">
            <v>Y</v>
          </cell>
        </row>
        <row r="670">
          <cell r="C670" t="str">
            <v>Collared Petrel</v>
          </cell>
          <cell r="D670" t="str">
            <v>Pterodroma brevipes</v>
          </cell>
          <cell r="E670" t="str">
            <v>(Peale, 1848)</v>
          </cell>
          <cell r="F670" t="str">
            <v>R</v>
          </cell>
          <cell r="G670" t="str">
            <v>NT</v>
          </cell>
          <cell r="J670" t="str">
            <v>Y</v>
          </cell>
          <cell r="Q670" t="str">
            <v>Y</v>
          </cell>
        </row>
        <row r="671">
          <cell r="C671" t="str">
            <v>Gould's Petrel</v>
          </cell>
          <cell r="D671" t="str">
            <v>Pterodroma leucoptera</v>
          </cell>
          <cell r="E671" t="str">
            <v>(Gould, 1844)</v>
          </cell>
          <cell r="F671" t="str">
            <v>R</v>
          </cell>
          <cell r="G671" t="str">
            <v>VU</v>
          </cell>
          <cell r="J671" t="str">
            <v>Y</v>
          </cell>
          <cell r="L671" t="str">
            <v>Y</v>
          </cell>
          <cell r="M671" t="str">
            <v>Y</v>
          </cell>
          <cell r="Q671" t="str">
            <v>Y</v>
          </cell>
          <cell r="S671" t="str">
            <v>Y</v>
          </cell>
          <cell r="W671" t="str">
            <v>Collared Petrel (6)</v>
          </cell>
        </row>
        <row r="672">
          <cell r="C672" t="str">
            <v>Cook's Petrel</v>
          </cell>
          <cell r="D672" t="str">
            <v>Pterodroma cookii</v>
          </cell>
          <cell r="E672" t="str">
            <v>(Gray, 1843)</v>
          </cell>
          <cell r="F672" t="str">
            <v>R</v>
          </cell>
          <cell r="G672" t="str">
            <v>VU</v>
          </cell>
          <cell r="I672" t="str">
            <v>Y</v>
          </cell>
          <cell r="J672" t="str">
            <v>Y</v>
          </cell>
          <cell r="L672" t="str">
            <v>Y</v>
          </cell>
          <cell r="P672" t="str">
            <v>Y</v>
          </cell>
          <cell r="Q672" t="str">
            <v>Y</v>
          </cell>
          <cell r="R672" t="str">
            <v>Y</v>
          </cell>
          <cell r="S672" t="str">
            <v>Y</v>
          </cell>
          <cell r="V672" t="str">
            <v>Pterodroma cooki (11)</v>
          </cell>
        </row>
        <row r="673">
          <cell r="C673" t="str">
            <v>De Filippi's Petrel</v>
          </cell>
          <cell r="D673" t="str">
            <v>Pterodroma defilippiana</v>
          </cell>
          <cell r="E673" t="str">
            <v>(Giglioli &amp; Salvadori, 1869)</v>
          </cell>
          <cell r="F673" t="str">
            <v>R</v>
          </cell>
          <cell r="G673" t="str">
            <v>VU</v>
          </cell>
          <cell r="J673" t="str">
            <v>Y</v>
          </cell>
          <cell r="P673" t="str">
            <v>Y</v>
          </cell>
          <cell r="Q673" t="str">
            <v>Y</v>
          </cell>
          <cell r="R673" t="str">
            <v>Y</v>
          </cell>
          <cell r="W673" t="str">
            <v>Defilippi's Petrel (3); Masatierra Petrel (9); Defilippe's Petrel (10); Defilippe's Petrel (11)</v>
          </cell>
        </row>
        <row r="674">
          <cell r="C674" t="str">
            <v>Bonin Petrel</v>
          </cell>
          <cell r="D674" t="str">
            <v>Pterodroma hypoleuca</v>
          </cell>
          <cell r="E674" t="str">
            <v>(Salvin, 1888)</v>
          </cell>
          <cell r="F674" t="str">
            <v>R</v>
          </cell>
          <cell r="G674" t="str">
            <v>LC</v>
          </cell>
          <cell r="I674" t="str">
            <v>Y</v>
          </cell>
          <cell r="J674" t="str">
            <v>Y</v>
          </cell>
          <cell r="Q674" t="str">
            <v>Y</v>
          </cell>
        </row>
        <row r="675">
          <cell r="C675" t="str">
            <v>White-necked Petrel</v>
          </cell>
          <cell r="D675" t="str">
            <v>Pterodroma cervicalis</v>
          </cell>
          <cell r="E675" t="str">
            <v>(Salvin, 1891)</v>
          </cell>
          <cell r="F675" t="str">
            <v>R</v>
          </cell>
          <cell r="G675" t="str">
            <v>VU</v>
          </cell>
          <cell r="I675" t="str">
            <v>Y</v>
          </cell>
          <cell r="J675" t="str">
            <v>Y</v>
          </cell>
          <cell r="L675" t="str">
            <v>Y</v>
          </cell>
          <cell r="Q675" t="str">
            <v>Y</v>
          </cell>
          <cell r="S675" t="str">
            <v>Y</v>
          </cell>
          <cell r="W675" t="str">
            <v>White-naped Petrel (12)</v>
          </cell>
          <cell r="X675" t="str">
            <v>Pterodroma cervicalis (Sibley and Monroe 1990, 1993, Brooks 2004) was split into P. cervicalis and P. occulta by Imber and Tennyson (2001) and Christidis and Boles (2008), largely on the basis of the latter's smaller size and relatively longer tail, but this treatment is not followed by the BirdLife Taxonomic Working Group because athough there are a few other minor plumage differences, occulta is not known to differ vocally or in the timing of its breeding season from cervicalis, and it is therefore felt premature to accord occulta specific status.</v>
          </cell>
        </row>
        <row r="676">
          <cell r="D676" t="str">
            <v>Pterodroma occulta</v>
          </cell>
          <cell r="E676" t="str">
            <v>Imber &amp; Tennyson, 2001</v>
          </cell>
          <cell r="F676" t="str">
            <v>NR</v>
          </cell>
          <cell r="G676" t="str">
            <v>NR</v>
          </cell>
          <cell r="L676" t="str">
            <v>Y</v>
          </cell>
          <cell r="T676" t="str">
            <v>Y</v>
          </cell>
          <cell r="U676" t="str">
            <v>Imber and Tennyson (2001)</v>
          </cell>
          <cell r="X676" t="str">
            <v xml:space="preserve">Pterodroma cervicalis (Sibley and Monroe 1990, 1993, Brooks 2004) was split into P. cervicalis and P. occulta by Imber and Tennyson (2001) and Christidis and Boles (2008), largely on the basis of the latter's smaller size and relatively longer tail, but this treatment is not followed by the BirdLife Taxonomic Working Group because athough there are a few other minor plumage differences, occulta is not known to differ vocally or in the timing of its breeding season from cervicalis, and it is therefore felt premature to accord occulta specific status. </v>
          </cell>
        </row>
        <row r="677">
          <cell r="C677" t="str">
            <v>Black-winged Petrel</v>
          </cell>
          <cell r="D677" t="str">
            <v>Pterodroma nigripennis</v>
          </cell>
          <cell r="E677" t="str">
            <v>(Rothschild, 1893)</v>
          </cell>
          <cell r="F677" t="str">
            <v>R</v>
          </cell>
          <cell r="G677" t="str">
            <v>LC</v>
          </cell>
          <cell r="I677" t="str">
            <v>Y</v>
          </cell>
          <cell r="J677" t="str">
            <v>Y</v>
          </cell>
          <cell r="L677" t="str">
            <v>Y</v>
          </cell>
          <cell r="Q677" t="str">
            <v>Y</v>
          </cell>
          <cell r="S677" t="str">
            <v>Y</v>
          </cell>
        </row>
        <row r="678">
          <cell r="C678" t="str">
            <v>Chatham Petrel</v>
          </cell>
          <cell r="D678" t="str">
            <v>Pterodroma axillaris</v>
          </cell>
          <cell r="E678" t="str">
            <v>(Salvin, 1893)</v>
          </cell>
          <cell r="F678" t="str">
            <v>R</v>
          </cell>
          <cell r="G678" t="str">
            <v>EN</v>
          </cell>
          <cell r="J678" t="str">
            <v>Y</v>
          </cell>
          <cell r="Q678" t="str">
            <v>Y</v>
          </cell>
          <cell r="S678" t="str">
            <v>Y</v>
          </cell>
          <cell r="W678" t="str">
            <v>Chatham Island Petrel (3); Chatham Islands Petrel (10)</v>
          </cell>
        </row>
        <row r="679">
          <cell r="C679" t="str">
            <v>Fiji Petrel</v>
          </cell>
          <cell r="D679" t="str">
            <v>Pseudobulweria macgillivrayi</v>
          </cell>
          <cell r="E679" t="str">
            <v>(Gray, 1860)</v>
          </cell>
          <cell r="F679" t="str">
            <v>R</v>
          </cell>
          <cell r="G679" t="str">
            <v>CR</v>
          </cell>
          <cell r="J679" t="str">
            <v>Y</v>
          </cell>
          <cell r="Q679" t="str">
            <v>Y</v>
          </cell>
          <cell r="V679" t="str">
            <v>Pterodroma macgillivrayi (10)</v>
          </cell>
          <cell r="W679" t="str">
            <v>MacGillivray's Petrel (3)</v>
          </cell>
        </row>
        <row r="680">
          <cell r="C680" t="str">
            <v>Tahiti Petrel</v>
          </cell>
          <cell r="D680" t="str">
            <v>Pseudobulweria rostrata</v>
          </cell>
          <cell r="E680" t="str">
            <v>(Peale, 1848)</v>
          </cell>
          <cell r="F680" t="str">
            <v>R</v>
          </cell>
          <cell r="G680" t="str">
            <v>NT</v>
          </cell>
          <cell r="J680" t="str">
            <v>Y</v>
          </cell>
          <cell r="L680" t="str">
            <v>Y</v>
          </cell>
          <cell r="Q680" t="str">
            <v>Y</v>
          </cell>
          <cell r="R680" t="str">
            <v>Y</v>
          </cell>
          <cell r="S680" t="str">
            <v>Y</v>
          </cell>
          <cell r="V680" t="str">
            <v>Pterodroma rostrata (10); Pterodroma rostrata (11)</v>
          </cell>
        </row>
        <row r="681">
          <cell r="C681" t="str">
            <v>Beck's Petrel</v>
          </cell>
          <cell r="D681" t="str">
            <v>Pseudobulweria becki</v>
          </cell>
          <cell r="E681" t="str">
            <v>(Murphy, 1928)</v>
          </cell>
          <cell r="F681" t="str">
            <v>R</v>
          </cell>
          <cell r="G681" t="str">
            <v>CR</v>
          </cell>
          <cell r="J681" t="str">
            <v>Y</v>
          </cell>
          <cell r="Q681" t="str">
            <v>Y</v>
          </cell>
          <cell r="V681" t="str">
            <v>Pterodroma becki (10)</v>
          </cell>
        </row>
        <row r="682">
          <cell r="C682" t="str">
            <v>Mascarene Petrel</v>
          </cell>
          <cell r="D682" t="str">
            <v>Pseudobulweria aterrima</v>
          </cell>
          <cell r="E682" t="str">
            <v>(Bonaparte, 1857)</v>
          </cell>
          <cell r="F682" t="str">
            <v>R</v>
          </cell>
          <cell r="G682" t="str">
            <v>CR</v>
          </cell>
          <cell r="J682" t="str">
            <v>Y</v>
          </cell>
          <cell r="N682" t="str">
            <v>Y</v>
          </cell>
          <cell r="Q682" t="str">
            <v>Y</v>
          </cell>
          <cell r="V682" t="str">
            <v>Pterodroma aterrima (7); Pterodroma aterrima (10)</v>
          </cell>
        </row>
        <row r="683">
          <cell r="D683" t="str">
            <v>Procellaria aequinoctialis</v>
          </cell>
          <cell r="E683" t="str">
            <v>Linnaeus, 1758</v>
          </cell>
          <cell r="F683" t="str">
            <v>NR</v>
          </cell>
          <cell r="G683" t="str">
            <v>NR</v>
          </cell>
          <cell r="N683" t="str">
            <v>Y</v>
          </cell>
          <cell r="Q683" t="str">
            <v>Y</v>
          </cell>
          <cell r="R683" t="str">
            <v>Y</v>
          </cell>
          <cell r="S683" t="str">
            <v>Y</v>
          </cell>
          <cell r="X683" t="str">
            <v>Procellaria aequinoctialis (Sibley and Monroe 1990, 1993) has been split into P. aequinoctialis and P. conspicillata following Brooke (2004).</v>
          </cell>
        </row>
        <row r="684">
          <cell r="C684" t="str">
            <v>White-chinned Petrel</v>
          </cell>
          <cell r="D684" t="str">
            <v>Procellaria aequinoctialis</v>
          </cell>
          <cell r="E684" t="str">
            <v>Linnaeus, 1758</v>
          </cell>
          <cell r="F684" t="str">
            <v>R</v>
          </cell>
          <cell r="G684" t="str">
            <v>VU</v>
          </cell>
          <cell r="J684" t="str">
            <v>Y</v>
          </cell>
          <cell r="L684" t="str">
            <v>Y</v>
          </cell>
          <cell r="P684" t="str">
            <v>Y</v>
          </cell>
          <cell r="X684" t="str">
            <v>Procellaria aequinoctialis (Sibley and Monroe 1990, 1993) has been split into P. aequinoctialis and P. conspicillata following Brooke (2004).</v>
          </cell>
        </row>
        <row r="685">
          <cell r="C685" t="str">
            <v>Spectacled Petrel</v>
          </cell>
          <cell r="D685" t="str">
            <v>Procellaria conspicillata</v>
          </cell>
          <cell r="E685" t="str">
            <v>Gould, 1844</v>
          </cell>
          <cell r="F685" t="str">
            <v>R</v>
          </cell>
          <cell r="G685" t="str">
            <v>VU</v>
          </cell>
          <cell r="J685" t="str">
            <v>Y</v>
          </cell>
          <cell r="P685" t="str">
            <v>Y</v>
          </cell>
          <cell r="X685" t="str">
            <v>Procellaria aequinoctialis (Sibley and Monroe 1990, 1993) has been split into P. aequinoctialis and P. conspicillata following Brooke (2004).</v>
          </cell>
        </row>
        <row r="686">
          <cell r="C686" t="str">
            <v>Westland Petrel</v>
          </cell>
          <cell r="D686" t="str">
            <v>Procellaria westlandica</v>
          </cell>
          <cell r="E686" t="str">
            <v>Falla, 1946</v>
          </cell>
          <cell r="F686" t="str">
            <v>R</v>
          </cell>
          <cell r="G686" t="str">
            <v>VU</v>
          </cell>
          <cell r="J686" t="str">
            <v>Y</v>
          </cell>
          <cell r="L686" t="str">
            <v>Y</v>
          </cell>
          <cell r="P686" t="str">
            <v>Y</v>
          </cell>
          <cell r="Q686" t="str">
            <v>Y</v>
          </cell>
          <cell r="R686" t="str">
            <v>Y</v>
          </cell>
          <cell r="S686" t="str">
            <v>Y</v>
          </cell>
        </row>
        <row r="687">
          <cell r="C687" t="str">
            <v>Parkinson's Petrel</v>
          </cell>
          <cell r="D687" t="str">
            <v>Procellaria parkinsoni</v>
          </cell>
          <cell r="E687" t="str">
            <v>Gray, 1862</v>
          </cell>
          <cell r="F687" t="str">
            <v>R</v>
          </cell>
          <cell r="G687" t="str">
            <v>VU</v>
          </cell>
          <cell r="I687" t="str">
            <v>Y</v>
          </cell>
          <cell r="J687" t="str">
            <v>Y</v>
          </cell>
          <cell r="L687" t="str">
            <v>Y</v>
          </cell>
          <cell r="P687" t="str">
            <v>Y</v>
          </cell>
          <cell r="Q687" t="str">
            <v>Y</v>
          </cell>
          <cell r="R687" t="str">
            <v>Y</v>
          </cell>
          <cell r="S687" t="str">
            <v>Y</v>
          </cell>
          <cell r="W687" t="str">
            <v>Black Petrel (5); Black Petrel (10); Black Petrel (11); Black (Parkinson's) Petrel (12); Black Petrel (15)</v>
          </cell>
        </row>
        <row r="688">
          <cell r="C688" t="str">
            <v>Grey Petrel</v>
          </cell>
          <cell r="D688" t="str">
            <v>Procellaria cinerea</v>
          </cell>
          <cell r="E688" t="str">
            <v>Gmelin, 1789</v>
          </cell>
          <cell r="F688" t="str">
            <v>R</v>
          </cell>
          <cell r="G688" t="str">
            <v>NT</v>
          </cell>
          <cell r="J688" t="str">
            <v>Y</v>
          </cell>
          <cell r="L688" t="str">
            <v>Y</v>
          </cell>
          <cell r="N688" t="str">
            <v>Y</v>
          </cell>
          <cell r="P688" t="str">
            <v>Y</v>
          </cell>
          <cell r="Q688" t="str">
            <v>Y</v>
          </cell>
          <cell r="R688" t="str">
            <v>Y</v>
          </cell>
          <cell r="S688" t="str">
            <v>Y</v>
          </cell>
          <cell r="W688" t="str">
            <v>Grey Shearwater (7); Gray Petrel (9); Pediunker (15)</v>
          </cell>
        </row>
        <row r="689">
          <cell r="D689" t="str">
            <v>Calonectris diomedea</v>
          </cell>
          <cell r="E689" t="str">
            <v>(Scopoli, 1769)</v>
          </cell>
          <cell r="F689" t="str">
            <v>NR</v>
          </cell>
          <cell r="G689" t="str">
            <v>NR</v>
          </cell>
          <cell r="H689" t="str">
            <v>Y</v>
          </cell>
          <cell r="J689" t="str">
            <v>Y</v>
          </cell>
          <cell r="M689" t="str">
            <v>Y</v>
          </cell>
          <cell r="N689" t="str">
            <v>Y</v>
          </cell>
          <cell r="P689" t="str">
            <v>Y</v>
          </cell>
          <cell r="Q689" t="str">
            <v>Y</v>
          </cell>
          <cell r="R689" t="str">
            <v>Y</v>
          </cell>
          <cell r="S689" t="str">
            <v>Y</v>
          </cell>
          <cell r="X689" t="str">
            <v>Calonectris diomedea (Sibley and Monroe 1990, 1993) has been split into C. diomedea and C. edwardsii following Hazevoet (1995), contra Brooke (2004).</v>
          </cell>
        </row>
        <row r="690">
          <cell r="C690" t="str">
            <v>Cory's Shearwater</v>
          </cell>
          <cell r="D690" t="str">
            <v>Calonectris diomedea</v>
          </cell>
          <cell r="E690" t="str">
            <v>(Scopoli, 1769)</v>
          </cell>
          <cell r="F690" t="str">
            <v>R</v>
          </cell>
          <cell r="G690" t="str">
            <v>LC</v>
          </cell>
          <cell r="I690" t="str">
            <v>Y</v>
          </cell>
          <cell r="T690" t="str">
            <v>Y</v>
          </cell>
          <cell r="U690" t="str">
            <v>Hazevoet (1995)</v>
          </cell>
          <cell r="X690" t="str">
            <v>Calonectris diomedea (Sibley and Monroe 1990, 1993) has been split into C. diomedea and C. edwardsii following Hazevoet (1995), contra Brooke (2004). Calonectris diomedea (Hazevoet 1995) was split by Sangster et al. (1998) into C. diomedea and C. borealis. However, this treatment is not followed by the BirdLife International Taxonomic Working Group because morphological and genetic differences between the two taxa are slight, similarly large divisions exist within diomedea as between diomedea and borealis and qualitative differences in voice do not necessarily amount to isolating mechanisms.</v>
          </cell>
        </row>
        <row r="691">
          <cell r="C691" t="str">
            <v>Cape Verde Shearwater</v>
          </cell>
          <cell r="D691" t="str">
            <v>Calonectris edwardsii</v>
          </cell>
          <cell r="E691" t="str">
            <v>(Oustalet, 1883)</v>
          </cell>
          <cell r="F691" t="str">
            <v>R</v>
          </cell>
          <cell r="G691" t="str">
            <v>NT</v>
          </cell>
          <cell r="I691" t="str">
            <v>Y</v>
          </cell>
          <cell r="T691" t="str">
            <v>Y</v>
          </cell>
          <cell r="U691" t="str">
            <v>Hazevoet (1995)</v>
          </cell>
          <cell r="X691" t="str">
            <v>Calonectris diomedea (Sibley and Monroe 1990, 1993) has been split into C. diomedea and C. edwardsii following Hazevoet (1995), contra Brooke (2004).</v>
          </cell>
        </row>
        <row r="692">
          <cell r="D692" t="str">
            <v>Calonectris borealis</v>
          </cell>
          <cell r="E692" t="str">
            <v>(Cory, 1881)</v>
          </cell>
          <cell r="F692" t="str">
            <v>NR</v>
          </cell>
          <cell r="G692" t="str">
            <v>NR</v>
          </cell>
          <cell r="T692" t="str">
            <v>Y</v>
          </cell>
          <cell r="U692" t="str">
            <v>Heidrich (1996)</v>
          </cell>
          <cell r="X692" t="str">
            <v>Calonectris diomedea (Hazevoet 1995) was split by Sangster et al. (1998) into C. diomedea and C. borealis. However, this treatment is not followed by the BirdLife International Taxonomic Working Group because morphological and genetic differences between the two taxa are slight, similarly large divisions exist within diomedea as between diomedea and borealis and qualitative differences in voice do not necessarily amount to isolating mechanisms.</v>
          </cell>
        </row>
        <row r="693">
          <cell r="C693" t="str">
            <v>Streaked Shearwater</v>
          </cell>
          <cell r="D693" t="str">
            <v>Calonectris leucomelas</v>
          </cell>
          <cell r="E693" t="str">
            <v>(Temminck, 1835)</v>
          </cell>
          <cell r="F693" t="str">
            <v>R</v>
          </cell>
          <cell r="G693" t="str">
            <v>LC</v>
          </cell>
          <cell r="H693" t="str">
            <v>Y</v>
          </cell>
          <cell r="I693" t="str">
            <v>Y</v>
          </cell>
          <cell r="J693" t="str">
            <v>Y</v>
          </cell>
          <cell r="L693" t="str">
            <v>Y</v>
          </cell>
          <cell r="Q693" t="str">
            <v>Y</v>
          </cell>
        </row>
        <row r="694">
          <cell r="C694" t="str">
            <v>Wedge-tailed Shearwater</v>
          </cell>
          <cell r="D694" t="str">
            <v>Puffinus pacificus</v>
          </cell>
          <cell r="E694" t="str">
            <v>(Gmelin, 1789)</v>
          </cell>
          <cell r="F694" t="str">
            <v>R</v>
          </cell>
          <cell r="G694" t="str">
            <v>LC</v>
          </cell>
          <cell r="H694" t="str">
            <v>Y</v>
          </cell>
          <cell r="I694" t="str">
            <v>Y</v>
          </cell>
          <cell r="J694" t="str">
            <v>Y</v>
          </cell>
          <cell r="L694" t="str">
            <v>Y</v>
          </cell>
          <cell r="N694" t="str">
            <v>Y</v>
          </cell>
          <cell r="P694" t="str">
            <v>Y</v>
          </cell>
          <cell r="Q694" t="str">
            <v>Y</v>
          </cell>
          <cell r="R694" t="str">
            <v>Y</v>
          </cell>
          <cell r="S694" t="str">
            <v>Y</v>
          </cell>
          <cell r="V694" t="str">
            <v>Ardenna pacifica (5)</v>
          </cell>
        </row>
        <row r="695">
          <cell r="C695" t="str">
            <v>Buller's Shearwater</v>
          </cell>
          <cell r="D695" t="str">
            <v>Puffinus bulleri</v>
          </cell>
          <cell r="E695" t="str">
            <v>Salvin, 1888</v>
          </cell>
          <cell r="F695" t="str">
            <v>R</v>
          </cell>
          <cell r="G695" t="str">
            <v>VU</v>
          </cell>
          <cell r="I695" t="str">
            <v>Y</v>
          </cell>
          <cell r="J695" t="str">
            <v>Y</v>
          </cell>
          <cell r="L695" t="str">
            <v>Y</v>
          </cell>
          <cell r="P695" t="str">
            <v>Y</v>
          </cell>
          <cell r="Q695" t="str">
            <v>Y</v>
          </cell>
          <cell r="R695" t="str">
            <v>Y</v>
          </cell>
          <cell r="S695" t="str">
            <v>Y</v>
          </cell>
          <cell r="V695" t="str">
            <v>Ardenna bulleri (5)</v>
          </cell>
        </row>
        <row r="696">
          <cell r="C696" t="str">
            <v>Flesh-footed Shearwater</v>
          </cell>
          <cell r="D696" t="str">
            <v>Puffinus carneipes</v>
          </cell>
          <cell r="E696" t="str">
            <v>Gould, 1844</v>
          </cell>
          <cell r="F696" t="str">
            <v>R</v>
          </cell>
          <cell r="G696" t="str">
            <v>LC</v>
          </cell>
          <cell r="H696" t="str">
            <v>Y</v>
          </cell>
          <cell r="I696" t="str">
            <v>Y</v>
          </cell>
          <cell r="J696" t="str">
            <v>Y</v>
          </cell>
          <cell r="L696" t="str">
            <v>Y</v>
          </cell>
          <cell r="N696" t="str">
            <v>Y</v>
          </cell>
          <cell r="P696" t="str">
            <v>Y</v>
          </cell>
          <cell r="Q696" t="str">
            <v>Y</v>
          </cell>
          <cell r="R696" t="str">
            <v>Y</v>
          </cell>
          <cell r="S696" t="str">
            <v>Y</v>
          </cell>
          <cell r="V696" t="str">
            <v>Ardenna carneipes (5)</v>
          </cell>
        </row>
        <row r="697">
          <cell r="C697" t="str">
            <v>Pink-footed Shearwater</v>
          </cell>
          <cell r="D697" t="str">
            <v>Puffinus creatopus</v>
          </cell>
          <cell r="E697" t="str">
            <v>Coues, 1864</v>
          </cell>
          <cell r="F697" t="str">
            <v>R</v>
          </cell>
          <cell r="G697" t="str">
            <v>VU</v>
          </cell>
          <cell r="I697" t="str">
            <v>Y</v>
          </cell>
          <cell r="J697" t="str">
            <v>Y</v>
          </cell>
          <cell r="L697" t="str">
            <v>Y</v>
          </cell>
          <cell r="P697" t="str">
            <v>Y</v>
          </cell>
          <cell r="Q697" t="str">
            <v>Y</v>
          </cell>
          <cell r="R697" t="str">
            <v>Y</v>
          </cell>
          <cell r="S697" t="str">
            <v>Y</v>
          </cell>
          <cell r="V697" t="str">
            <v>Ardenna creatopus (5)</v>
          </cell>
        </row>
        <row r="698">
          <cell r="C698" t="str">
            <v>Great Shearwater</v>
          </cell>
          <cell r="D698" t="str">
            <v>Puffinus gravis</v>
          </cell>
          <cell r="E698" t="str">
            <v>(O'Reilly, 1818)</v>
          </cell>
          <cell r="F698" t="str">
            <v>R</v>
          </cell>
          <cell r="G698" t="str">
            <v>LC</v>
          </cell>
          <cell r="H698" t="str">
            <v>Y</v>
          </cell>
          <cell r="I698" t="str">
            <v>Y</v>
          </cell>
          <cell r="J698" t="str">
            <v>Y</v>
          </cell>
          <cell r="L698" t="str">
            <v>Y</v>
          </cell>
          <cell r="M698" t="str">
            <v>Y</v>
          </cell>
          <cell r="N698" t="str">
            <v>Y</v>
          </cell>
          <cell r="P698" t="str">
            <v>Y</v>
          </cell>
          <cell r="Q698" t="str">
            <v>Y</v>
          </cell>
          <cell r="R698" t="str">
            <v>Y</v>
          </cell>
          <cell r="V698" t="str">
            <v>Ardenna gravis (5)</v>
          </cell>
          <cell r="W698" t="str">
            <v>Greater Shearwater (2); Greater Shearwater (9)</v>
          </cell>
        </row>
        <row r="699">
          <cell r="C699" t="str">
            <v>Sooty Shearwater</v>
          </cell>
          <cell r="D699" t="str">
            <v>Puffinus griseus</v>
          </cell>
          <cell r="E699" t="str">
            <v>(Gmelin, 1789)</v>
          </cell>
          <cell r="F699" t="str">
            <v>R</v>
          </cell>
          <cell r="G699" t="str">
            <v>NT</v>
          </cell>
          <cell r="H699" t="str">
            <v>Y</v>
          </cell>
          <cell r="I699" t="str">
            <v>Y</v>
          </cell>
          <cell r="J699" t="str">
            <v>Y</v>
          </cell>
          <cell r="L699" t="str">
            <v>Y</v>
          </cell>
          <cell r="M699" t="str">
            <v>Y</v>
          </cell>
          <cell r="N699" t="str">
            <v>Y</v>
          </cell>
          <cell r="P699" t="str">
            <v>Y</v>
          </cell>
          <cell r="Q699" t="str">
            <v>Y</v>
          </cell>
          <cell r="R699" t="str">
            <v>Y</v>
          </cell>
          <cell r="S699" t="str">
            <v>Y</v>
          </cell>
          <cell r="V699" t="str">
            <v>Ardenna grisea (5)</v>
          </cell>
        </row>
        <row r="700">
          <cell r="C700" t="str">
            <v>Short-tailed Shearwater</v>
          </cell>
          <cell r="D700" t="str">
            <v>Puffinus tenuirostris</v>
          </cell>
          <cell r="E700" t="str">
            <v>(Temminck, 1835)</v>
          </cell>
          <cell r="F700" t="str">
            <v>R</v>
          </cell>
          <cell r="G700" t="str">
            <v>LC</v>
          </cell>
          <cell r="I700" t="str">
            <v>Y</v>
          </cell>
          <cell r="J700" t="str">
            <v>Y</v>
          </cell>
          <cell r="L700" t="str">
            <v>Y</v>
          </cell>
          <cell r="Q700" t="str">
            <v>Y</v>
          </cell>
          <cell r="R700" t="str">
            <v>Y</v>
          </cell>
          <cell r="S700" t="str">
            <v>Y</v>
          </cell>
          <cell r="V700" t="str">
            <v>Ardenna tenuirostris (5)</v>
          </cell>
        </row>
        <row r="701">
          <cell r="C701" t="str">
            <v>Christmas Island Shearwater</v>
          </cell>
          <cell r="D701" t="str">
            <v>Puffinus nativitatis</v>
          </cell>
          <cell r="E701" t="str">
            <v>Streets, 1877</v>
          </cell>
          <cell r="F701" t="str">
            <v>R</v>
          </cell>
          <cell r="G701" t="str">
            <v>LC</v>
          </cell>
          <cell r="I701" t="str">
            <v>Y</v>
          </cell>
          <cell r="J701" t="str">
            <v>Y</v>
          </cell>
          <cell r="Q701" t="str">
            <v>Y</v>
          </cell>
          <cell r="R701" t="str">
            <v>Y</v>
          </cell>
          <cell r="S701" t="str">
            <v>Y</v>
          </cell>
          <cell r="W701" t="str">
            <v>Christmas Shearwater (2); Christmas Shearwater (3); Christmas Shearwater (15)</v>
          </cell>
        </row>
        <row r="702">
          <cell r="C702" t="str">
            <v>Manx Shearwater</v>
          </cell>
          <cell r="D702" t="str">
            <v>Puffinus puffinus</v>
          </cell>
          <cell r="E702" t="str">
            <v>(Brünnich, 1764)</v>
          </cell>
          <cell r="F702" t="str">
            <v>R</v>
          </cell>
          <cell r="G702" t="str">
            <v>LC</v>
          </cell>
          <cell r="H702" t="str">
            <v>Y</v>
          </cell>
          <cell r="I702" t="str">
            <v>Y</v>
          </cell>
          <cell r="J702" t="str">
            <v>Y</v>
          </cell>
          <cell r="L702" t="str">
            <v>Y</v>
          </cell>
          <cell r="M702" t="str">
            <v>Y</v>
          </cell>
          <cell r="N702" t="str">
            <v>Y</v>
          </cell>
          <cell r="P702" t="str">
            <v>Y</v>
          </cell>
          <cell r="Q702" t="str">
            <v>Y</v>
          </cell>
          <cell r="R702" t="str">
            <v>Y</v>
          </cell>
          <cell r="S702" t="str">
            <v>Y</v>
          </cell>
        </row>
        <row r="703">
          <cell r="D703" t="str">
            <v>Puffinus yelkouan</v>
          </cell>
          <cell r="E703" t="str">
            <v>(Acerbi, 1827)</v>
          </cell>
          <cell r="F703" t="str">
            <v>NR</v>
          </cell>
          <cell r="G703" t="str">
            <v>NR</v>
          </cell>
          <cell r="N703" t="str">
            <v>Y</v>
          </cell>
          <cell r="Q703" t="str">
            <v>Y</v>
          </cell>
          <cell r="X703" t="str">
            <v>Puffinus yelkouan (Sibley and Monroe 1990, 1993) has been split into P. yelkouan and P. mauretanicus following Brooke (2004).</v>
          </cell>
        </row>
        <row r="704">
          <cell r="C704" t="str">
            <v>Yelkouan Shearwater</v>
          </cell>
          <cell r="D704" t="str">
            <v>Puffinus yelkouan</v>
          </cell>
          <cell r="E704" t="str">
            <v>(Acerbi, 1827)</v>
          </cell>
          <cell r="F704" t="str">
            <v>R</v>
          </cell>
          <cell r="G704" t="str">
            <v>NT</v>
          </cell>
          <cell r="H704" t="str">
            <v>Y</v>
          </cell>
          <cell r="J704" t="str">
            <v>Y</v>
          </cell>
          <cell r="X704" t="str">
            <v>Puffinus yelkouan (Sibley and Monroe 1990, 1993) has been split into P. yelkouan and P. mauretanicus following Brooke (2004).</v>
          </cell>
        </row>
        <row r="705">
          <cell r="C705" t="str">
            <v>Balearic Shearwater</v>
          </cell>
          <cell r="D705" t="str">
            <v>Puffinus mauretanicus</v>
          </cell>
          <cell r="E705" t="str">
            <v>Lowe, 1921</v>
          </cell>
          <cell r="F705" t="str">
            <v>R</v>
          </cell>
          <cell r="G705" t="str">
            <v>CR</v>
          </cell>
          <cell r="H705" t="str">
            <v>Y</v>
          </cell>
          <cell r="J705" t="str">
            <v>Y</v>
          </cell>
          <cell r="X705" t="str">
            <v>Puffinus yelkouan (Sibley and Monroe 1990, 1993) has been split into P. yelkouan and P. mauretanicus following Brooke (2004).</v>
          </cell>
        </row>
        <row r="706">
          <cell r="D706" t="str">
            <v>Puffinus auricularis</v>
          </cell>
          <cell r="E706" t="str">
            <v>Townsend, 1890</v>
          </cell>
          <cell r="F706" t="str">
            <v>NR</v>
          </cell>
          <cell r="G706" t="str">
            <v>NR</v>
          </cell>
          <cell r="I706" t="str">
            <v>Y</v>
          </cell>
          <cell r="Q706" t="str">
            <v>Y</v>
          </cell>
          <cell r="R706" t="str">
            <v>Y</v>
          </cell>
          <cell r="X706" t="str">
            <v>Puffinus auricularis (Sibley and Moroe 1990, 1993) has been split into P. auricularis and P. newelli following Brooke (2004).</v>
          </cell>
        </row>
        <row r="707">
          <cell r="C707" t="str">
            <v>Townsend's Shearwater</v>
          </cell>
          <cell r="D707" t="str">
            <v>Puffinus auricularis</v>
          </cell>
          <cell r="E707" t="str">
            <v>Townsend, 1890</v>
          </cell>
          <cell r="F707" t="str">
            <v>R</v>
          </cell>
          <cell r="G707" t="str">
            <v>CR</v>
          </cell>
          <cell r="J707" t="str">
            <v>Y</v>
          </cell>
          <cell r="X707" t="str">
            <v>Puffinus auricularis (Sibley and Moroe 1990, 1993) has been split into P. auricularis and P. newelli following Brooke (2004).</v>
          </cell>
        </row>
        <row r="708">
          <cell r="C708" t="str">
            <v>Newell's Shearwater</v>
          </cell>
          <cell r="D708" t="str">
            <v>Puffinus newelli</v>
          </cell>
          <cell r="E708" t="str">
            <v>Henshaw, 1900</v>
          </cell>
          <cell r="F708" t="str">
            <v>R</v>
          </cell>
          <cell r="G708" t="str">
            <v>EN</v>
          </cell>
          <cell r="J708" t="str">
            <v>Y</v>
          </cell>
          <cell r="L708" t="str">
            <v>Y</v>
          </cell>
          <cell r="X708" t="str">
            <v>Puffinus auricularis (Sibley and Moroe 1990, 1993) has been split into P. auricularis and P. newelli following Brooke (2004).</v>
          </cell>
        </row>
        <row r="709">
          <cell r="C709" t="str">
            <v>Black-vented Shearwater</v>
          </cell>
          <cell r="D709" t="str">
            <v>Puffinus opisthomelas</v>
          </cell>
          <cell r="E709" t="str">
            <v>Coues, 1864</v>
          </cell>
          <cell r="F709" t="str">
            <v>R</v>
          </cell>
          <cell r="G709" t="str">
            <v>NT</v>
          </cell>
          <cell r="I709" t="str">
            <v>Y</v>
          </cell>
          <cell r="J709" t="str">
            <v>Y</v>
          </cell>
          <cell r="Q709" t="str">
            <v>Y</v>
          </cell>
          <cell r="R709" t="str">
            <v>Y</v>
          </cell>
        </row>
        <row r="710">
          <cell r="C710" t="str">
            <v>Fluttering Shearwater</v>
          </cell>
          <cell r="D710" t="str">
            <v>Puffinus gavia</v>
          </cell>
          <cell r="E710" t="str">
            <v>(Forster, 1844)</v>
          </cell>
          <cell r="F710" t="str">
            <v>R</v>
          </cell>
          <cell r="G710" t="str">
            <v>LC</v>
          </cell>
          <cell r="J710" t="str">
            <v>Y</v>
          </cell>
          <cell r="L710" t="str">
            <v>Y</v>
          </cell>
          <cell r="Q710" t="str">
            <v>Y</v>
          </cell>
          <cell r="S710" t="str">
            <v>Y</v>
          </cell>
        </row>
        <row r="711">
          <cell r="C711" t="str">
            <v>Hutton's Shearwater</v>
          </cell>
          <cell r="D711" t="str">
            <v>Puffinus huttoni</v>
          </cell>
          <cell r="E711" t="str">
            <v>Mathews, 1912</v>
          </cell>
          <cell r="F711" t="str">
            <v>R</v>
          </cell>
          <cell r="G711" t="str">
            <v>EN</v>
          </cell>
          <cell r="J711" t="str">
            <v>Y</v>
          </cell>
          <cell r="L711" t="str">
            <v>Y</v>
          </cell>
          <cell r="Q711" t="str">
            <v>Y</v>
          </cell>
          <cell r="S711" t="str">
            <v>Y</v>
          </cell>
        </row>
        <row r="712">
          <cell r="D712" t="str">
            <v>Puffinus lherminieri</v>
          </cell>
          <cell r="E712" t="str">
            <v>Lesson, 1839</v>
          </cell>
          <cell r="F712" t="str">
            <v>NR</v>
          </cell>
          <cell r="G712" t="str">
            <v>NR</v>
          </cell>
          <cell r="Q712" t="str">
            <v>Y</v>
          </cell>
          <cell r="X712" t="str">
            <v>Puffinus bannermani, P. persicus (Sibley and Monroe 1990, 1993) and P. subalaris (SACC 2005) are lumped with P. lherminieri following Brooke (2004).</v>
          </cell>
        </row>
        <row r="713">
          <cell r="D713" t="str">
            <v>Puffinus lherminieri</v>
          </cell>
          <cell r="E713" t="str">
            <v>Lesson, 1839</v>
          </cell>
          <cell r="F713" t="str">
            <v>NR</v>
          </cell>
          <cell r="G713" t="str">
            <v>NR</v>
          </cell>
          <cell r="P713" t="str">
            <v>Y</v>
          </cell>
          <cell r="X713" t="str">
            <v>Puffinus bannermani, P. persicus (Sibley and Monroe 1990, 1993) and P. subalaris (SACC 2005) are lumped with P. lherminieri following Brooke (2004).</v>
          </cell>
        </row>
        <row r="714">
          <cell r="C714" t="str">
            <v>Audubon's Shearwater</v>
          </cell>
          <cell r="D714" t="str">
            <v>Puffinus lherminieri</v>
          </cell>
          <cell r="E714" t="str">
            <v>Lesson, 1839</v>
          </cell>
          <cell r="F714" t="str">
            <v>R</v>
          </cell>
          <cell r="G714" t="str">
            <v>LC</v>
          </cell>
          <cell r="H714" t="str">
            <v>Y</v>
          </cell>
          <cell r="I714" t="str">
            <v>Y</v>
          </cell>
          <cell r="J714" t="str">
            <v>Y</v>
          </cell>
          <cell r="L714" t="str">
            <v>Y</v>
          </cell>
          <cell r="M714" t="str">
            <v>Y</v>
          </cell>
          <cell r="N714" t="str">
            <v>Y</v>
          </cell>
          <cell r="R714" t="str">
            <v>Y</v>
          </cell>
          <cell r="X714" t="str">
            <v>Puffinus bannermani, P. persicus (Sibley and Monroe 1990, 1993) and P. subalaris (SACC 2005) are lumped with P. lherminieri following Brooke (2004).</v>
          </cell>
        </row>
        <row r="715">
          <cell r="D715" t="str">
            <v>Puffinus subalaris</v>
          </cell>
          <cell r="E715" t="str">
            <v>Ridgway, 1897</v>
          </cell>
          <cell r="F715" t="str">
            <v>NR</v>
          </cell>
          <cell r="G715" t="str">
            <v>NR</v>
          </cell>
          <cell r="P715" t="str">
            <v>Y</v>
          </cell>
          <cell r="X715" t="str">
            <v>Puffinus bannermani, P. persicus (Sibley and Monroe 1990, 1993) and P. subalaris (SACC 2005) are lumped with P. lherminieri following Brooke (2004).</v>
          </cell>
        </row>
        <row r="716">
          <cell r="D716" t="str">
            <v>Puffinus persicus</v>
          </cell>
          <cell r="E716" t="str">
            <v>Hume, 1873</v>
          </cell>
          <cell r="F716" t="str">
            <v>NR</v>
          </cell>
          <cell r="G716" t="str">
            <v>NR</v>
          </cell>
          <cell r="Q716" t="str">
            <v>Y</v>
          </cell>
          <cell r="X716" t="str">
            <v>Puffinus bannermani, P. persicus (Sibley and Monroe 1990, 1993) and P. subalaris (SACC 2005) are lumped with P. lherminieri following Brooke (2004).</v>
          </cell>
        </row>
        <row r="717">
          <cell r="D717" t="str">
            <v>Puffinus bannermani</v>
          </cell>
          <cell r="E717" t="str">
            <v>Mathews &amp; Iredale, 1915</v>
          </cell>
          <cell r="F717" t="str">
            <v>NR</v>
          </cell>
          <cell r="G717" t="str">
            <v>NR</v>
          </cell>
          <cell r="Q717" t="str">
            <v>Y</v>
          </cell>
          <cell r="X717" t="str">
            <v>Puffinus bannermani, P. persicus (Sibley and Monroe 1990, 1993) and P. subalaris (SACC 2005) are lumped with P. lherminieri following Brooke (2004).</v>
          </cell>
        </row>
        <row r="718">
          <cell r="C718" t="str">
            <v>Tropical Shearwater</v>
          </cell>
          <cell r="D718" t="str">
            <v>Puffinus bailloni</v>
          </cell>
          <cell r="E718" t="str">
            <v>(Bonaparte, 1857)</v>
          </cell>
          <cell r="F718" t="str">
            <v>UR</v>
          </cell>
          <cell r="G718" t="str">
            <v>UR</v>
          </cell>
          <cell r="T718" t="str">
            <v>Y</v>
          </cell>
          <cell r="U718" t="str">
            <v>Austin et al. (2004)</v>
          </cell>
        </row>
        <row r="719">
          <cell r="C719" t="str">
            <v>Heinroth's Shearwater</v>
          </cell>
          <cell r="D719" t="str">
            <v>Puffinus heinrothi</v>
          </cell>
          <cell r="E719" t="str">
            <v>Reichenow, 1919</v>
          </cell>
          <cell r="F719" t="str">
            <v>R</v>
          </cell>
          <cell r="G719" t="str">
            <v>VU</v>
          </cell>
          <cell r="J719" t="str">
            <v>Y</v>
          </cell>
          <cell r="Q719" t="str">
            <v>Y</v>
          </cell>
        </row>
        <row r="720">
          <cell r="C720" t="str">
            <v>Little Shearwater</v>
          </cell>
          <cell r="D720" t="str">
            <v>Puffinus assimilis</v>
          </cell>
          <cell r="E720" t="str">
            <v>Gould, 1838</v>
          </cell>
          <cell r="F720" t="str">
            <v>R</v>
          </cell>
          <cell r="G720" t="str">
            <v>LC</v>
          </cell>
          <cell r="H720" t="str">
            <v>Y</v>
          </cell>
          <cell r="I720" t="str">
            <v>Y</v>
          </cell>
          <cell r="J720" t="str">
            <v>Y</v>
          </cell>
          <cell r="L720" t="str">
            <v>Y</v>
          </cell>
          <cell r="M720" t="str">
            <v>Y</v>
          </cell>
          <cell r="N720" t="str">
            <v>Y</v>
          </cell>
          <cell r="P720" t="str">
            <v>Y</v>
          </cell>
          <cell r="Q720" t="str">
            <v>Y</v>
          </cell>
          <cell r="R720" t="str">
            <v>Y</v>
          </cell>
          <cell r="S720" t="str">
            <v>Y</v>
          </cell>
          <cell r="X720" t="str">
            <v>Puffinus lherminieri (Sibley and Monroe 1990, 1993) was split into P. lherminieri and P. baroli by Sangster et al. (2005) but this treatment is not followed by the BirdLife Taxonomic Working Group, because the molecular study cited as justification for the separation of baroli from lherminieri (Austin et al. 2004) does not make such a claim, indicating only that baroli is a diagnosable subspecies of P. lherminieri. (P. baroli is currently treated as a subspecies of P. assimilis following Brooke 2004).</v>
          </cell>
        </row>
        <row r="721">
          <cell r="D721" t="str">
            <v>Puffinus baroli</v>
          </cell>
          <cell r="E721" t="str">
            <v>(Bonaparte, 1857)</v>
          </cell>
          <cell r="F721" t="str">
            <v>NR</v>
          </cell>
          <cell r="G721" t="str">
            <v>NR</v>
          </cell>
          <cell r="T721" t="str">
            <v>Y</v>
          </cell>
          <cell r="U721" t="str">
            <v>Sangster et al. (2005)</v>
          </cell>
          <cell r="X721" t="str">
            <v>Puffinus lherminieri (Sibley and Monroe 1990, 1993) was split into P. lherminieri and P. baroli by Sangster et al. (2005) but this treatment is not followed by the BirdLife Taxonomic Working Group, because the molecular study cited as justification for the separation of baroli from lherminieri (Austin et al. 2004) does not make such a claim, indicating only that baroli is a diagnosable subspecies of P. lherminieri. (P. baroli is currently treated as a subspecies of P. assimilis following Brooke 2004).</v>
          </cell>
        </row>
        <row r="722">
          <cell r="C722" t="str">
            <v>Small St Helena Petrel</v>
          </cell>
          <cell r="D722" t="str">
            <v>Bulweria bifax</v>
          </cell>
          <cell r="E722" t="str">
            <v>Olson, 1975</v>
          </cell>
          <cell r="F722" t="str">
            <v>R</v>
          </cell>
          <cell r="G722" t="str">
            <v>EX</v>
          </cell>
          <cell r="K722" t="str">
            <v>Y</v>
          </cell>
        </row>
        <row r="723">
          <cell r="C723" t="str">
            <v>Bulwer's Petrel</v>
          </cell>
          <cell r="D723" t="str">
            <v>Bulweria bulwerii</v>
          </cell>
          <cell r="E723" t="str">
            <v>(Jardine &amp; Selby, 1828)</v>
          </cell>
          <cell r="F723" t="str">
            <v>R</v>
          </cell>
          <cell r="G723" t="str">
            <v>LC</v>
          </cell>
          <cell r="H723" t="str">
            <v>Y</v>
          </cell>
          <cell r="I723" t="str">
            <v>Y</v>
          </cell>
          <cell r="J723" t="str">
            <v>Y</v>
          </cell>
          <cell r="L723" t="str">
            <v>Y</v>
          </cell>
          <cell r="M723" t="str">
            <v>Y</v>
          </cell>
          <cell r="N723" t="str">
            <v>Y</v>
          </cell>
          <cell r="P723" t="str">
            <v>Y</v>
          </cell>
          <cell r="Q723" t="str">
            <v>Y</v>
          </cell>
          <cell r="R723" t="str">
            <v>Y</v>
          </cell>
        </row>
        <row r="724">
          <cell r="C724" t="str">
            <v>Jouanin's Petrel</v>
          </cell>
          <cell r="D724" t="str">
            <v>Bulweria fallax</v>
          </cell>
          <cell r="E724" t="str">
            <v>Jouanin, 1955</v>
          </cell>
          <cell r="F724" t="str">
            <v>R</v>
          </cell>
          <cell r="G724" t="str">
            <v>NT</v>
          </cell>
          <cell r="I724" t="str">
            <v>Y</v>
          </cell>
          <cell r="J724" t="str">
            <v>Y</v>
          </cell>
          <cell r="L724" t="str">
            <v>Y</v>
          </cell>
          <cell r="M724" t="str">
            <v>Y</v>
          </cell>
          <cell r="N724" t="str">
            <v>Y</v>
          </cell>
          <cell r="Q724" t="str">
            <v>Y</v>
          </cell>
        </row>
        <row r="725">
          <cell r="C725" t="str">
            <v>Wilson's Storm-petrel</v>
          </cell>
          <cell r="D725" t="str">
            <v>Oceanites oceanicus</v>
          </cell>
          <cell r="E725" t="str">
            <v>(Kuhl, 1820)</v>
          </cell>
          <cell r="F725" t="str">
            <v>R</v>
          </cell>
          <cell r="G725" t="str">
            <v>LC</v>
          </cell>
          <cell r="H725" t="str">
            <v>Y</v>
          </cell>
          <cell r="I725" t="str">
            <v>Y</v>
          </cell>
          <cell r="J725" t="str">
            <v>Y</v>
          </cell>
          <cell r="L725" t="str">
            <v>Y</v>
          </cell>
          <cell r="M725" t="str">
            <v>Y</v>
          </cell>
          <cell r="N725" t="str">
            <v>Y</v>
          </cell>
          <cell r="P725" t="str">
            <v>Y</v>
          </cell>
          <cell r="Q725" t="str">
            <v>Y</v>
          </cell>
          <cell r="R725" t="str">
            <v>Y</v>
          </cell>
          <cell r="S725" t="str">
            <v>Y</v>
          </cell>
          <cell r="W725" t="str">
            <v>Wilson's Storm Petrel (3); Wilson's Storm Petrel (7); Wilson's Storm Petrel (12); Wilson's Storm Petrel (15)</v>
          </cell>
        </row>
        <row r="726">
          <cell r="C726" t="str">
            <v>White-vented Storm-petrel</v>
          </cell>
          <cell r="D726" t="str">
            <v>Oceanites gracilis</v>
          </cell>
          <cell r="E726" t="str">
            <v>(Elliot, 1859)</v>
          </cell>
          <cell r="F726" t="str">
            <v>R</v>
          </cell>
          <cell r="G726" t="str">
            <v>DD</v>
          </cell>
          <cell r="J726" t="str">
            <v>Y</v>
          </cell>
          <cell r="P726" t="str">
            <v>Y</v>
          </cell>
          <cell r="Q726" t="str">
            <v>Y</v>
          </cell>
          <cell r="R726" t="str">
            <v>Y</v>
          </cell>
          <cell r="W726" t="str">
            <v>White-vented Storm Petrel (3); Elliot's Storm-Petrel (9); White-vented Storm Petrel (15)</v>
          </cell>
        </row>
        <row r="727">
          <cell r="C727" t="str">
            <v>New Zealand Storm-petrel</v>
          </cell>
          <cell r="D727" t="str">
            <v>Oceanites maorianus</v>
          </cell>
          <cell r="E727" t="str">
            <v>(Mathews, 1932)</v>
          </cell>
          <cell r="F727" t="str">
            <v>R</v>
          </cell>
          <cell r="G727" t="str">
            <v>CR</v>
          </cell>
          <cell r="J727" t="str">
            <v>Y</v>
          </cell>
          <cell r="W727" t="str">
            <v>New Zealand Storm Petrel (3); New Zealand Storm Petrel (15)</v>
          </cell>
          <cell r="X727" t="str">
            <v>Oceanites maorianus (Brooke, 2004) endemic to New Zealand, was not listed by Turbott (1990) as previously believed to be extinct.</v>
          </cell>
        </row>
        <row r="728">
          <cell r="C728" t="str">
            <v>Grey-backed Storm-petrel</v>
          </cell>
          <cell r="D728" t="str">
            <v>Garrodia nereis</v>
          </cell>
          <cell r="E728" t="str">
            <v>(Gould, 1841)</v>
          </cell>
          <cell r="F728" t="str">
            <v>R</v>
          </cell>
          <cell r="G728" t="str">
            <v>LC</v>
          </cell>
          <cell r="J728" t="str">
            <v>Y</v>
          </cell>
          <cell r="L728" t="str">
            <v>Y</v>
          </cell>
          <cell r="P728" t="str">
            <v>Y</v>
          </cell>
          <cell r="Q728" t="str">
            <v>Y</v>
          </cell>
          <cell r="R728" t="str">
            <v>Y</v>
          </cell>
          <cell r="S728" t="str">
            <v>Y</v>
          </cell>
          <cell r="V728" t="str">
            <v>Oceanites nereis (12)</v>
          </cell>
          <cell r="W728" t="str">
            <v>Grey-backed Storm Petrel (3); Gray-backed Storm-Petrel (9); Grey-backed Storm Petrel (12); Grey-backed Storm Petrel (15)</v>
          </cell>
        </row>
        <row r="729">
          <cell r="C729" t="str">
            <v>White-faced Storm-petrel</v>
          </cell>
          <cell r="D729" t="str">
            <v>Pelagodroma marina</v>
          </cell>
          <cell r="E729" t="str">
            <v>(Latham, 1790)</v>
          </cell>
          <cell r="F729" t="str">
            <v>R</v>
          </cell>
          <cell r="G729" t="str">
            <v>LC</v>
          </cell>
          <cell r="H729" t="str">
            <v>Y</v>
          </cell>
          <cell r="I729" t="str">
            <v>Y</v>
          </cell>
          <cell r="J729" t="str">
            <v>Y</v>
          </cell>
          <cell r="L729" t="str">
            <v>Y</v>
          </cell>
          <cell r="M729" t="str">
            <v>Y</v>
          </cell>
          <cell r="N729" t="str">
            <v>Y</v>
          </cell>
          <cell r="P729" t="str">
            <v>Y</v>
          </cell>
          <cell r="Q729" t="str">
            <v>Y</v>
          </cell>
          <cell r="R729" t="str">
            <v>Y</v>
          </cell>
          <cell r="S729" t="str">
            <v>Y</v>
          </cell>
          <cell r="W729" t="str">
            <v>White-faced Storm Petrel (3); White-faced Storm Petrel (7); White-faced Storm Petrel (12); White-faced Storm Petrel (15)</v>
          </cell>
        </row>
        <row r="730">
          <cell r="C730" t="str">
            <v>Black-bellied Storm-petrel</v>
          </cell>
          <cell r="D730" t="str">
            <v>Fregetta tropica</v>
          </cell>
          <cell r="E730" t="str">
            <v>(Gould, 1844)</v>
          </cell>
          <cell r="F730" t="str">
            <v>R</v>
          </cell>
          <cell r="G730" t="str">
            <v>LC</v>
          </cell>
          <cell r="I730" t="str">
            <v>Y</v>
          </cell>
          <cell r="J730" t="str">
            <v>Y</v>
          </cell>
          <cell r="L730" t="str">
            <v>Y</v>
          </cell>
          <cell r="N730" t="str">
            <v>Y</v>
          </cell>
          <cell r="P730" t="str">
            <v>Y</v>
          </cell>
          <cell r="Q730" t="str">
            <v>Y</v>
          </cell>
          <cell r="R730" t="str">
            <v>Y</v>
          </cell>
          <cell r="S730" t="str">
            <v>Y</v>
          </cell>
          <cell r="W730" t="str">
            <v>Black-bellied Storm Petrel (3); Black-bellied Storm Petrel (7); Black-bellied Storm Petrel (12); Black-bellied Storm Petrel (15)</v>
          </cell>
        </row>
        <row r="731">
          <cell r="C731" t="str">
            <v>White-bellied Storm-petrel</v>
          </cell>
          <cell r="D731" t="str">
            <v>Fregetta grallaria</v>
          </cell>
          <cell r="E731" t="str">
            <v>(Vieillot, 1817)</v>
          </cell>
          <cell r="F731" t="str">
            <v>R</v>
          </cell>
          <cell r="G731" t="str">
            <v>LC</v>
          </cell>
          <cell r="H731" t="str">
            <v>Y</v>
          </cell>
          <cell r="J731" t="str">
            <v>Y</v>
          </cell>
          <cell r="L731" t="str">
            <v>Y</v>
          </cell>
          <cell r="N731" t="str">
            <v>Y</v>
          </cell>
          <cell r="P731" t="str">
            <v>Y</v>
          </cell>
          <cell r="Q731" t="str">
            <v>Y</v>
          </cell>
          <cell r="R731" t="str">
            <v>Y</v>
          </cell>
          <cell r="S731" t="str">
            <v>Y</v>
          </cell>
          <cell r="W731" t="str">
            <v>White-bellied Storm Petrel (3); White-bellied Storm Petrel (7); White-bellied Storm Petrel (12); White-bellied Storm Petrel (15)</v>
          </cell>
        </row>
        <row r="732">
          <cell r="C732" t="str">
            <v>White-throated Storm-petrel</v>
          </cell>
          <cell r="D732" t="str">
            <v>Nesofregetta fuliginosa</v>
          </cell>
          <cell r="E732" t="str">
            <v>(Gmelin, 1789)</v>
          </cell>
          <cell r="F732" t="str">
            <v>R</v>
          </cell>
          <cell r="G732" t="str">
            <v>EN</v>
          </cell>
          <cell r="J732" t="str">
            <v>Y</v>
          </cell>
          <cell r="Q732" t="str">
            <v>Y</v>
          </cell>
          <cell r="W732" t="str">
            <v>White-throated Storm Petrel (3); Polynesian Storm-Petrel (10); Polynesian Storm Petrel (15)</v>
          </cell>
        </row>
        <row r="733">
          <cell r="C733" t="str">
            <v>European Storm-petrel</v>
          </cell>
          <cell r="D733" t="str">
            <v>Hydrobates pelagicus</v>
          </cell>
          <cell r="E733" t="str">
            <v>(Linnaeus, 1758)</v>
          </cell>
          <cell r="F733" t="str">
            <v>R</v>
          </cell>
          <cell r="G733" t="str">
            <v>LC</v>
          </cell>
          <cell r="H733" t="str">
            <v>Y</v>
          </cell>
          <cell r="I733" t="str">
            <v>Y</v>
          </cell>
          <cell r="J733" t="str">
            <v>Y</v>
          </cell>
          <cell r="M733" t="str">
            <v>Y</v>
          </cell>
          <cell r="N733" t="str">
            <v>Y</v>
          </cell>
          <cell r="Q733" t="str">
            <v>Y</v>
          </cell>
          <cell r="W733" t="str">
            <v>European Storm Petrel (3); Storm Petrel (6); British Storm Petrel (7); European Storm Petrel (15)</v>
          </cell>
        </row>
        <row r="734">
          <cell r="C734" t="str">
            <v>Wedge-rumped Storm-petrel</v>
          </cell>
          <cell r="D734" t="str">
            <v>Oceanodroma tethys</v>
          </cell>
          <cell r="E734" t="str">
            <v>(Bonaparte, 1852)</v>
          </cell>
          <cell r="F734" t="str">
            <v>R</v>
          </cell>
          <cell r="G734" t="str">
            <v>LC</v>
          </cell>
          <cell r="I734" t="str">
            <v>Y</v>
          </cell>
          <cell r="J734" t="str">
            <v>Y</v>
          </cell>
          <cell r="P734" t="str">
            <v>Y</v>
          </cell>
          <cell r="Q734" t="str">
            <v>Y</v>
          </cell>
          <cell r="R734" t="str">
            <v>Y</v>
          </cell>
          <cell r="W734" t="str">
            <v>Wedge-rumped Storm Petrel (3); Wedge-rumped Storm Petrel (15)</v>
          </cell>
        </row>
        <row r="735">
          <cell r="D735" t="str">
            <v>Oceanodroma castro</v>
          </cell>
          <cell r="E735" t="str">
            <v>(Harcourt, 1851)</v>
          </cell>
          <cell r="F735" t="str">
            <v>NR</v>
          </cell>
          <cell r="G735" t="str">
            <v>NR</v>
          </cell>
          <cell r="H735" t="str">
            <v>Y</v>
          </cell>
          <cell r="I735" t="str">
            <v>Y</v>
          </cell>
          <cell r="J735" t="str">
            <v>Y</v>
          </cell>
          <cell r="M735" t="str">
            <v>Y</v>
          </cell>
          <cell r="N735" t="str">
            <v>Y</v>
          </cell>
          <cell r="P735" t="str">
            <v>Y</v>
          </cell>
          <cell r="Q735" t="str">
            <v>Y</v>
          </cell>
          <cell r="R735" t="str">
            <v>Y</v>
          </cell>
          <cell r="X735" t="str">
            <v>Oceanodroma castro (Sibley and Monroe 1990, 1993) has been split into O. castro and O. monteiroi following Bolton et al. (2008).</v>
          </cell>
        </row>
        <row r="736">
          <cell r="C736" t="str">
            <v>Madeiran Storm-petrel</v>
          </cell>
          <cell r="D736" t="str">
            <v>Oceanodroma castro</v>
          </cell>
          <cell r="E736" t="str">
            <v>(Harcourt, 1851)</v>
          </cell>
          <cell r="F736" t="str">
            <v>R</v>
          </cell>
          <cell r="G736" t="str">
            <v>LC</v>
          </cell>
          <cell r="T736" t="str">
            <v>Y</v>
          </cell>
          <cell r="U736" t="str">
            <v>Bolton et al. (2008)</v>
          </cell>
          <cell r="X736" t="str">
            <v>Oceanodroma castro (Sibley and Monroe 1990, 1993) has been split into O. castro and O. monteiroi following Bolton et al. (2008).</v>
          </cell>
        </row>
        <row r="737">
          <cell r="C737" t="str">
            <v>Monteiro's Storm-petrel</v>
          </cell>
          <cell r="D737" t="str">
            <v>Oceanodroma monteiroi</v>
          </cell>
          <cell r="E737" t="str">
            <v>Bolton et al., 2008</v>
          </cell>
          <cell r="F737" t="str">
            <v>R</v>
          </cell>
          <cell r="G737" t="str">
            <v>VU</v>
          </cell>
          <cell r="T737" t="str">
            <v>Y</v>
          </cell>
          <cell r="U737" t="str">
            <v>Bolton et al. (2008)</v>
          </cell>
          <cell r="X737" t="str">
            <v>Oceanodroma castro (Sibley and Monroe 1990, 1993) has been split into O. castro and O. monteiroi following Bolton et al. (2008).</v>
          </cell>
        </row>
        <row r="738">
          <cell r="C738" t="str">
            <v>Swinhoe's Storm-petrel</v>
          </cell>
          <cell r="D738" t="str">
            <v>Oceanodroma monorhis</v>
          </cell>
          <cell r="E738" t="str">
            <v>(Swinhoe, 1867)</v>
          </cell>
          <cell r="F738" t="str">
            <v>R</v>
          </cell>
          <cell r="G738" t="str">
            <v>LC</v>
          </cell>
          <cell r="H738" t="str">
            <v>Y</v>
          </cell>
          <cell r="J738" t="str">
            <v>Y</v>
          </cell>
          <cell r="L738" t="str">
            <v>Y</v>
          </cell>
          <cell r="M738" t="str">
            <v>Y</v>
          </cell>
          <cell r="N738" t="str">
            <v>Y</v>
          </cell>
          <cell r="Q738" t="str">
            <v>Y</v>
          </cell>
          <cell r="V738" t="str">
            <v>Hydrobates monorhis (5)</v>
          </cell>
          <cell r="W738" t="str">
            <v>Swinhoe's Storm Petrel (3); Swinhoe's Storm Petrel (7); Swinhoe's Storm Petrel (15)</v>
          </cell>
        </row>
        <row r="739">
          <cell r="C739" t="str">
            <v>Leach's Storm-petrel</v>
          </cell>
          <cell r="D739" t="str">
            <v>Oceanodroma leucorhoa</v>
          </cell>
          <cell r="E739" t="str">
            <v>(Vieillot, 1818)</v>
          </cell>
          <cell r="F739" t="str">
            <v>R</v>
          </cell>
          <cell r="G739" t="str">
            <v>LC</v>
          </cell>
          <cell r="H739" t="str">
            <v>Y</v>
          </cell>
          <cell r="I739" t="str">
            <v>Y</v>
          </cell>
          <cell r="J739" t="str">
            <v>Y</v>
          </cell>
          <cell r="L739" t="str">
            <v>Y</v>
          </cell>
          <cell r="M739" t="str">
            <v>Y</v>
          </cell>
          <cell r="N739" t="str">
            <v>Y</v>
          </cell>
          <cell r="P739" t="str">
            <v>Y</v>
          </cell>
          <cell r="Q739" t="str">
            <v>Y</v>
          </cell>
          <cell r="R739" t="str">
            <v>Y</v>
          </cell>
          <cell r="S739" t="str">
            <v>Y</v>
          </cell>
          <cell r="V739" t="str">
            <v>Hydrobates leucorhoa (5)</v>
          </cell>
          <cell r="W739" t="str">
            <v>Leach's Storm Petrel (3); Leach's Storm Petrel (7); Leach's Storm Petrel (12); Leach's Storm Petrel (15)</v>
          </cell>
        </row>
        <row r="740">
          <cell r="C740" t="str">
            <v>Guadalupe Storm-petrel</v>
          </cell>
          <cell r="D740" t="str">
            <v>Oceanodroma macrodactyla</v>
          </cell>
          <cell r="E740" t="str">
            <v>Bryant, 1887</v>
          </cell>
          <cell r="F740" t="str">
            <v>R</v>
          </cell>
          <cell r="G740" t="str">
            <v>CR</v>
          </cell>
          <cell r="I740" t="str">
            <v>Y</v>
          </cell>
          <cell r="J740" t="str">
            <v>Y</v>
          </cell>
          <cell r="Q740" t="str">
            <v>Y</v>
          </cell>
          <cell r="R740" t="str">
            <v>Y</v>
          </cell>
          <cell r="W740" t="str">
            <v>Guadalupe Storm Petrel (3)</v>
          </cell>
        </row>
        <row r="741">
          <cell r="C741" t="str">
            <v>Markham's Storm-petrel</v>
          </cell>
          <cell r="D741" t="str">
            <v>Oceanodroma markhami</v>
          </cell>
          <cell r="E741" t="str">
            <v>(Salvin, 1883)</v>
          </cell>
          <cell r="F741" t="str">
            <v>R</v>
          </cell>
          <cell r="G741" t="str">
            <v>DD</v>
          </cell>
          <cell r="I741" t="str">
            <v>Y</v>
          </cell>
          <cell r="J741" t="str">
            <v>Y</v>
          </cell>
          <cell r="P741" t="str">
            <v>Y</v>
          </cell>
          <cell r="Q741" t="str">
            <v>Y</v>
          </cell>
          <cell r="R741" t="str">
            <v>Y</v>
          </cell>
          <cell r="W741" t="str">
            <v>Markham's Storm Petrel (3); Markham's Storm Petrel (15)</v>
          </cell>
        </row>
        <row r="742">
          <cell r="C742" t="str">
            <v>Tristram's Storm-petrel</v>
          </cell>
          <cell r="D742" t="str">
            <v>Oceanodroma tristrami</v>
          </cell>
          <cell r="E742" t="str">
            <v>Salvin, 1896</v>
          </cell>
          <cell r="F742" t="str">
            <v>R</v>
          </cell>
          <cell r="G742" t="str">
            <v>NT</v>
          </cell>
          <cell r="I742" t="str">
            <v>Y</v>
          </cell>
          <cell r="J742" t="str">
            <v>Y</v>
          </cell>
          <cell r="L742" t="str">
            <v>Y</v>
          </cell>
          <cell r="Q742" t="str">
            <v>Y</v>
          </cell>
          <cell r="V742" t="str">
            <v>Hydrobates tristrami (5)</v>
          </cell>
          <cell r="W742" t="str">
            <v>Tristram's Storm Petrel (3); Tristram's Storm Petrel (15)</v>
          </cell>
        </row>
        <row r="743">
          <cell r="C743" t="str">
            <v>Black Storm-petrel</v>
          </cell>
          <cell r="D743" t="str">
            <v>Oceanodroma melania</v>
          </cell>
          <cell r="E743" t="str">
            <v>(Bonaparte, 1854)</v>
          </cell>
          <cell r="F743" t="str">
            <v>R</v>
          </cell>
          <cell r="G743" t="str">
            <v>LC</v>
          </cell>
          <cell r="I743" t="str">
            <v>Y</v>
          </cell>
          <cell r="J743" t="str">
            <v>Y</v>
          </cell>
          <cell r="P743" t="str">
            <v>Y</v>
          </cell>
          <cell r="Q743" t="str">
            <v>Y</v>
          </cell>
          <cell r="R743" t="str">
            <v>Y</v>
          </cell>
          <cell r="W743" t="str">
            <v>Black Storm Petrel (3); Black Storm Petrel (15)</v>
          </cell>
        </row>
        <row r="744">
          <cell r="C744" t="str">
            <v>Matsudaira's Storm-petrel</v>
          </cell>
          <cell r="D744" t="str">
            <v>Oceanodroma matsudairae</v>
          </cell>
          <cell r="E744" t="str">
            <v>Kuroda, 1922</v>
          </cell>
          <cell r="F744" t="str">
            <v>R</v>
          </cell>
          <cell r="G744" t="str">
            <v>DD</v>
          </cell>
          <cell r="J744" t="str">
            <v>Y</v>
          </cell>
          <cell r="L744" t="str">
            <v>Y</v>
          </cell>
          <cell r="N744" t="str">
            <v>Y</v>
          </cell>
          <cell r="Q744" t="str">
            <v>Y</v>
          </cell>
          <cell r="V744" t="str">
            <v>Hydrobates matsudairae (5)</v>
          </cell>
          <cell r="W744" t="str">
            <v>Matsudaira's Storm Petrel (3); Matsudaira's Storm Petrel (7); Matsudaira's Storm Petrel (15)</v>
          </cell>
        </row>
        <row r="745">
          <cell r="C745" t="str">
            <v>Ashy Storm-petrel</v>
          </cell>
          <cell r="D745" t="str">
            <v>Oceanodroma homochroa</v>
          </cell>
          <cell r="E745" t="str">
            <v>(Coues, 1864)</v>
          </cell>
          <cell r="F745" t="str">
            <v>R</v>
          </cell>
          <cell r="G745" t="str">
            <v>EN</v>
          </cell>
          <cell r="I745" t="str">
            <v>Y</v>
          </cell>
          <cell r="J745" t="str">
            <v>Y</v>
          </cell>
          <cell r="Q745" t="str">
            <v>Y</v>
          </cell>
          <cell r="R745" t="str">
            <v>Y</v>
          </cell>
          <cell r="W745" t="str">
            <v>Ashy Storm Petrel (3); Ashy Storm Petrel (15)</v>
          </cell>
        </row>
        <row r="746">
          <cell r="C746" t="str">
            <v>Ringed Storm-petrel</v>
          </cell>
          <cell r="D746" t="str">
            <v>Oceanodroma hornbyi</v>
          </cell>
          <cell r="E746" t="str">
            <v>(G. R. Gray, 1864)</v>
          </cell>
          <cell r="F746" t="str">
            <v>R</v>
          </cell>
          <cell r="G746" t="str">
            <v>DD</v>
          </cell>
          <cell r="I746" t="str">
            <v>Y</v>
          </cell>
          <cell r="J746" t="str">
            <v>Y</v>
          </cell>
          <cell r="P746" t="str">
            <v>Y</v>
          </cell>
          <cell r="Q746" t="str">
            <v>Y</v>
          </cell>
          <cell r="R746" t="str">
            <v>Y</v>
          </cell>
          <cell r="W746" t="str">
            <v>Hornby's Storm Petrel (3); Hornby's Storm Petrel (15)</v>
          </cell>
        </row>
        <row r="747">
          <cell r="C747" t="str">
            <v>Fork-tailed Storm-petrel</v>
          </cell>
          <cell r="D747" t="str">
            <v>Oceanodroma furcata</v>
          </cell>
          <cell r="E747" t="str">
            <v>(Gmelin, 1789)</v>
          </cell>
          <cell r="F747" t="str">
            <v>R</v>
          </cell>
          <cell r="G747" t="str">
            <v>LC</v>
          </cell>
          <cell r="I747" t="str">
            <v>Y</v>
          </cell>
          <cell r="J747" t="str">
            <v>Y</v>
          </cell>
          <cell r="Q747" t="str">
            <v>Y</v>
          </cell>
          <cell r="W747" t="str">
            <v>Fork-tailed Storm Petrel (3); Fork-tailed Storm Petrel (15)</v>
          </cell>
        </row>
        <row r="748">
          <cell r="C748" t="str">
            <v>Least Storm-petrel</v>
          </cell>
          <cell r="D748" t="str">
            <v>Halocyptena microsoma</v>
          </cell>
          <cell r="E748" t="str">
            <v>(Coues, 1864)</v>
          </cell>
          <cell r="F748" t="str">
            <v>R</v>
          </cell>
          <cell r="G748" t="str">
            <v>LC</v>
          </cell>
          <cell r="I748" t="str">
            <v>Y</v>
          </cell>
          <cell r="J748" t="str">
            <v>Y</v>
          </cell>
          <cell r="P748" t="str">
            <v>Y</v>
          </cell>
          <cell r="Q748" t="str">
            <v>Y</v>
          </cell>
          <cell r="R748" t="str">
            <v>Y</v>
          </cell>
          <cell r="V748" t="str">
            <v>Oceanodroma microsoma (2); Oceanodroma microsoma (9); Oceanodroma microsoma (10)</v>
          </cell>
          <cell r="W748" t="str">
            <v>Least Storm Petrel (3)</v>
          </cell>
        </row>
        <row r="749">
          <cell r="C749" t="str">
            <v>Peruvian Diving-petrel</v>
          </cell>
          <cell r="D749" t="str">
            <v>Pelecanoides garnotii</v>
          </cell>
          <cell r="E749" t="str">
            <v>(Lesson, 1828)</v>
          </cell>
          <cell r="F749" t="str">
            <v>R</v>
          </cell>
          <cell r="G749" t="str">
            <v>EN</v>
          </cell>
          <cell r="J749" t="str">
            <v>Y</v>
          </cell>
          <cell r="P749" t="str">
            <v>Y</v>
          </cell>
          <cell r="Q749" t="str">
            <v>Y</v>
          </cell>
          <cell r="R749" t="str">
            <v>Y</v>
          </cell>
          <cell r="W749" t="str">
            <v>Peruvian Diving Petrel (3); Peruvian Diving Petrel (15)</v>
          </cell>
        </row>
        <row r="750">
          <cell r="C750" t="str">
            <v>Magellanic Diving-petrel</v>
          </cell>
          <cell r="D750" t="str">
            <v>Pelecanoides magellani</v>
          </cell>
          <cell r="E750" t="str">
            <v>(Mathews, 1912)</v>
          </cell>
          <cell r="F750" t="str">
            <v>R</v>
          </cell>
          <cell r="G750" t="str">
            <v>LC</v>
          </cell>
          <cell r="J750" t="str">
            <v>Y</v>
          </cell>
          <cell r="P750" t="str">
            <v>Y</v>
          </cell>
          <cell r="Q750" t="str">
            <v>Y</v>
          </cell>
          <cell r="R750" t="str">
            <v>Y</v>
          </cell>
          <cell r="W750" t="str">
            <v>Magellanic Diving Petrel (3); Magellanic Diving Petrel (15)</v>
          </cell>
        </row>
        <row r="751">
          <cell r="C751" t="str">
            <v>South Georgia Diving-petrel</v>
          </cell>
          <cell r="D751" t="str">
            <v>Pelecanoides georgicus</v>
          </cell>
          <cell r="E751" t="str">
            <v>Murphy &amp; Harper, 1916</v>
          </cell>
          <cell r="F751" t="str">
            <v>R</v>
          </cell>
          <cell r="G751" t="str">
            <v>LC</v>
          </cell>
          <cell r="J751" t="str">
            <v>Y</v>
          </cell>
          <cell r="L751" t="str">
            <v>Y</v>
          </cell>
          <cell r="P751" t="str">
            <v>Y</v>
          </cell>
          <cell r="Q751" t="str">
            <v>Y</v>
          </cell>
          <cell r="R751" t="str">
            <v>Y</v>
          </cell>
          <cell r="S751" t="str">
            <v>Y</v>
          </cell>
          <cell r="W751" t="str">
            <v>South Georgia Diving Petrel (3); South Georgian Diving-Petrel (5); South Georgian Diving Petrel (12); South Georgia Diving Petrel (15)</v>
          </cell>
        </row>
        <row r="752">
          <cell r="C752" t="str">
            <v>Common Diving-petrel</v>
          </cell>
          <cell r="D752" t="str">
            <v>Pelecanoides urinatrix</v>
          </cell>
          <cell r="E752" t="str">
            <v>(Gmelin, 1789)</v>
          </cell>
          <cell r="F752" t="str">
            <v>R</v>
          </cell>
          <cell r="G752" t="str">
            <v>LC</v>
          </cell>
          <cell r="J752" t="str">
            <v>Y</v>
          </cell>
          <cell r="L752" t="str">
            <v>Y</v>
          </cell>
          <cell r="P752" t="str">
            <v>Y</v>
          </cell>
          <cell r="Q752" t="str">
            <v>Y</v>
          </cell>
          <cell r="R752" t="str">
            <v>Y</v>
          </cell>
          <cell r="S752" t="str">
            <v>Y</v>
          </cell>
          <cell r="W752" t="str">
            <v>Common Diving Petrel (3); Common Diving Petrel (12); Common Diving Petrel (15)</v>
          </cell>
        </row>
        <row r="753">
          <cell r="C753" t="str">
            <v>Little Grebe</v>
          </cell>
          <cell r="D753" t="str">
            <v>Tachybaptus ruficollis</v>
          </cell>
          <cell r="E753" t="str">
            <v>(Pallas, 1764)</v>
          </cell>
          <cell r="F753" t="str">
            <v>R</v>
          </cell>
          <cell r="G753" t="str">
            <v>LC</v>
          </cell>
          <cell r="H753" t="str">
            <v>Y</v>
          </cell>
          <cell r="L753" t="str">
            <v>Y</v>
          </cell>
          <cell r="M753" t="str">
            <v>Y</v>
          </cell>
          <cell r="N753" t="str">
            <v>Y</v>
          </cell>
          <cell r="Q753" t="str">
            <v>Y</v>
          </cell>
        </row>
        <row r="754">
          <cell r="C754" t="str">
            <v>Australasian Grebe</v>
          </cell>
          <cell r="D754" t="str">
            <v>Tachybaptus novaehollandiae</v>
          </cell>
          <cell r="E754" t="str">
            <v>(Stephens, 1826)</v>
          </cell>
          <cell r="F754" t="str">
            <v>R</v>
          </cell>
          <cell r="G754" t="str">
            <v>LC</v>
          </cell>
          <cell r="L754" t="str">
            <v>Y</v>
          </cell>
          <cell r="Q754" t="str">
            <v>Y</v>
          </cell>
          <cell r="S754" t="str">
            <v>Y</v>
          </cell>
          <cell r="W754" t="str">
            <v>Eastern Little Grebe (12)</v>
          </cell>
        </row>
        <row r="755">
          <cell r="C755" t="str">
            <v>Alaotra Grebe</v>
          </cell>
          <cell r="D755" t="str">
            <v>Tachybaptus rufolavatus</v>
          </cell>
          <cell r="E755" t="str">
            <v>(Delacour, 1932)</v>
          </cell>
          <cell r="F755" t="str">
            <v>R</v>
          </cell>
          <cell r="G755" t="str">
            <v>EX</v>
          </cell>
          <cell r="N755" t="str">
            <v>Y</v>
          </cell>
          <cell r="Q755" t="str">
            <v>Y</v>
          </cell>
          <cell r="W755" t="str">
            <v>Madagascar Red-necked Grebe (7)</v>
          </cell>
        </row>
        <row r="756">
          <cell r="C756" t="str">
            <v>Madagascar Grebe</v>
          </cell>
          <cell r="D756" t="str">
            <v>Tachybaptus pelzelnii</v>
          </cell>
          <cell r="E756" t="str">
            <v>(Hartlaub, 1861)</v>
          </cell>
          <cell r="F756" t="str">
            <v>R</v>
          </cell>
          <cell r="G756" t="str">
            <v>VU</v>
          </cell>
          <cell r="N756" t="str">
            <v>Y</v>
          </cell>
          <cell r="Q756" t="str">
            <v>Y</v>
          </cell>
          <cell r="W756" t="str">
            <v>Madagascar Little Grebe (7)</v>
          </cell>
        </row>
        <row r="757">
          <cell r="C757" t="str">
            <v>Least Grebe</v>
          </cell>
          <cell r="D757" t="str">
            <v>Tachybaptus dominicus</v>
          </cell>
          <cell r="E757" t="str">
            <v>(Linnaeus, 1766)</v>
          </cell>
          <cell r="F757" t="str">
            <v>R</v>
          </cell>
          <cell r="G757" t="str">
            <v>LC</v>
          </cell>
          <cell r="I757" t="str">
            <v>Y</v>
          </cell>
          <cell r="P757" t="str">
            <v>Y</v>
          </cell>
          <cell r="Q757" t="str">
            <v>Y</v>
          </cell>
          <cell r="R757" t="str">
            <v>Y</v>
          </cell>
        </row>
        <row r="758">
          <cell r="C758" t="str">
            <v>Pied-billed Grebe</v>
          </cell>
          <cell r="D758" t="str">
            <v>Podilymbus podiceps</v>
          </cell>
          <cell r="E758" t="str">
            <v>(Linnaeus, 1758)</v>
          </cell>
          <cell r="F758" t="str">
            <v>R</v>
          </cell>
          <cell r="G758" t="str">
            <v>LC</v>
          </cell>
          <cell r="H758" t="str">
            <v>Y</v>
          </cell>
          <cell r="I758" t="str">
            <v>Y</v>
          </cell>
          <cell r="M758" t="str">
            <v>Y</v>
          </cell>
          <cell r="P758" t="str">
            <v>Y</v>
          </cell>
          <cell r="Q758" t="str">
            <v>Y</v>
          </cell>
          <cell r="R758" t="str">
            <v>Y</v>
          </cell>
        </row>
        <row r="759">
          <cell r="C759" t="str">
            <v>Atitlan Grebe</v>
          </cell>
          <cell r="D759" t="str">
            <v>Podilymbus gigas</v>
          </cell>
          <cell r="E759" t="str">
            <v>Griscom, 1929</v>
          </cell>
          <cell r="F759" t="str">
            <v>R</v>
          </cell>
          <cell r="G759" t="str">
            <v>EX</v>
          </cell>
          <cell r="I759" t="str">
            <v>Y</v>
          </cell>
          <cell r="K759" t="str">
            <v>Y</v>
          </cell>
          <cell r="Q759" t="str">
            <v>Y</v>
          </cell>
          <cell r="R759" t="str">
            <v>Y</v>
          </cell>
          <cell r="W759" t="str">
            <v>Atitlán Grebe (4); Atitlán Grebe (14)</v>
          </cell>
          <cell r="X759" t="str">
            <v>The taxon has been considered a large and flight-impaired7 subspecies of Pied-billed Grebe Podilymbus podiceps2. Hybridisation between the two taxa may have been a factor in the final extinction of P. gigas3.</v>
          </cell>
        </row>
        <row r="760">
          <cell r="C760" t="str">
            <v>White-tufted Grebe</v>
          </cell>
          <cell r="D760" t="str">
            <v>Rollandia rolland</v>
          </cell>
          <cell r="E760" t="str">
            <v>(Quoy &amp; Gaimard, 1824)</v>
          </cell>
          <cell r="F760" t="str">
            <v>R</v>
          </cell>
          <cell r="G760" t="str">
            <v>LC</v>
          </cell>
          <cell r="P760" t="str">
            <v>Y</v>
          </cell>
          <cell r="Q760" t="str">
            <v>Y</v>
          </cell>
          <cell r="R760" t="str">
            <v>Y</v>
          </cell>
        </row>
        <row r="761">
          <cell r="C761" t="str">
            <v>Titicaca Grebe</v>
          </cell>
          <cell r="D761" t="str">
            <v>Rollandia microptera</v>
          </cell>
          <cell r="E761" t="str">
            <v>(Gould, 1868)</v>
          </cell>
          <cell r="F761" t="str">
            <v>R</v>
          </cell>
          <cell r="G761" t="str">
            <v>EN</v>
          </cell>
          <cell r="P761" t="str">
            <v>Y</v>
          </cell>
          <cell r="Q761" t="str">
            <v>Y</v>
          </cell>
          <cell r="R761" t="str">
            <v>Y</v>
          </cell>
          <cell r="V761" t="str">
            <v>Rollandia micropterum (11)</v>
          </cell>
          <cell r="W761" t="str">
            <v>Short-winged Grebe (10); Short-winged Grebe (11)</v>
          </cell>
        </row>
        <row r="762">
          <cell r="C762" t="str">
            <v>Hoary-headed Grebe</v>
          </cell>
          <cell r="D762" t="str">
            <v>Poliocephalus poliocephalus</v>
          </cell>
          <cell r="E762" t="str">
            <v>(Jardine &amp; Selby, 1827)</v>
          </cell>
          <cell r="F762" t="str">
            <v>R</v>
          </cell>
          <cell r="G762" t="str">
            <v>LC</v>
          </cell>
          <cell r="L762" t="str">
            <v>Y</v>
          </cell>
          <cell r="Q762" t="str">
            <v>Y</v>
          </cell>
          <cell r="S762" t="str">
            <v>Y</v>
          </cell>
        </row>
        <row r="763">
          <cell r="C763" t="str">
            <v>New Zealand Grebe</v>
          </cell>
          <cell r="D763" t="str">
            <v>Poliocephalus rufopectus</v>
          </cell>
          <cell r="E763" t="str">
            <v>Gray, 1843</v>
          </cell>
          <cell r="F763" t="str">
            <v>R</v>
          </cell>
          <cell r="G763" t="str">
            <v>VU</v>
          </cell>
          <cell r="Q763" t="str">
            <v>Y</v>
          </cell>
          <cell r="S763" t="str">
            <v>Y</v>
          </cell>
          <cell r="W763" t="str">
            <v>New Zealand Dabchick (12)</v>
          </cell>
        </row>
        <row r="764">
          <cell r="C764" t="str">
            <v>Great Grebe</v>
          </cell>
          <cell r="D764" t="str">
            <v>Podiceps major</v>
          </cell>
          <cell r="E764" t="str">
            <v>(Boddaert, 1783)</v>
          </cell>
          <cell r="F764" t="str">
            <v>R</v>
          </cell>
          <cell r="G764" t="str">
            <v>LC</v>
          </cell>
          <cell r="M764" t="str">
            <v>Y</v>
          </cell>
          <cell r="P764" t="str">
            <v>Y</v>
          </cell>
          <cell r="Q764" t="str">
            <v>Y</v>
          </cell>
          <cell r="R764" t="str">
            <v>Y</v>
          </cell>
        </row>
        <row r="765">
          <cell r="C765" t="str">
            <v>Red-necked Grebe</v>
          </cell>
          <cell r="D765" t="str">
            <v>Podiceps grisegena</v>
          </cell>
          <cell r="E765" t="str">
            <v>(Boddaert, 1783)</v>
          </cell>
          <cell r="F765" t="str">
            <v>R</v>
          </cell>
          <cell r="G765" t="str">
            <v>LC</v>
          </cell>
          <cell r="H765" t="str">
            <v>Y</v>
          </cell>
          <cell r="I765" t="str">
            <v>Y</v>
          </cell>
          <cell r="M765" t="str">
            <v>Y</v>
          </cell>
          <cell r="Q765" t="str">
            <v>Y</v>
          </cell>
        </row>
        <row r="766">
          <cell r="C766" t="str">
            <v>Great Crested Grebe</v>
          </cell>
          <cell r="D766" t="str">
            <v>Podiceps cristatus</v>
          </cell>
          <cell r="E766" t="str">
            <v>(Linnaeus, 1758)</v>
          </cell>
          <cell r="F766" t="str">
            <v>R</v>
          </cell>
          <cell r="G766" t="str">
            <v>LC</v>
          </cell>
          <cell r="H766" t="str">
            <v>Y</v>
          </cell>
          <cell r="L766" t="str">
            <v>Y</v>
          </cell>
          <cell r="M766" t="str">
            <v>Y</v>
          </cell>
          <cell r="N766" t="str">
            <v>Y</v>
          </cell>
          <cell r="Q766" t="str">
            <v>Y</v>
          </cell>
          <cell r="S766" t="str">
            <v>Y</v>
          </cell>
        </row>
        <row r="767">
          <cell r="C767" t="str">
            <v>Horned Grebe</v>
          </cell>
          <cell r="D767" t="str">
            <v>Podiceps auritus</v>
          </cell>
          <cell r="E767" t="str">
            <v>(Linnaeus, 1758)</v>
          </cell>
          <cell r="F767" t="str">
            <v>R</v>
          </cell>
          <cell r="G767" t="str">
            <v>LC</v>
          </cell>
          <cell r="H767" t="str">
            <v>Y</v>
          </cell>
          <cell r="I767" t="str">
            <v>Y</v>
          </cell>
          <cell r="M767" t="str">
            <v>Y</v>
          </cell>
          <cell r="Q767" t="str">
            <v>Y</v>
          </cell>
          <cell r="R767" t="str">
            <v>Y</v>
          </cell>
          <cell r="W767" t="str">
            <v>Slavonian Grebe (6)</v>
          </cell>
        </row>
        <row r="768">
          <cell r="C768" t="str">
            <v>Black-necked Grebe</v>
          </cell>
          <cell r="D768" t="str">
            <v>Podiceps nigricollis</v>
          </cell>
          <cell r="E768" t="str">
            <v>Brehm, 1831</v>
          </cell>
          <cell r="F768" t="str">
            <v>R</v>
          </cell>
          <cell r="G768" t="str">
            <v>LC</v>
          </cell>
          <cell r="H768" t="str">
            <v>Y</v>
          </cell>
          <cell r="I768" t="str">
            <v>Y</v>
          </cell>
          <cell r="M768" t="str">
            <v>Y</v>
          </cell>
          <cell r="N768" t="str">
            <v>Y</v>
          </cell>
          <cell r="Q768" t="str">
            <v>Y</v>
          </cell>
          <cell r="R768" t="str">
            <v>Y</v>
          </cell>
          <cell r="W768" t="str">
            <v>Eared Grebe (2)</v>
          </cell>
        </row>
        <row r="769">
          <cell r="C769" t="str">
            <v>Colombian Grebe</v>
          </cell>
          <cell r="D769" t="str">
            <v>Podiceps andinus</v>
          </cell>
          <cell r="E769" t="str">
            <v>(Meyer De Schauensee, 1959)</v>
          </cell>
          <cell r="F769" t="str">
            <v>R</v>
          </cell>
          <cell r="G769" t="str">
            <v>EX</v>
          </cell>
          <cell r="K769" t="str">
            <v>Y</v>
          </cell>
          <cell r="P769" t="str">
            <v>Y</v>
          </cell>
          <cell r="Q769" t="str">
            <v>Y</v>
          </cell>
          <cell r="R769" t="str">
            <v>Y</v>
          </cell>
          <cell r="X769" t="str">
            <v>The taxon has occasionally been considered a subspecies of Black-necked Grebe P. nigricollis3.</v>
          </cell>
        </row>
        <row r="770">
          <cell r="C770" t="str">
            <v>Silvery Grebe</v>
          </cell>
          <cell r="D770" t="str">
            <v>Podiceps occipitalis</v>
          </cell>
          <cell r="E770" t="str">
            <v>Garnot, 1826</v>
          </cell>
          <cell r="F770" t="str">
            <v>R</v>
          </cell>
          <cell r="G770" t="str">
            <v>LC</v>
          </cell>
          <cell r="P770" t="str">
            <v>Y</v>
          </cell>
          <cell r="Q770" t="str">
            <v>Y</v>
          </cell>
          <cell r="R770" t="str">
            <v>Y</v>
          </cell>
        </row>
        <row r="771">
          <cell r="C771" t="str">
            <v>Junin Grebe</v>
          </cell>
          <cell r="D771" t="str">
            <v>Podiceps taczanowskii</v>
          </cell>
          <cell r="E771" t="str">
            <v>Berlepsch &amp; Stolzmann, 1894</v>
          </cell>
          <cell r="F771" t="str">
            <v>R</v>
          </cell>
          <cell r="G771" t="str">
            <v>CR</v>
          </cell>
          <cell r="P771" t="str">
            <v>Y</v>
          </cell>
          <cell r="Q771" t="str">
            <v>Y</v>
          </cell>
          <cell r="R771" t="str">
            <v>Y</v>
          </cell>
          <cell r="W771" t="str">
            <v>Puna Grebe (10); Puna Grebe (11); Junín Grebe (14)</v>
          </cell>
        </row>
        <row r="772">
          <cell r="C772" t="str">
            <v>Hooded Grebe</v>
          </cell>
          <cell r="D772" t="str">
            <v>Podiceps gallardoi</v>
          </cell>
          <cell r="E772" t="str">
            <v>Rumboll, 1974</v>
          </cell>
          <cell r="F772" t="str">
            <v>R</v>
          </cell>
          <cell r="G772" t="str">
            <v>EN</v>
          </cell>
          <cell r="P772" t="str">
            <v>Y</v>
          </cell>
          <cell r="Q772" t="str">
            <v>Y</v>
          </cell>
          <cell r="R772" t="str">
            <v>Y</v>
          </cell>
        </row>
        <row r="773">
          <cell r="C773" t="str">
            <v>Western Grebe</v>
          </cell>
          <cell r="D773" t="str">
            <v>Aechmophorus occidentalis</v>
          </cell>
          <cell r="E773" t="str">
            <v>(Lawrence, 1858)</v>
          </cell>
          <cell r="F773" t="str">
            <v>R</v>
          </cell>
          <cell r="G773" t="str">
            <v>LC</v>
          </cell>
          <cell r="I773" t="str">
            <v>Y</v>
          </cell>
          <cell r="Q773" t="str">
            <v>Y</v>
          </cell>
          <cell r="R773" t="str">
            <v>Y</v>
          </cell>
        </row>
        <row r="774">
          <cell r="C774" t="str">
            <v>Clark's Grebe</v>
          </cell>
          <cell r="D774" t="str">
            <v>Aechmophorus clarkii</v>
          </cell>
          <cell r="E774" t="str">
            <v>(Lawrence, 1858)</v>
          </cell>
          <cell r="F774" t="str">
            <v>R</v>
          </cell>
          <cell r="G774" t="str">
            <v>LC</v>
          </cell>
          <cell r="I774" t="str">
            <v>Y</v>
          </cell>
          <cell r="Q774" t="str">
            <v>Y</v>
          </cell>
          <cell r="R774" t="str">
            <v>Y</v>
          </cell>
        </row>
        <row r="775">
          <cell r="D775" t="str">
            <v>Phoenicopterus ruber</v>
          </cell>
          <cell r="E775" t="str">
            <v>Linnaeus, 1758</v>
          </cell>
          <cell r="F775" t="str">
            <v>NR</v>
          </cell>
          <cell r="G775" t="str">
            <v>NR</v>
          </cell>
          <cell r="L775" t="str">
            <v>Y</v>
          </cell>
          <cell r="M775" t="str">
            <v>Y</v>
          </cell>
          <cell r="N775" t="str">
            <v>Y</v>
          </cell>
          <cell r="Q775" t="str">
            <v>Y</v>
          </cell>
          <cell r="R775" t="str">
            <v>Y</v>
          </cell>
          <cell r="X775" t="str">
            <v>Phoenicopterus ruber (Sibley and Monroe, 1990, 1993) has been split into P. roseus and P. ruber following Knox et al. (2002), contra SACC (2005).</v>
          </cell>
        </row>
        <row r="776">
          <cell r="C776" t="str">
            <v>Greater Flamingo</v>
          </cell>
          <cell r="D776" t="str">
            <v>Phoenicopterus roseus</v>
          </cell>
          <cell r="E776" t="str">
            <v>Pallas, 1811</v>
          </cell>
          <cell r="F776" t="str">
            <v>R</v>
          </cell>
          <cell r="G776" t="str">
            <v>LC</v>
          </cell>
          <cell r="H776" t="str">
            <v>Y</v>
          </cell>
          <cell r="T776" t="str">
            <v>Y</v>
          </cell>
          <cell r="U776" t="str">
            <v>Knox et al. (2002)</v>
          </cell>
          <cell r="X776" t="str">
            <v>Phoenicopterus ruber (Sibley and Monroe, 1990, 1993) has been split into P. roseus and P. ruber following Knox et al. (2002), contra SACC (2005).</v>
          </cell>
        </row>
        <row r="777">
          <cell r="C777" t="str">
            <v>American Flamingo</v>
          </cell>
          <cell r="D777" t="str">
            <v>Phoenicopterus ruber</v>
          </cell>
          <cell r="E777" t="str">
            <v>Linnaeus, 1758</v>
          </cell>
          <cell r="F777" t="str">
            <v>R</v>
          </cell>
          <cell r="G777" t="str">
            <v>LC</v>
          </cell>
          <cell r="I777" t="str">
            <v>Y</v>
          </cell>
          <cell r="T777" t="str">
            <v>Y</v>
          </cell>
          <cell r="U777" t="str">
            <v>Knox et al. (2002)</v>
          </cell>
          <cell r="X777" t="str">
            <v>Phoenicopterus ruber (Sibley and Monroe, 1990, 1993) has been split into P. roseus and P. ruber following Knox et al. (2002), contra SACC (2005).</v>
          </cell>
        </row>
        <row r="778">
          <cell r="C778" t="str">
            <v>Chilean Flamingo</v>
          </cell>
          <cell r="D778" t="str">
            <v>Phoenicopterus chilensis</v>
          </cell>
          <cell r="E778" t="str">
            <v>Molina, 1782</v>
          </cell>
          <cell r="F778" t="str">
            <v>R</v>
          </cell>
          <cell r="G778" t="str">
            <v>NT</v>
          </cell>
          <cell r="P778" t="str">
            <v>Y</v>
          </cell>
          <cell r="Q778" t="str">
            <v>Y</v>
          </cell>
          <cell r="R778" t="str">
            <v>Y</v>
          </cell>
        </row>
        <row r="779">
          <cell r="C779" t="str">
            <v>Lesser Flamingo</v>
          </cell>
          <cell r="D779" t="str">
            <v>Phoeniconaias minor</v>
          </cell>
          <cell r="E779" t="str">
            <v>(Geoffroy Saint-Hilaire, 1798)</v>
          </cell>
          <cell r="F779" t="str">
            <v>R</v>
          </cell>
          <cell r="G779" t="str">
            <v>NT</v>
          </cell>
          <cell r="H779" t="str">
            <v>Y</v>
          </cell>
          <cell r="M779" t="str">
            <v>Y</v>
          </cell>
          <cell r="N779" t="str">
            <v>Y</v>
          </cell>
          <cell r="Q779" t="str">
            <v>Y</v>
          </cell>
          <cell r="V779" t="str">
            <v>Phoenicopterus minor (1); Phoenicopterus minor (6); Phoenicopterus minor (7); Phoenicopterus minor (10)</v>
          </cell>
          <cell r="X779" t="str">
            <v>The placement of this taxon in the genus Phoeniconaias follows Dickinson (2003) contra Sibley and Monroe (1990, 1993) because the distinctive interior bill morphology indicates differentiation at generic level from Phoenicopterus.</v>
          </cell>
        </row>
        <row r="780">
          <cell r="C780" t="str">
            <v>Andean Flamingo</v>
          </cell>
          <cell r="D780" t="str">
            <v>Phoenicoparrus andinus</v>
          </cell>
          <cell r="E780" t="str">
            <v>Philippi, 1854</v>
          </cell>
          <cell r="F780" t="str">
            <v>R</v>
          </cell>
          <cell r="G780" t="str">
            <v>VU</v>
          </cell>
          <cell r="P780" t="str">
            <v>Y</v>
          </cell>
          <cell r="Q780" t="str">
            <v>Y</v>
          </cell>
          <cell r="R780" t="str">
            <v>Y</v>
          </cell>
          <cell r="V780" t="str">
            <v>Phoenicopterus andinus (10)</v>
          </cell>
        </row>
        <row r="781">
          <cell r="C781" t="str">
            <v>Puna Flamingo</v>
          </cell>
          <cell r="D781" t="str">
            <v>Phoenicoparrus jamesi</v>
          </cell>
          <cell r="E781" t="str">
            <v>Sclater, 1886</v>
          </cell>
          <cell r="F781" t="str">
            <v>R</v>
          </cell>
          <cell r="G781" t="str">
            <v>NT</v>
          </cell>
          <cell r="P781" t="str">
            <v>Y</v>
          </cell>
          <cell r="Q781" t="str">
            <v>Y</v>
          </cell>
          <cell r="R781" t="str">
            <v>Y</v>
          </cell>
          <cell r="V781" t="str">
            <v>Phoenicopterus jamesi (10)</v>
          </cell>
          <cell r="W781" t="str">
            <v>James's Flamingo (9); James's Flamingo (15)</v>
          </cell>
        </row>
        <row r="782">
          <cell r="D782" t="str">
            <v>Leguatia gigantea</v>
          </cell>
          <cell r="F782" t="str">
            <v>NR</v>
          </cell>
          <cell r="G782" t="str">
            <v>NR</v>
          </cell>
          <cell r="K782" t="str">
            <v>Y</v>
          </cell>
          <cell r="X782" t="str">
            <v xml:space="preserve">Leguatia gigantea is a much-disputed putative form based on historical descriptions of what were presumably Greater Flamingos Phoenicopterus roseus on Réunion (Cheke 1987); a single Ciconia bone from the island (Cowles 1987) could indicate that this form was in fact a stork, but the weight of evidence suggests that it represents either a natural, prehistoric, extinction, or, most likely, a bird killed and salted elsewhere and eventually eaten on Réunion (Cheke 1987). </v>
          </cell>
        </row>
        <row r="783">
          <cell r="C783" t="str">
            <v>Wood Stork</v>
          </cell>
          <cell r="D783" t="str">
            <v>Mycteria americana</v>
          </cell>
          <cell r="E783" t="str">
            <v>Linnaeus, 1758</v>
          </cell>
          <cell r="F783" t="str">
            <v>R</v>
          </cell>
          <cell r="G783" t="str">
            <v>LC</v>
          </cell>
          <cell r="I783" t="str">
            <v>Y</v>
          </cell>
          <cell r="P783" t="str">
            <v>Y</v>
          </cell>
          <cell r="Q783" t="str">
            <v>Y</v>
          </cell>
          <cell r="R783" t="str">
            <v>Y</v>
          </cell>
        </row>
        <row r="784">
          <cell r="C784" t="str">
            <v>Milky Stork</v>
          </cell>
          <cell r="D784" t="str">
            <v>Mycteria cinerea</v>
          </cell>
          <cell r="E784" t="str">
            <v>(Raffles, 1822)</v>
          </cell>
          <cell r="F784" t="str">
            <v>R</v>
          </cell>
          <cell r="G784" t="str">
            <v>VU</v>
          </cell>
          <cell r="Q784" t="str">
            <v>Y</v>
          </cell>
        </row>
        <row r="785">
          <cell r="C785" t="str">
            <v>Yellow-billed Stork</v>
          </cell>
          <cell r="D785" t="str">
            <v>Mycteria ibis</v>
          </cell>
          <cell r="E785" t="str">
            <v>(Linnaeus, 1766)</v>
          </cell>
          <cell r="F785" t="str">
            <v>R</v>
          </cell>
          <cell r="G785" t="str">
            <v>LC</v>
          </cell>
          <cell r="H785" t="str">
            <v>Y</v>
          </cell>
          <cell r="M785" t="str">
            <v>Y</v>
          </cell>
          <cell r="N785" t="str">
            <v>Y</v>
          </cell>
          <cell r="Q785" t="str">
            <v>Y</v>
          </cell>
        </row>
        <row r="786">
          <cell r="C786" t="str">
            <v>Painted Stork</v>
          </cell>
          <cell r="D786" t="str">
            <v>Mycteria leucocephala</v>
          </cell>
          <cell r="E786" t="str">
            <v>(Pennant, 1769)</v>
          </cell>
          <cell r="F786" t="str">
            <v>R</v>
          </cell>
          <cell r="G786" t="str">
            <v>NT</v>
          </cell>
          <cell r="Q786" t="str">
            <v>Y</v>
          </cell>
        </row>
        <row r="787">
          <cell r="C787" t="str">
            <v>Asian Openbill</v>
          </cell>
          <cell r="D787" t="str">
            <v>Anastomus oscitans</v>
          </cell>
          <cell r="E787" t="str">
            <v>(Boddaert, 1783)</v>
          </cell>
          <cell r="F787" t="str">
            <v>R</v>
          </cell>
          <cell r="G787" t="str">
            <v>LC</v>
          </cell>
          <cell r="Q787" t="str">
            <v>Y</v>
          </cell>
        </row>
        <row r="788">
          <cell r="C788" t="str">
            <v>African Openbill</v>
          </cell>
          <cell r="D788" t="str">
            <v>Anastomus lamelligerus</v>
          </cell>
          <cell r="E788" t="str">
            <v>Temminck, 1823</v>
          </cell>
          <cell r="F788" t="str">
            <v>R</v>
          </cell>
          <cell r="G788" t="str">
            <v>LC</v>
          </cell>
          <cell r="N788" t="str">
            <v>Y</v>
          </cell>
          <cell r="Q788" t="str">
            <v>Y</v>
          </cell>
          <cell r="W788" t="str">
            <v>Openbill Stork (7)</v>
          </cell>
        </row>
        <row r="789">
          <cell r="C789" t="str">
            <v>Black Stork</v>
          </cell>
          <cell r="D789" t="str">
            <v>Ciconia nigra</v>
          </cell>
          <cell r="E789" t="str">
            <v>(Linnaeus, 1758)</v>
          </cell>
          <cell r="F789" t="str">
            <v>R</v>
          </cell>
          <cell r="G789" t="str">
            <v>LC</v>
          </cell>
          <cell r="H789" t="str">
            <v>Y</v>
          </cell>
          <cell r="M789" t="str">
            <v>Y</v>
          </cell>
          <cell r="N789" t="str">
            <v>Y</v>
          </cell>
          <cell r="Q789" t="str">
            <v>Y</v>
          </cell>
        </row>
        <row r="790">
          <cell r="C790" t="str">
            <v>Abdim's Stork</v>
          </cell>
          <cell r="D790" t="str">
            <v>Ciconia abdimii</v>
          </cell>
          <cell r="E790" t="str">
            <v>Lichtenstein, 1823</v>
          </cell>
          <cell r="F790" t="str">
            <v>R</v>
          </cell>
          <cell r="G790" t="str">
            <v>LC</v>
          </cell>
          <cell r="N790" t="str">
            <v>Y</v>
          </cell>
          <cell r="Q790" t="str">
            <v>Y</v>
          </cell>
        </row>
        <row r="791">
          <cell r="C791" t="str">
            <v>Woolly-necked Stork</v>
          </cell>
          <cell r="D791" t="str">
            <v>Ciconia episcopus</v>
          </cell>
          <cell r="E791" t="str">
            <v>(Boddaert, 1783)</v>
          </cell>
          <cell r="F791" t="str">
            <v>R</v>
          </cell>
          <cell r="G791" t="str">
            <v>LC</v>
          </cell>
          <cell r="N791" t="str">
            <v>Y</v>
          </cell>
          <cell r="Q791" t="str">
            <v>Y</v>
          </cell>
        </row>
        <row r="792">
          <cell r="C792" t="str">
            <v>Storm's Stork</v>
          </cell>
          <cell r="D792" t="str">
            <v>Ciconia stormi</v>
          </cell>
          <cell r="E792" t="str">
            <v>(Blasius, 1896)</v>
          </cell>
          <cell r="F792" t="str">
            <v>R</v>
          </cell>
          <cell r="G792" t="str">
            <v>EN</v>
          </cell>
          <cell r="Q792" t="str">
            <v>Y</v>
          </cell>
        </row>
        <row r="793">
          <cell r="C793" t="str">
            <v>Maguari Stork</v>
          </cell>
          <cell r="D793" t="str">
            <v>Ciconia maguari</v>
          </cell>
          <cell r="E793" t="str">
            <v>(Gmelin, 1789)</v>
          </cell>
          <cell r="F793" t="str">
            <v>R</v>
          </cell>
          <cell r="G793" t="str">
            <v>LC</v>
          </cell>
          <cell r="P793" t="str">
            <v>Y</v>
          </cell>
          <cell r="Q793" t="str">
            <v>Y</v>
          </cell>
          <cell r="R793" t="str">
            <v>Y</v>
          </cell>
        </row>
        <row r="794">
          <cell r="C794" t="str">
            <v>White Stork</v>
          </cell>
          <cell r="D794" t="str">
            <v>Ciconia ciconia</v>
          </cell>
          <cell r="E794" t="str">
            <v>(Linnaeus, 1758)</v>
          </cell>
          <cell r="F794" t="str">
            <v>R</v>
          </cell>
          <cell r="G794" t="str">
            <v>LC</v>
          </cell>
          <cell r="H794" t="str">
            <v>Y</v>
          </cell>
          <cell r="M794" t="str">
            <v>Y</v>
          </cell>
          <cell r="N794" t="str">
            <v>Y</v>
          </cell>
          <cell r="Q794" t="str">
            <v>Y</v>
          </cell>
        </row>
        <row r="795">
          <cell r="C795" t="str">
            <v>Oriental Stork</v>
          </cell>
          <cell r="D795" t="str">
            <v>Ciconia boyciana</v>
          </cell>
          <cell r="E795" t="str">
            <v>Swinhoe, 1873</v>
          </cell>
          <cell r="F795" t="str">
            <v>R</v>
          </cell>
          <cell r="G795" t="str">
            <v>EN</v>
          </cell>
          <cell r="Q795" t="str">
            <v>Y</v>
          </cell>
        </row>
        <row r="796">
          <cell r="C796" t="str">
            <v>Black-necked Stork</v>
          </cell>
          <cell r="D796" t="str">
            <v>Ephippiorhynchus asiaticus</v>
          </cell>
          <cell r="E796" t="str">
            <v>(Latham, 1790)</v>
          </cell>
          <cell r="F796" t="str">
            <v>R</v>
          </cell>
          <cell r="G796" t="str">
            <v>NT</v>
          </cell>
          <cell r="L796" t="str">
            <v>Y</v>
          </cell>
          <cell r="Q796" t="str">
            <v>Y</v>
          </cell>
        </row>
        <row r="797">
          <cell r="C797" t="str">
            <v>Saddle-billed Stork</v>
          </cell>
          <cell r="D797" t="str">
            <v>Ephippiorhynchus senegalensis</v>
          </cell>
          <cell r="E797" t="str">
            <v>(Shaw, 1800)</v>
          </cell>
          <cell r="F797" t="str">
            <v>R</v>
          </cell>
          <cell r="G797" t="str">
            <v>LC</v>
          </cell>
          <cell r="N797" t="str">
            <v>Y</v>
          </cell>
          <cell r="Q797" t="str">
            <v>Y</v>
          </cell>
        </row>
        <row r="798">
          <cell r="C798" t="str">
            <v>Jabiru</v>
          </cell>
          <cell r="D798" t="str">
            <v>Jabiru mycteria</v>
          </cell>
          <cell r="E798" t="str">
            <v>(Lichtenstein, 1819)</v>
          </cell>
          <cell r="F798" t="str">
            <v>R</v>
          </cell>
          <cell r="G798" t="str">
            <v>LC</v>
          </cell>
          <cell r="I798" t="str">
            <v>Y</v>
          </cell>
          <cell r="P798" t="str">
            <v>Y</v>
          </cell>
          <cell r="Q798" t="str">
            <v>Y</v>
          </cell>
          <cell r="R798" t="str">
            <v>Y</v>
          </cell>
        </row>
        <row r="799">
          <cell r="C799" t="str">
            <v>Lesser Adjutant</v>
          </cell>
          <cell r="D799" t="str">
            <v>Leptoptilos javanicus</v>
          </cell>
          <cell r="E799" t="str">
            <v>(Horsfield, 1821)</v>
          </cell>
          <cell r="F799" t="str">
            <v>R</v>
          </cell>
          <cell r="G799" t="str">
            <v>VU</v>
          </cell>
          <cell r="Q799" t="str">
            <v>Y</v>
          </cell>
        </row>
        <row r="800">
          <cell r="C800" t="str">
            <v>Marabou Stork</v>
          </cell>
          <cell r="D800" t="str">
            <v>Leptoptilos crumeniferus</v>
          </cell>
          <cell r="E800" t="str">
            <v>(Lesson, 1831)</v>
          </cell>
          <cell r="F800" t="str">
            <v>R</v>
          </cell>
          <cell r="G800" t="str">
            <v>LC</v>
          </cell>
          <cell r="H800" t="str">
            <v>Y</v>
          </cell>
          <cell r="M800" t="str">
            <v>Y</v>
          </cell>
          <cell r="N800" t="str">
            <v>Y</v>
          </cell>
          <cell r="Q800" t="str">
            <v>Y</v>
          </cell>
          <cell r="W800" t="str">
            <v>Marabou (6)</v>
          </cell>
        </row>
        <row r="801">
          <cell r="C801" t="str">
            <v>Greater Adjutant</v>
          </cell>
          <cell r="D801" t="str">
            <v>Leptoptilos dubius</v>
          </cell>
          <cell r="E801" t="str">
            <v>(Gmelin, 1789)</v>
          </cell>
          <cell r="F801" t="str">
            <v>R</v>
          </cell>
          <cell r="G801" t="str">
            <v>EN</v>
          </cell>
          <cell r="Q801" t="str">
            <v>Y</v>
          </cell>
        </row>
        <row r="802">
          <cell r="C802" t="str">
            <v>Reunion Ibis</v>
          </cell>
          <cell r="D802" t="str">
            <v>Threskiornis solitarius</v>
          </cell>
          <cell r="E802" t="str">
            <v>(Mourer-Chauviré &amp; Moutou, 1987)</v>
          </cell>
          <cell r="F802" t="str">
            <v>R</v>
          </cell>
          <cell r="G802" t="str">
            <v>EX</v>
          </cell>
          <cell r="K802" t="str">
            <v>Y</v>
          </cell>
          <cell r="Q802" t="str">
            <v>Y</v>
          </cell>
          <cell r="V802" t="str">
            <v>Raphus solitarius (10)</v>
          </cell>
          <cell r="W802" t="str">
            <v>Réunion Flightless Ibis (4); Réunion Solitaire (10); Réunion Ibis (14)</v>
          </cell>
          <cell r="X802" t="str">
            <v xml:space="preserve">If the Réunion 'solitaires' were indeed T. solitarius2, then both Victoriornis imperialis2 and Borbonibis latipes4 become synonyms. </v>
          </cell>
        </row>
        <row r="803">
          <cell r="D803" t="str">
            <v>Threskiornis aethiopicus</v>
          </cell>
          <cell r="E803" t="str">
            <v>(Latham, 1790)</v>
          </cell>
          <cell r="F803" t="str">
            <v>NR</v>
          </cell>
          <cell r="G803" t="str">
            <v>NR</v>
          </cell>
          <cell r="H803" t="str">
            <v>Y</v>
          </cell>
          <cell r="M803" t="str">
            <v>Y</v>
          </cell>
          <cell r="N803" t="str">
            <v>Y</v>
          </cell>
          <cell r="Q803" t="str">
            <v>Y</v>
          </cell>
          <cell r="X803" t="str">
            <v>Threskiornis aethiopicus (Sibley and Monroe 1993) has been split into T. aethiopicus and T. bernieri following Sibley and Monroe (1990) whose treatment has been adopted by the BirdLife Taxonomic Working Group on the basis of bernieri's smaller size, proportionately much smaller, slimmer bill, little or no black in the wing-tips, a bluish-white or white, not brown iris, paler, less well developed ornamental plumes, the apparent absence of a neck-sac and its restriction to estuarine and coastal areas.</v>
          </cell>
        </row>
        <row r="804">
          <cell r="C804" t="str">
            <v>African Sacred Ibis</v>
          </cell>
          <cell r="D804" t="str">
            <v>Threskiornis aethiopicus</v>
          </cell>
          <cell r="E804" t="str">
            <v>(Latham, 1790)</v>
          </cell>
          <cell r="F804" t="str">
            <v>R</v>
          </cell>
          <cell r="G804" t="str">
            <v>LC</v>
          </cell>
          <cell r="T804" t="str">
            <v>Y</v>
          </cell>
          <cell r="U804" t="str">
            <v>Sibley and Monroe (1990)</v>
          </cell>
          <cell r="W804" t="str">
            <v>Sacred Ibis (15)</v>
          </cell>
          <cell r="X804" t="str">
            <v>Threskiornis aethiopicus (Sibley and Monroe 1993) has been split into T. aethiopicus and T. bernieri following Sibley and Monroe (1990) whose treatment has been adopted by the BirdLife Taxonomic Working Group on the basis of bernieri's smaller size, proportionately much smaller, slimmer bill, little or no black in the wing-tips, a bluish-white or white, not brown iris, paler, less well developed ornamental plumes, the apparent absence of a neck-sac and its restriction to estuarine and coastal areas.</v>
          </cell>
        </row>
        <row r="805">
          <cell r="C805" t="str">
            <v>Madagascar Sacred Ibis</v>
          </cell>
          <cell r="D805" t="str">
            <v>Threskiornis bernieri</v>
          </cell>
          <cell r="E805" t="str">
            <v>(Bonaparte, 1855)</v>
          </cell>
          <cell r="F805" t="str">
            <v>R</v>
          </cell>
          <cell r="G805" t="str">
            <v>EN</v>
          </cell>
          <cell r="T805" t="str">
            <v>Y</v>
          </cell>
          <cell r="U805" t="str">
            <v>Sibley and Monroe (1990)</v>
          </cell>
          <cell r="X805" t="str">
            <v>Threskiornis aethiopicus (Sibley and Monroe 1993) has been split into T. aethiopicus and T. bernieri following Sibley and Monroe (1990) whose treatment has been adopted by the BirdLife Taxonomic Working Group on the basis of bernieri's smaller size, proportionately much smaller, slimmer bill, little or no black in the wing-tips, a bluish-white or white, not brown iris, paler, less well developed ornamental plumes, the apparent absence of a neck-sac and its restriction to estuarine and coastal areas.</v>
          </cell>
        </row>
        <row r="806">
          <cell r="C806" t="str">
            <v>Black-headed Ibis</v>
          </cell>
          <cell r="D806" t="str">
            <v>Threskiornis melanocephalus</v>
          </cell>
          <cell r="E806" t="str">
            <v>(Latham, 1790)</v>
          </cell>
          <cell r="F806" t="str">
            <v>R</v>
          </cell>
          <cell r="G806" t="str">
            <v>NT</v>
          </cell>
          <cell r="Q806" t="str">
            <v>Y</v>
          </cell>
        </row>
        <row r="807">
          <cell r="C807" t="str">
            <v>Australian Sacred Ibis</v>
          </cell>
          <cell r="D807" t="str">
            <v>Threskiornis molucca</v>
          </cell>
          <cell r="E807" t="str">
            <v>(Cuvier, 1829)</v>
          </cell>
          <cell r="F807" t="str">
            <v>R</v>
          </cell>
          <cell r="G807" t="str">
            <v>LC</v>
          </cell>
          <cell r="L807" t="str">
            <v>Y</v>
          </cell>
          <cell r="Q807" t="str">
            <v>Y</v>
          </cell>
          <cell r="S807" t="str">
            <v>Y</v>
          </cell>
          <cell r="W807" t="str">
            <v>Australian White Ibis (5); Australian Ibis (10); White Ibis (12); Australian White Ibis (15)</v>
          </cell>
        </row>
        <row r="808">
          <cell r="C808" t="str">
            <v>Straw-necked Ibis</v>
          </cell>
          <cell r="D808" t="str">
            <v>Threskiornis spinicollis</v>
          </cell>
          <cell r="E808" t="str">
            <v>(Jameson, 1835)</v>
          </cell>
          <cell r="F808" t="str">
            <v>R</v>
          </cell>
          <cell r="G808" t="str">
            <v>LC</v>
          </cell>
          <cell r="L808" t="str">
            <v>Y</v>
          </cell>
          <cell r="Q808" t="str">
            <v>Y</v>
          </cell>
        </row>
        <row r="809">
          <cell r="C809" t="str">
            <v>Red-naped Ibis</v>
          </cell>
          <cell r="D809" t="str">
            <v>Pseudibis papillosa</v>
          </cell>
          <cell r="E809" t="str">
            <v>(Temminck, 1824)</v>
          </cell>
          <cell r="F809" t="str">
            <v>R</v>
          </cell>
          <cell r="G809" t="str">
            <v>LC</v>
          </cell>
          <cell r="Q809" t="str">
            <v>Y</v>
          </cell>
        </row>
        <row r="810">
          <cell r="C810" t="str">
            <v>White-shouldered Ibis</v>
          </cell>
          <cell r="D810" t="str">
            <v>Pseudibis davisoni</v>
          </cell>
          <cell r="E810" t="str">
            <v>(Hume, 1875)</v>
          </cell>
          <cell r="F810" t="str">
            <v>R</v>
          </cell>
          <cell r="G810" t="str">
            <v>CR</v>
          </cell>
          <cell r="Q810" t="str">
            <v>Y</v>
          </cell>
        </row>
        <row r="811">
          <cell r="C811" t="str">
            <v>Giant Ibis</v>
          </cell>
          <cell r="D811" t="str">
            <v>Thaumatibis gigantea</v>
          </cell>
          <cell r="E811" t="str">
            <v>(Oustalet, 1877)</v>
          </cell>
          <cell r="F811" t="str">
            <v>R</v>
          </cell>
          <cell r="G811" t="str">
            <v>CR</v>
          </cell>
          <cell r="Q811" t="str">
            <v>Y</v>
          </cell>
          <cell r="V811" t="str">
            <v>Pseudibis gigantea (10)</v>
          </cell>
        </row>
        <row r="812">
          <cell r="C812" t="str">
            <v>Northern Bald Ibis</v>
          </cell>
          <cell r="D812" t="str">
            <v>Geronticus eremita</v>
          </cell>
          <cell r="E812" t="str">
            <v>(Linnaeus, 1758)</v>
          </cell>
          <cell r="F812" t="str">
            <v>R</v>
          </cell>
          <cell r="G812" t="str">
            <v>CR</v>
          </cell>
          <cell r="H812" t="str">
            <v>Y</v>
          </cell>
          <cell r="M812" t="str">
            <v>Y</v>
          </cell>
          <cell r="N812" t="str">
            <v>Y</v>
          </cell>
          <cell r="Q812" t="str">
            <v>Y</v>
          </cell>
          <cell r="W812" t="str">
            <v>Bald Ibis (6); Waldrapp (7); Waldrapp (10)</v>
          </cell>
        </row>
        <row r="813">
          <cell r="C813" t="str">
            <v>Southern Bald Ibis</v>
          </cell>
          <cell r="D813" t="str">
            <v>Geronticus calvus</v>
          </cell>
          <cell r="E813" t="str">
            <v>(Boddaert, 1783)</v>
          </cell>
          <cell r="F813" t="str">
            <v>R</v>
          </cell>
          <cell r="G813" t="str">
            <v>VU</v>
          </cell>
          <cell r="N813" t="str">
            <v>Y</v>
          </cell>
          <cell r="Q813" t="str">
            <v>Y</v>
          </cell>
          <cell r="W813" t="str">
            <v>Bald Ibis (10)</v>
          </cell>
        </row>
        <row r="814">
          <cell r="C814" t="str">
            <v>Asian Crested Ibis</v>
          </cell>
          <cell r="D814" t="str">
            <v>Nipponia nippon</v>
          </cell>
          <cell r="E814" t="str">
            <v>(Temminck, 1835)</v>
          </cell>
          <cell r="F814" t="str">
            <v>R</v>
          </cell>
          <cell r="G814" t="str">
            <v>EN</v>
          </cell>
          <cell r="Q814" t="str">
            <v>Y</v>
          </cell>
          <cell r="W814" t="str">
            <v>Crested Ibis (10); Crested Ibis (15)</v>
          </cell>
        </row>
        <row r="815">
          <cell r="C815" t="str">
            <v>Hadada Ibis</v>
          </cell>
          <cell r="D815" t="str">
            <v>Bostrychia hagedash</v>
          </cell>
          <cell r="E815" t="str">
            <v>(Latham, 1790)</v>
          </cell>
          <cell r="F815" t="str">
            <v>R</v>
          </cell>
          <cell r="G815" t="str">
            <v>LC</v>
          </cell>
          <cell r="N815" t="str">
            <v>Y</v>
          </cell>
          <cell r="Q815" t="str">
            <v>Y</v>
          </cell>
          <cell r="W815" t="str">
            <v>Hadada (7)</v>
          </cell>
        </row>
        <row r="816">
          <cell r="C816" t="str">
            <v>Wattled Ibis</v>
          </cell>
          <cell r="D816" t="str">
            <v>Bostrychia carunculata</v>
          </cell>
          <cell r="E816" t="str">
            <v>(Rüppell, 1837)</v>
          </cell>
          <cell r="F816" t="str">
            <v>R</v>
          </cell>
          <cell r="G816" t="str">
            <v>LC</v>
          </cell>
          <cell r="N816" t="str">
            <v>Y</v>
          </cell>
          <cell r="Q816" t="str">
            <v>Y</v>
          </cell>
        </row>
        <row r="817">
          <cell r="D817" t="str">
            <v>Bostrychia olivacea</v>
          </cell>
          <cell r="E817" t="str">
            <v>(Du Bus De Gisignies, 1838)</v>
          </cell>
          <cell r="F817" t="str">
            <v>NR</v>
          </cell>
          <cell r="G817" t="str">
            <v>NR</v>
          </cell>
          <cell r="N817" t="str">
            <v>Y</v>
          </cell>
          <cell r="Q817" t="str">
            <v>Y</v>
          </cell>
          <cell r="X817" t="str">
            <v>Bostrychia olivacea (Sibley and Monroe 1990, 1993) has been split into B. olivacea and B. bocagei following Collar and Stuart (1985). Dwarf Olive Ibis Bostrychia bocagei of São Tomé differs from African Olive Ibis B. olivacea of West and Central Africa in size (wing of cupreipennis 309-355 mm, bill 83-94 mm, tarsus 58-70 mm, tail 125-133 mm [measurements of Príncipe race rothschildi similar]; wing of bocagei 248 mm [n=5] [i.e. 75%], bill 73 mm [82%], tarsus 52 mm [81%], tail 95 mm [74%]), bill colour (pale brown with pale red on culmen and tip vs all pale to brick red in rothschildi), and coloration of upperparts (lacking greenish and some bronze sheen of other races), plus an evident but still poorly documented difference in voice (rothschildi producing a typical "HAAN-ha HAAN-ha" at dawn and dusk, bocagei remaining mostly silent but occasionally delivering a more equally stressed "kàh-gàh kàh-gàh"). There is good precedent for allowing its specific status (i.e. Chapin 1923, Amadon 1953, de Naurois 1973).</v>
          </cell>
        </row>
        <row r="818">
          <cell r="C818" t="str">
            <v>African Olive Ibis</v>
          </cell>
          <cell r="D818" t="str">
            <v>Bostrychia olivacea</v>
          </cell>
          <cell r="E818" t="str">
            <v>(Du Bus De Gisignies, 1838)</v>
          </cell>
          <cell r="F818" t="str">
            <v>R</v>
          </cell>
          <cell r="G818" t="str">
            <v>LC</v>
          </cell>
          <cell r="T818" t="str">
            <v>Y</v>
          </cell>
          <cell r="U818" t="str">
            <v>Collar and Stuart (1985)</v>
          </cell>
          <cell r="W818" t="str">
            <v>Olive Ibis (15)</v>
          </cell>
          <cell r="X818" t="str">
            <v>Bostrychia olivacea (Sibley and Monroe 1990, 1993) has been split into B. olivacea and B. bocagei following Collar and Stuart (1985). Dwarf Olive Ibis Bostrychia bocagei of São Tomé differs from African Olive Ibis B. olivacea of West and Central Africa in size (wing of cupreipennis 309-355 mm, bill 83-94 mm, tarsus 58-70 mm, tail 125-133 mm [measurements of Príncipe race rothschildi similar]; wing of bocagei 248 mm [n=5] [i.e. 75%], bill 73 mm [82%], tarsus 52 mm [81%], tail 95 mm [74%]), bill colour (pale brown with pale red on culmen and tip vs all pale to brick red in rothschildi), and coloration of upperparts (lacking greenish and some bronze sheen of other races), plus an evident but still poorly documented difference in voice (rothschildi producing a typical "HAAN-ha HAAN-ha" at dawn and dusk, bocagei remaining mostly silent but occasionally delivering a more equally stressed "kàh-gàh kàh-gàh"). There is good precedent for allowing its specific status (i.e. Chapin 1923, Amadon 1953, de Naurois 1973).</v>
          </cell>
        </row>
        <row r="819">
          <cell r="C819" t="str">
            <v>Dwarf Olive Ibis</v>
          </cell>
          <cell r="D819" t="str">
            <v>Bostrychia bocagei</v>
          </cell>
          <cell r="E819" t="str">
            <v>(Chapin, 1923)</v>
          </cell>
          <cell r="F819" t="str">
            <v>R</v>
          </cell>
          <cell r="G819" t="str">
            <v>CR</v>
          </cell>
          <cell r="T819" t="str">
            <v>Y</v>
          </cell>
          <cell r="U819" t="str">
            <v>Collar and Stuart (1985)</v>
          </cell>
          <cell r="W819" t="str">
            <v>Sao Tome Ibis (15)</v>
          </cell>
          <cell r="X819" t="str">
            <v>Bostrychia olivacea (Sibley and Monroe 1990, 1993) has been split into B. olivacea and B. bocagei following Collar and Stuart (1985). Dwarf Olive Ibis Bostrychia bocagei of São Tomé differs from African Olive Ibis B. olivacea of West and Central Africa in size (wing of cupreipennis 309-355 mm, bill 83-94 mm, tarsus 58-70 mm, tail 125-133 mm [measurements of Príncipe race rothschildi similar]; wing of bocagei 248 mm [n=5] [i.e. 75%], bill 73 mm [82%], tarsus 52 mm [81%], tail 95 mm [74%]), bill colour (pale brown with pale red on culmen and tip vs all pale to brick red in rothschildi), and coloration of upperparts (lacking greenish and some bronze sheen of other races), plus an evident but still poorly documented difference in voice (rothschildi producing a typical "HAAN-ha HAAN-ha" at dawn and dusk, bocagei remaining mostly silent but occasionally delivering a more equally stressed "kàh-gàh kàh-gàh"). There is good precedent for allowing its specific status (i.e. Chapin 1923, Amadon 1953, de Naurois 1973).</v>
          </cell>
        </row>
        <row r="820">
          <cell r="C820" t="str">
            <v>Spot-breasted Ibis</v>
          </cell>
          <cell r="D820" t="str">
            <v>Bostrychia rara</v>
          </cell>
          <cell r="E820" t="str">
            <v>(Rothschild,Hartert &amp; Kleinschmidt, 1897)</v>
          </cell>
          <cell r="F820" t="str">
            <v>R</v>
          </cell>
          <cell r="G820" t="str">
            <v>LC</v>
          </cell>
          <cell r="N820" t="str">
            <v>Y</v>
          </cell>
          <cell r="Q820" t="str">
            <v>Y</v>
          </cell>
        </row>
        <row r="821">
          <cell r="C821" t="str">
            <v>Plumbeous Ibis</v>
          </cell>
          <cell r="D821" t="str">
            <v>Theristicus caerulescens</v>
          </cell>
          <cell r="E821" t="str">
            <v>(Vieillot, 1817)</v>
          </cell>
          <cell r="F821" t="str">
            <v>R</v>
          </cell>
          <cell r="G821" t="str">
            <v>LC</v>
          </cell>
          <cell r="P821" t="str">
            <v>Y</v>
          </cell>
          <cell r="Q821" t="str">
            <v>Y</v>
          </cell>
          <cell r="R821" t="str">
            <v>Y</v>
          </cell>
          <cell r="V821" t="str">
            <v>Harpiprion caerulescens (11)</v>
          </cell>
        </row>
        <row r="822">
          <cell r="C822" t="str">
            <v>Buff-necked Ibis</v>
          </cell>
          <cell r="D822" t="str">
            <v>Theristicus caudatus</v>
          </cell>
          <cell r="E822" t="str">
            <v>(Boddaert, 1783)</v>
          </cell>
          <cell r="F822" t="str">
            <v>R</v>
          </cell>
          <cell r="G822" t="str">
            <v>LC</v>
          </cell>
          <cell r="I822" t="str">
            <v>Y</v>
          </cell>
          <cell r="P822" t="str">
            <v>Y</v>
          </cell>
          <cell r="Q822" t="str">
            <v>Y</v>
          </cell>
          <cell r="R822" t="str">
            <v>Y</v>
          </cell>
        </row>
        <row r="823">
          <cell r="D823" t="str">
            <v>Theristicus branickii</v>
          </cell>
          <cell r="E823" t="str">
            <v>Berlepsch &amp; Stolzmann, 1894</v>
          </cell>
          <cell r="F823" t="str">
            <v>NR</v>
          </cell>
          <cell r="G823" t="str">
            <v>NR</v>
          </cell>
          <cell r="Q823" t="str">
            <v>Y</v>
          </cell>
          <cell r="R823" t="str">
            <v>Y</v>
          </cell>
          <cell r="X823" t="str">
            <v>Theristicus melanopis and T. branickii (Sibley and Monroe 1990, 1993) have been lumped into T. melanopis following SACC (2005).</v>
          </cell>
        </row>
        <row r="824">
          <cell r="D824" t="str">
            <v>Theristicus melanopis</v>
          </cell>
          <cell r="E824" t="str">
            <v>(Gmelin, 1789)</v>
          </cell>
          <cell r="F824" t="str">
            <v>NR</v>
          </cell>
          <cell r="G824" t="str">
            <v>NR</v>
          </cell>
          <cell r="Q824" t="str">
            <v>Y</v>
          </cell>
          <cell r="R824" t="str">
            <v>Y</v>
          </cell>
          <cell r="X824" t="str">
            <v>Theristicus melanopis and T. branickii (Sibley and Monroe 1990, 1993) have been lumped into T. melanopis following SACC (2005).</v>
          </cell>
        </row>
        <row r="825">
          <cell r="C825" t="str">
            <v>Black-faced Ibis</v>
          </cell>
          <cell r="D825" t="str">
            <v>Theristicus melanopis</v>
          </cell>
          <cell r="E825" t="str">
            <v>(Gmelin, 1789)</v>
          </cell>
          <cell r="F825" t="str">
            <v>R</v>
          </cell>
          <cell r="G825" t="str">
            <v>LC</v>
          </cell>
          <cell r="P825" t="str">
            <v>Y</v>
          </cell>
          <cell r="X825" t="str">
            <v>Theristicus melanopis and T. branickii (Sibley and Monroe 1990, 1993) have been lumped into T. melanopis following SACC (2005).</v>
          </cell>
        </row>
        <row r="826">
          <cell r="C826" t="str">
            <v>Sharp-tailed Ibis</v>
          </cell>
          <cell r="D826" t="str">
            <v>Cercibis oxycerca</v>
          </cell>
          <cell r="E826" t="str">
            <v>(Spix, 1825)</v>
          </cell>
          <cell r="F826" t="str">
            <v>R</v>
          </cell>
          <cell r="G826" t="str">
            <v>LC</v>
          </cell>
          <cell r="P826" t="str">
            <v>Y</v>
          </cell>
          <cell r="Q826" t="str">
            <v>Y</v>
          </cell>
          <cell r="R826" t="str">
            <v>Y</v>
          </cell>
        </row>
        <row r="827">
          <cell r="C827" t="str">
            <v>Green Ibis</v>
          </cell>
          <cell r="D827" t="str">
            <v>Mesembrinibis cayennensis</v>
          </cell>
          <cell r="E827" t="str">
            <v>(Gmelin, 1789)</v>
          </cell>
          <cell r="F827" t="str">
            <v>R</v>
          </cell>
          <cell r="G827" t="str">
            <v>LC</v>
          </cell>
          <cell r="I827" t="str">
            <v>Y</v>
          </cell>
          <cell r="P827" t="str">
            <v>Y</v>
          </cell>
          <cell r="Q827" t="str">
            <v>Y</v>
          </cell>
          <cell r="R827" t="str">
            <v>Y</v>
          </cell>
        </row>
        <row r="828">
          <cell r="C828" t="str">
            <v>Bare-faced Ibis</v>
          </cell>
          <cell r="D828" t="str">
            <v>Phimosus infuscatus</v>
          </cell>
          <cell r="E828" t="str">
            <v>(Lichtenstein, 1823)</v>
          </cell>
          <cell r="F828" t="str">
            <v>R</v>
          </cell>
          <cell r="G828" t="str">
            <v>LC</v>
          </cell>
          <cell r="P828" t="str">
            <v>Y</v>
          </cell>
          <cell r="Q828" t="str">
            <v>Y</v>
          </cell>
          <cell r="R828" t="str">
            <v>Y</v>
          </cell>
          <cell r="W828" t="str">
            <v>Whispering Ibis (10); Whispering Ibis (11)</v>
          </cell>
        </row>
        <row r="829">
          <cell r="C829" t="str">
            <v>White Ibis</v>
          </cell>
          <cell r="D829" t="str">
            <v>Eudocimus albus</v>
          </cell>
          <cell r="E829" t="str">
            <v>(Linnaeus, 1758)</v>
          </cell>
          <cell r="F829" t="str">
            <v>R</v>
          </cell>
          <cell r="G829" t="str">
            <v>LC</v>
          </cell>
          <cell r="I829" t="str">
            <v>Y</v>
          </cell>
          <cell r="P829" t="str">
            <v>Y</v>
          </cell>
          <cell r="Q829" t="str">
            <v>Y</v>
          </cell>
          <cell r="R829" t="str">
            <v>Y</v>
          </cell>
          <cell r="W829" t="str">
            <v>American White Ibis (15)</v>
          </cell>
        </row>
        <row r="830">
          <cell r="C830" t="str">
            <v>Scarlet Ibis</v>
          </cell>
          <cell r="D830" t="str">
            <v>Eudocimus ruber</v>
          </cell>
          <cell r="E830" t="str">
            <v>(Linnaeus, 1758)</v>
          </cell>
          <cell r="F830" t="str">
            <v>R</v>
          </cell>
          <cell r="G830" t="str">
            <v>LC</v>
          </cell>
          <cell r="I830" t="str">
            <v>Y</v>
          </cell>
          <cell r="P830" t="str">
            <v>Y</v>
          </cell>
          <cell r="Q830" t="str">
            <v>Y</v>
          </cell>
          <cell r="R830" t="str">
            <v>Y</v>
          </cell>
        </row>
        <row r="831">
          <cell r="C831" t="str">
            <v>Glossy Ibis</v>
          </cell>
          <cell r="D831" t="str">
            <v>Plegadis falcinellus</v>
          </cell>
          <cell r="E831" t="str">
            <v>(Linnaeus, 1766)</v>
          </cell>
          <cell r="F831" t="str">
            <v>R</v>
          </cell>
          <cell r="G831" t="str">
            <v>LC</v>
          </cell>
          <cell r="H831" t="str">
            <v>Y</v>
          </cell>
          <cell r="I831" t="str">
            <v>Y</v>
          </cell>
          <cell r="L831" t="str">
            <v>Y</v>
          </cell>
          <cell r="M831" t="str">
            <v>Y</v>
          </cell>
          <cell r="N831" t="str">
            <v>Y</v>
          </cell>
          <cell r="P831" t="str">
            <v>Y</v>
          </cell>
          <cell r="Q831" t="str">
            <v>Y</v>
          </cell>
          <cell r="R831" t="str">
            <v>Y</v>
          </cell>
          <cell r="S831" t="str">
            <v>Y</v>
          </cell>
        </row>
        <row r="832">
          <cell r="C832" t="str">
            <v>White-faced Ibis</v>
          </cell>
          <cell r="D832" t="str">
            <v>Plegadis chihi</v>
          </cell>
          <cell r="E832" t="str">
            <v>(Vieillot, 1817)</v>
          </cell>
          <cell r="F832" t="str">
            <v>R</v>
          </cell>
          <cell r="G832" t="str">
            <v>LC</v>
          </cell>
          <cell r="I832" t="str">
            <v>Y</v>
          </cell>
          <cell r="P832" t="str">
            <v>Y</v>
          </cell>
          <cell r="Q832" t="str">
            <v>Y</v>
          </cell>
          <cell r="R832" t="str">
            <v>Y</v>
          </cell>
        </row>
        <row r="833">
          <cell r="C833" t="str">
            <v>Puna Ibis</v>
          </cell>
          <cell r="D833" t="str">
            <v>Plegadis ridgwayi</v>
          </cell>
          <cell r="E833" t="str">
            <v>(Allen, 1876)</v>
          </cell>
          <cell r="F833" t="str">
            <v>R</v>
          </cell>
          <cell r="G833" t="str">
            <v>LC</v>
          </cell>
          <cell r="P833" t="str">
            <v>Y</v>
          </cell>
          <cell r="Q833" t="str">
            <v>Y</v>
          </cell>
          <cell r="R833" t="str">
            <v>Y</v>
          </cell>
        </row>
        <row r="834">
          <cell r="C834" t="str">
            <v>Madagascar Crested Ibis</v>
          </cell>
          <cell r="D834" t="str">
            <v>Lophotibis cristata</v>
          </cell>
          <cell r="E834" t="str">
            <v>(Boddaert, 1783)</v>
          </cell>
          <cell r="F834" t="str">
            <v>R</v>
          </cell>
          <cell r="G834" t="str">
            <v>NT</v>
          </cell>
          <cell r="N834" t="str">
            <v>Y</v>
          </cell>
          <cell r="Q834" t="str">
            <v>Y</v>
          </cell>
          <cell r="W834" t="str">
            <v>White-winged Ibis (10); Madagascar Ibis (15)</v>
          </cell>
        </row>
        <row r="835">
          <cell r="C835" t="str">
            <v>Eurasian Spoonbill</v>
          </cell>
          <cell r="D835" t="str">
            <v>Platalea leucorodia</v>
          </cell>
          <cell r="E835" t="str">
            <v>Linnaeus, 1758</v>
          </cell>
          <cell r="F835" t="str">
            <v>R</v>
          </cell>
          <cell r="G835" t="str">
            <v>LC</v>
          </cell>
          <cell r="H835" t="str">
            <v>Y</v>
          </cell>
          <cell r="M835" t="str">
            <v>Y</v>
          </cell>
          <cell r="N835" t="str">
            <v>Y</v>
          </cell>
          <cell r="Q835" t="str">
            <v>Y</v>
          </cell>
          <cell r="W835" t="str">
            <v>Spoonbill (6); European Spoonbill (7)</v>
          </cell>
        </row>
        <row r="836">
          <cell r="C836" t="str">
            <v>Royal Spoonbill</v>
          </cell>
          <cell r="D836" t="str">
            <v>Platalea regia</v>
          </cell>
          <cell r="E836" t="str">
            <v>Gould, 1838</v>
          </cell>
          <cell r="F836" t="str">
            <v>R</v>
          </cell>
          <cell r="G836" t="str">
            <v>LC</v>
          </cell>
          <cell r="L836" t="str">
            <v>Y</v>
          </cell>
          <cell r="Q836" t="str">
            <v>Y</v>
          </cell>
          <cell r="S836" t="str">
            <v>Y</v>
          </cell>
        </row>
        <row r="837">
          <cell r="C837" t="str">
            <v>African Spoonbill</v>
          </cell>
          <cell r="D837" t="str">
            <v>Platalea alba</v>
          </cell>
          <cell r="E837" t="str">
            <v>Scopoli, 1786</v>
          </cell>
          <cell r="F837" t="str">
            <v>R</v>
          </cell>
          <cell r="G837" t="str">
            <v>LC</v>
          </cell>
          <cell r="N837" t="str">
            <v>Y</v>
          </cell>
          <cell r="Q837" t="str">
            <v>Y</v>
          </cell>
        </row>
        <row r="838">
          <cell r="C838" t="str">
            <v>Black-faced Spoonbill</v>
          </cell>
          <cell r="D838" t="str">
            <v>Platalea minor</v>
          </cell>
          <cell r="E838" t="str">
            <v>Temminck &amp; Schlegel, 1849</v>
          </cell>
          <cell r="F838" t="str">
            <v>R</v>
          </cell>
          <cell r="G838" t="str">
            <v>EN</v>
          </cell>
          <cell r="Q838" t="str">
            <v>Y</v>
          </cell>
        </row>
        <row r="839">
          <cell r="C839" t="str">
            <v>Yellow-billed Spoonbill</v>
          </cell>
          <cell r="D839" t="str">
            <v>Platalea flavipes</v>
          </cell>
          <cell r="E839" t="str">
            <v>Gould, 1838</v>
          </cell>
          <cell r="F839" t="str">
            <v>R</v>
          </cell>
          <cell r="G839" t="str">
            <v>LC</v>
          </cell>
          <cell r="L839" t="str">
            <v>Y</v>
          </cell>
          <cell r="Q839" t="str">
            <v>Y</v>
          </cell>
          <cell r="S839" t="str">
            <v>Y</v>
          </cell>
        </row>
        <row r="840">
          <cell r="C840" t="str">
            <v>Roseate Spoonbill</v>
          </cell>
          <cell r="D840" t="str">
            <v>Platalea ajaja</v>
          </cell>
          <cell r="E840" t="str">
            <v>(Linnaeus, 1758)</v>
          </cell>
          <cell r="F840" t="str">
            <v>R</v>
          </cell>
          <cell r="G840" t="str">
            <v>LC</v>
          </cell>
          <cell r="I840" t="str">
            <v>Y</v>
          </cell>
          <cell r="P840" t="str">
            <v>Y</v>
          </cell>
          <cell r="Q840" t="str">
            <v>Y</v>
          </cell>
          <cell r="R840" t="str">
            <v>Y</v>
          </cell>
          <cell r="V840" t="str">
            <v>Ajaia ajaja (10); Ajaia ajaja (11)</v>
          </cell>
        </row>
        <row r="841">
          <cell r="C841" t="str">
            <v>Forest Bittern</v>
          </cell>
          <cell r="D841" t="str">
            <v>Zonerodius heliosylus</v>
          </cell>
          <cell r="E841" t="str">
            <v>(Lesson, 1828)</v>
          </cell>
          <cell r="F841" t="str">
            <v>R</v>
          </cell>
          <cell r="G841" t="str">
            <v>NT</v>
          </cell>
          <cell r="Q841" t="str">
            <v>Y</v>
          </cell>
        </row>
        <row r="842">
          <cell r="C842" t="str">
            <v>White-crested Tiger-heron</v>
          </cell>
          <cell r="D842" t="str">
            <v>Tigriornis leucolopha</v>
          </cell>
          <cell r="E842" t="str">
            <v>(Jardine, 1846)</v>
          </cell>
          <cell r="F842" t="str">
            <v>R</v>
          </cell>
          <cell r="G842" t="str">
            <v>LC</v>
          </cell>
          <cell r="N842" t="str">
            <v>Y</v>
          </cell>
          <cell r="Q842" t="str">
            <v>Y</v>
          </cell>
          <cell r="V842" t="str">
            <v>Tigriornis leucolophus (7); Tigriornis leucolophus (10)</v>
          </cell>
          <cell r="W842" t="str">
            <v>White-crested Tiger Heron (7); White-crested Bittern (10); White-crested Tiger Heron (15)</v>
          </cell>
          <cell r="X842" t="str">
            <v>Gender agreement of species name follows David and Gosselin (2002b).</v>
          </cell>
        </row>
        <row r="843">
          <cell r="C843" t="str">
            <v>Bare-throated Tiger-heron</v>
          </cell>
          <cell r="D843" t="str">
            <v>Tigrisoma mexicanum</v>
          </cell>
          <cell r="E843" t="str">
            <v>Swainson, 1834</v>
          </cell>
          <cell r="F843" t="str">
            <v>R</v>
          </cell>
          <cell r="G843" t="str">
            <v>LC</v>
          </cell>
          <cell r="I843" t="str">
            <v>Y</v>
          </cell>
          <cell r="P843" t="str">
            <v>Y</v>
          </cell>
          <cell r="Q843" t="str">
            <v>Y</v>
          </cell>
          <cell r="R843" t="str">
            <v>Y</v>
          </cell>
          <cell r="W843" t="str">
            <v>Bare-throated Tiger Heron (15)</v>
          </cell>
        </row>
        <row r="844">
          <cell r="C844" t="str">
            <v>Fasciated Tiger-heron</v>
          </cell>
          <cell r="D844" t="str">
            <v>Tigrisoma fasciatum</v>
          </cell>
          <cell r="E844" t="str">
            <v>(Such, 1825)</v>
          </cell>
          <cell r="F844" t="str">
            <v>R</v>
          </cell>
          <cell r="G844" t="str">
            <v>LC</v>
          </cell>
          <cell r="I844" t="str">
            <v>Y</v>
          </cell>
          <cell r="P844" t="str">
            <v>Y</v>
          </cell>
          <cell r="Q844" t="str">
            <v>Y</v>
          </cell>
          <cell r="R844" t="str">
            <v>Y</v>
          </cell>
          <cell r="W844" t="str">
            <v>Fasciated Tiger Heron (15)</v>
          </cell>
        </row>
        <row r="845">
          <cell r="C845" t="str">
            <v>Rufescent Tiger-heron</v>
          </cell>
          <cell r="D845" t="str">
            <v>Tigrisoma lineatum</v>
          </cell>
          <cell r="E845" t="str">
            <v>(Boddaert, 1783)</v>
          </cell>
          <cell r="F845" t="str">
            <v>R</v>
          </cell>
          <cell r="G845" t="str">
            <v>LC</v>
          </cell>
          <cell r="I845" t="str">
            <v>Y</v>
          </cell>
          <cell r="P845" t="str">
            <v>Y</v>
          </cell>
          <cell r="Q845" t="str">
            <v>Y</v>
          </cell>
          <cell r="R845" t="str">
            <v>Y</v>
          </cell>
          <cell r="W845" t="str">
            <v>Rufescent Tiger Heron (15)</v>
          </cell>
        </row>
        <row r="846">
          <cell r="C846" t="str">
            <v>Agami Heron</v>
          </cell>
          <cell r="D846" t="str">
            <v>Agamia agami</v>
          </cell>
          <cell r="E846" t="str">
            <v>(Gmelin, 1789)</v>
          </cell>
          <cell r="F846" t="str">
            <v>R</v>
          </cell>
          <cell r="G846" t="str">
            <v>LC</v>
          </cell>
          <cell r="I846" t="str">
            <v>Y</v>
          </cell>
          <cell r="P846" t="str">
            <v>Y</v>
          </cell>
          <cell r="Q846" t="str">
            <v>Y</v>
          </cell>
          <cell r="R846" t="str">
            <v>Y</v>
          </cell>
        </row>
        <row r="847">
          <cell r="C847" t="str">
            <v>Boat-billed Heron</v>
          </cell>
          <cell r="D847" t="str">
            <v>Cochlearius cochlearius</v>
          </cell>
          <cell r="E847" t="str">
            <v>(Linnaeus, 1766)</v>
          </cell>
          <cell r="F847" t="str">
            <v>R</v>
          </cell>
          <cell r="G847" t="str">
            <v>LC</v>
          </cell>
          <cell r="I847" t="str">
            <v>Y</v>
          </cell>
          <cell r="P847" t="str">
            <v>Y</v>
          </cell>
          <cell r="Q847" t="str">
            <v>Y</v>
          </cell>
          <cell r="R847" t="str">
            <v>Y</v>
          </cell>
          <cell r="V847" t="str">
            <v>Cochlearius cochlearia (10)</v>
          </cell>
        </row>
        <row r="848">
          <cell r="C848" t="str">
            <v>Zigzag Heron</v>
          </cell>
          <cell r="D848" t="str">
            <v>Zebrilus undulatus</v>
          </cell>
          <cell r="E848" t="str">
            <v>(Gmelin, 1789)</v>
          </cell>
          <cell r="F848" t="str">
            <v>R</v>
          </cell>
          <cell r="G848" t="str">
            <v>LC</v>
          </cell>
          <cell r="P848" t="str">
            <v>Y</v>
          </cell>
          <cell r="Q848" t="str">
            <v>Y</v>
          </cell>
          <cell r="R848" t="str">
            <v>Y</v>
          </cell>
        </row>
        <row r="849">
          <cell r="C849" t="str">
            <v>American Bittern</v>
          </cell>
          <cell r="D849" t="str">
            <v>Botaurus lentiginosus</v>
          </cell>
          <cell r="E849" t="str">
            <v>(Rackett, 1813)</v>
          </cell>
          <cell r="F849" t="str">
            <v>R</v>
          </cell>
          <cell r="G849" t="str">
            <v>LC</v>
          </cell>
          <cell r="H849" t="str">
            <v>Y</v>
          </cell>
          <cell r="I849" t="str">
            <v>Y</v>
          </cell>
          <cell r="M849" t="str">
            <v>Y</v>
          </cell>
          <cell r="Q849" t="str">
            <v>Y</v>
          </cell>
          <cell r="R849" t="str">
            <v>Y</v>
          </cell>
        </row>
        <row r="850">
          <cell r="C850" t="str">
            <v>Pinnated Bittern</v>
          </cell>
          <cell r="D850" t="str">
            <v>Botaurus pinnatus</v>
          </cell>
          <cell r="E850" t="str">
            <v>(Wagler, 1829)</v>
          </cell>
          <cell r="F850" t="str">
            <v>R</v>
          </cell>
          <cell r="G850" t="str">
            <v>LC</v>
          </cell>
          <cell r="I850" t="str">
            <v>Y</v>
          </cell>
          <cell r="P850" t="str">
            <v>Y</v>
          </cell>
          <cell r="Q850" t="str">
            <v>Y</v>
          </cell>
          <cell r="R850" t="str">
            <v>Y</v>
          </cell>
        </row>
        <row r="851">
          <cell r="C851" t="str">
            <v>Great Bittern</v>
          </cell>
          <cell r="D851" t="str">
            <v>Botaurus stellaris</v>
          </cell>
          <cell r="E851" t="str">
            <v>(Linnaeus, 1758)</v>
          </cell>
          <cell r="F851" t="str">
            <v>R</v>
          </cell>
          <cell r="G851" t="str">
            <v>LC</v>
          </cell>
          <cell r="H851" t="str">
            <v>Y</v>
          </cell>
          <cell r="M851" t="str">
            <v>Y</v>
          </cell>
          <cell r="N851" t="str">
            <v>Y</v>
          </cell>
          <cell r="Q851" t="str">
            <v>Y</v>
          </cell>
          <cell r="W851" t="str">
            <v>Bittern (6); Common Bittern (7); Eurasian Bittern (15)</v>
          </cell>
        </row>
        <row r="852">
          <cell r="C852" t="str">
            <v>Australasian Bittern</v>
          </cell>
          <cell r="D852" t="str">
            <v>Botaurus poiciloptilus</v>
          </cell>
          <cell r="E852" t="str">
            <v>(Wagler, 1827)</v>
          </cell>
          <cell r="F852" t="str">
            <v>R</v>
          </cell>
          <cell r="G852" t="str">
            <v>EN</v>
          </cell>
          <cell r="L852" t="str">
            <v>Y</v>
          </cell>
          <cell r="Q852" t="str">
            <v>Y</v>
          </cell>
          <cell r="S852" t="str">
            <v>Y</v>
          </cell>
        </row>
        <row r="853">
          <cell r="C853" t="str">
            <v>Stripe-backed Bittern</v>
          </cell>
          <cell r="D853" t="str">
            <v>Ixobrychus involucris</v>
          </cell>
          <cell r="E853" t="str">
            <v>(Vieillot, 1823)</v>
          </cell>
          <cell r="F853" t="str">
            <v>R</v>
          </cell>
          <cell r="G853" t="str">
            <v>LC</v>
          </cell>
          <cell r="P853" t="str">
            <v>Y</v>
          </cell>
          <cell r="Q853" t="str">
            <v>Y</v>
          </cell>
          <cell r="R853" t="str">
            <v>Y</v>
          </cell>
        </row>
        <row r="854">
          <cell r="D854" t="str">
            <v>Ixobrychus minutus</v>
          </cell>
          <cell r="E854" t="str">
            <v>(Linnaeus, 1766)</v>
          </cell>
          <cell r="F854" t="str">
            <v>NR</v>
          </cell>
          <cell r="G854" t="str">
            <v>NR</v>
          </cell>
          <cell r="L854" t="str">
            <v>Y</v>
          </cell>
          <cell r="X854" t="str">
            <v>Ixobrychus minutus (Sibley and Monroe 1990, 1993; Christidis and Boles 1994) was split into I. minutus and I. dubius by Christidis and Boles (2008) but this treatment is not followed by the BirdLife Taxonomic Working Group (BTWG) because the authors fail to adequately document their treatment and do not provide valid references to support the argument.</v>
          </cell>
        </row>
        <row r="855">
          <cell r="C855" t="str">
            <v>Little Bittern</v>
          </cell>
          <cell r="D855" t="str">
            <v>Ixobrychus minutus</v>
          </cell>
          <cell r="E855" t="str">
            <v>(Linnaeus, 1766)</v>
          </cell>
          <cell r="F855" t="str">
            <v>R</v>
          </cell>
          <cell r="G855" t="str">
            <v>LC</v>
          </cell>
          <cell r="H855" t="str">
            <v>Y</v>
          </cell>
          <cell r="M855" t="str">
            <v>Y</v>
          </cell>
          <cell r="N855" t="str">
            <v>Y</v>
          </cell>
          <cell r="Q855" t="str">
            <v>Y</v>
          </cell>
          <cell r="S855" t="str">
            <v>Y</v>
          </cell>
          <cell r="X855" t="str">
            <v>Ixobrychus minutus (Sibley and Monroe 1990, 1993; Christidis and Boles 1994) was split into I. minutus and I. dubius by Christidis and Boles (2008) but this treatment is not followed by the BirdLife Taxonomic Working Group (BTWG) because the authors fail to adequately document their treatment and do not provide valid references to support the argument.</v>
          </cell>
        </row>
        <row r="856">
          <cell r="D856" t="str">
            <v>Ixobrychus dubius</v>
          </cell>
          <cell r="E856" t="str">
            <v>Matthews, 1912</v>
          </cell>
          <cell r="F856" t="str">
            <v>NR</v>
          </cell>
          <cell r="G856" t="str">
            <v>NR</v>
          </cell>
          <cell r="L856" t="str">
            <v>Y</v>
          </cell>
          <cell r="X856" t="str">
            <v>Ixobrychus minutus (Sibley and Monroe 1990, 1993; Christidis and Boles 1994) was split into I. minutus and I. dubius by Christidis and Boles (2008) but this treatment is not followed by the BirdLife Taxonomic Working Group (BTWG) because the authors fail to adequately document their treatment and do not provide valid references to support the argument.</v>
          </cell>
        </row>
        <row r="857">
          <cell r="C857" t="str">
            <v>Yellow Bittern</v>
          </cell>
          <cell r="D857" t="str">
            <v>Ixobrychus sinensis</v>
          </cell>
          <cell r="E857" t="str">
            <v>(Gmelin, 1789)</v>
          </cell>
          <cell r="F857" t="str">
            <v>R</v>
          </cell>
          <cell r="G857" t="str">
            <v>LC</v>
          </cell>
          <cell r="I857" t="str">
            <v>Y</v>
          </cell>
          <cell r="L857" t="str">
            <v>Y</v>
          </cell>
          <cell r="N857" t="str">
            <v>Y</v>
          </cell>
          <cell r="Q857" t="str">
            <v>Y</v>
          </cell>
        </row>
        <row r="858">
          <cell r="C858" t="str">
            <v>Black-backed Bittern</v>
          </cell>
          <cell r="D858" t="str">
            <v>Ixobrychus novaezelandiae</v>
          </cell>
          <cell r="E858" t="str">
            <v>(Potts, 1871)</v>
          </cell>
          <cell r="F858" t="str">
            <v>R</v>
          </cell>
          <cell r="G858" t="str">
            <v>EX</v>
          </cell>
          <cell r="K858" t="str">
            <v>Y</v>
          </cell>
          <cell r="Q858" t="str">
            <v>Y</v>
          </cell>
          <cell r="S858" t="str">
            <v>Y</v>
          </cell>
          <cell r="W858" t="str">
            <v>New Zealand Little Bittern (4); New Zealand Little Bittern (12); New Zealand Bittern (15)</v>
          </cell>
          <cell r="X858" t="str">
            <v>Payne suggested that it belonged to the same subspecies as (and therefore to have nomenclatural priority over) the Australian race of Little Bittern I. minutus dubius2.</v>
          </cell>
        </row>
        <row r="859">
          <cell r="C859" t="str">
            <v>Least Bittern</v>
          </cell>
          <cell r="D859" t="str">
            <v>Ixobrychus exilis</v>
          </cell>
          <cell r="E859" t="str">
            <v>(Gmelin, 1789)</v>
          </cell>
          <cell r="F859" t="str">
            <v>R</v>
          </cell>
          <cell r="G859" t="str">
            <v>LC</v>
          </cell>
          <cell r="H859" t="str">
            <v>Y</v>
          </cell>
          <cell r="I859" t="str">
            <v>Y</v>
          </cell>
          <cell r="M859" t="str">
            <v>Y</v>
          </cell>
          <cell r="P859" t="str">
            <v>Y</v>
          </cell>
          <cell r="Q859" t="str">
            <v>Y</v>
          </cell>
          <cell r="R859" t="str">
            <v>Y</v>
          </cell>
        </row>
        <row r="860">
          <cell r="C860" t="str">
            <v>Schrenck's Bittern</v>
          </cell>
          <cell r="D860" t="str">
            <v>Ixobrychus eurhythmus</v>
          </cell>
          <cell r="E860" t="str">
            <v>(Swinhoe, 1873)</v>
          </cell>
          <cell r="F860" t="str">
            <v>R</v>
          </cell>
          <cell r="G860" t="str">
            <v>LC</v>
          </cell>
          <cell r="H860" t="str">
            <v>Y</v>
          </cell>
          <cell r="L860" t="str">
            <v>Y</v>
          </cell>
          <cell r="M860" t="str">
            <v>Y</v>
          </cell>
          <cell r="Q860" t="str">
            <v>Y</v>
          </cell>
          <cell r="W860" t="str">
            <v>Schrenk's Bittern (5); Schrenck's Little Bittern (6); Von Schrenck's Bittern (15)</v>
          </cell>
        </row>
        <row r="861">
          <cell r="C861" t="str">
            <v>Cinnamon Bittern</v>
          </cell>
          <cell r="D861" t="str">
            <v>Ixobrychus cinnamomeus</v>
          </cell>
          <cell r="E861" t="str">
            <v>(Gmelin, 1789)</v>
          </cell>
          <cell r="F861" t="str">
            <v>R</v>
          </cell>
          <cell r="G861" t="str">
            <v>LC</v>
          </cell>
          <cell r="L861" t="str">
            <v>Y</v>
          </cell>
          <cell r="N861" t="str">
            <v>Y</v>
          </cell>
          <cell r="Q861" t="str">
            <v>Y</v>
          </cell>
        </row>
        <row r="862">
          <cell r="C862" t="str">
            <v>Dwarf Bittern</v>
          </cell>
          <cell r="D862" t="str">
            <v>Ixobrychus sturmii</v>
          </cell>
          <cell r="E862" t="str">
            <v>(Wagler, 1827)</v>
          </cell>
          <cell r="F862" t="str">
            <v>R</v>
          </cell>
          <cell r="G862" t="str">
            <v>LC</v>
          </cell>
          <cell r="H862" t="str">
            <v>Y</v>
          </cell>
          <cell r="M862" t="str">
            <v>Y</v>
          </cell>
          <cell r="N862" t="str">
            <v>Y</v>
          </cell>
          <cell r="Q862" t="str">
            <v>Y</v>
          </cell>
          <cell r="V862" t="str">
            <v>Ardeirallus sturmii (6)</v>
          </cell>
        </row>
        <row r="863">
          <cell r="C863" t="str">
            <v>Black Bittern</v>
          </cell>
          <cell r="D863" t="str">
            <v>Ixobrychus flavicollis</v>
          </cell>
          <cell r="E863" t="str">
            <v>(Latham, 1790)</v>
          </cell>
          <cell r="F863" t="str">
            <v>R</v>
          </cell>
          <cell r="G863" t="str">
            <v>LC</v>
          </cell>
          <cell r="L863" t="str">
            <v>Y</v>
          </cell>
          <cell r="Q863" t="str">
            <v>Y</v>
          </cell>
          <cell r="V863" t="str">
            <v>Dupetor flavicollis (10)</v>
          </cell>
        </row>
        <row r="864">
          <cell r="C864" t="str">
            <v>White-backed Night-heron</v>
          </cell>
          <cell r="D864" t="str">
            <v>Gorsachius leuconotus</v>
          </cell>
          <cell r="E864" t="str">
            <v>(Wagler, 1827)</v>
          </cell>
          <cell r="F864" t="str">
            <v>R</v>
          </cell>
          <cell r="G864" t="str">
            <v>LC</v>
          </cell>
          <cell r="N864" t="str">
            <v>Y</v>
          </cell>
          <cell r="Q864" t="str">
            <v>Y</v>
          </cell>
          <cell r="W864" t="str">
            <v>White-backed Night Heron (7); White-backed Night Heron (15)</v>
          </cell>
        </row>
        <row r="865">
          <cell r="C865" t="str">
            <v>White-eared Night-heron</v>
          </cell>
          <cell r="D865" t="str">
            <v>Gorsachius magnificus</v>
          </cell>
          <cell r="E865" t="str">
            <v>(Ogilvie Grant, 1899)</v>
          </cell>
          <cell r="F865" t="str">
            <v>R</v>
          </cell>
          <cell r="G865" t="str">
            <v>EN</v>
          </cell>
          <cell r="Q865" t="str">
            <v>Y</v>
          </cell>
          <cell r="W865" t="str">
            <v>White-eared Night Heron (15)</v>
          </cell>
        </row>
        <row r="866">
          <cell r="C866" t="str">
            <v>Japanese Night-heron</v>
          </cell>
          <cell r="D866" t="str">
            <v>Gorsachius goisagi</v>
          </cell>
          <cell r="E866" t="str">
            <v>(Temminck, 1835)</v>
          </cell>
          <cell r="F866" t="str">
            <v>R</v>
          </cell>
          <cell r="G866" t="str">
            <v>EN</v>
          </cell>
          <cell r="Q866" t="str">
            <v>Y</v>
          </cell>
          <cell r="W866" t="str">
            <v>Japanese Night Heron (15)</v>
          </cell>
        </row>
        <row r="867">
          <cell r="C867" t="str">
            <v>Malaysian Night-heron</v>
          </cell>
          <cell r="D867" t="str">
            <v>Gorsachius melanolophus</v>
          </cell>
          <cell r="E867" t="str">
            <v>(Raffles, 1822)</v>
          </cell>
          <cell r="F867" t="str">
            <v>R</v>
          </cell>
          <cell r="G867" t="str">
            <v>LC</v>
          </cell>
          <cell r="L867" t="str">
            <v>Y</v>
          </cell>
          <cell r="Q867" t="str">
            <v>Y</v>
          </cell>
          <cell r="W867" t="str">
            <v>Malayan Night-Heron (5); Malayan Night-Heron (10); Malayan Night Heron (15)</v>
          </cell>
        </row>
        <row r="868">
          <cell r="C868" t="str">
            <v>Reunion Night-heron</v>
          </cell>
          <cell r="D868" t="str">
            <v>Nycticorax duboisi</v>
          </cell>
          <cell r="E868" t="str">
            <v>Rothschild, 1907</v>
          </cell>
          <cell r="F868" t="str">
            <v>R</v>
          </cell>
          <cell r="G868" t="str">
            <v>EX</v>
          </cell>
          <cell r="K868" t="str">
            <v>Y</v>
          </cell>
          <cell r="W868" t="str">
            <v>Réunion Night-Heron (4); Réunion Night-Heron (14)</v>
          </cell>
          <cell r="X868" t="str">
            <v>Rothschild2 described Ardea duboisi based on Dubois' description, but Cowles1 dismisses this name nomen nudum.</v>
          </cell>
        </row>
        <row r="869">
          <cell r="C869" t="str">
            <v>Mauritius Night-heron</v>
          </cell>
          <cell r="D869" t="str">
            <v>Nycticorax mauritianus</v>
          </cell>
          <cell r="E869" t="str">
            <v>(Newton &amp; Gadow, 1893)</v>
          </cell>
          <cell r="F869" t="str">
            <v>R</v>
          </cell>
          <cell r="G869" t="str">
            <v>EX</v>
          </cell>
          <cell r="K869" t="str">
            <v>Y</v>
          </cell>
        </row>
        <row r="870">
          <cell r="C870" t="str">
            <v>Rodrigues Night-heron</v>
          </cell>
          <cell r="D870" t="str">
            <v>Nycticorax megacephalus</v>
          </cell>
          <cell r="E870" t="str">
            <v>(Milne-Edwards, 1873)</v>
          </cell>
          <cell r="F870" t="str">
            <v>R</v>
          </cell>
          <cell r="G870" t="str">
            <v>EX</v>
          </cell>
          <cell r="K870" t="str">
            <v>Y</v>
          </cell>
        </row>
        <row r="871">
          <cell r="C871" t="str">
            <v>Black-crowned Night-heron</v>
          </cell>
          <cell r="D871" t="str">
            <v>Nycticorax nycticorax</v>
          </cell>
          <cell r="E871" t="str">
            <v>(Linnaeus, 1758)</v>
          </cell>
          <cell r="F871" t="str">
            <v>R</v>
          </cell>
          <cell r="G871" t="str">
            <v>LC</v>
          </cell>
          <cell r="H871" t="str">
            <v>Y</v>
          </cell>
          <cell r="I871" t="str">
            <v>Y</v>
          </cell>
          <cell r="L871" t="str">
            <v>Y</v>
          </cell>
          <cell r="M871" t="str">
            <v>Y</v>
          </cell>
          <cell r="N871" t="str">
            <v>Y</v>
          </cell>
          <cell r="P871" t="str">
            <v>Y</v>
          </cell>
          <cell r="Q871" t="str">
            <v>Y</v>
          </cell>
          <cell r="R871" t="str">
            <v>Y</v>
          </cell>
          <cell r="W871" t="str">
            <v>Black-crowned Night Heron (1); Black-crowned Night Heron (1); Black-crowned Night-Heron. (2); Night Heron (6); Black-crowned Night Heron (7); Black-crowned Night Heron (15)</v>
          </cell>
        </row>
        <row r="872">
          <cell r="C872" t="str">
            <v>Rufous Night-heron</v>
          </cell>
          <cell r="D872" t="str">
            <v>Nycticorax caledonicus</v>
          </cell>
          <cell r="E872" t="str">
            <v>(Gmelin, 1789)</v>
          </cell>
          <cell r="F872" t="str">
            <v>R</v>
          </cell>
          <cell r="G872" t="str">
            <v>LC</v>
          </cell>
          <cell r="L872" t="str">
            <v>Y</v>
          </cell>
          <cell r="Q872" t="str">
            <v>Y</v>
          </cell>
          <cell r="S872" t="str">
            <v>Y</v>
          </cell>
          <cell r="W872" t="str">
            <v>Nankeen Night-Heron (5); Nankeen Night Heron (12); Rufous Night Heron (15)</v>
          </cell>
        </row>
        <row r="873">
          <cell r="C873" t="str">
            <v>Yellow-crowned Night-heron</v>
          </cell>
          <cell r="D873" t="str">
            <v>Nyctanassa violacea</v>
          </cell>
          <cell r="E873" t="str">
            <v>(Linnaeus, 1758)</v>
          </cell>
          <cell r="F873" t="str">
            <v>R</v>
          </cell>
          <cell r="G873" t="str">
            <v>LC</v>
          </cell>
          <cell r="I873" t="str">
            <v>Y</v>
          </cell>
          <cell r="P873" t="str">
            <v>Y</v>
          </cell>
          <cell r="Q873" t="str">
            <v>Y</v>
          </cell>
          <cell r="R873" t="str">
            <v>Y</v>
          </cell>
          <cell r="V873" t="str">
            <v>Nycticorax violaceus (11)</v>
          </cell>
          <cell r="W873" t="str">
            <v>Yellow-crowned Night Heron (15)</v>
          </cell>
        </row>
        <row r="874">
          <cell r="D874" t="str">
            <v>Butorides sundevalli</v>
          </cell>
          <cell r="E874" t="str">
            <v>(Reichenow, 1877)</v>
          </cell>
          <cell r="F874" t="str">
            <v>NR</v>
          </cell>
          <cell r="G874" t="str">
            <v>NR</v>
          </cell>
          <cell r="Q874" t="str">
            <v>Y</v>
          </cell>
          <cell r="R874" t="str">
            <v>Y</v>
          </cell>
          <cell r="X874" t="str">
            <v>Butorides sundevalli and B. striatus (Sibley and Monroe 1990, 1993) have been lumped into B. striata following AOU (2003). Gender agreement of B. striata follows David and Gosselin (2002b).</v>
          </cell>
        </row>
        <row r="875">
          <cell r="D875" t="str">
            <v>Butorides striatus</v>
          </cell>
          <cell r="E875" t="str">
            <v>(Linnaeus, 1758)</v>
          </cell>
          <cell r="F875" t="str">
            <v>NR</v>
          </cell>
          <cell r="G875" t="str">
            <v>NR</v>
          </cell>
          <cell r="Q875" t="str">
            <v>Y</v>
          </cell>
          <cell r="R875" t="str">
            <v>Y</v>
          </cell>
          <cell r="X875" t="str">
            <v>Butorides sundevalli and B. striatus (Sibley and Monroe 1990, 1993) have been lumped into B. striata following AOU (2003). Gender agreement of B. striata follows David and Gosselin (2002b).</v>
          </cell>
        </row>
        <row r="876">
          <cell r="C876" t="str">
            <v>Striated Heron</v>
          </cell>
          <cell r="D876" t="str">
            <v>Butorides striata</v>
          </cell>
          <cell r="E876" t="str">
            <v>(Linnaeus, 1758)</v>
          </cell>
          <cell r="F876" t="str">
            <v>R</v>
          </cell>
          <cell r="G876" t="str">
            <v>LC</v>
          </cell>
          <cell r="H876" t="str">
            <v>Y</v>
          </cell>
          <cell r="I876" t="str">
            <v>Y</v>
          </cell>
          <cell r="L876" t="str">
            <v>Y</v>
          </cell>
          <cell r="M876" t="str">
            <v>Y</v>
          </cell>
          <cell r="N876" t="str">
            <v>Y</v>
          </cell>
          <cell r="P876" t="str">
            <v>Y</v>
          </cell>
          <cell r="V876" t="str">
            <v>Butorides striatus (6); Butorides striatus (7)</v>
          </cell>
          <cell r="W876" t="str">
            <v>Green-backed Heron (6); Green-backed Heron (7)</v>
          </cell>
          <cell r="X876" t="str">
            <v>Butorides sundevalli and B. striatus (Sibley and Monroe 1990, 1993) have been lumped into B. striata following AOU (2003). Gender agreement of B. striata follows David and Gosselin (2002b).</v>
          </cell>
        </row>
        <row r="877">
          <cell r="C877" t="str">
            <v>Green Heron</v>
          </cell>
          <cell r="D877" t="str">
            <v>Butorides virescens</v>
          </cell>
          <cell r="E877" t="str">
            <v>(Linnaeus, 1758)</v>
          </cell>
          <cell r="F877" t="str">
            <v>R</v>
          </cell>
          <cell r="G877" t="str">
            <v>LC</v>
          </cell>
          <cell r="H877" t="str">
            <v>Y</v>
          </cell>
          <cell r="I877" t="str">
            <v>Y</v>
          </cell>
          <cell r="M877" t="str">
            <v>Y</v>
          </cell>
          <cell r="P877" t="str">
            <v>Y</v>
          </cell>
          <cell r="Q877" t="str">
            <v>Y</v>
          </cell>
          <cell r="R877" t="str">
            <v>Y</v>
          </cell>
        </row>
        <row r="878">
          <cell r="C878" t="str">
            <v>Squacco Heron</v>
          </cell>
          <cell r="D878" t="str">
            <v>Ardeola ralloides</v>
          </cell>
          <cell r="E878" t="str">
            <v>(Scopoli, 1769)</v>
          </cell>
          <cell r="F878" t="str">
            <v>R</v>
          </cell>
          <cell r="G878" t="str">
            <v>LC</v>
          </cell>
          <cell r="H878" t="str">
            <v>Y</v>
          </cell>
          <cell r="M878" t="str">
            <v>Y</v>
          </cell>
          <cell r="N878" t="str">
            <v>Y</v>
          </cell>
          <cell r="Q878" t="str">
            <v>Y</v>
          </cell>
          <cell r="W878" t="str">
            <v>Common Squacco Heron (7)</v>
          </cell>
        </row>
        <row r="879">
          <cell r="C879" t="str">
            <v>Indian Pond-heron</v>
          </cell>
          <cell r="D879" t="str">
            <v>Ardeola grayii</v>
          </cell>
          <cell r="E879" t="str">
            <v>(Sykes, 1832)</v>
          </cell>
          <cell r="F879" t="str">
            <v>R</v>
          </cell>
          <cell r="G879" t="str">
            <v>LC</v>
          </cell>
          <cell r="M879" t="str">
            <v>Y</v>
          </cell>
          <cell r="Q879" t="str">
            <v>Y</v>
          </cell>
          <cell r="W879" t="str">
            <v>Indian Pond Heron (6); Indian Pond Heron (15)</v>
          </cell>
        </row>
        <row r="880">
          <cell r="C880" t="str">
            <v>Chinese Pond-heron</v>
          </cell>
          <cell r="D880" t="str">
            <v>Ardeola bacchus</v>
          </cell>
          <cell r="E880" t="str">
            <v>(Bonaparte, 1855)</v>
          </cell>
          <cell r="F880" t="str">
            <v>R</v>
          </cell>
          <cell r="G880" t="str">
            <v>LC</v>
          </cell>
          <cell r="I880" t="str">
            <v>Y</v>
          </cell>
          <cell r="L880" t="str">
            <v>Y</v>
          </cell>
          <cell r="Q880" t="str">
            <v>Y</v>
          </cell>
          <cell r="W880" t="str">
            <v>Chinese Pond Heron (5); Chinese Pond Heron (15)</v>
          </cell>
        </row>
        <row r="881">
          <cell r="C881" t="str">
            <v>Javan Pond-heron</v>
          </cell>
          <cell r="D881" t="str">
            <v>Ardeola speciosa</v>
          </cell>
          <cell r="E881" t="str">
            <v>(Horsfield, 1821)</v>
          </cell>
          <cell r="F881" t="str">
            <v>R</v>
          </cell>
          <cell r="G881" t="str">
            <v>LC</v>
          </cell>
          <cell r="L881" t="str">
            <v>Y</v>
          </cell>
          <cell r="Q881" t="str">
            <v>Y</v>
          </cell>
          <cell r="W881" t="str">
            <v>Javan Pond Heron (5); Javan Pond Heron (15)</v>
          </cell>
        </row>
        <row r="882">
          <cell r="C882" t="str">
            <v>Madagascar Pond-heron</v>
          </cell>
          <cell r="D882" t="str">
            <v>Ardeola idae</v>
          </cell>
          <cell r="E882" t="str">
            <v>(Hartlaub, 1860)</v>
          </cell>
          <cell r="F882" t="str">
            <v>R</v>
          </cell>
          <cell r="G882" t="str">
            <v>EN</v>
          </cell>
          <cell r="N882" t="str">
            <v>Y</v>
          </cell>
          <cell r="Q882" t="str">
            <v>Y</v>
          </cell>
          <cell r="W882" t="str">
            <v>Madagascar Squacco Heron (7); Malagasy Pond Heron (15)</v>
          </cell>
        </row>
        <row r="883">
          <cell r="C883" t="str">
            <v>Rufous-bellied Heron</v>
          </cell>
          <cell r="D883" t="str">
            <v>Ardeola rufiventris</v>
          </cell>
          <cell r="E883" t="str">
            <v>(Sundevall, 1851)</v>
          </cell>
          <cell r="F883" t="str">
            <v>R</v>
          </cell>
          <cell r="G883" t="str">
            <v>LC</v>
          </cell>
          <cell r="N883" t="str">
            <v>Y</v>
          </cell>
          <cell r="Q883" t="str">
            <v>Y</v>
          </cell>
        </row>
        <row r="884">
          <cell r="C884" t="str">
            <v>Cattle Egret</v>
          </cell>
          <cell r="D884" t="str">
            <v>Bubulcus ibis</v>
          </cell>
          <cell r="E884" t="str">
            <v>(Linnaeus, 1758)</v>
          </cell>
          <cell r="F884" t="str">
            <v>R</v>
          </cell>
          <cell r="G884" t="str">
            <v>LC</v>
          </cell>
          <cell r="H884" t="str">
            <v>Y</v>
          </cell>
          <cell r="I884" t="str">
            <v>Y</v>
          </cell>
          <cell r="L884" t="str">
            <v>Y</v>
          </cell>
          <cell r="M884" t="str">
            <v>Y</v>
          </cell>
          <cell r="N884" t="str">
            <v>Y</v>
          </cell>
          <cell r="P884" t="str">
            <v>Y</v>
          </cell>
          <cell r="Q884" t="str">
            <v>Y</v>
          </cell>
          <cell r="R884" t="str">
            <v>Y</v>
          </cell>
          <cell r="S884" t="str">
            <v>Y</v>
          </cell>
          <cell r="V884" t="str">
            <v>Ardea ibis (5); Ardeola ibis (11)</v>
          </cell>
        </row>
        <row r="885">
          <cell r="C885" t="str">
            <v>Grey Heron</v>
          </cell>
          <cell r="D885" t="str">
            <v>Ardea cinerea</v>
          </cell>
          <cell r="E885" t="str">
            <v>Linnaeus, 1758</v>
          </cell>
          <cell r="F885" t="str">
            <v>R</v>
          </cell>
          <cell r="G885" t="str">
            <v>LC</v>
          </cell>
          <cell r="H885" t="str">
            <v>Y</v>
          </cell>
          <cell r="I885" t="str">
            <v>Y</v>
          </cell>
          <cell r="L885" t="str">
            <v>Y</v>
          </cell>
          <cell r="M885" t="str">
            <v>Y</v>
          </cell>
          <cell r="N885" t="str">
            <v>Y</v>
          </cell>
          <cell r="P885" t="str">
            <v>Y</v>
          </cell>
          <cell r="Q885" t="str">
            <v>Y</v>
          </cell>
          <cell r="R885" t="str">
            <v>Y</v>
          </cell>
          <cell r="W885" t="str">
            <v>Gray Heron (2); Gray Heron (9)</v>
          </cell>
        </row>
        <row r="886">
          <cell r="C886" t="str">
            <v>Great Blue Heron</v>
          </cell>
          <cell r="D886" t="str">
            <v>Ardea herodias</v>
          </cell>
          <cell r="E886" t="str">
            <v>Linnaeus, 1758</v>
          </cell>
          <cell r="F886" t="str">
            <v>R</v>
          </cell>
          <cell r="G886" t="str">
            <v>LC</v>
          </cell>
          <cell r="H886" t="str">
            <v>Y</v>
          </cell>
          <cell r="I886" t="str">
            <v>Y</v>
          </cell>
          <cell r="M886" t="str">
            <v>Y</v>
          </cell>
          <cell r="P886" t="str">
            <v>Y</v>
          </cell>
          <cell r="Q886" t="str">
            <v>Y</v>
          </cell>
          <cell r="R886" t="str">
            <v>Y</v>
          </cell>
        </row>
        <row r="887">
          <cell r="C887" t="str">
            <v>Cocoi Heron</v>
          </cell>
          <cell r="D887" t="str">
            <v>Ardea cocoi</v>
          </cell>
          <cell r="E887" t="str">
            <v>Linnaeus, 1766</v>
          </cell>
          <cell r="F887" t="str">
            <v>R</v>
          </cell>
          <cell r="G887" t="str">
            <v>LC</v>
          </cell>
          <cell r="I887" t="str">
            <v>Y</v>
          </cell>
          <cell r="P887" t="str">
            <v>Y</v>
          </cell>
          <cell r="Q887" t="str">
            <v>Y</v>
          </cell>
          <cell r="R887" t="str">
            <v>Y</v>
          </cell>
        </row>
        <row r="888">
          <cell r="C888" t="str">
            <v>White-necked Heron</v>
          </cell>
          <cell r="D888" t="str">
            <v>Ardea pacifica</v>
          </cell>
          <cell r="E888" t="str">
            <v>Latham, 1801</v>
          </cell>
          <cell r="F888" t="str">
            <v>R</v>
          </cell>
          <cell r="G888" t="str">
            <v>LC</v>
          </cell>
          <cell r="L888" t="str">
            <v>Y</v>
          </cell>
          <cell r="Q888" t="str">
            <v>Y</v>
          </cell>
          <cell r="S888" t="str">
            <v>Y</v>
          </cell>
          <cell r="W888" t="str">
            <v>Pacific Heron (10)</v>
          </cell>
        </row>
        <row r="889">
          <cell r="C889" t="str">
            <v>Black-headed Heron</v>
          </cell>
          <cell r="D889" t="str">
            <v>Ardea melanocephala</v>
          </cell>
          <cell r="E889" t="str">
            <v>Vigors &amp; Children, 1826</v>
          </cell>
          <cell r="F889" t="str">
            <v>R</v>
          </cell>
          <cell r="G889" t="str">
            <v>LC</v>
          </cell>
          <cell r="H889" t="str">
            <v>Y</v>
          </cell>
          <cell r="M889" t="str">
            <v>Y</v>
          </cell>
          <cell r="N889" t="str">
            <v>Y</v>
          </cell>
          <cell r="Q889" t="str">
            <v>Y</v>
          </cell>
        </row>
        <row r="890">
          <cell r="C890" t="str">
            <v>Madagascar Heron</v>
          </cell>
          <cell r="D890" t="str">
            <v>Ardea humbloti</v>
          </cell>
          <cell r="E890" t="str">
            <v>Milne-Edwards &amp; Grandidier, 1885</v>
          </cell>
          <cell r="F890" t="str">
            <v>R</v>
          </cell>
          <cell r="G890" t="str">
            <v>EN</v>
          </cell>
          <cell r="N890" t="str">
            <v>Y</v>
          </cell>
          <cell r="Q890" t="str">
            <v>Y</v>
          </cell>
          <cell r="W890" t="str">
            <v>Humblot's Heron (10); Humblot's Heron (15)</v>
          </cell>
        </row>
        <row r="891">
          <cell r="C891" t="str">
            <v>Goliath Heron</v>
          </cell>
          <cell r="D891" t="str">
            <v>Ardea goliath</v>
          </cell>
          <cell r="E891" t="str">
            <v>Cretzschmar, 1827</v>
          </cell>
          <cell r="F891" t="str">
            <v>R</v>
          </cell>
          <cell r="G891" t="str">
            <v>LC</v>
          </cell>
          <cell r="H891" t="str">
            <v>Y</v>
          </cell>
          <cell r="M891" t="str">
            <v>Y</v>
          </cell>
          <cell r="N891" t="str">
            <v>Y</v>
          </cell>
          <cell r="Q891" t="str">
            <v>Y</v>
          </cell>
        </row>
        <row r="892">
          <cell r="C892" t="str">
            <v>White-bellied Heron</v>
          </cell>
          <cell r="D892" t="str">
            <v>Ardea insignis</v>
          </cell>
          <cell r="E892" t="str">
            <v>Hume, 1878</v>
          </cell>
          <cell r="F892" t="str">
            <v>R</v>
          </cell>
          <cell r="G892" t="str">
            <v>CR</v>
          </cell>
          <cell r="Q892" t="str">
            <v>Y</v>
          </cell>
        </row>
        <row r="893">
          <cell r="C893" t="str">
            <v>Great-billed Heron</v>
          </cell>
          <cell r="D893" t="str">
            <v>Ardea sumatrana</v>
          </cell>
          <cell r="E893" t="str">
            <v>Raffles, 1822</v>
          </cell>
          <cell r="F893" t="str">
            <v>R</v>
          </cell>
          <cell r="G893" t="str">
            <v>LC</v>
          </cell>
          <cell r="L893" t="str">
            <v>Y</v>
          </cell>
          <cell r="Q893" t="str">
            <v>Y</v>
          </cell>
        </row>
        <row r="894">
          <cell r="C894" t="str">
            <v>Purple Heron</v>
          </cell>
          <cell r="D894" t="str">
            <v>Ardea purpurea</v>
          </cell>
          <cell r="E894" t="str">
            <v>Linnaeus, 1766</v>
          </cell>
          <cell r="F894" t="str">
            <v>R</v>
          </cell>
          <cell r="G894" t="str">
            <v>LC</v>
          </cell>
          <cell r="H894" t="str">
            <v>Y</v>
          </cell>
          <cell r="M894" t="str">
            <v>Y</v>
          </cell>
          <cell r="N894" t="str">
            <v>Y</v>
          </cell>
          <cell r="Q894" t="str">
            <v>Y</v>
          </cell>
          <cell r="X894" t="str">
            <v>Ardea purpurea (Sibley and Monroe 1990, 1993) was split into A. purpurea and A. bournei by Hazevoet (1995). This treatment is not followed by the BirdLife Taxonomic Working Group although we do recognise consistent behavioural differences and that bournei is paler overall in colouration.</v>
          </cell>
        </row>
        <row r="895">
          <cell r="D895" t="str">
            <v>Ardea bournei</v>
          </cell>
          <cell r="E895" t="str">
            <v>Naurois, 1966</v>
          </cell>
          <cell r="F895" t="str">
            <v>NR</v>
          </cell>
          <cell r="G895" t="str">
            <v>NR</v>
          </cell>
          <cell r="T895" t="str">
            <v>Y</v>
          </cell>
          <cell r="U895" t="str">
            <v>Hazevoet (1995)</v>
          </cell>
          <cell r="X895" t="str">
            <v>Ardea purpurea (Sibley and Monroe 1990, 1993) was split into A. purpurea and A. bournei by Hazevoet (1995). This treatment is not followed by the BirdLife Taxonomic Working Group although we do recognise consistent behavioural differences and that bournei is paler overall in colouration.</v>
          </cell>
        </row>
        <row r="896">
          <cell r="C896" t="str">
            <v>Pied Heron</v>
          </cell>
          <cell r="D896" t="str">
            <v>Ardea picata</v>
          </cell>
          <cell r="E896" t="str">
            <v>Gould, 1845</v>
          </cell>
          <cell r="F896" t="str">
            <v>R</v>
          </cell>
          <cell r="G896" t="str">
            <v>LC</v>
          </cell>
          <cell r="L896" t="str">
            <v>Y</v>
          </cell>
          <cell r="Q896" t="str">
            <v>Y</v>
          </cell>
          <cell r="V896" t="str">
            <v>Egretta picata (5)</v>
          </cell>
        </row>
        <row r="897">
          <cell r="D897" t="str">
            <v>Casmerodius albus</v>
          </cell>
          <cell r="E897" t="str">
            <v>(Linnaeus, 1758)</v>
          </cell>
          <cell r="F897" t="str">
            <v>NR</v>
          </cell>
          <cell r="G897" t="str">
            <v>NR</v>
          </cell>
          <cell r="L897" t="str">
            <v>Y</v>
          </cell>
          <cell r="X897" t="str">
            <v>Casmerodius albus (Sibley and Monroe 1990, 1993) is retained as a cross-regional species contra Christidis and Boles (2008) who move C. albus into the genus Ardea and split it into two cross-regional species A. alba and A. modesta (note gender agreement of specific name for alba).</v>
          </cell>
        </row>
        <row r="898">
          <cell r="C898" t="str">
            <v>Great Egret</v>
          </cell>
          <cell r="D898" t="str">
            <v>Casmerodius albus</v>
          </cell>
          <cell r="E898" t="str">
            <v>(Linnaeus, 1758)</v>
          </cell>
          <cell r="F898" t="str">
            <v>R</v>
          </cell>
          <cell r="G898" t="str">
            <v>LC</v>
          </cell>
          <cell r="H898" t="str">
            <v>Y</v>
          </cell>
          <cell r="I898" t="str">
            <v>Y</v>
          </cell>
          <cell r="M898" t="str">
            <v>Y</v>
          </cell>
          <cell r="N898" t="str">
            <v>Y</v>
          </cell>
          <cell r="P898" t="str">
            <v>Y</v>
          </cell>
          <cell r="Q898" t="str">
            <v>Y</v>
          </cell>
          <cell r="R898" t="str">
            <v>Y</v>
          </cell>
          <cell r="S898" t="str">
            <v>Y</v>
          </cell>
          <cell r="V898" t="str">
            <v>Ardea alba (2); Egretta alba (6); Egretta alba (7); Ardea alba (9); Egretta alba (11); Egretta alba (12)</v>
          </cell>
          <cell r="W898" t="str">
            <v>Great White Egret (6); Great White Egret (7); Great White Heron (12)</v>
          </cell>
          <cell r="X898" t="str">
            <v>Casmerodius albus (Sibley and Monroe 1990, 1993) is retained as a cross-regional species contra Christidis and Boles (2008) who move C. albus into the genus Ardea and split it into two cross-regional species A. alba and A. modesta (note gender agreement of specific name for alba).</v>
          </cell>
        </row>
        <row r="899">
          <cell r="D899" t="str">
            <v>Casmerodius modestus</v>
          </cell>
          <cell r="E899" t="str">
            <v>(Gray, 1831)</v>
          </cell>
          <cell r="F899" t="str">
            <v>NR</v>
          </cell>
          <cell r="G899" t="str">
            <v>NR</v>
          </cell>
          <cell r="L899" t="str">
            <v>Y</v>
          </cell>
          <cell r="V899" t="str">
            <v>Ardea modesta (5)</v>
          </cell>
          <cell r="X899" t="str">
            <v>Casmerodius albus (Sibley and Monroe 1990, 1993) is retained as a cross-regional species contra Christidis and Boles (2008) who move C. albus into the genus Ardea and split it into two cross-regional species A. alba and A. modesta (note gender agreement of specific name for alba).</v>
          </cell>
        </row>
        <row r="900">
          <cell r="C900" t="str">
            <v>Capped Heron</v>
          </cell>
          <cell r="D900" t="str">
            <v>Pilherodius pileatus</v>
          </cell>
          <cell r="E900" t="str">
            <v>(Boddaert, 1783)</v>
          </cell>
          <cell r="F900" t="str">
            <v>R</v>
          </cell>
          <cell r="G900" t="str">
            <v>LC</v>
          </cell>
          <cell r="I900" t="str">
            <v>Y</v>
          </cell>
          <cell r="P900" t="str">
            <v>Y</v>
          </cell>
          <cell r="Q900" t="str">
            <v>Y</v>
          </cell>
          <cell r="R900" t="str">
            <v>Y</v>
          </cell>
          <cell r="V900" t="str">
            <v>Nycticorax pileatus (11)</v>
          </cell>
        </row>
        <row r="901">
          <cell r="C901" t="str">
            <v>Whistling Heron</v>
          </cell>
          <cell r="D901" t="str">
            <v>Syrigma sibilatrix</v>
          </cell>
          <cell r="E901" t="str">
            <v>(Temminck, 1824)</v>
          </cell>
          <cell r="F901" t="str">
            <v>R</v>
          </cell>
          <cell r="G901" t="str">
            <v>LC</v>
          </cell>
          <cell r="P901" t="str">
            <v>Y</v>
          </cell>
          <cell r="Q901" t="str">
            <v>Y</v>
          </cell>
          <cell r="R901" t="str">
            <v>Y</v>
          </cell>
        </row>
        <row r="902">
          <cell r="C902" t="str">
            <v>Intermediate Egret</v>
          </cell>
          <cell r="D902" t="str">
            <v>Mesophoyx intermedia</v>
          </cell>
          <cell r="E902" t="str">
            <v>(Wagler, 1829)</v>
          </cell>
          <cell r="F902" t="str">
            <v>R</v>
          </cell>
          <cell r="G902" t="str">
            <v>LC</v>
          </cell>
          <cell r="H902" t="str">
            <v>Y</v>
          </cell>
          <cell r="I902" t="str">
            <v>Y</v>
          </cell>
          <cell r="L902" t="str">
            <v>Y</v>
          </cell>
          <cell r="M902" t="str">
            <v>Y</v>
          </cell>
          <cell r="N902" t="str">
            <v>Y</v>
          </cell>
          <cell r="Q902" t="str">
            <v>Y</v>
          </cell>
          <cell r="S902" t="str">
            <v>Y</v>
          </cell>
          <cell r="V902" t="str">
            <v>Ardea intermedia (5); Egretta intermedia (6); Egretta intermedia (7); Egretta intermedia (12)</v>
          </cell>
          <cell r="W902" t="str">
            <v>Yellow-billed Egret (7)</v>
          </cell>
        </row>
        <row r="903">
          <cell r="C903" t="str">
            <v>Reddish Egret</v>
          </cell>
          <cell r="D903" t="str">
            <v>Egretta rufescens</v>
          </cell>
          <cell r="E903" t="str">
            <v>(Gmelin, 1789)</v>
          </cell>
          <cell r="F903" t="str">
            <v>R</v>
          </cell>
          <cell r="G903" t="str">
            <v>NT</v>
          </cell>
          <cell r="I903" t="str">
            <v>Y</v>
          </cell>
          <cell r="P903" t="str">
            <v>Y</v>
          </cell>
          <cell r="Q903" t="str">
            <v>Y</v>
          </cell>
          <cell r="R903" t="str">
            <v>Y</v>
          </cell>
          <cell r="V903" t="str">
            <v>Hydranassa rufescens (11)</v>
          </cell>
        </row>
        <row r="904">
          <cell r="C904" t="str">
            <v>Slaty Egret</v>
          </cell>
          <cell r="D904" t="str">
            <v>Egretta vinaceigula</v>
          </cell>
          <cell r="E904" t="str">
            <v>(Sharpe, 1895)</v>
          </cell>
          <cell r="F904" t="str">
            <v>R</v>
          </cell>
          <cell r="G904" t="str">
            <v>VU</v>
          </cell>
          <cell r="N904" t="str">
            <v>Y</v>
          </cell>
          <cell r="Q904" t="str">
            <v>Y</v>
          </cell>
        </row>
        <row r="905">
          <cell r="C905" t="str">
            <v>Black Heron</v>
          </cell>
          <cell r="D905" t="str">
            <v>Egretta ardesiaca</v>
          </cell>
          <cell r="E905" t="str">
            <v>(Wagler, 1827)</v>
          </cell>
          <cell r="F905" t="str">
            <v>R</v>
          </cell>
          <cell r="G905" t="str">
            <v>LC</v>
          </cell>
          <cell r="H905" t="str">
            <v>Y</v>
          </cell>
          <cell r="N905" t="str">
            <v>Y</v>
          </cell>
          <cell r="Q905" t="str">
            <v>Y</v>
          </cell>
          <cell r="W905" t="str">
            <v>Black Egret (7)</v>
          </cell>
        </row>
        <row r="906">
          <cell r="C906" t="str">
            <v>Tricoloured Heron</v>
          </cell>
          <cell r="D906" t="str">
            <v>Egretta tricolor</v>
          </cell>
          <cell r="E906" t="str">
            <v>(Müller, 1776)</v>
          </cell>
          <cell r="F906" t="str">
            <v>R</v>
          </cell>
          <cell r="G906" t="str">
            <v>LC</v>
          </cell>
          <cell r="H906" t="str">
            <v>Y</v>
          </cell>
          <cell r="I906" t="str">
            <v>Y</v>
          </cell>
          <cell r="P906" t="str">
            <v>Y</v>
          </cell>
          <cell r="Q906" t="str">
            <v>Y</v>
          </cell>
          <cell r="R906" t="str">
            <v>Y</v>
          </cell>
          <cell r="V906" t="str">
            <v>Hydranassa tricolor (11)</v>
          </cell>
          <cell r="W906" t="str">
            <v>Tricolored Heron (2); Tricolored Heron (9); Tricolored Heron (10); Tricolored Heron (11); Tricolored Heron (15)</v>
          </cell>
        </row>
        <row r="907">
          <cell r="C907" t="str">
            <v>White-faced Heron</v>
          </cell>
          <cell r="D907" t="str">
            <v>Egretta novaehollandiae</v>
          </cell>
          <cell r="E907" t="str">
            <v>(Latham, 1790)</v>
          </cell>
          <cell r="F907" t="str">
            <v>R</v>
          </cell>
          <cell r="G907" t="str">
            <v>LC</v>
          </cell>
          <cell r="L907" t="str">
            <v>Y</v>
          </cell>
          <cell r="Q907" t="str">
            <v>Y</v>
          </cell>
          <cell r="S907" t="str">
            <v>Y</v>
          </cell>
          <cell r="V907" t="str">
            <v>Ardea novaehollandiae (12)</v>
          </cell>
        </row>
        <row r="908">
          <cell r="C908" t="str">
            <v>Little Blue Heron</v>
          </cell>
          <cell r="D908" t="str">
            <v>Egretta caerulea</v>
          </cell>
          <cell r="E908" t="str">
            <v>(Linnaeus, 1758)</v>
          </cell>
          <cell r="F908" t="str">
            <v>R</v>
          </cell>
          <cell r="G908" t="str">
            <v>LC</v>
          </cell>
          <cell r="H908" t="str">
            <v>Y</v>
          </cell>
          <cell r="I908" t="str">
            <v>Y</v>
          </cell>
          <cell r="N908" t="str">
            <v>Y</v>
          </cell>
          <cell r="P908" t="str">
            <v>Y</v>
          </cell>
          <cell r="Q908" t="str">
            <v>Y</v>
          </cell>
          <cell r="R908" t="str">
            <v>Y</v>
          </cell>
          <cell r="V908" t="str">
            <v>Hydranassa caerulea (11)</v>
          </cell>
        </row>
        <row r="909">
          <cell r="D909" t="str">
            <v>Egretta garzetta</v>
          </cell>
          <cell r="E909" t="str">
            <v>(Linnaeus, 1766)</v>
          </cell>
          <cell r="F909" t="str">
            <v>NR</v>
          </cell>
          <cell r="G909" t="str">
            <v>NR</v>
          </cell>
          <cell r="H909" t="str">
            <v>Y</v>
          </cell>
          <cell r="I909" t="str">
            <v>Y</v>
          </cell>
          <cell r="M909" t="str">
            <v>Y</v>
          </cell>
          <cell r="N909" t="str">
            <v>Y</v>
          </cell>
          <cell r="P909" t="str">
            <v>Y</v>
          </cell>
          <cell r="Q909" t="str">
            <v>Y</v>
          </cell>
          <cell r="R909" t="str">
            <v>Y</v>
          </cell>
          <cell r="S909" t="str">
            <v>Y</v>
          </cell>
          <cell r="X909" t="str">
            <v>Egretta garzetta and E. dimorpha (Sibley and Monroe 1990, 1993) have been lumped into E. garzetta following Kushlan and Hancock (2005) who also lump E. gularis with E. garzetta; this latter treatment is under review by the BirdLife Taxonomic Working Group.</v>
          </cell>
        </row>
        <row r="910">
          <cell r="C910" t="str">
            <v>Little Egret</v>
          </cell>
          <cell r="D910" t="str">
            <v>Egretta garzetta</v>
          </cell>
          <cell r="E910" t="str">
            <v>(Linnaeus, 1766)</v>
          </cell>
          <cell r="F910" t="str">
            <v>R</v>
          </cell>
          <cell r="G910" t="str">
            <v>LC</v>
          </cell>
          <cell r="L910" t="str">
            <v>Y</v>
          </cell>
          <cell r="T910" t="str">
            <v>Y</v>
          </cell>
          <cell r="U910" t="str">
            <v>Kushlan and Hancock (2005)</v>
          </cell>
          <cell r="X910" t="str">
            <v>Egretta garzetta and E. dimorpha (Sibley and Monroe 1990, 1993) have been lumped into E. garzetta following Kushlan and Hancock (2005) who also lump E. gularis with E. garzetta; this latter treatment is under review by the BirdLife Taxonomic Working Group.</v>
          </cell>
        </row>
        <row r="911">
          <cell r="C911" t="str">
            <v>Western Reef-egret</v>
          </cell>
          <cell r="D911" t="str">
            <v>Egretta gularis</v>
          </cell>
          <cell r="E911" t="str">
            <v>(Bosc, 1792)</v>
          </cell>
          <cell r="F911" t="str">
            <v>R</v>
          </cell>
          <cell r="G911" t="str">
            <v>LC</v>
          </cell>
          <cell r="H911" t="str">
            <v>Y</v>
          </cell>
          <cell r="I911" t="str">
            <v>Y</v>
          </cell>
          <cell r="M911" t="str">
            <v>Y</v>
          </cell>
          <cell r="P911" t="str">
            <v>Y</v>
          </cell>
          <cell r="Q911" t="str">
            <v>Y</v>
          </cell>
          <cell r="R911" t="str">
            <v>Y</v>
          </cell>
          <cell r="W911" t="str">
            <v>Western Reef Egret (1); Western Reef Egret (1); Western Reef-Heron (2); Western Reef Heron (6); Western Reef-Heron (9); Western Reef Heron (15)</v>
          </cell>
          <cell r="X911" t="str">
            <v>Egretta garzetta and E. dimorpha (Sibley and Monroe 1990, 1993) have been lumped into E. garzetta following Kushlan and Hancock (2005) who also lump E. gularis with E. garzetta; this latter treatment is under review by the BirdLife Taxonomic Working Group.</v>
          </cell>
        </row>
        <row r="912">
          <cell r="D912" t="str">
            <v>Egretta gularis</v>
          </cell>
          <cell r="E912" t="str">
            <v>(Bosc, 1792)</v>
          </cell>
          <cell r="F912" t="str">
            <v>NR</v>
          </cell>
          <cell r="G912" t="str">
            <v>NR</v>
          </cell>
          <cell r="N912" t="str">
            <v>Y</v>
          </cell>
          <cell r="X912" t="str">
            <v>Egretta gularis and E. dimorpha (Sibley and Monroe 1990, 1993) are retained as separate species contra Dowsett and Forbes-Watson (1993) who include dimorpha as a subspecies of E. gularis.</v>
          </cell>
        </row>
        <row r="913">
          <cell r="D913" t="str">
            <v>Egretta dimorpha</v>
          </cell>
          <cell r="E913" t="str">
            <v>Hartert, 1914</v>
          </cell>
          <cell r="F913" t="str">
            <v>NR</v>
          </cell>
          <cell r="G913" t="str">
            <v>NR</v>
          </cell>
          <cell r="Q913" t="str">
            <v>Y</v>
          </cell>
          <cell r="X913" t="str">
            <v>Egretta garzetta and E. dimorpha (Sibley and Monroe 1990, 1993) have been lumped into E. garzetta following Kushlan and Hancock (2005) who also lump E. gularis with E. garzetta; this latter treatment is under review by the BirdLife Taxonomic Working Group.</v>
          </cell>
        </row>
        <row r="914">
          <cell r="C914" t="str">
            <v>Snowy Egret</v>
          </cell>
          <cell r="D914" t="str">
            <v>Egretta thula</v>
          </cell>
          <cell r="E914" t="str">
            <v>(Molina, 1782)</v>
          </cell>
          <cell r="F914" t="str">
            <v>R</v>
          </cell>
          <cell r="G914" t="str">
            <v>LC</v>
          </cell>
          <cell r="H914" t="str">
            <v>Y</v>
          </cell>
          <cell r="I914" t="str">
            <v>Y</v>
          </cell>
          <cell r="P914" t="str">
            <v>Y</v>
          </cell>
          <cell r="Q914" t="str">
            <v>Y</v>
          </cell>
          <cell r="R914" t="str">
            <v>Y</v>
          </cell>
        </row>
        <row r="915">
          <cell r="C915" t="str">
            <v>Chinese Egret</v>
          </cell>
          <cell r="D915" t="str">
            <v>Egretta eulophotes</v>
          </cell>
          <cell r="E915" t="str">
            <v>(Swinhoe, 1860)</v>
          </cell>
          <cell r="F915" t="str">
            <v>R</v>
          </cell>
          <cell r="G915" t="str">
            <v>VU</v>
          </cell>
          <cell r="I915" t="str">
            <v>Y</v>
          </cell>
          <cell r="Q915" t="str">
            <v>Y</v>
          </cell>
        </row>
        <row r="916">
          <cell r="C916" t="str">
            <v>Pacific Reef-egret</v>
          </cell>
          <cell r="D916" t="str">
            <v>Egretta sacra</v>
          </cell>
          <cell r="E916" t="str">
            <v>(Gmelin, 1789)</v>
          </cell>
          <cell r="F916" t="str">
            <v>R</v>
          </cell>
          <cell r="G916" t="str">
            <v>LC</v>
          </cell>
          <cell r="L916" t="str">
            <v>Y</v>
          </cell>
          <cell r="Q916" t="str">
            <v>Y</v>
          </cell>
          <cell r="S916" t="str">
            <v>Y</v>
          </cell>
          <cell r="W916" t="str">
            <v>Eastern Reef Egret (5); Reef Heron (12); Pacific Reef Heron (15)</v>
          </cell>
        </row>
        <row r="917">
          <cell r="C917" t="str">
            <v>Red-billed Tropicbird</v>
          </cell>
          <cell r="D917" t="str">
            <v>Phaethon aethereus</v>
          </cell>
          <cell r="E917" t="str">
            <v>Linnaeus, 1758</v>
          </cell>
          <cell r="F917" t="str">
            <v>R</v>
          </cell>
          <cell r="G917" t="str">
            <v>LC</v>
          </cell>
          <cell r="H917" t="str">
            <v>Y</v>
          </cell>
          <cell r="I917" t="str">
            <v>Y</v>
          </cell>
          <cell r="M917" t="str">
            <v>Y</v>
          </cell>
          <cell r="N917" t="str">
            <v>Y</v>
          </cell>
          <cell r="P917" t="str">
            <v>Y</v>
          </cell>
          <cell r="Q917" t="str">
            <v>Y</v>
          </cell>
          <cell r="R917" t="str">
            <v>Y</v>
          </cell>
        </row>
        <row r="918">
          <cell r="C918" t="str">
            <v>Red-tailed Tropicbird</v>
          </cell>
          <cell r="D918" t="str">
            <v>Phaethon rubricauda</v>
          </cell>
          <cell r="E918" t="str">
            <v>Boddaert, 1783</v>
          </cell>
          <cell r="F918" t="str">
            <v>R</v>
          </cell>
          <cell r="G918" t="str">
            <v>LC</v>
          </cell>
          <cell r="I918" t="str">
            <v>Y</v>
          </cell>
          <cell r="L918" t="str">
            <v>Y</v>
          </cell>
          <cell r="N918" t="str">
            <v>Y</v>
          </cell>
          <cell r="P918" t="str">
            <v>Y</v>
          </cell>
          <cell r="Q918" t="str">
            <v>Y</v>
          </cell>
          <cell r="R918" t="str">
            <v>Y</v>
          </cell>
          <cell r="S918" t="str">
            <v>Y</v>
          </cell>
        </row>
        <row r="919">
          <cell r="C919" t="str">
            <v>White-tailed Tropicbird</v>
          </cell>
          <cell r="D919" t="str">
            <v>Phaethon lepturus</v>
          </cell>
          <cell r="E919" t="str">
            <v>Daudin, 1802</v>
          </cell>
          <cell r="F919" t="str">
            <v>R</v>
          </cell>
          <cell r="G919" t="str">
            <v>LC</v>
          </cell>
          <cell r="H919" t="str">
            <v>Y</v>
          </cell>
          <cell r="I919" t="str">
            <v>Y</v>
          </cell>
          <cell r="L919" t="str">
            <v>Y</v>
          </cell>
          <cell r="N919" t="str">
            <v>Y</v>
          </cell>
          <cell r="P919" t="str">
            <v>Y</v>
          </cell>
          <cell r="Q919" t="str">
            <v>Y</v>
          </cell>
          <cell r="R919" t="str">
            <v>Y</v>
          </cell>
          <cell r="S919" t="str">
            <v>Y</v>
          </cell>
        </row>
        <row r="920">
          <cell r="C920" t="str">
            <v>Magnificent Frigatebird</v>
          </cell>
          <cell r="D920" t="str">
            <v>Fregata magnificens</v>
          </cell>
          <cell r="E920" t="str">
            <v>Mathews, 1914</v>
          </cell>
          <cell r="F920" t="str">
            <v>R</v>
          </cell>
          <cell r="G920" t="str">
            <v>LC</v>
          </cell>
          <cell r="H920" t="str">
            <v>Y</v>
          </cell>
          <cell r="I920" t="str">
            <v>Y</v>
          </cell>
          <cell r="M920" t="str">
            <v>Y</v>
          </cell>
          <cell r="N920" t="str">
            <v>Y</v>
          </cell>
          <cell r="P920" t="str">
            <v>Y</v>
          </cell>
          <cell r="Q920" t="str">
            <v>Y</v>
          </cell>
          <cell r="R920" t="str">
            <v>Y</v>
          </cell>
        </row>
        <row r="921">
          <cell r="C921" t="str">
            <v>Ascension Frigatebird</v>
          </cell>
          <cell r="D921" t="str">
            <v>Fregata aquila</v>
          </cell>
          <cell r="E921" t="str">
            <v>(Linnaeus, 1758)</v>
          </cell>
          <cell r="F921" t="str">
            <v>R</v>
          </cell>
          <cell r="G921" t="str">
            <v>VU</v>
          </cell>
          <cell r="H921" t="str">
            <v>Y</v>
          </cell>
          <cell r="N921" t="str">
            <v>Y</v>
          </cell>
          <cell r="Q921" t="str">
            <v>Y</v>
          </cell>
          <cell r="W921" t="str">
            <v>Ascension Is. Frigatebird (7)</v>
          </cell>
        </row>
        <row r="922">
          <cell r="C922" t="str">
            <v>Greater Frigatebird</v>
          </cell>
          <cell r="D922" t="str">
            <v>Fregata minor</v>
          </cell>
          <cell r="E922" t="str">
            <v>(Gmelin, 1789)</v>
          </cell>
          <cell r="F922" t="str">
            <v>R</v>
          </cell>
          <cell r="G922" t="str">
            <v>LC</v>
          </cell>
          <cell r="I922" t="str">
            <v>Y</v>
          </cell>
          <cell r="L922" t="str">
            <v>Y</v>
          </cell>
          <cell r="N922" t="str">
            <v>Y</v>
          </cell>
          <cell r="P922" t="str">
            <v>Y</v>
          </cell>
          <cell r="Q922" t="str">
            <v>Y</v>
          </cell>
          <cell r="R922" t="str">
            <v>Y</v>
          </cell>
          <cell r="S922" t="str">
            <v>Y</v>
          </cell>
          <cell r="W922" t="str">
            <v>Great Frigatebird (2); Great Frigatebird (5); Great Frigatebird (9); Great Frigatebird (10); Great Frigatebird (11); Great Frigatebird (15)</v>
          </cell>
        </row>
        <row r="923">
          <cell r="C923" t="str">
            <v>Lesser Frigatebird</v>
          </cell>
          <cell r="D923" t="str">
            <v>Fregata ariel</v>
          </cell>
          <cell r="E923" t="str">
            <v>(Gray, 1845)</v>
          </cell>
          <cell r="F923" t="str">
            <v>R</v>
          </cell>
          <cell r="G923" t="str">
            <v>LC</v>
          </cell>
          <cell r="H923" t="str">
            <v>Y</v>
          </cell>
          <cell r="I923" t="str">
            <v>Y</v>
          </cell>
          <cell r="L923" t="str">
            <v>Y</v>
          </cell>
          <cell r="N923" t="str">
            <v>Y</v>
          </cell>
          <cell r="P923" t="str">
            <v>Y</v>
          </cell>
          <cell r="Q923" t="str">
            <v>Y</v>
          </cell>
          <cell r="R923" t="str">
            <v>Y</v>
          </cell>
          <cell r="S923" t="str">
            <v>Y</v>
          </cell>
        </row>
        <row r="924">
          <cell r="C924" t="str">
            <v>Christmas Island Frigatebird</v>
          </cell>
          <cell r="D924" t="str">
            <v>Fregata andrewsi</v>
          </cell>
          <cell r="E924" t="str">
            <v>Mathews, 1914</v>
          </cell>
          <cell r="F924" t="str">
            <v>R</v>
          </cell>
          <cell r="G924" t="str">
            <v>CR</v>
          </cell>
          <cell r="L924" t="str">
            <v>Y</v>
          </cell>
          <cell r="N924" t="str">
            <v>Y</v>
          </cell>
          <cell r="Q924" t="str">
            <v>Y</v>
          </cell>
          <cell r="W924" t="str">
            <v>Christmas Frigatebird (15)</v>
          </cell>
        </row>
        <row r="925">
          <cell r="C925" t="str">
            <v>Hamerkop</v>
          </cell>
          <cell r="D925" t="str">
            <v>Scopus umbretta</v>
          </cell>
          <cell r="E925" t="str">
            <v>Gmelin, 1789</v>
          </cell>
          <cell r="F925" t="str">
            <v>R</v>
          </cell>
          <cell r="G925" t="str">
            <v>LC</v>
          </cell>
          <cell r="N925" t="str">
            <v>Y</v>
          </cell>
          <cell r="Q925" t="str">
            <v>Y</v>
          </cell>
        </row>
        <row r="926">
          <cell r="C926" t="str">
            <v>Shoebill</v>
          </cell>
          <cell r="D926" t="str">
            <v>Balaeniceps rex</v>
          </cell>
          <cell r="E926" t="str">
            <v>Gould, 1850</v>
          </cell>
          <cell r="F926" t="str">
            <v>R</v>
          </cell>
          <cell r="G926" t="str">
            <v>VU</v>
          </cell>
          <cell r="N926" t="str">
            <v>Y</v>
          </cell>
          <cell r="Q926" t="str">
            <v>Y</v>
          </cell>
        </row>
        <row r="927">
          <cell r="C927" t="str">
            <v>Great White Pelican</v>
          </cell>
          <cell r="D927" t="str">
            <v>Pelecanus onocrotalus</v>
          </cell>
          <cell r="E927" t="str">
            <v>Linnaeus, 1758</v>
          </cell>
          <cell r="F927" t="str">
            <v>R</v>
          </cell>
          <cell r="G927" t="str">
            <v>LC</v>
          </cell>
          <cell r="H927" t="str">
            <v>Y</v>
          </cell>
          <cell r="M927" t="str">
            <v>Y</v>
          </cell>
          <cell r="N927" t="str">
            <v>Y</v>
          </cell>
          <cell r="Q927" t="str">
            <v>Y</v>
          </cell>
          <cell r="W927" t="str">
            <v>White Pelican (6); White Pelican (7)</v>
          </cell>
        </row>
        <row r="928">
          <cell r="C928" t="str">
            <v>Pink-backed Pelican</v>
          </cell>
          <cell r="D928" t="str">
            <v>Pelecanus rufescens</v>
          </cell>
          <cell r="E928" t="str">
            <v>Gmelin, 1789</v>
          </cell>
          <cell r="F928" t="str">
            <v>R</v>
          </cell>
          <cell r="G928" t="str">
            <v>LC</v>
          </cell>
          <cell r="H928" t="str">
            <v>Y</v>
          </cell>
          <cell r="M928" t="str">
            <v>Y</v>
          </cell>
          <cell r="N928" t="str">
            <v>Y</v>
          </cell>
          <cell r="Q928" t="str">
            <v>Y</v>
          </cell>
        </row>
        <row r="929">
          <cell r="C929" t="str">
            <v>Dalmatian Pelican</v>
          </cell>
          <cell r="D929" t="str">
            <v>Pelecanus crispus</v>
          </cell>
          <cell r="E929" t="str">
            <v>Bruch, 1832</v>
          </cell>
          <cell r="F929" t="str">
            <v>R</v>
          </cell>
          <cell r="G929" t="str">
            <v>VU</v>
          </cell>
          <cell r="H929" t="str">
            <v>Y</v>
          </cell>
          <cell r="M929" t="str">
            <v>Y</v>
          </cell>
          <cell r="Q929" t="str">
            <v>Y</v>
          </cell>
        </row>
        <row r="930">
          <cell r="C930" t="str">
            <v>Spot-billed Pelican</v>
          </cell>
          <cell r="D930" t="str">
            <v>Pelecanus philippensis</v>
          </cell>
          <cell r="E930" t="str">
            <v>Gmelin, 1789</v>
          </cell>
          <cell r="F930" t="str">
            <v>R</v>
          </cell>
          <cell r="G930" t="str">
            <v>NT</v>
          </cell>
          <cell r="Q930" t="str">
            <v>Y</v>
          </cell>
        </row>
        <row r="931">
          <cell r="C931" t="str">
            <v>Australian Pelican</v>
          </cell>
          <cell r="D931" t="str">
            <v>Pelecanus conspicillatus</v>
          </cell>
          <cell r="E931" t="str">
            <v>Temminck, 1824</v>
          </cell>
          <cell r="F931" t="str">
            <v>R</v>
          </cell>
          <cell r="G931" t="str">
            <v>LC</v>
          </cell>
          <cell r="L931" t="str">
            <v>Y</v>
          </cell>
          <cell r="Q931" t="str">
            <v>Y</v>
          </cell>
          <cell r="S931" t="str">
            <v>Y</v>
          </cell>
        </row>
        <row r="932">
          <cell r="C932" t="str">
            <v>American White Pelican</v>
          </cell>
          <cell r="D932" t="str">
            <v>Pelecanus erythrorhynchos</v>
          </cell>
          <cell r="E932" t="str">
            <v>Gmelin, 1789</v>
          </cell>
          <cell r="F932" t="str">
            <v>R</v>
          </cell>
          <cell r="G932" t="str">
            <v>LC</v>
          </cell>
          <cell r="I932" t="str">
            <v>Y</v>
          </cell>
          <cell r="Q932" t="str">
            <v>Y</v>
          </cell>
          <cell r="R932" t="str">
            <v>Y</v>
          </cell>
        </row>
        <row r="933">
          <cell r="C933" t="str">
            <v>Peruvian Pelican</v>
          </cell>
          <cell r="D933" t="str">
            <v>Pelecanus thagus</v>
          </cell>
          <cell r="E933" t="str">
            <v>Molina, 1782</v>
          </cell>
          <cell r="F933" t="str">
            <v>R</v>
          </cell>
          <cell r="G933" t="str">
            <v>NT</v>
          </cell>
          <cell r="P933" t="str">
            <v>Y</v>
          </cell>
          <cell r="Q933" t="str">
            <v>Y</v>
          </cell>
          <cell r="R933" t="str">
            <v>Y</v>
          </cell>
          <cell r="X933" t="str">
            <v>Pelecanus occidentalis and P. thagus (Sibley and Monroe 1990, 1993) previously lumped into P. occidentalis following SACC (2005), are now considered distinct species following SACC (2007).</v>
          </cell>
        </row>
        <row r="934">
          <cell r="C934" t="str">
            <v>Brown Pelican</v>
          </cell>
          <cell r="D934" t="str">
            <v>Pelecanus occidentalis</v>
          </cell>
          <cell r="E934" t="str">
            <v>Linnaeus, 1766</v>
          </cell>
          <cell r="F934" t="str">
            <v>R</v>
          </cell>
          <cell r="G934" t="str">
            <v>LC</v>
          </cell>
          <cell r="P934" t="str">
            <v>Y</v>
          </cell>
          <cell r="Q934" t="str">
            <v>Y</v>
          </cell>
          <cell r="R934" t="str">
            <v>Y</v>
          </cell>
          <cell r="X934" t="str">
            <v>Pelecanus occidentalis and P. thagus (Sibley and Monroe 1990, 1993) previously lumped into P. occidentalis following SACC (2005), are now considered distinct species following SACC (2007).</v>
          </cell>
        </row>
        <row r="935">
          <cell r="D935" t="str">
            <v>Pelecanus occidentalis</v>
          </cell>
          <cell r="E935" t="str">
            <v>Linnaeus, 1766</v>
          </cell>
          <cell r="F935" t="str">
            <v>NR</v>
          </cell>
          <cell r="G935" t="str">
            <v>NR</v>
          </cell>
          <cell r="I935" t="str">
            <v>Y</v>
          </cell>
          <cell r="X935" t="str">
            <v>Pelecanus occidentalis and P. thagus (Sibley and Monroe 1990, 1993) previously lumped into P. occidentalis following SACC (2005), are now considered distinct species following SACC (2007).</v>
          </cell>
        </row>
        <row r="936">
          <cell r="C936" t="str">
            <v>Northern Gannet</v>
          </cell>
          <cell r="D936" t="str">
            <v>Morus bassanus</v>
          </cell>
          <cell r="E936" t="str">
            <v>(Linnaeus, 1758)</v>
          </cell>
          <cell r="F936" t="str">
            <v>R</v>
          </cell>
          <cell r="G936" t="str">
            <v>LC</v>
          </cell>
          <cell r="H936" t="str">
            <v>Y</v>
          </cell>
          <cell r="I936" t="str">
            <v>Y</v>
          </cell>
          <cell r="M936" t="str">
            <v>Y</v>
          </cell>
          <cell r="N936" t="str">
            <v>Y</v>
          </cell>
          <cell r="Q936" t="str">
            <v>Y</v>
          </cell>
          <cell r="R936" t="str">
            <v>Y</v>
          </cell>
          <cell r="V936" t="str">
            <v>Sula bassana (6); Sula bassana (7)</v>
          </cell>
          <cell r="W936" t="str">
            <v>Gannet (6)</v>
          </cell>
        </row>
        <row r="937">
          <cell r="C937" t="str">
            <v>Cape Gannet</v>
          </cell>
          <cell r="D937" t="str">
            <v>Morus capensis</v>
          </cell>
          <cell r="E937" t="str">
            <v>(Lichtenstein, 1823)</v>
          </cell>
          <cell r="F937" t="str">
            <v>R</v>
          </cell>
          <cell r="G937" t="str">
            <v>VU</v>
          </cell>
          <cell r="H937" t="str">
            <v>Y</v>
          </cell>
          <cell r="L937" t="str">
            <v>Y</v>
          </cell>
          <cell r="N937" t="str">
            <v>Y</v>
          </cell>
          <cell r="P937" t="str">
            <v>Y</v>
          </cell>
          <cell r="Q937" t="str">
            <v>Y</v>
          </cell>
          <cell r="R937" t="str">
            <v>Y</v>
          </cell>
          <cell r="V937" t="str">
            <v>Sula capensis (7)</v>
          </cell>
        </row>
        <row r="938">
          <cell r="C938" t="str">
            <v>Australasian Gannet</v>
          </cell>
          <cell r="D938" t="str">
            <v>Morus serrator</v>
          </cell>
          <cell r="E938" t="str">
            <v>(Gray, 1843)</v>
          </cell>
          <cell r="F938" t="str">
            <v>R</v>
          </cell>
          <cell r="G938" t="str">
            <v>LC</v>
          </cell>
          <cell r="L938" t="str">
            <v>Y</v>
          </cell>
          <cell r="N938" t="str">
            <v>Y</v>
          </cell>
          <cell r="P938" t="str">
            <v>Y</v>
          </cell>
          <cell r="Q938" t="str">
            <v>Y</v>
          </cell>
          <cell r="R938" t="str">
            <v>Y</v>
          </cell>
          <cell r="S938" t="str">
            <v>Y</v>
          </cell>
          <cell r="V938" t="str">
            <v>Sula serrator (7)</v>
          </cell>
          <cell r="W938" t="str">
            <v>Australian Gannet (10); Australian Gannet (11)</v>
          </cell>
        </row>
        <row r="939">
          <cell r="C939" t="str">
            <v>Abbott's Booby</v>
          </cell>
          <cell r="D939" t="str">
            <v>Papasula abbotti</v>
          </cell>
          <cell r="E939" t="str">
            <v>Ridgway, 1893</v>
          </cell>
          <cell r="F939" t="str">
            <v>R</v>
          </cell>
          <cell r="G939" t="str">
            <v>EN</v>
          </cell>
          <cell r="L939" t="str">
            <v>Y</v>
          </cell>
          <cell r="Q939" t="str">
            <v>Y</v>
          </cell>
        </row>
        <row r="940">
          <cell r="C940" t="str">
            <v>Blue-footed Booby</v>
          </cell>
          <cell r="D940" t="str">
            <v>Sula nebouxii</v>
          </cell>
          <cell r="E940" t="str">
            <v>Milne-Edwards, 1882</v>
          </cell>
          <cell r="F940" t="str">
            <v>R</v>
          </cell>
          <cell r="G940" t="str">
            <v>LC</v>
          </cell>
          <cell r="I940" t="str">
            <v>Y</v>
          </cell>
          <cell r="P940" t="str">
            <v>Y</v>
          </cell>
          <cell r="Q940" t="str">
            <v>Y</v>
          </cell>
          <cell r="R940" t="str">
            <v>Y</v>
          </cell>
        </row>
        <row r="941">
          <cell r="C941" t="str">
            <v>Peruvian Booby</v>
          </cell>
          <cell r="D941" t="str">
            <v>Sula variegata</v>
          </cell>
          <cell r="E941" t="str">
            <v>(Tschudi, 1843)</v>
          </cell>
          <cell r="F941" t="str">
            <v>R</v>
          </cell>
          <cell r="G941" t="str">
            <v>LC</v>
          </cell>
          <cell r="I941" t="str">
            <v>Y</v>
          </cell>
          <cell r="P941" t="str">
            <v>Y</v>
          </cell>
          <cell r="Q941" t="str">
            <v>Y</v>
          </cell>
          <cell r="R941" t="str">
            <v>Y</v>
          </cell>
        </row>
        <row r="942">
          <cell r="D942" t="str">
            <v>Sula dactylatra</v>
          </cell>
          <cell r="E942" t="str">
            <v>Lesson, 1831</v>
          </cell>
          <cell r="F942" t="str">
            <v>NR</v>
          </cell>
          <cell r="G942" t="str">
            <v>NR</v>
          </cell>
          <cell r="M942" t="str">
            <v>Y</v>
          </cell>
          <cell r="N942" t="str">
            <v>Y</v>
          </cell>
          <cell r="Q942" t="str">
            <v>Y</v>
          </cell>
          <cell r="R942" t="str">
            <v>Y</v>
          </cell>
          <cell r="S942" t="str">
            <v>Y</v>
          </cell>
          <cell r="X942" t="str">
            <v>Sula dactylatra (Sibley and Monroe 1990, 1993) has been split into S. dactylatra and S. granti following AOU (2000).</v>
          </cell>
        </row>
        <row r="943">
          <cell r="D943" t="str">
            <v>Sula dactylatra</v>
          </cell>
          <cell r="E943" t="str">
            <v>Lesson, 1831</v>
          </cell>
          <cell r="F943" t="str">
            <v>NR</v>
          </cell>
          <cell r="G943" t="str">
            <v>NR</v>
          </cell>
          <cell r="H943" t="str">
            <v>Y</v>
          </cell>
          <cell r="I943" t="str">
            <v>Y</v>
          </cell>
          <cell r="P943" t="str">
            <v>Y</v>
          </cell>
          <cell r="X943" t="str">
            <v>Sula dactylatra (Sibley and Monroe 1990, 1993) has been split into S. dactylatra and S. granti following AOU (2000). Sula dactylatra (AOU 1998 + updates) and Sula tasmani (Christidis and Boles 1994) have been lumped as S. dactylatra following Christidis and Boles (2008).</v>
          </cell>
        </row>
        <row r="944">
          <cell r="C944" t="str">
            <v>Masked Booby</v>
          </cell>
          <cell r="D944" t="str">
            <v>Sula dactylatra</v>
          </cell>
          <cell r="E944" t="str">
            <v>Lesson, 1831</v>
          </cell>
          <cell r="F944" t="str">
            <v>R</v>
          </cell>
          <cell r="G944" t="str">
            <v>LC</v>
          </cell>
          <cell r="L944" t="str">
            <v>Y</v>
          </cell>
          <cell r="X944" t="str">
            <v>Sula dactylatra (AOU 1998 + updates) and Sula tasmani (Christidis and Boles 1994) have been lumped as S. dactylatra following Christidis and Boles (2008).</v>
          </cell>
        </row>
        <row r="945">
          <cell r="C945" t="str">
            <v>Nazca Booby</v>
          </cell>
          <cell r="D945" t="str">
            <v>Sula granti</v>
          </cell>
          <cell r="E945" t="str">
            <v>Rothschild, 1902</v>
          </cell>
          <cell r="F945" t="str">
            <v>R</v>
          </cell>
          <cell r="G945" t="str">
            <v>LC</v>
          </cell>
          <cell r="I945" t="str">
            <v>Y</v>
          </cell>
          <cell r="P945" t="str">
            <v>Y</v>
          </cell>
          <cell r="X945" t="str">
            <v>Sula dactylatra (Sibley and Monroe 1990, 1993) has been split into S. dactylatra and S. granti following AOU (2000).</v>
          </cell>
        </row>
        <row r="946">
          <cell r="D946" t="str">
            <v>Sula tasmani</v>
          </cell>
          <cell r="E946" t="str">
            <v>van Tets, Meredith, Fullagar &amp; Davidson, 1988</v>
          </cell>
          <cell r="F946" t="str">
            <v>NR</v>
          </cell>
          <cell r="G946" t="str">
            <v>NR</v>
          </cell>
          <cell r="T946" t="str">
            <v>Y</v>
          </cell>
          <cell r="U946" t="str">
            <v>Christidis and Boles (1994)</v>
          </cell>
          <cell r="X946" t="str">
            <v>Sula tasmani (Christidis and Boles 1994) was overlooked by Brooks (2000); this taxon was described by van Tets et al. (1988) and was confirmed to have survived on Lord Howe Island until at least 1788. Sula dactylatra (AOU 1998 + updates) and Sula tasmani (Christidis and Boles 1994) have been lumped as S. dactylatra following Christidis and Boles (2008).</v>
          </cell>
        </row>
        <row r="947">
          <cell r="C947" t="str">
            <v>Red-footed Booby</v>
          </cell>
          <cell r="D947" t="str">
            <v>Sula sula</v>
          </cell>
          <cell r="E947" t="str">
            <v>(Linnaeus, 1766)</v>
          </cell>
          <cell r="F947" t="str">
            <v>R</v>
          </cell>
          <cell r="G947" t="str">
            <v>LC</v>
          </cell>
          <cell r="H947" t="str">
            <v>Y</v>
          </cell>
          <cell r="I947" t="str">
            <v>Y</v>
          </cell>
          <cell r="L947" t="str">
            <v>Y</v>
          </cell>
          <cell r="N947" t="str">
            <v>Y</v>
          </cell>
          <cell r="P947" t="str">
            <v>Y</v>
          </cell>
          <cell r="Q947" t="str">
            <v>Y</v>
          </cell>
          <cell r="R947" t="str">
            <v>Y</v>
          </cell>
        </row>
        <row r="948">
          <cell r="C948" t="str">
            <v>Brown Booby</v>
          </cell>
          <cell r="D948" t="str">
            <v>Sula leucogaster</v>
          </cell>
          <cell r="E948" t="str">
            <v>(Boddaert, 1783)</v>
          </cell>
          <cell r="F948" t="str">
            <v>R</v>
          </cell>
          <cell r="G948" t="str">
            <v>LC</v>
          </cell>
          <cell r="H948" t="str">
            <v>Y</v>
          </cell>
          <cell r="I948" t="str">
            <v>Y</v>
          </cell>
          <cell r="L948" t="str">
            <v>Y</v>
          </cell>
          <cell r="M948" t="str">
            <v>Y</v>
          </cell>
          <cell r="N948" t="str">
            <v>Y</v>
          </cell>
          <cell r="P948" t="str">
            <v>Y</v>
          </cell>
          <cell r="Q948" t="str">
            <v>Y</v>
          </cell>
          <cell r="R948" t="str">
            <v>Y</v>
          </cell>
          <cell r="S948" t="str">
            <v>Y</v>
          </cell>
        </row>
        <row r="949">
          <cell r="C949" t="str">
            <v>Pelagic Cormorant</v>
          </cell>
          <cell r="D949" t="str">
            <v>Phalacrocorax pelagicus</v>
          </cell>
          <cell r="E949" t="str">
            <v>Pallas, 1811</v>
          </cell>
          <cell r="F949" t="str">
            <v>R</v>
          </cell>
          <cell r="G949" t="str">
            <v>LC</v>
          </cell>
          <cell r="I949" t="str">
            <v>Y</v>
          </cell>
          <cell r="Q949" t="str">
            <v>Y</v>
          </cell>
          <cell r="R949" t="str">
            <v>Y</v>
          </cell>
          <cell r="X949" t="str">
            <v>Phalacrocorax kenyoni, described by Siegel-Causey (1991), and previously treated as a species in Collar et al. (1994), is no longer recognised as distinct following Rohwer et al. (2000) who considered it indistinguishable from P. pelagicus.</v>
          </cell>
        </row>
        <row r="950">
          <cell r="C950" t="str">
            <v>Reed Cormorant</v>
          </cell>
          <cell r="D950" t="str">
            <v>Phalacrocorax africanus</v>
          </cell>
          <cell r="E950" t="str">
            <v>(Gmelin, 1789)</v>
          </cell>
          <cell r="F950" t="str">
            <v>R</v>
          </cell>
          <cell r="G950" t="str">
            <v>LC</v>
          </cell>
          <cell r="H950" t="str">
            <v>Y</v>
          </cell>
          <cell r="M950" t="str">
            <v>Y</v>
          </cell>
          <cell r="N950" t="str">
            <v>Y</v>
          </cell>
          <cell r="Q950" t="str">
            <v>Y</v>
          </cell>
          <cell r="W950" t="str">
            <v>Long-tailed Cormorant (1); Long-tailed Cormorant (6); Long-tailed Cormorant (10)</v>
          </cell>
        </row>
        <row r="951">
          <cell r="C951" t="str">
            <v>Crowned Cormorant</v>
          </cell>
          <cell r="D951" t="str">
            <v>Phalacrocorax coronatus</v>
          </cell>
          <cell r="E951" t="str">
            <v>(Wahlberg, 1855)</v>
          </cell>
          <cell r="F951" t="str">
            <v>R</v>
          </cell>
          <cell r="G951" t="str">
            <v>NT</v>
          </cell>
          <cell r="N951" t="str">
            <v>Y</v>
          </cell>
          <cell r="Q951" t="str">
            <v>Y</v>
          </cell>
        </row>
        <row r="952">
          <cell r="C952" t="str">
            <v>Pygmy Cormorant</v>
          </cell>
          <cell r="D952" t="str">
            <v>Phalacrocorax pygmeus</v>
          </cell>
          <cell r="E952" t="str">
            <v>(Pallas, 1773)</v>
          </cell>
          <cell r="F952" t="str">
            <v>R</v>
          </cell>
          <cell r="G952" t="str">
            <v>LC</v>
          </cell>
          <cell r="H952" t="str">
            <v>Y</v>
          </cell>
          <cell r="M952" t="str">
            <v>Y</v>
          </cell>
          <cell r="Q952" t="str">
            <v>Y</v>
          </cell>
        </row>
        <row r="953">
          <cell r="C953" t="str">
            <v>Little Cormorant</v>
          </cell>
          <cell r="D953" t="str">
            <v>Phalacrocorax niger</v>
          </cell>
          <cell r="E953" t="str">
            <v>(Vieillot, 1817)</v>
          </cell>
          <cell r="F953" t="str">
            <v>R</v>
          </cell>
          <cell r="G953" t="str">
            <v>LC</v>
          </cell>
          <cell r="Q953" t="str">
            <v>Y</v>
          </cell>
        </row>
        <row r="954">
          <cell r="C954" t="str">
            <v>Little Pied Cormorant</v>
          </cell>
          <cell r="D954" t="str">
            <v>Phalacrocorax melanoleucos</v>
          </cell>
          <cell r="E954" t="str">
            <v>(Vieillot, 1817)</v>
          </cell>
          <cell r="F954" t="str">
            <v>R</v>
          </cell>
          <cell r="G954" t="str">
            <v>LC</v>
          </cell>
          <cell r="L954" t="str">
            <v>Y</v>
          </cell>
          <cell r="Q954" t="str">
            <v>Y</v>
          </cell>
          <cell r="S954" t="str">
            <v>Y</v>
          </cell>
          <cell r="V954" t="str">
            <v>Microcarbo melanoleucos (5)</v>
          </cell>
          <cell r="W954" t="str">
            <v>Little Shag (12)</v>
          </cell>
        </row>
        <row r="955">
          <cell r="C955" t="str">
            <v>Pallas's Cormorant</v>
          </cell>
          <cell r="D955" t="str">
            <v>Phalacrocorax perspicillatus</v>
          </cell>
          <cell r="E955" t="str">
            <v>Pallas, 1811</v>
          </cell>
          <cell r="F955" t="str">
            <v>R</v>
          </cell>
          <cell r="G955" t="str">
            <v>EX</v>
          </cell>
          <cell r="K955" t="str">
            <v>Y</v>
          </cell>
          <cell r="Q955" t="str">
            <v>Y</v>
          </cell>
        </row>
        <row r="956">
          <cell r="C956" t="str">
            <v>Brandt's Cormorant</v>
          </cell>
          <cell r="D956" t="str">
            <v>Phalacrocorax penicillatus</v>
          </cell>
          <cell r="E956" t="str">
            <v>(Brandt, 1837)</v>
          </cell>
          <cell r="F956" t="str">
            <v>R</v>
          </cell>
          <cell r="G956" t="str">
            <v>LC</v>
          </cell>
          <cell r="I956" t="str">
            <v>Y</v>
          </cell>
          <cell r="Q956" t="str">
            <v>Y</v>
          </cell>
          <cell r="R956" t="str">
            <v>Y</v>
          </cell>
        </row>
        <row r="957">
          <cell r="C957" t="str">
            <v>Flightless Cormorant</v>
          </cell>
          <cell r="D957" t="str">
            <v>Phalacrocorax harrisi</v>
          </cell>
          <cell r="E957" t="str">
            <v>(Rothschild, 1898)</v>
          </cell>
          <cell r="F957" t="str">
            <v>R</v>
          </cell>
          <cell r="G957" t="str">
            <v>EN</v>
          </cell>
          <cell r="P957" t="str">
            <v>Y</v>
          </cell>
          <cell r="Q957" t="str">
            <v>Y</v>
          </cell>
          <cell r="R957" t="str">
            <v>Y</v>
          </cell>
          <cell r="V957" t="str">
            <v>Nannopterum harrisi (11)</v>
          </cell>
        </row>
        <row r="958">
          <cell r="C958" t="str">
            <v>Bank Cormorant</v>
          </cell>
          <cell r="D958" t="str">
            <v>Phalacrocorax neglectus</v>
          </cell>
          <cell r="E958" t="str">
            <v>(Wahlberg, 1855)</v>
          </cell>
          <cell r="F958" t="str">
            <v>R</v>
          </cell>
          <cell r="G958" t="str">
            <v>EN</v>
          </cell>
          <cell r="N958" t="str">
            <v>Y</v>
          </cell>
          <cell r="Q958" t="str">
            <v>Y</v>
          </cell>
        </row>
        <row r="959">
          <cell r="C959" t="str">
            <v>Black-faced Cormorant</v>
          </cell>
          <cell r="D959" t="str">
            <v>Phalacrocorax fuscescens</v>
          </cell>
          <cell r="E959" t="str">
            <v>(Vieillot, 1817)</v>
          </cell>
          <cell r="F959" t="str">
            <v>R</v>
          </cell>
          <cell r="G959" t="str">
            <v>LC</v>
          </cell>
          <cell r="L959" t="str">
            <v>Y</v>
          </cell>
          <cell r="Q959" t="str">
            <v>Y</v>
          </cell>
        </row>
        <row r="960">
          <cell r="C960" t="str">
            <v>Neotropic Cormorant</v>
          </cell>
          <cell r="D960" t="str">
            <v>Phalacrocorax brasilianus</v>
          </cell>
          <cell r="E960" t="str">
            <v>(Gmelin, 1789)</v>
          </cell>
          <cell r="F960" t="str">
            <v>R</v>
          </cell>
          <cell r="G960" t="str">
            <v>LC</v>
          </cell>
          <cell r="I960" t="str">
            <v>Y</v>
          </cell>
          <cell r="P960" t="str">
            <v>Y</v>
          </cell>
          <cell r="Q960" t="str">
            <v>Y</v>
          </cell>
          <cell r="R960" t="str">
            <v>Y</v>
          </cell>
        </row>
        <row r="961">
          <cell r="C961" t="str">
            <v>Double-crested Cormorant</v>
          </cell>
          <cell r="D961" t="str">
            <v>Phalacrocorax auritus</v>
          </cell>
          <cell r="E961" t="str">
            <v>(Lesson, 1831)</v>
          </cell>
          <cell r="F961" t="str">
            <v>R</v>
          </cell>
          <cell r="G961" t="str">
            <v>LC</v>
          </cell>
          <cell r="H961" t="str">
            <v>Y</v>
          </cell>
          <cell r="I961" t="str">
            <v>Y</v>
          </cell>
          <cell r="Q961" t="str">
            <v>Y</v>
          </cell>
          <cell r="R961" t="str">
            <v>Y</v>
          </cell>
        </row>
        <row r="962">
          <cell r="C962" t="str">
            <v>Indian Cormorant</v>
          </cell>
          <cell r="D962" t="str">
            <v>Phalacrocorax fuscicollis</v>
          </cell>
          <cell r="E962" t="str">
            <v>Stephens, 1826</v>
          </cell>
          <cell r="F962" t="str">
            <v>R</v>
          </cell>
          <cell r="G962" t="str">
            <v>LC</v>
          </cell>
          <cell r="Q962" t="str">
            <v>Y</v>
          </cell>
        </row>
        <row r="963">
          <cell r="C963" t="str">
            <v>Large Pied Cormorant</v>
          </cell>
          <cell r="D963" t="str">
            <v>Phalacrocorax varius</v>
          </cell>
          <cell r="E963" t="str">
            <v>(Gmelin, 1789)</v>
          </cell>
          <cell r="F963" t="str">
            <v>R</v>
          </cell>
          <cell r="G963" t="str">
            <v>LC</v>
          </cell>
          <cell r="L963" t="str">
            <v>Y</v>
          </cell>
          <cell r="Q963" t="str">
            <v>Y</v>
          </cell>
          <cell r="S963" t="str">
            <v>Y</v>
          </cell>
          <cell r="W963" t="str">
            <v>Pied Cormorant (5); Pied Cormorant (10); Pied Shag (12); Australian Pied Cormorant (15)</v>
          </cell>
        </row>
        <row r="964">
          <cell r="C964" t="str">
            <v>Little Black Cormorant</v>
          </cell>
          <cell r="D964" t="str">
            <v>Phalacrocorax sulcirostris</v>
          </cell>
          <cell r="E964" t="str">
            <v>(Brandt, 1837)</v>
          </cell>
          <cell r="F964" t="str">
            <v>R</v>
          </cell>
          <cell r="G964" t="str">
            <v>LC</v>
          </cell>
          <cell r="L964" t="str">
            <v>Y</v>
          </cell>
          <cell r="Q964" t="str">
            <v>Y</v>
          </cell>
          <cell r="S964" t="str">
            <v>Y</v>
          </cell>
          <cell r="W964" t="str">
            <v>Little Black Shag (12)</v>
          </cell>
        </row>
        <row r="965">
          <cell r="C965" t="str">
            <v>Great Cormorant</v>
          </cell>
          <cell r="D965" t="str">
            <v>Phalacrocorax carbo</v>
          </cell>
          <cell r="E965" t="str">
            <v>(Linnaeus, 1758)</v>
          </cell>
          <cell r="F965" t="str">
            <v>R</v>
          </cell>
          <cell r="G965" t="str">
            <v>LC</v>
          </cell>
          <cell r="H965" t="str">
            <v>Y</v>
          </cell>
          <cell r="I965" t="str">
            <v>Y</v>
          </cell>
          <cell r="L965" t="str">
            <v>Y</v>
          </cell>
          <cell r="M965" t="str">
            <v>Y</v>
          </cell>
          <cell r="N965" t="str">
            <v>Y</v>
          </cell>
          <cell r="Q965" t="str">
            <v>Y</v>
          </cell>
          <cell r="S965" t="str">
            <v>Y</v>
          </cell>
          <cell r="W965" t="str">
            <v>Cormorant (6); White-breasted Cormorant (7); Black Shag (12)</v>
          </cell>
        </row>
        <row r="966">
          <cell r="C966" t="str">
            <v>Japanese Cormorant</v>
          </cell>
          <cell r="D966" t="str">
            <v>Phalacrocorax capillatus</v>
          </cell>
          <cell r="E966" t="str">
            <v>(Temminck &amp; Schlegel, 1850)</v>
          </cell>
          <cell r="F966" t="str">
            <v>R</v>
          </cell>
          <cell r="G966" t="str">
            <v>LC</v>
          </cell>
          <cell r="Q966" t="str">
            <v>Y</v>
          </cell>
        </row>
        <row r="967">
          <cell r="C967" t="str">
            <v>Socotra Cormorant</v>
          </cell>
          <cell r="D967" t="str">
            <v>Phalacrocorax nigrogularis</v>
          </cell>
          <cell r="E967" t="str">
            <v>Ogilvie-Grant &amp; Forbes, 1899</v>
          </cell>
          <cell r="F967" t="str">
            <v>R</v>
          </cell>
          <cell r="G967" t="str">
            <v>VU</v>
          </cell>
          <cell r="H967" t="str">
            <v>Y</v>
          </cell>
          <cell r="M967" t="str">
            <v>Y</v>
          </cell>
          <cell r="N967" t="str">
            <v>Y</v>
          </cell>
          <cell r="Q967" t="str">
            <v>Y</v>
          </cell>
        </row>
        <row r="968">
          <cell r="C968" t="str">
            <v>Cape Cormorant</v>
          </cell>
          <cell r="D968" t="str">
            <v>Phalacrocorax capensis</v>
          </cell>
          <cell r="E968" t="str">
            <v>(Sparrman, 1789)</v>
          </cell>
          <cell r="F968" t="str">
            <v>R</v>
          </cell>
          <cell r="G968" t="str">
            <v>NT</v>
          </cell>
          <cell r="N968" t="str">
            <v>Y</v>
          </cell>
          <cell r="Q968" t="str">
            <v>Y</v>
          </cell>
        </row>
        <row r="969">
          <cell r="C969" t="str">
            <v>Guanay Cormorant</v>
          </cell>
          <cell r="D969" t="str">
            <v>Phalacrocorax bougainvillii</v>
          </cell>
          <cell r="E969" t="str">
            <v>(Lesson, 1837)</v>
          </cell>
          <cell r="F969" t="str">
            <v>R</v>
          </cell>
          <cell r="G969" t="str">
            <v>NT</v>
          </cell>
          <cell r="P969" t="str">
            <v>Y</v>
          </cell>
          <cell r="Q969" t="str">
            <v>Y</v>
          </cell>
          <cell r="R969" t="str">
            <v>Y</v>
          </cell>
        </row>
        <row r="970">
          <cell r="D970" t="str">
            <v>Phalacrocorax verrucosus</v>
          </cell>
          <cell r="E970" t="str">
            <v>(Cabanis, 1875)</v>
          </cell>
          <cell r="F970" t="str">
            <v>NR</v>
          </cell>
          <cell r="G970" t="str">
            <v>NR</v>
          </cell>
          <cell r="L970" t="str">
            <v>Y</v>
          </cell>
          <cell r="Q970" t="str">
            <v>Y</v>
          </cell>
          <cell r="X970" t="str">
            <v>Phalacrocorax atriceps (Turbott 1990) includes bransfieldensis, verrucosus and georgianus contra Sibley and Monroe (1990, 1993). Seven species have been recognised involving the southern comorant complex including four by Siegel-Causey (1988) (followed by Sibley and Monroe 1990, 1993) and six by Marchant and Higgins (1990). Siegel-Causey's findings were tentative and not based on DNA study (J. Cooper in litt. 1998). Given this uncertainty and the possibility of various treatments, BirdLife has not split P. atriceps thus far, although it is clear that any change in taxonomy would result in the recognition of additional threatened species.</v>
          </cell>
        </row>
        <row r="971">
          <cell r="D971" t="str">
            <v>Phalacrocorax atriceps</v>
          </cell>
          <cell r="E971" t="str">
            <v>King, 1828</v>
          </cell>
          <cell r="F971" t="str">
            <v>NR</v>
          </cell>
          <cell r="G971" t="str">
            <v>NR</v>
          </cell>
          <cell r="L971" t="str">
            <v>Y</v>
          </cell>
          <cell r="Q971" t="str">
            <v>Y</v>
          </cell>
          <cell r="R971" t="str">
            <v>Y</v>
          </cell>
          <cell r="V971" t="str">
            <v>Leucocarbo atriceps (5)</v>
          </cell>
          <cell r="X971" t="str">
            <v>Phalacrocorax atriceps (Turbott 1990) includes bransfieldensis, verrucosus and georgianus contra Sibley and Monroe (1990, 1993). Seven species have been recognised involving the southern cormorant complex including four by Siegel-Causey (1988) (followed by Sibley and Monroe 1990, 1993) and six by Marchant and Higgins (1990). Siegel-Causey's findings were tentative and not based on DNA study (J. Cooper in litt. 1998). Given this uncertainty and the possibility of various treatments, BirdLife has not split P. atriceps thus far, although it is clear that any change in taxonomy would result in the recognition of additional threatened species. Christidis and Boles (1994) consider Leucocarbo (=Phalacrocorax) atriceps to include nivalis (Heard Island) and purpurascens (Macquarie Island) (like Turbott 1990), but treat verrucosus (Kerguelen Island, but reaching Australia as ship-assisted vagrants) as a distinct species (unlike Turbott 1990).</v>
          </cell>
        </row>
        <row r="972">
          <cell r="C972" t="str">
            <v>Imperial Shag</v>
          </cell>
          <cell r="D972" t="str">
            <v>Phalacrocorax atriceps</v>
          </cell>
          <cell r="E972" t="str">
            <v>King, 1828</v>
          </cell>
          <cell r="F972" t="str">
            <v>R</v>
          </cell>
          <cell r="G972" t="str">
            <v>LC</v>
          </cell>
          <cell r="P972" t="str">
            <v>Y</v>
          </cell>
          <cell r="S972" t="str">
            <v>Y</v>
          </cell>
          <cell r="V972" t="str">
            <v>Leucocarbo atriceps (12)</v>
          </cell>
          <cell r="W972" t="str">
            <v>Imperial Cormorant (9)</v>
          </cell>
          <cell r="X972" t="str">
            <v>Phalacrocorax atriceps (Turbott 1990) includes bransfieldensis, verrucosus and georgianus contra Sibley and Monroe (1990, 1993). Seven species have been recognised involving the southern cormorant complex including four by Siegel-Causey (1988) (followed by Sibley and Monroe 1990, 1993) and six by Marchant and Higgins (1990). Siegel-Causey's findings were tentative and not based on DNA study (J. Cooper in litt. 1998). Given this uncertainty and the possibility of various treatments, BirdLife has not split P. atriceps thus far, although it is clear that any change in taxonomy would result in the recognition of additional threatened species.</v>
          </cell>
        </row>
        <row r="973">
          <cell r="D973" t="str">
            <v>Phalacrocorax bransfieldensis</v>
          </cell>
          <cell r="E973" t="str">
            <v>Murphy, 1936</v>
          </cell>
          <cell r="F973" t="str">
            <v>NR</v>
          </cell>
          <cell r="G973" t="str">
            <v>NR</v>
          </cell>
          <cell r="Q973" t="str">
            <v>Y</v>
          </cell>
          <cell r="X973" t="str">
            <v>Phalacrocorax atriceps (Turbott 1990) includes bransfieldensis, verrucosus and georgianus contra Sibley and Monroe (1990, 1993). Seven species have been recognised involving the southern comorant complex including four by Siegel-Causey (1988) (followed by Sibley and Monroe 1990, 1993) and six by Marchant and Higgins (1990). Siegel-Causey's findings were tentative and not based on DNA study (J. Cooper in litt. 1998). Given this uncertainty and the possibility of various treatments, BirdLife has not split P. atriceps thus far, although it is clear that any change in taxonomy would result in the recognition of additional threatened species.</v>
          </cell>
        </row>
        <row r="974">
          <cell r="D974" t="str">
            <v>Phalacrocorax georgianus</v>
          </cell>
          <cell r="E974" t="str">
            <v>Lönnberg, 1906</v>
          </cell>
          <cell r="F974" t="str">
            <v>NR</v>
          </cell>
          <cell r="G974" t="str">
            <v>NR</v>
          </cell>
          <cell r="Q974" t="str">
            <v>Y</v>
          </cell>
          <cell r="X974" t="str">
            <v>Phalacrocorax atriceps (Turbott 1990) includes bransfieldensis, verrucosus and georgianus contra Sibley and Monroe (1990, 1993). Seven species have been recognised involving the southern comorant complex including four by Siegel-Causey (1988) (followed by Sibley and Monroe 1990, 1993) and six by Marchant and Higgins (1990). Siegel-Causey's findings were tentative and not based on DNA study (J. Cooper in litt. 1998). Given this uncertainty and the possibility of various treatments, BirdLife has not split P. atriceps thus far, although it is clear that any change in taxonomy would result in the recognition of additional threatened species.</v>
          </cell>
        </row>
        <row r="975">
          <cell r="C975" t="str">
            <v>Campbell Island Shag</v>
          </cell>
          <cell r="D975" t="str">
            <v>Phalacrocorax campbelli</v>
          </cell>
          <cell r="E975" t="str">
            <v>(Filhol, 1878)</v>
          </cell>
          <cell r="F975" t="str">
            <v>R</v>
          </cell>
          <cell r="G975" t="str">
            <v>VU</v>
          </cell>
          <cell r="Q975" t="str">
            <v>Y</v>
          </cell>
          <cell r="S975" t="str">
            <v>Y</v>
          </cell>
          <cell r="V975" t="str">
            <v>Leucocarbo campbelli (12)</v>
          </cell>
        </row>
        <row r="976">
          <cell r="C976" t="str">
            <v>New Zealand King Shag</v>
          </cell>
          <cell r="D976" t="str">
            <v>Phalacrocorax carunculatus</v>
          </cell>
          <cell r="E976" t="str">
            <v>(Gmelin, 1789)</v>
          </cell>
          <cell r="F976" t="str">
            <v>R</v>
          </cell>
          <cell r="G976" t="str">
            <v>VU</v>
          </cell>
          <cell r="Q976" t="str">
            <v>Y</v>
          </cell>
          <cell r="S976" t="str">
            <v>Y</v>
          </cell>
          <cell r="V976" t="str">
            <v>Leucocarbo carunculatus (12)</v>
          </cell>
          <cell r="W976" t="str">
            <v>Rough-faced Shag (10)</v>
          </cell>
        </row>
        <row r="977">
          <cell r="C977" t="str">
            <v>Stewart Island Shag</v>
          </cell>
          <cell r="D977" t="str">
            <v>Phalacrocorax chalconotus</v>
          </cell>
          <cell r="E977" t="str">
            <v>(Gray, 1845)</v>
          </cell>
          <cell r="F977" t="str">
            <v>R</v>
          </cell>
          <cell r="G977" t="str">
            <v>VU</v>
          </cell>
          <cell r="Q977" t="str">
            <v>Y</v>
          </cell>
          <cell r="S977" t="str">
            <v>Y</v>
          </cell>
          <cell r="V977" t="str">
            <v>Leucocarbo chalconotus (12)</v>
          </cell>
          <cell r="W977" t="str">
            <v>Bronzed Shag (10)</v>
          </cell>
        </row>
        <row r="978">
          <cell r="C978" t="str">
            <v>Chatham Islands Shag</v>
          </cell>
          <cell r="D978" t="str">
            <v>Phalacrocorax onslowi</v>
          </cell>
          <cell r="E978" t="str">
            <v>Forbes, 1893</v>
          </cell>
          <cell r="F978" t="str">
            <v>R</v>
          </cell>
          <cell r="G978" t="str">
            <v>CR</v>
          </cell>
          <cell r="Q978" t="str">
            <v>Y</v>
          </cell>
          <cell r="S978" t="str">
            <v>Y</v>
          </cell>
          <cell r="V978" t="str">
            <v>Leucocarbo onslowi (12)</v>
          </cell>
          <cell r="W978" t="str">
            <v>Chatham Island Shag (12)</v>
          </cell>
        </row>
        <row r="979">
          <cell r="C979" t="str">
            <v>Auckland Islands Shag</v>
          </cell>
          <cell r="D979" t="str">
            <v>Phalacrocorax colensoi</v>
          </cell>
          <cell r="E979" t="str">
            <v>Buller, 1888</v>
          </cell>
          <cell r="F979" t="str">
            <v>R</v>
          </cell>
          <cell r="G979" t="str">
            <v>VU</v>
          </cell>
          <cell r="Q979" t="str">
            <v>Y</v>
          </cell>
          <cell r="S979" t="str">
            <v>Y</v>
          </cell>
          <cell r="V979" t="str">
            <v>Leucocarbo colensoi (12)</v>
          </cell>
          <cell r="W979" t="str">
            <v>Auckland Island Shag (12)</v>
          </cell>
        </row>
        <row r="980">
          <cell r="C980" t="str">
            <v>Bounty Islands Shag</v>
          </cell>
          <cell r="D980" t="str">
            <v>Phalacrocorax ranfurlyi</v>
          </cell>
          <cell r="E980" t="str">
            <v>Ogilvie-Grant, 1901</v>
          </cell>
          <cell r="F980" t="str">
            <v>R</v>
          </cell>
          <cell r="G980" t="str">
            <v>VU</v>
          </cell>
          <cell r="Q980" t="str">
            <v>Y</v>
          </cell>
          <cell r="S980" t="str">
            <v>Y</v>
          </cell>
          <cell r="V980" t="str">
            <v>Leucocarbo ranfurlyi (12)</v>
          </cell>
          <cell r="W980" t="str">
            <v>Bounty Island Shag (12)</v>
          </cell>
        </row>
        <row r="981">
          <cell r="C981" t="str">
            <v>Rock Shag</v>
          </cell>
          <cell r="D981" t="str">
            <v>Phalacrocorax magellanicus</v>
          </cell>
          <cell r="E981" t="str">
            <v>(Gmelin, 1789)</v>
          </cell>
          <cell r="F981" t="str">
            <v>R</v>
          </cell>
          <cell r="G981" t="str">
            <v>LC</v>
          </cell>
          <cell r="P981" t="str">
            <v>Y</v>
          </cell>
          <cell r="Q981" t="str">
            <v>Y</v>
          </cell>
          <cell r="R981" t="str">
            <v>Y</v>
          </cell>
          <cell r="W981" t="str">
            <v>Magellan Cormorant (9)</v>
          </cell>
        </row>
        <row r="982">
          <cell r="C982" t="str">
            <v>Red-faced Cormorant</v>
          </cell>
          <cell r="D982" t="str">
            <v>Phalacrocorax urile</v>
          </cell>
          <cell r="E982" t="str">
            <v>(Gmelin, 1789)</v>
          </cell>
          <cell r="F982" t="str">
            <v>R</v>
          </cell>
          <cell r="G982" t="str">
            <v>LC</v>
          </cell>
          <cell r="I982" t="str">
            <v>Y</v>
          </cell>
          <cell r="Q982" t="str">
            <v>Y</v>
          </cell>
        </row>
        <row r="983">
          <cell r="D983" t="str">
            <v>Phalacrocorax kenyoni</v>
          </cell>
          <cell r="E983" t="str">
            <v>Siegel-Causey, 1991</v>
          </cell>
          <cell r="F983" t="str">
            <v>NR</v>
          </cell>
          <cell r="G983" t="str">
            <v>NR</v>
          </cell>
          <cell r="T983" t="str">
            <v>Y</v>
          </cell>
          <cell r="U983" t="str">
            <v>Siegel-Causey (1991)</v>
          </cell>
          <cell r="X983" t="str">
            <v>Phalacrocorax kenyoni, described by Siegel-Causey (1991), and previously treated as a species in Collar et al. (1994), is no longer recognised as distinct following Rohwer et al. (2000) who considered it indistinguishable from P. pelagicus.</v>
          </cell>
        </row>
        <row r="984">
          <cell r="C984" t="str">
            <v>European Shag</v>
          </cell>
          <cell r="D984" t="str">
            <v>Phalacrocorax aristotelis</v>
          </cell>
          <cell r="E984" t="str">
            <v>(Linnaeus, 1761)</v>
          </cell>
          <cell r="F984" t="str">
            <v>R</v>
          </cell>
          <cell r="G984" t="str">
            <v>LC</v>
          </cell>
          <cell r="H984" t="str">
            <v>Y</v>
          </cell>
          <cell r="M984" t="str">
            <v>Y</v>
          </cell>
          <cell r="Q984" t="str">
            <v>Y</v>
          </cell>
          <cell r="W984" t="str">
            <v>Shag (6)</v>
          </cell>
        </row>
        <row r="985">
          <cell r="C985" t="str">
            <v>Red-legged Cormorant</v>
          </cell>
          <cell r="D985" t="str">
            <v>Phalacrocorax gaimardi</v>
          </cell>
          <cell r="E985" t="str">
            <v>(Lesson &amp; Garnot, 1828)</v>
          </cell>
          <cell r="F985" t="str">
            <v>R</v>
          </cell>
          <cell r="G985" t="str">
            <v>NT</v>
          </cell>
          <cell r="P985" t="str">
            <v>Y</v>
          </cell>
          <cell r="Q985" t="str">
            <v>Y</v>
          </cell>
          <cell r="R985" t="str">
            <v>Y</v>
          </cell>
        </row>
        <row r="986">
          <cell r="C986" t="str">
            <v>Spotted Shag</v>
          </cell>
          <cell r="D986" t="str">
            <v>Phalacrocorax punctatus</v>
          </cell>
          <cell r="E986" t="str">
            <v>Sparrman, 1786</v>
          </cell>
          <cell r="F986" t="str">
            <v>R</v>
          </cell>
          <cell r="G986" t="str">
            <v>LC</v>
          </cell>
          <cell r="Q986" t="str">
            <v>Y</v>
          </cell>
          <cell r="S986" t="str">
            <v>Y</v>
          </cell>
          <cell r="V986" t="str">
            <v>Stictocarbo punctatus (12)</v>
          </cell>
        </row>
        <row r="987">
          <cell r="C987" t="str">
            <v>Pitt Island Shag</v>
          </cell>
          <cell r="D987" t="str">
            <v>Phalacrocorax featherstoni</v>
          </cell>
          <cell r="E987" t="str">
            <v>Buller, 1873</v>
          </cell>
          <cell r="F987" t="str">
            <v>R</v>
          </cell>
          <cell r="G987" t="str">
            <v>EN</v>
          </cell>
          <cell r="Q987" t="str">
            <v>Y</v>
          </cell>
          <cell r="S987" t="str">
            <v>Y</v>
          </cell>
          <cell r="V987" t="str">
            <v>Stictocarbo featherstoni (12)</v>
          </cell>
        </row>
        <row r="988">
          <cell r="D988" t="str">
            <v>Phalacrocorax atriceps</v>
          </cell>
          <cell r="E988" t="str">
            <v>(P. P. King, 1828)</v>
          </cell>
          <cell r="F988" t="str">
            <v>NR</v>
          </cell>
          <cell r="G988" t="str">
            <v>NR</v>
          </cell>
          <cell r="L988" t="str">
            <v>Y</v>
          </cell>
          <cell r="V988" t="str">
            <v>Leucocarbo atriceps (5)</v>
          </cell>
          <cell r="X988" t="str">
            <v>Phalacrocorax atriceps (Turbott 1990) includes bransfieldensis, verrucosus and georgianus contra Sibley and Monroe (1990, 1993). Seven species have been recognised involving the southern cormorant complex including four by Siegel-Causey (1988) (followed by Sibley and Monroe 1990, 1993) and six by Marchant and Higgins (1990). Siegel-Causey's findings were tentative and not based on DNA study (J. Cooper in litt. 1998). Given this uncertainty and the possibility of various treatments, BirdLife has not split P. atriceps thus far, although it is clear that any change in taxonomy would result in the recognition of additional threatened species. Christidis and Boles (1994) consider Leucocarbo (=Phalacrocorax) atriceps to include nivalis (Heard Island) and purpurascens (Macquarie Island) (like Turbott 1990), but treat verrucosus (Kerguelen Island, but reaching Australia as ship-assisted vagrants) as a distinct species (unlike Turbott 1990).</v>
          </cell>
        </row>
        <row r="989">
          <cell r="C989" t="str">
            <v>Anhinga</v>
          </cell>
          <cell r="D989" t="str">
            <v>Anhinga anhinga</v>
          </cell>
          <cell r="E989" t="str">
            <v>(Linnaeus, 1766)</v>
          </cell>
          <cell r="F989" t="str">
            <v>R</v>
          </cell>
          <cell r="G989" t="str">
            <v>LC</v>
          </cell>
          <cell r="I989" t="str">
            <v>Y</v>
          </cell>
          <cell r="P989" t="str">
            <v>Y</v>
          </cell>
          <cell r="Q989" t="str">
            <v>Y</v>
          </cell>
          <cell r="R989" t="str">
            <v>Y</v>
          </cell>
        </row>
        <row r="990">
          <cell r="C990" t="str">
            <v>African Darter</v>
          </cell>
          <cell r="D990" t="str">
            <v>Anhinga rufa</v>
          </cell>
          <cell r="E990" t="str">
            <v>(Daudin, 1802)</v>
          </cell>
          <cell r="F990" t="str">
            <v>R</v>
          </cell>
          <cell r="G990" t="str">
            <v>LC</v>
          </cell>
          <cell r="N990" t="str">
            <v>Y</v>
          </cell>
          <cell r="Q990" t="str">
            <v>Y</v>
          </cell>
          <cell r="W990" t="str">
            <v>Darter (7)</v>
          </cell>
          <cell r="X990" t="str">
            <v>Anhinga melanogaster, A. novaehollandiae (Sibley and Monroe 1990, 1993) and A. rufa (Sibley and Monroe 1990, 1993, Dowsett and Forbes-Watson 1993), species occurring in Asia, Australasia and Africa, are retained as separate species contra Christidis and Boles (1994), Turbott (1990), Cramp and Simmons (1977-1994), Vol. I and AERC TAC (2003), who all include rufa and novaehollandiae as subspecies of A. melanogaster.</v>
          </cell>
        </row>
        <row r="991">
          <cell r="C991" t="str">
            <v>Oriental Darter</v>
          </cell>
          <cell r="D991" t="str">
            <v>Anhinga melanogaster</v>
          </cell>
          <cell r="E991" t="str">
            <v>Pennant, 1769</v>
          </cell>
          <cell r="F991" t="str">
            <v>R</v>
          </cell>
          <cell r="G991" t="str">
            <v>NT</v>
          </cell>
          <cell r="Q991" t="str">
            <v>Y</v>
          </cell>
          <cell r="W991" t="str">
            <v>Darter (15)</v>
          </cell>
          <cell r="X991" t="str">
            <v>Anhinga melanogaster, A. novaehollandiae (Sibley and Monroe 1990, 1993) and A. rufa (Sibley and Monroe 1990, 1993, Dowsett and Forbes-Watson 1993), species occurring in Asia, Australasia and Africa, are retained as separate species contra Christidis and Boles (1994), Turbott (1990), Cramp and Simmons (1977-1994), Vol. I and AERC TAC (2003), who all include rufa and novaehollandiae as subspecies of A. melanogaster.</v>
          </cell>
        </row>
        <row r="992">
          <cell r="D992" t="str">
            <v>Anhinga melanogaster</v>
          </cell>
          <cell r="E992" t="str">
            <v>Pennant, 1769</v>
          </cell>
          <cell r="F992" t="str">
            <v>NR</v>
          </cell>
          <cell r="G992" t="str">
            <v>NR</v>
          </cell>
          <cell r="H992" t="str">
            <v>Y</v>
          </cell>
          <cell r="M992" t="str">
            <v>Y</v>
          </cell>
          <cell r="S992" t="str">
            <v>Y</v>
          </cell>
          <cell r="X992" t="str">
            <v>Anhinga melanogaster, A. novaehollandiae (Sibley and Monroe 1990, 1993) and A. rufa (Sibley and Monroe 1990, 1993, Dowsett and Forbes-Watson 1993), species occurring in Asia, Australasia and Africa, are retained as separate species contra Christidis and Boles (1994), Turbott (1990), Cramp and Simmons (1977-1994), Vol. I and AERC TAC (2003), who all include rufa and novaehollandiae as subspecies of A. melanogaster.</v>
          </cell>
        </row>
        <row r="993">
          <cell r="C993" t="str">
            <v>Australian Darter</v>
          </cell>
          <cell r="D993" t="str">
            <v>Anhinga novaehollandiae</v>
          </cell>
          <cell r="E993" t="str">
            <v>(Gould, 1847)</v>
          </cell>
          <cell r="F993" t="str">
            <v>R</v>
          </cell>
          <cell r="G993" t="str">
            <v>LC</v>
          </cell>
          <cell r="L993" t="str">
            <v>Y</v>
          </cell>
          <cell r="Q993" t="str">
            <v>Y</v>
          </cell>
          <cell r="W993" t="str">
            <v>Australasian Darter (5)</v>
          </cell>
          <cell r="X993" t="str">
            <v>Anhinga melanogaster, A. novaehollandiae (Sibley and Monroe 1990, 1993) and A. rufa (Sibley and Monroe 1990, 1993, Dowsett and Forbes-Watson 1993, Christidis and Boles 2008), species occurring in Asia, Australasia and Africa, are retained as separate species contra Christidis and Boles (1994), Turbott (1990), Cramp and Simmons (1977-1994), Vol. I and AERC TAC (2003), who all include rufa and novaehollandiae as subspecies of A. melanogaster.</v>
          </cell>
        </row>
        <row r="994">
          <cell r="C994" t="str">
            <v>Turkey Vulture</v>
          </cell>
          <cell r="D994" t="str">
            <v>Cathartes aura</v>
          </cell>
          <cell r="E994" t="str">
            <v>(Linnaeus, 1758)</v>
          </cell>
          <cell r="F994" t="str">
            <v>R</v>
          </cell>
          <cell r="G994" t="str">
            <v>LC</v>
          </cell>
          <cell r="I994" t="str">
            <v>Y</v>
          </cell>
          <cell r="P994" t="str">
            <v>Y</v>
          </cell>
          <cell r="Q994" t="str">
            <v>Y</v>
          </cell>
          <cell r="R994" t="str">
            <v>Y</v>
          </cell>
        </row>
        <row r="995">
          <cell r="C995" t="str">
            <v>Lesser Yellow-headed Vulture</v>
          </cell>
          <cell r="D995" t="str">
            <v>Cathartes burrovianus</v>
          </cell>
          <cell r="E995" t="str">
            <v>Cassin, 1845</v>
          </cell>
          <cell r="F995" t="str">
            <v>R</v>
          </cell>
          <cell r="G995" t="str">
            <v>LC</v>
          </cell>
          <cell r="I995" t="str">
            <v>Y</v>
          </cell>
          <cell r="P995" t="str">
            <v>Y</v>
          </cell>
          <cell r="Q995" t="str">
            <v>Y</v>
          </cell>
          <cell r="R995" t="str">
            <v>Y</v>
          </cell>
        </row>
        <row r="996">
          <cell r="C996" t="str">
            <v>Greater Yellow-headed Vulture</v>
          </cell>
          <cell r="D996" t="str">
            <v>Cathartes melambrotus</v>
          </cell>
          <cell r="E996" t="str">
            <v>Wetmore, 1964</v>
          </cell>
          <cell r="F996" t="str">
            <v>R</v>
          </cell>
          <cell r="G996" t="str">
            <v>LC</v>
          </cell>
          <cell r="P996" t="str">
            <v>Y</v>
          </cell>
          <cell r="Q996" t="str">
            <v>Y</v>
          </cell>
          <cell r="R996" t="str">
            <v>Y</v>
          </cell>
        </row>
        <row r="997">
          <cell r="C997" t="str">
            <v>Black Vulture</v>
          </cell>
          <cell r="D997" t="str">
            <v>Coragyps atratus</v>
          </cell>
          <cell r="E997" t="str">
            <v>(Bechstein, 1783)</v>
          </cell>
          <cell r="F997" t="str">
            <v>R</v>
          </cell>
          <cell r="G997" t="str">
            <v>LC</v>
          </cell>
          <cell r="I997" t="str">
            <v>Y</v>
          </cell>
          <cell r="P997" t="str">
            <v>Y</v>
          </cell>
          <cell r="Q997" t="str">
            <v>Y</v>
          </cell>
          <cell r="R997" t="str">
            <v>Y</v>
          </cell>
        </row>
        <row r="998">
          <cell r="C998" t="str">
            <v>King Vulture</v>
          </cell>
          <cell r="D998" t="str">
            <v>Sarcoramphus papa</v>
          </cell>
          <cell r="E998" t="str">
            <v>(Linnaeus, 1758)</v>
          </cell>
          <cell r="F998" t="str">
            <v>R</v>
          </cell>
          <cell r="G998" t="str">
            <v>LC</v>
          </cell>
          <cell r="I998" t="str">
            <v>Y</v>
          </cell>
          <cell r="P998" t="str">
            <v>Y</v>
          </cell>
          <cell r="Q998" t="str">
            <v>Y</v>
          </cell>
          <cell r="R998" t="str">
            <v>Y</v>
          </cell>
        </row>
        <row r="999">
          <cell r="D999" t="str">
            <v>Sarcoramphus sacer</v>
          </cell>
          <cell r="E999" t="str">
            <v xml:space="preserve">Bartram, 1766 </v>
          </cell>
          <cell r="F999" t="str">
            <v>NR</v>
          </cell>
          <cell r="G999" t="str">
            <v>NR</v>
          </cell>
          <cell r="K999" t="str">
            <v>Y</v>
          </cell>
          <cell r="X999" t="str">
            <v xml:space="preserve">Sarcoramphus sacer was described by Bartram based on his records on the St. Johns River, Florida, in 1765-66 but is more likely referable to Crested Caracara Polyborus plancus (AOU 1983). </v>
          </cell>
        </row>
        <row r="1000">
          <cell r="C1000" t="str">
            <v>California Condor</v>
          </cell>
          <cell r="D1000" t="str">
            <v>Gymnogyps californianus</v>
          </cell>
          <cell r="E1000" t="str">
            <v>(Shaw, 1898)</v>
          </cell>
          <cell r="F1000" t="str">
            <v>R</v>
          </cell>
          <cell r="G1000" t="str">
            <v>CR</v>
          </cell>
          <cell r="I1000" t="str">
            <v>Y</v>
          </cell>
          <cell r="Q1000" t="str">
            <v>Y</v>
          </cell>
        </row>
        <row r="1001">
          <cell r="C1001" t="str">
            <v>Andean Condor</v>
          </cell>
          <cell r="D1001" t="str">
            <v>Vultur gryphus</v>
          </cell>
          <cell r="E1001" t="str">
            <v>Linnaeus, 1758</v>
          </cell>
          <cell r="F1001" t="str">
            <v>R</v>
          </cell>
          <cell r="G1001" t="str">
            <v>NT</v>
          </cell>
          <cell r="P1001" t="str">
            <v>Y</v>
          </cell>
          <cell r="Q1001" t="str">
            <v>Y</v>
          </cell>
          <cell r="R1001" t="str">
            <v>Y</v>
          </cell>
        </row>
        <row r="1002">
          <cell r="C1002" t="str">
            <v>Black Caracara</v>
          </cell>
          <cell r="D1002" t="str">
            <v>Daptrius ater</v>
          </cell>
          <cell r="E1002" t="str">
            <v>Vieillot, 1816</v>
          </cell>
          <cell r="F1002" t="str">
            <v>R</v>
          </cell>
          <cell r="G1002" t="str">
            <v>LC</v>
          </cell>
          <cell r="P1002" t="str">
            <v>Y</v>
          </cell>
          <cell r="Q1002" t="str">
            <v>Y</v>
          </cell>
          <cell r="R1002" t="str">
            <v>Y</v>
          </cell>
        </row>
        <row r="1003">
          <cell r="C1003" t="str">
            <v>Red-throated Caracara</v>
          </cell>
          <cell r="D1003" t="str">
            <v>Ibycter americanus</v>
          </cell>
          <cell r="E1003" t="str">
            <v>(Boddaert, 1783)</v>
          </cell>
          <cell r="F1003" t="str">
            <v>R</v>
          </cell>
          <cell r="G1003" t="str">
            <v>LC</v>
          </cell>
          <cell r="I1003" t="str">
            <v>Y</v>
          </cell>
          <cell r="P1003" t="str">
            <v>Y</v>
          </cell>
          <cell r="Q1003" t="str">
            <v>Y</v>
          </cell>
          <cell r="R1003" t="str">
            <v>Y</v>
          </cell>
          <cell r="V1003" t="str">
            <v>Daptrius americanus (10); Daptrius americanus (11)</v>
          </cell>
        </row>
        <row r="1004">
          <cell r="C1004" t="str">
            <v>Carunculated Caracara</v>
          </cell>
          <cell r="D1004" t="str">
            <v>Phalcoboenus carunculatus</v>
          </cell>
          <cell r="E1004" t="str">
            <v>Des Murs, 1853</v>
          </cell>
          <cell r="F1004" t="str">
            <v>R</v>
          </cell>
          <cell r="G1004" t="str">
            <v>LC</v>
          </cell>
          <cell r="P1004" t="str">
            <v>Y</v>
          </cell>
          <cell r="Q1004" t="str">
            <v>Y</v>
          </cell>
          <cell r="R1004" t="str">
            <v>Y</v>
          </cell>
        </row>
        <row r="1005">
          <cell r="C1005" t="str">
            <v>Mountain Caracara</v>
          </cell>
          <cell r="D1005" t="str">
            <v>Phalcoboenus megalopterus</v>
          </cell>
          <cell r="E1005" t="str">
            <v>(Meyen, 1834)</v>
          </cell>
          <cell r="F1005" t="str">
            <v>R</v>
          </cell>
          <cell r="G1005" t="str">
            <v>LC</v>
          </cell>
          <cell r="P1005" t="str">
            <v>Y</v>
          </cell>
          <cell r="Q1005" t="str">
            <v>Y</v>
          </cell>
          <cell r="R1005" t="str">
            <v>Y</v>
          </cell>
        </row>
        <row r="1006">
          <cell r="C1006" t="str">
            <v>White-throated Caracara</v>
          </cell>
          <cell r="D1006" t="str">
            <v>Phalcoboenus albogularis</v>
          </cell>
          <cell r="E1006" t="str">
            <v>Gould, 1837</v>
          </cell>
          <cell r="F1006" t="str">
            <v>R</v>
          </cell>
          <cell r="G1006" t="str">
            <v>LC</v>
          </cell>
          <cell r="P1006" t="str">
            <v>Y</v>
          </cell>
          <cell r="Q1006" t="str">
            <v>Y</v>
          </cell>
          <cell r="R1006" t="str">
            <v>Y</v>
          </cell>
        </row>
        <row r="1007">
          <cell r="C1007" t="str">
            <v>Striated Caracara</v>
          </cell>
          <cell r="D1007" t="str">
            <v>Phalcoboenus australis</v>
          </cell>
          <cell r="E1007" t="str">
            <v>(Gmelin, 1788)</v>
          </cell>
          <cell r="F1007" t="str">
            <v>R</v>
          </cell>
          <cell r="G1007" t="str">
            <v>NT</v>
          </cell>
          <cell r="P1007" t="str">
            <v>Y</v>
          </cell>
          <cell r="Q1007" t="str">
            <v>Y</v>
          </cell>
          <cell r="R1007" t="str">
            <v>Y</v>
          </cell>
        </row>
        <row r="1008">
          <cell r="D1008" t="str">
            <v>Polyborus plancus</v>
          </cell>
          <cell r="E1008" t="str">
            <v>(Miller, 1777)</v>
          </cell>
          <cell r="F1008" t="str">
            <v>NR</v>
          </cell>
          <cell r="G1008" t="str">
            <v>NR</v>
          </cell>
          <cell r="Q1008" t="str">
            <v>Y</v>
          </cell>
          <cell r="R1008" t="str">
            <v>Y</v>
          </cell>
          <cell r="V1008" t="str">
            <v>Caracara plancus (11)</v>
          </cell>
          <cell r="X1008" t="str">
            <v>Polyborus plancus (Sibley and Monroe 1990, 1993) has been split into cheriway (AOU 2000, SACC 2005) and plancus (SACC 2005) and both placed in the genus Caracara following AOU (2000) and SACC (2005).</v>
          </cell>
        </row>
        <row r="1009">
          <cell r="C1009" t="str">
            <v>Crested Caracara</v>
          </cell>
          <cell r="D1009" t="str">
            <v>Caracara cheriway</v>
          </cell>
          <cell r="E1009" t="str">
            <v>Jacquin, 1784</v>
          </cell>
          <cell r="F1009" t="str">
            <v>R</v>
          </cell>
          <cell r="G1009" t="str">
            <v>LC</v>
          </cell>
          <cell r="I1009" t="str">
            <v>Y</v>
          </cell>
          <cell r="P1009" t="str">
            <v>Y</v>
          </cell>
          <cell r="W1009" t="str">
            <v>Northern Crested Caracara (15)</v>
          </cell>
          <cell r="X1009" t="str">
            <v>Polyborus plancus (Sibley and Monroe 1990, 1993) has been split into cheriway (AOU 2000, SACC 2005) and plancus (SACC 2005) and both placed in the genus Caracara following AOU (2000) and SACC (2005).</v>
          </cell>
        </row>
        <row r="1010">
          <cell r="C1010" t="str">
            <v>Southern Caracara</v>
          </cell>
          <cell r="D1010" t="str">
            <v>Caracara plancus</v>
          </cell>
          <cell r="E1010" t="str">
            <v>(Miller, 1777)</v>
          </cell>
          <cell r="F1010" t="str">
            <v>R</v>
          </cell>
          <cell r="G1010" t="str">
            <v>LC</v>
          </cell>
          <cell r="P1010" t="str">
            <v>Y</v>
          </cell>
          <cell r="W1010" t="str">
            <v>Southern Crested Caracara (15)</v>
          </cell>
          <cell r="X1010" t="str">
            <v>Polyborus plancus (Sibley and Monroe 1990, 1993) has been split into cheriway (AOU 2000, SACC 2005) and plancus (SACC 2005) and both placed in the genus Caracara following AOU (2000) and SACC (2005).</v>
          </cell>
        </row>
        <row r="1011">
          <cell r="C1011" t="str">
            <v>Guadalupe Caracara</v>
          </cell>
          <cell r="D1011" t="str">
            <v>Caracara lutosa</v>
          </cell>
          <cell r="E1011" t="str">
            <v>Ridgway, 1876</v>
          </cell>
          <cell r="F1011" t="str">
            <v>R</v>
          </cell>
          <cell r="G1011" t="str">
            <v>EX</v>
          </cell>
          <cell r="I1011" t="str">
            <v>Y</v>
          </cell>
          <cell r="K1011" t="str">
            <v>Y</v>
          </cell>
          <cell r="Q1011" t="str">
            <v>Y</v>
          </cell>
          <cell r="V1011" t="str">
            <v>Caracara lutosus (4); Polyborus lutosus (10)</v>
          </cell>
          <cell r="X1011" t="str">
            <v>Considered distinct by Sibley and Monroe (1990, 1993); now recognised by AOU (2000) following reorganisation of the now extralimital Polyborus plancus.</v>
          </cell>
        </row>
        <row r="1012">
          <cell r="C1012" t="str">
            <v>Yellow-headed Caracara</v>
          </cell>
          <cell r="D1012" t="str">
            <v>Milvago chimachima</v>
          </cell>
          <cell r="E1012" t="str">
            <v>(Vieillot, 1816)</v>
          </cell>
          <cell r="F1012" t="str">
            <v>R</v>
          </cell>
          <cell r="G1012" t="str">
            <v>LC</v>
          </cell>
          <cell r="I1012" t="str">
            <v>Y</v>
          </cell>
          <cell r="P1012" t="str">
            <v>Y</v>
          </cell>
          <cell r="Q1012" t="str">
            <v>Y</v>
          </cell>
          <cell r="R1012" t="str">
            <v>Y</v>
          </cell>
        </row>
        <row r="1013">
          <cell r="C1013" t="str">
            <v>Chimango Caracara</v>
          </cell>
          <cell r="D1013" t="str">
            <v>Milvago chimango</v>
          </cell>
          <cell r="E1013" t="str">
            <v>(Vieillot, 1816)</v>
          </cell>
          <cell r="F1013" t="str">
            <v>R</v>
          </cell>
          <cell r="G1013" t="str">
            <v>LC</v>
          </cell>
          <cell r="P1013" t="str">
            <v>Y</v>
          </cell>
          <cell r="Q1013" t="str">
            <v>Y</v>
          </cell>
          <cell r="R1013" t="str">
            <v>Y</v>
          </cell>
        </row>
        <row r="1014">
          <cell r="C1014" t="str">
            <v>Laughing Falcon</v>
          </cell>
          <cell r="D1014" t="str">
            <v>Herpetotheres cachinnans</v>
          </cell>
          <cell r="E1014" t="str">
            <v>(Linnaeus, 1758)</v>
          </cell>
          <cell r="F1014" t="str">
            <v>R</v>
          </cell>
          <cell r="G1014" t="str">
            <v>LC</v>
          </cell>
          <cell r="I1014" t="str">
            <v>Y</v>
          </cell>
          <cell r="P1014" t="str">
            <v>Y</v>
          </cell>
          <cell r="Q1014" t="str">
            <v>Y</v>
          </cell>
          <cell r="R1014" t="str">
            <v>Y</v>
          </cell>
        </row>
        <row r="1015">
          <cell r="C1015" t="str">
            <v>Barred Forest-falcon</v>
          </cell>
          <cell r="D1015" t="str">
            <v>Micrastur ruficollis</v>
          </cell>
          <cell r="E1015" t="str">
            <v>(Vieillot, 1817)</v>
          </cell>
          <cell r="F1015" t="str">
            <v>R</v>
          </cell>
          <cell r="G1015" t="str">
            <v>LC</v>
          </cell>
          <cell r="I1015" t="str">
            <v>Y</v>
          </cell>
          <cell r="P1015" t="str">
            <v>Y</v>
          </cell>
          <cell r="Q1015" t="str">
            <v>Y</v>
          </cell>
          <cell r="R1015" t="str">
            <v>Y</v>
          </cell>
          <cell r="W1015" t="str">
            <v>Barred Forest Falcon (15)</v>
          </cell>
        </row>
        <row r="1016">
          <cell r="C1016" t="str">
            <v>Plumbeous Forest-falcon</v>
          </cell>
          <cell r="D1016" t="str">
            <v>Micrastur plumbeus</v>
          </cell>
          <cell r="E1016" t="str">
            <v>Sclater, 1918</v>
          </cell>
          <cell r="F1016" t="str">
            <v>R</v>
          </cell>
          <cell r="G1016" t="str">
            <v>VU</v>
          </cell>
          <cell r="P1016" t="str">
            <v>Y</v>
          </cell>
          <cell r="Q1016" t="str">
            <v>Y</v>
          </cell>
          <cell r="R1016" t="str">
            <v>Y</v>
          </cell>
          <cell r="W1016" t="str">
            <v>Plumbeous Forest Falcon (15)</v>
          </cell>
        </row>
        <row r="1017">
          <cell r="C1017" t="str">
            <v>Lined Forest-falcon</v>
          </cell>
          <cell r="D1017" t="str">
            <v>Micrastur gilvicollis</v>
          </cell>
          <cell r="E1017" t="str">
            <v>(Vieillot, 1817)</v>
          </cell>
          <cell r="F1017" t="str">
            <v>R</v>
          </cell>
          <cell r="G1017" t="str">
            <v>LC</v>
          </cell>
          <cell r="P1017" t="str">
            <v>Y</v>
          </cell>
          <cell r="Q1017" t="str">
            <v>Y</v>
          </cell>
          <cell r="R1017" t="str">
            <v>Y</v>
          </cell>
          <cell r="W1017" t="str">
            <v>Lined Forest Falcon (15)</v>
          </cell>
        </row>
        <row r="1018">
          <cell r="C1018" t="str">
            <v>Cryptic Forest-falcon</v>
          </cell>
          <cell r="D1018" t="str">
            <v>Micrastur mintoni</v>
          </cell>
          <cell r="E1018" t="str">
            <v>Whittaker, 2002</v>
          </cell>
          <cell r="F1018" t="str">
            <v>R</v>
          </cell>
          <cell r="G1018" t="str">
            <v>LC</v>
          </cell>
          <cell r="P1018" t="str">
            <v>Y</v>
          </cell>
          <cell r="W1018" t="str">
            <v>Cryptic Forest Falcon (15)</v>
          </cell>
        </row>
        <row r="1019">
          <cell r="C1019" t="str">
            <v>Slaty-backed Forest-falcon</v>
          </cell>
          <cell r="D1019" t="str">
            <v>Micrastur mirandollei</v>
          </cell>
          <cell r="E1019" t="str">
            <v>(Schlegel, 1862)</v>
          </cell>
          <cell r="F1019" t="str">
            <v>R</v>
          </cell>
          <cell r="G1019" t="str">
            <v>LC</v>
          </cell>
          <cell r="I1019" t="str">
            <v>Y</v>
          </cell>
          <cell r="P1019" t="str">
            <v>Y</v>
          </cell>
          <cell r="Q1019" t="str">
            <v>Y</v>
          </cell>
          <cell r="R1019" t="str">
            <v>Y</v>
          </cell>
          <cell r="W1019" t="str">
            <v>Slaty-backed Forest Falcon (15)</v>
          </cell>
        </row>
        <row r="1020">
          <cell r="C1020" t="str">
            <v>Collared Forest-falcon</v>
          </cell>
          <cell r="D1020" t="str">
            <v>Micrastur semitorquatus</v>
          </cell>
          <cell r="E1020" t="str">
            <v>(Vieillot, 1817)</v>
          </cell>
          <cell r="F1020" t="str">
            <v>R</v>
          </cell>
          <cell r="G1020" t="str">
            <v>LC</v>
          </cell>
          <cell r="I1020" t="str">
            <v>Y</v>
          </cell>
          <cell r="P1020" t="str">
            <v>Y</v>
          </cell>
          <cell r="Q1020" t="str">
            <v>Y</v>
          </cell>
          <cell r="R1020" t="str">
            <v>Y</v>
          </cell>
          <cell r="W1020" t="str">
            <v>Collared Forest Falcon (15)</v>
          </cell>
        </row>
        <row r="1021">
          <cell r="C1021" t="str">
            <v>Buckley's Forest-falcon</v>
          </cell>
          <cell r="D1021" t="str">
            <v>Micrastur buckleyi</v>
          </cell>
          <cell r="E1021" t="str">
            <v>Swann, 1919</v>
          </cell>
          <cell r="F1021" t="str">
            <v>R</v>
          </cell>
          <cell r="G1021" t="str">
            <v>LC</v>
          </cell>
          <cell r="P1021" t="str">
            <v>Y</v>
          </cell>
          <cell r="Q1021" t="str">
            <v>Y</v>
          </cell>
          <cell r="R1021" t="str">
            <v>Y</v>
          </cell>
          <cell r="W1021" t="str">
            <v>Buckley's Forest Falcon (15)</v>
          </cell>
        </row>
        <row r="1022">
          <cell r="C1022" t="str">
            <v>Spot-winged Falconet</v>
          </cell>
          <cell r="D1022" t="str">
            <v>Spiziapteryx circumcincta</v>
          </cell>
          <cell r="E1022" t="str">
            <v>(Kaup, 1852)</v>
          </cell>
          <cell r="F1022" t="str">
            <v>R</v>
          </cell>
          <cell r="G1022" t="str">
            <v>LC</v>
          </cell>
          <cell r="P1022" t="str">
            <v>Y</v>
          </cell>
          <cell r="Q1022" t="str">
            <v>Y</v>
          </cell>
          <cell r="R1022" t="str">
            <v>Y</v>
          </cell>
          <cell r="V1022" t="str">
            <v>Spiziapteryx circumcinctus (10); Spiziapteryx circumcinctus (11)</v>
          </cell>
          <cell r="X1022" t="str">
            <v>Gender agreement of species name follows David and Gosselin (2002b).</v>
          </cell>
        </row>
        <row r="1023">
          <cell r="C1023" t="str">
            <v>Pygmy Falcon</v>
          </cell>
          <cell r="D1023" t="str">
            <v>Polihierax semitorquatus</v>
          </cell>
          <cell r="E1023" t="str">
            <v>(Smith, 1836)</v>
          </cell>
          <cell r="F1023" t="str">
            <v>R</v>
          </cell>
          <cell r="G1023" t="str">
            <v>LC</v>
          </cell>
          <cell r="N1023" t="str">
            <v>Y</v>
          </cell>
          <cell r="Q1023" t="str">
            <v>Y</v>
          </cell>
        </row>
        <row r="1024">
          <cell r="C1024" t="str">
            <v>White-rumped Falcon</v>
          </cell>
          <cell r="D1024" t="str">
            <v>Polihierax insignis</v>
          </cell>
          <cell r="E1024" t="str">
            <v>Walden, 1872</v>
          </cell>
          <cell r="F1024" t="str">
            <v>R</v>
          </cell>
          <cell r="G1024" t="str">
            <v>NT</v>
          </cell>
          <cell r="Q1024" t="str">
            <v>Y</v>
          </cell>
        </row>
        <row r="1025">
          <cell r="C1025" t="str">
            <v>Collared Falconet</v>
          </cell>
          <cell r="D1025" t="str">
            <v>Microhierax caerulescens</v>
          </cell>
          <cell r="E1025" t="str">
            <v>(Linnaeus, 1758)</v>
          </cell>
          <cell r="F1025" t="str">
            <v>R</v>
          </cell>
          <cell r="G1025" t="str">
            <v>LC</v>
          </cell>
          <cell r="Q1025" t="str">
            <v>Y</v>
          </cell>
        </row>
        <row r="1026">
          <cell r="C1026" t="str">
            <v>Black-thighed Falconet</v>
          </cell>
          <cell r="D1026" t="str">
            <v>Microhierax fringillarius</v>
          </cell>
          <cell r="E1026" t="str">
            <v>(Drapiez, 1824)</v>
          </cell>
          <cell r="F1026" t="str">
            <v>R</v>
          </cell>
          <cell r="G1026" t="str">
            <v>LC</v>
          </cell>
          <cell r="Q1026" t="str">
            <v>Y</v>
          </cell>
        </row>
        <row r="1027">
          <cell r="C1027" t="str">
            <v>White-fronted Falconet</v>
          </cell>
          <cell r="D1027" t="str">
            <v>Microhierax latifrons</v>
          </cell>
          <cell r="E1027" t="str">
            <v>Sharpe, 1879</v>
          </cell>
          <cell r="F1027" t="str">
            <v>R</v>
          </cell>
          <cell r="G1027" t="str">
            <v>NT</v>
          </cell>
          <cell r="Q1027" t="str">
            <v>Y</v>
          </cell>
        </row>
        <row r="1028">
          <cell r="C1028" t="str">
            <v>Philippine Falconet</v>
          </cell>
          <cell r="D1028" t="str">
            <v>Microhierax erythrogenys</v>
          </cell>
          <cell r="E1028" t="str">
            <v>(Vigors, 1831)</v>
          </cell>
          <cell r="F1028" t="str">
            <v>R</v>
          </cell>
          <cell r="G1028" t="str">
            <v>LC</v>
          </cell>
          <cell r="Q1028" t="str">
            <v>Y</v>
          </cell>
        </row>
        <row r="1029">
          <cell r="C1029" t="str">
            <v>Pied Falconet</v>
          </cell>
          <cell r="D1029" t="str">
            <v>Microhierax melanoleucos</v>
          </cell>
          <cell r="E1029" t="str">
            <v>(Blyth, 1843)</v>
          </cell>
          <cell r="F1029" t="str">
            <v>R</v>
          </cell>
          <cell r="G1029" t="str">
            <v>LC</v>
          </cell>
          <cell r="Q1029" t="str">
            <v>Y</v>
          </cell>
          <cell r="V1029" t="str">
            <v>Microhierax melanoleucus (10)</v>
          </cell>
          <cell r="X1029" t="str">
            <v>Gender agreement of species name follows David and Gosselin (2002a).</v>
          </cell>
        </row>
        <row r="1030">
          <cell r="C1030" t="str">
            <v>Brown Falcon</v>
          </cell>
          <cell r="D1030" t="str">
            <v>Falco berigora</v>
          </cell>
          <cell r="E1030" t="str">
            <v>Vigors &amp; Horsfield, 1827</v>
          </cell>
          <cell r="F1030" t="str">
            <v>R</v>
          </cell>
          <cell r="G1030" t="str">
            <v>LC</v>
          </cell>
          <cell r="L1030" t="str">
            <v>Y</v>
          </cell>
          <cell r="Q1030" t="str">
            <v>Y</v>
          </cell>
        </row>
        <row r="1031">
          <cell r="C1031" t="str">
            <v>Lesser Kestrel</v>
          </cell>
          <cell r="D1031" t="str">
            <v>Falco naumanni</v>
          </cell>
          <cell r="E1031" t="str">
            <v>Fleischer, 1818</v>
          </cell>
          <cell r="F1031" t="str">
            <v>R</v>
          </cell>
          <cell r="G1031" t="str">
            <v>VU</v>
          </cell>
          <cell r="H1031" t="str">
            <v>Y</v>
          </cell>
          <cell r="M1031" t="str">
            <v>Y</v>
          </cell>
          <cell r="N1031" t="str">
            <v>Y</v>
          </cell>
          <cell r="Q1031" t="str">
            <v>Y</v>
          </cell>
        </row>
        <row r="1032">
          <cell r="C1032" t="str">
            <v>Common Kestrel</v>
          </cell>
          <cell r="D1032" t="str">
            <v>Falco tinnunculus</v>
          </cell>
          <cell r="E1032" t="str">
            <v>Linnaeus, 1758</v>
          </cell>
          <cell r="F1032" t="str">
            <v>R</v>
          </cell>
          <cell r="G1032" t="str">
            <v>LC</v>
          </cell>
          <cell r="H1032" t="str">
            <v>Y</v>
          </cell>
          <cell r="I1032" t="str">
            <v>Y</v>
          </cell>
          <cell r="M1032" t="str">
            <v>Y</v>
          </cell>
          <cell r="N1032" t="str">
            <v>Y</v>
          </cell>
          <cell r="P1032" t="str">
            <v>Y</v>
          </cell>
          <cell r="Q1032" t="str">
            <v>Y</v>
          </cell>
          <cell r="R1032" t="str">
            <v>Y</v>
          </cell>
          <cell r="W1032" t="str">
            <v>Eurasian Kestrel (2); Kestrel (6); Eurasian Kestrel (9)</v>
          </cell>
        </row>
        <row r="1033">
          <cell r="C1033" t="str">
            <v>Madagascar Kestrel</v>
          </cell>
          <cell r="D1033" t="str">
            <v>Falco newtoni</v>
          </cell>
          <cell r="E1033" t="str">
            <v>(Gurney, 1863)</v>
          </cell>
          <cell r="F1033" t="str">
            <v>R</v>
          </cell>
          <cell r="G1033" t="str">
            <v>LC</v>
          </cell>
          <cell r="N1033" t="str">
            <v>Y</v>
          </cell>
          <cell r="Q1033" t="str">
            <v>Y</v>
          </cell>
          <cell r="W1033" t="str">
            <v>Malagasy Kestrel (15)</v>
          </cell>
        </row>
        <row r="1034">
          <cell r="C1034" t="str">
            <v>Mauritius Kestrel</v>
          </cell>
          <cell r="D1034" t="str">
            <v>Falco punctatus</v>
          </cell>
          <cell r="E1034" t="str">
            <v>Temminck, 1821</v>
          </cell>
          <cell r="F1034" t="str">
            <v>R</v>
          </cell>
          <cell r="G1034" t="str">
            <v>VU</v>
          </cell>
          <cell r="N1034" t="str">
            <v>Y</v>
          </cell>
          <cell r="Q1034" t="str">
            <v>Y</v>
          </cell>
        </row>
        <row r="1035">
          <cell r="C1035" t="str">
            <v>Seychelles Kestrel</v>
          </cell>
          <cell r="D1035" t="str">
            <v>Falco araea</v>
          </cell>
          <cell r="E1035" t="str">
            <v>(Oberholser, 1917)</v>
          </cell>
          <cell r="F1035" t="str">
            <v>R</v>
          </cell>
          <cell r="G1035" t="str">
            <v>VU</v>
          </cell>
          <cell r="N1035" t="str">
            <v>Y</v>
          </cell>
          <cell r="Q1035" t="str">
            <v>Y</v>
          </cell>
        </row>
        <row r="1036">
          <cell r="C1036" t="str">
            <v>Reunion Kestrel</v>
          </cell>
          <cell r="D1036" t="str">
            <v>Falco buboisi</v>
          </cell>
          <cell r="E1036" t="str">
            <v>G.S. Cowles, 1994</v>
          </cell>
          <cell r="F1036" t="str">
            <v>R</v>
          </cell>
          <cell r="G1036" t="str">
            <v>EX</v>
          </cell>
          <cell r="T1036" t="str">
            <v>Y</v>
          </cell>
          <cell r="U1036" t="str">
            <v>Cowles (1994)</v>
          </cell>
          <cell r="W1036" t="str">
            <v>Réunion Kestrel (14)</v>
          </cell>
          <cell r="X1036" t="str">
            <v>Overlooked by Brooks (2000), this taxon was confirmed to be a valid species that became extinct after 1500 by Cowles (1987, 1994).</v>
          </cell>
        </row>
        <row r="1037">
          <cell r="C1037" t="str">
            <v>Spotted Kestrel</v>
          </cell>
          <cell r="D1037" t="str">
            <v>Falco moluccensis</v>
          </cell>
          <cell r="E1037" t="str">
            <v>(Bonaparte, 1850)</v>
          </cell>
          <cell r="F1037" t="str">
            <v>R</v>
          </cell>
          <cell r="G1037" t="str">
            <v>LC</v>
          </cell>
          <cell r="Q1037" t="str">
            <v>Y</v>
          </cell>
        </row>
        <row r="1038">
          <cell r="C1038" t="str">
            <v>Nankeen Kestrel</v>
          </cell>
          <cell r="D1038" t="str">
            <v>Falco cenchroides</v>
          </cell>
          <cell r="E1038" t="str">
            <v>Vigors &amp; Horsfield, 1827</v>
          </cell>
          <cell r="F1038" t="str">
            <v>R</v>
          </cell>
          <cell r="G1038" t="str">
            <v>LC</v>
          </cell>
          <cell r="L1038" t="str">
            <v>Y</v>
          </cell>
          <cell r="Q1038" t="str">
            <v>Y</v>
          </cell>
          <cell r="S1038" t="str">
            <v>Y</v>
          </cell>
          <cell r="W1038" t="str">
            <v>Australian Kestrel (10)</v>
          </cell>
        </row>
        <row r="1039">
          <cell r="C1039" t="str">
            <v>American Kestrel</v>
          </cell>
          <cell r="D1039" t="str">
            <v>Falco sparverius</v>
          </cell>
          <cell r="E1039" t="str">
            <v>Linnaeus, 1758</v>
          </cell>
          <cell r="F1039" t="str">
            <v>R</v>
          </cell>
          <cell r="G1039" t="str">
            <v>LC</v>
          </cell>
          <cell r="H1039" t="str">
            <v>Y</v>
          </cell>
          <cell r="I1039" t="str">
            <v>Y</v>
          </cell>
          <cell r="M1039" t="str">
            <v>Y</v>
          </cell>
          <cell r="P1039" t="str">
            <v>Y</v>
          </cell>
          <cell r="Q1039" t="str">
            <v>Y</v>
          </cell>
          <cell r="R1039" t="str">
            <v>Y</v>
          </cell>
        </row>
        <row r="1040">
          <cell r="C1040" t="str">
            <v>Greater Kestrel</v>
          </cell>
          <cell r="D1040" t="str">
            <v>Falco rupicoloides</v>
          </cell>
          <cell r="E1040" t="str">
            <v>Smith, 1829</v>
          </cell>
          <cell r="F1040" t="str">
            <v>R</v>
          </cell>
          <cell r="G1040" t="str">
            <v>LC</v>
          </cell>
          <cell r="N1040" t="str">
            <v>Y</v>
          </cell>
          <cell r="Q1040" t="str">
            <v>Y</v>
          </cell>
        </row>
        <row r="1041">
          <cell r="C1041" t="str">
            <v>Fox Kestrel</v>
          </cell>
          <cell r="D1041" t="str">
            <v>Falco alopex</v>
          </cell>
          <cell r="E1041" t="str">
            <v>(Heuglin, 1861)</v>
          </cell>
          <cell r="F1041" t="str">
            <v>R</v>
          </cell>
          <cell r="G1041" t="str">
            <v>LC</v>
          </cell>
          <cell r="N1041" t="str">
            <v>Y</v>
          </cell>
          <cell r="Q1041" t="str">
            <v>Y</v>
          </cell>
        </row>
        <row r="1042">
          <cell r="C1042" t="str">
            <v>Grey Kestrel</v>
          </cell>
          <cell r="D1042" t="str">
            <v>Falco ardosiaceus</v>
          </cell>
          <cell r="E1042" t="str">
            <v>Vieillot, 1823</v>
          </cell>
          <cell r="F1042" t="str">
            <v>R</v>
          </cell>
          <cell r="G1042" t="str">
            <v>LC</v>
          </cell>
          <cell r="N1042" t="str">
            <v>Y</v>
          </cell>
          <cell r="Q1042" t="str">
            <v>Y</v>
          </cell>
        </row>
        <row r="1043">
          <cell r="C1043" t="str">
            <v>Dickinson's Kestrel</v>
          </cell>
          <cell r="D1043" t="str">
            <v>Falco dickinsoni</v>
          </cell>
          <cell r="E1043" t="str">
            <v>Sclater, 1864</v>
          </cell>
          <cell r="F1043" t="str">
            <v>R</v>
          </cell>
          <cell r="G1043" t="str">
            <v>LC</v>
          </cell>
          <cell r="N1043" t="str">
            <v>Y</v>
          </cell>
          <cell r="Q1043" t="str">
            <v>Y</v>
          </cell>
        </row>
        <row r="1044">
          <cell r="C1044" t="str">
            <v>Banded Kestrel</v>
          </cell>
          <cell r="D1044" t="str">
            <v>Falco zoniventris</v>
          </cell>
          <cell r="E1044" t="str">
            <v>Peters, 1854</v>
          </cell>
          <cell r="F1044" t="str">
            <v>R</v>
          </cell>
          <cell r="G1044" t="str">
            <v>LC</v>
          </cell>
          <cell r="N1044" t="str">
            <v>Y</v>
          </cell>
          <cell r="Q1044" t="str">
            <v>Y</v>
          </cell>
        </row>
        <row r="1045">
          <cell r="C1045" t="str">
            <v>Red-necked Falcon</v>
          </cell>
          <cell r="D1045" t="str">
            <v>Falco chicquera</v>
          </cell>
          <cell r="E1045" t="str">
            <v>Daudin, 1800</v>
          </cell>
          <cell r="F1045" t="str">
            <v>R</v>
          </cell>
          <cell r="G1045" t="str">
            <v>LC</v>
          </cell>
          <cell r="N1045" t="str">
            <v>Y</v>
          </cell>
          <cell r="Q1045" t="str">
            <v>Y</v>
          </cell>
        </row>
        <row r="1046">
          <cell r="C1046" t="str">
            <v>Red-footed Falcon</v>
          </cell>
          <cell r="D1046" t="str">
            <v>Falco vespertinus</v>
          </cell>
          <cell r="E1046" t="str">
            <v>Linnaeus, 1766</v>
          </cell>
          <cell r="F1046" t="str">
            <v>R</v>
          </cell>
          <cell r="G1046" t="str">
            <v>NT</v>
          </cell>
          <cell r="H1046" t="str">
            <v>Y</v>
          </cell>
          <cell r="I1046" t="str">
            <v>Y</v>
          </cell>
          <cell r="M1046" t="str">
            <v>Y</v>
          </cell>
          <cell r="N1046" t="str">
            <v>Y</v>
          </cell>
          <cell r="Q1046" t="str">
            <v>Y</v>
          </cell>
          <cell r="W1046" t="str">
            <v>Western Red-footed Falcon (7)</v>
          </cell>
        </row>
        <row r="1047">
          <cell r="C1047" t="str">
            <v>Amur Falcon</v>
          </cell>
          <cell r="D1047" t="str">
            <v>Falco amurensis</v>
          </cell>
          <cell r="E1047" t="str">
            <v>Radde, 1863</v>
          </cell>
          <cell r="F1047" t="str">
            <v>R</v>
          </cell>
          <cell r="G1047" t="str">
            <v>LC</v>
          </cell>
          <cell r="H1047" t="str">
            <v>Y</v>
          </cell>
          <cell r="N1047" t="str">
            <v>Y</v>
          </cell>
          <cell r="Q1047" t="str">
            <v>Y</v>
          </cell>
          <cell r="W1047" t="str">
            <v>Eastern Red-footed Falcon (7)</v>
          </cell>
        </row>
        <row r="1048">
          <cell r="C1048" t="str">
            <v>Eleonora's Falcon</v>
          </cell>
          <cell r="D1048" t="str">
            <v>Falco eleonorae</v>
          </cell>
          <cell r="E1048" t="str">
            <v>Géné, 1839</v>
          </cell>
          <cell r="F1048" t="str">
            <v>R</v>
          </cell>
          <cell r="G1048" t="str">
            <v>LC</v>
          </cell>
          <cell r="H1048" t="str">
            <v>Y</v>
          </cell>
          <cell r="M1048" t="str">
            <v>Y</v>
          </cell>
          <cell r="N1048" t="str">
            <v>Y</v>
          </cell>
          <cell r="Q1048" t="str">
            <v>Y</v>
          </cell>
        </row>
        <row r="1049">
          <cell r="C1049" t="str">
            <v>Sooty Falcon</v>
          </cell>
          <cell r="D1049" t="str">
            <v>Falco concolor</v>
          </cell>
          <cell r="E1049" t="str">
            <v>Temminck, 1825</v>
          </cell>
          <cell r="F1049" t="str">
            <v>R</v>
          </cell>
          <cell r="G1049" t="str">
            <v>NT</v>
          </cell>
          <cell r="H1049" t="str">
            <v>Y</v>
          </cell>
          <cell r="M1049" t="str">
            <v>Y</v>
          </cell>
          <cell r="N1049" t="str">
            <v>Y</v>
          </cell>
          <cell r="Q1049" t="str">
            <v>Y</v>
          </cell>
        </row>
        <row r="1050">
          <cell r="C1050" t="str">
            <v>Aplomado Falcon</v>
          </cell>
          <cell r="D1050" t="str">
            <v>Falco femoralis</v>
          </cell>
          <cell r="E1050" t="str">
            <v>Temminck, 1822</v>
          </cell>
          <cell r="F1050" t="str">
            <v>R</v>
          </cell>
          <cell r="G1050" t="str">
            <v>LC</v>
          </cell>
          <cell r="I1050" t="str">
            <v>Y</v>
          </cell>
          <cell r="P1050" t="str">
            <v>Y</v>
          </cell>
          <cell r="Q1050" t="str">
            <v>Y</v>
          </cell>
          <cell r="R1050" t="str">
            <v>Y</v>
          </cell>
        </row>
        <row r="1051">
          <cell r="C1051" t="str">
            <v>Merlin</v>
          </cell>
          <cell r="D1051" t="str">
            <v>Falco columbarius</v>
          </cell>
          <cell r="E1051" t="str">
            <v>Linnaeus, 1758</v>
          </cell>
          <cell r="F1051" t="str">
            <v>R</v>
          </cell>
          <cell r="G1051" t="str">
            <v>LC</v>
          </cell>
          <cell r="H1051" t="str">
            <v>Y</v>
          </cell>
          <cell r="I1051" t="str">
            <v>Y</v>
          </cell>
          <cell r="M1051" t="str">
            <v>Y</v>
          </cell>
          <cell r="N1051" t="str">
            <v>Y</v>
          </cell>
          <cell r="P1051" t="str">
            <v>Y</v>
          </cell>
          <cell r="Q1051" t="str">
            <v>Y</v>
          </cell>
          <cell r="R1051" t="str">
            <v>Y</v>
          </cell>
        </row>
        <row r="1052">
          <cell r="C1052" t="str">
            <v>Bat Falcon</v>
          </cell>
          <cell r="D1052" t="str">
            <v>Falco rufigularis</v>
          </cell>
          <cell r="E1052" t="str">
            <v>Daudin, 1800</v>
          </cell>
          <cell r="F1052" t="str">
            <v>R</v>
          </cell>
          <cell r="G1052" t="str">
            <v>LC</v>
          </cell>
          <cell r="I1052" t="str">
            <v>Y</v>
          </cell>
          <cell r="P1052" t="str">
            <v>Y</v>
          </cell>
          <cell r="Q1052" t="str">
            <v>Y</v>
          </cell>
          <cell r="R1052" t="str">
            <v>Y</v>
          </cell>
        </row>
        <row r="1053">
          <cell r="C1053" t="str">
            <v>Eurasian Hobby</v>
          </cell>
          <cell r="D1053" t="str">
            <v>Falco subbuteo</v>
          </cell>
          <cell r="E1053" t="str">
            <v>Linnaeus, 1758</v>
          </cell>
          <cell r="F1053" t="str">
            <v>R</v>
          </cell>
          <cell r="G1053" t="str">
            <v>LC</v>
          </cell>
          <cell r="H1053" t="str">
            <v>Y</v>
          </cell>
          <cell r="I1053" t="str">
            <v>Y</v>
          </cell>
          <cell r="M1053" t="str">
            <v>Y</v>
          </cell>
          <cell r="N1053" t="str">
            <v>Y</v>
          </cell>
          <cell r="Q1053" t="str">
            <v>Y</v>
          </cell>
          <cell r="W1053" t="str">
            <v>Hobby (6); European Hobby (7)</v>
          </cell>
        </row>
        <row r="1054">
          <cell r="C1054" t="str">
            <v>African Hobby</v>
          </cell>
          <cell r="D1054" t="str">
            <v>Falco cuvierii</v>
          </cell>
          <cell r="E1054" t="str">
            <v>Smith, 1830</v>
          </cell>
          <cell r="F1054" t="str">
            <v>R</v>
          </cell>
          <cell r="G1054" t="str">
            <v>LC</v>
          </cell>
          <cell r="N1054" t="str">
            <v>Y</v>
          </cell>
          <cell r="Q1054" t="str">
            <v>Y</v>
          </cell>
        </row>
        <row r="1055">
          <cell r="C1055" t="str">
            <v>Oriental Hobby</v>
          </cell>
          <cell r="D1055" t="str">
            <v>Falco severus</v>
          </cell>
          <cell r="E1055" t="str">
            <v>Horsfield, 1821</v>
          </cell>
          <cell r="F1055" t="str">
            <v>R</v>
          </cell>
          <cell r="G1055" t="str">
            <v>LC</v>
          </cell>
          <cell r="Q1055" t="str">
            <v>Y</v>
          </cell>
        </row>
        <row r="1056">
          <cell r="C1056" t="str">
            <v>Australian Hobby</v>
          </cell>
          <cell r="D1056" t="str">
            <v>Falco longipennis</v>
          </cell>
          <cell r="E1056" t="str">
            <v>Swainson, 1837</v>
          </cell>
          <cell r="F1056" t="str">
            <v>R</v>
          </cell>
          <cell r="G1056" t="str">
            <v>LC</v>
          </cell>
          <cell r="L1056" t="str">
            <v>Y</v>
          </cell>
          <cell r="Q1056" t="str">
            <v>Y</v>
          </cell>
        </row>
        <row r="1057">
          <cell r="C1057" t="str">
            <v>New Zealand Falcon</v>
          </cell>
          <cell r="D1057" t="str">
            <v>Falco novaeseelandiae</v>
          </cell>
          <cell r="E1057" t="str">
            <v>Gmelin, 1788</v>
          </cell>
          <cell r="F1057" t="str">
            <v>R</v>
          </cell>
          <cell r="G1057" t="str">
            <v>NT</v>
          </cell>
          <cell r="Q1057" t="str">
            <v>Y</v>
          </cell>
          <cell r="S1057" t="str">
            <v>Y</v>
          </cell>
        </row>
        <row r="1058">
          <cell r="C1058" t="str">
            <v>Grey Falcon</v>
          </cell>
          <cell r="D1058" t="str">
            <v>Falco hypoleucos</v>
          </cell>
          <cell r="E1058" t="str">
            <v>Gould, 1841</v>
          </cell>
          <cell r="F1058" t="str">
            <v>R</v>
          </cell>
          <cell r="G1058" t="str">
            <v>NT</v>
          </cell>
          <cell r="L1058" t="str">
            <v>Y</v>
          </cell>
          <cell r="Q1058" t="str">
            <v>Y</v>
          </cell>
        </row>
        <row r="1059">
          <cell r="C1059" t="str">
            <v>Black Falcon</v>
          </cell>
          <cell r="D1059" t="str">
            <v>Falco subniger</v>
          </cell>
          <cell r="E1059" t="str">
            <v>Gray, 1843</v>
          </cell>
          <cell r="F1059" t="str">
            <v>R</v>
          </cell>
          <cell r="G1059" t="str">
            <v>LC</v>
          </cell>
          <cell r="L1059" t="str">
            <v>Y</v>
          </cell>
          <cell r="Q1059" t="str">
            <v>Y</v>
          </cell>
          <cell r="S1059" t="str">
            <v>Y</v>
          </cell>
        </row>
        <row r="1060">
          <cell r="C1060" t="str">
            <v>Lanner Falcon</v>
          </cell>
          <cell r="D1060" t="str">
            <v>Falco biarmicus</v>
          </cell>
          <cell r="E1060" t="str">
            <v>Temminck, 1825</v>
          </cell>
          <cell r="F1060" t="str">
            <v>R</v>
          </cell>
          <cell r="G1060" t="str">
            <v>LC</v>
          </cell>
          <cell r="H1060" t="str">
            <v>Y</v>
          </cell>
          <cell r="M1060" t="str">
            <v>Y</v>
          </cell>
          <cell r="N1060" t="str">
            <v>Y</v>
          </cell>
          <cell r="Q1060" t="str">
            <v>Y</v>
          </cell>
          <cell r="W1060" t="str">
            <v>Lanner (1); Lanner (6)</v>
          </cell>
        </row>
        <row r="1061">
          <cell r="C1061" t="str">
            <v>Laggar Falcon</v>
          </cell>
          <cell r="D1061" t="str">
            <v>Falco jugger</v>
          </cell>
          <cell r="E1061" t="str">
            <v>Gray, 1834</v>
          </cell>
          <cell r="F1061" t="str">
            <v>R</v>
          </cell>
          <cell r="G1061" t="str">
            <v>NT</v>
          </cell>
          <cell r="Q1061" t="str">
            <v>Y</v>
          </cell>
        </row>
        <row r="1062">
          <cell r="C1062" t="str">
            <v>Saker Falcon</v>
          </cell>
          <cell r="D1062" t="str">
            <v>Falco cherrug</v>
          </cell>
          <cell r="E1062" t="str">
            <v>Gray, 1834</v>
          </cell>
          <cell r="F1062" t="str">
            <v>R</v>
          </cell>
          <cell r="G1062" t="str">
            <v>VU</v>
          </cell>
          <cell r="H1062" t="str">
            <v>Y</v>
          </cell>
          <cell r="M1062" t="str">
            <v>Y</v>
          </cell>
          <cell r="N1062" t="str">
            <v>Y</v>
          </cell>
          <cell r="Q1062" t="str">
            <v>Y</v>
          </cell>
          <cell r="W1062" t="str">
            <v>Saker (1); Saker (6)</v>
          </cell>
        </row>
        <row r="1063">
          <cell r="C1063" t="str">
            <v>Gyr Falcon</v>
          </cell>
          <cell r="D1063" t="str">
            <v>Falco rusticolus</v>
          </cell>
          <cell r="E1063" t="str">
            <v>Linnaeus, 1758</v>
          </cell>
          <cell r="F1063" t="str">
            <v>R</v>
          </cell>
          <cell r="G1063" t="str">
            <v>LC</v>
          </cell>
          <cell r="H1063" t="str">
            <v>Y</v>
          </cell>
          <cell r="I1063" t="str">
            <v>Y</v>
          </cell>
          <cell r="M1063" t="str">
            <v>Y</v>
          </cell>
          <cell r="Q1063" t="str">
            <v>Y</v>
          </cell>
          <cell r="W1063" t="str">
            <v>Gyrfalcon (2); Gyrfalcon (6); Gyrfalcon (10); Gyrfalcon (15)</v>
          </cell>
        </row>
        <row r="1064">
          <cell r="C1064" t="str">
            <v>Prairie Falcon</v>
          </cell>
          <cell r="D1064" t="str">
            <v>Falco mexicanus</v>
          </cell>
          <cell r="E1064" t="str">
            <v>Schlegel, 1850</v>
          </cell>
          <cell r="F1064" t="str">
            <v>R</v>
          </cell>
          <cell r="G1064" t="str">
            <v>LC</v>
          </cell>
          <cell r="I1064" t="str">
            <v>Y</v>
          </cell>
          <cell r="Q1064" t="str">
            <v>Y</v>
          </cell>
          <cell r="R1064" t="str">
            <v>Y</v>
          </cell>
        </row>
        <row r="1065">
          <cell r="C1065" t="str">
            <v>Peregrine Falcon</v>
          </cell>
          <cell r="D1065" t="str">
            <v>Falco peregrinus</v>
          </cell>
          <cell r="E1065" t="str">
            <v>Tunstall, 1771</v>
          </cell>
          <cell r="F1065" t="str">
            <v>R</v>
          </cell>
          <cell r="G1065" t="str">
            <v>LC</v>
          </cell>
          <cell r="H1065" t="str">
            <v>Y</v>
          </cell>
          <cell r="I1065" t="str">
            <v>Y</v>
          </cell>
          <cell r="L1065" t="str">
            <v>Y</v>
          </cell>
          <cell r="M1065" t="str">
            <v>Y</v>
          </cell>
          <cell r="N1065" t="str">
            <v>Y</v>
          </cell>
          <cell r="P1065" t="str">
            <v>Y</v>
          </cell>
          <cell r="Q1065" t="str">
            <v>Y</v>
          </cell>
          <cell r="R1065" t="str">
            <v>Y</v>
          </cell>
          <cell r="W1065" t="str">
            <v>Peregrine (1); Peregrine (6)</v>
          </cell>
        </row>
        <row r="1066">
          <cell r="C1066" t="str">
            <v>Barbary Falcon</v>
          </cell>
          <cell r="D1066" t="str">
            <v>Falco pelegrinoides</v>
          </cell>
          <cell r="E1066" t="str">
            <v>Temminck, 1829</v>
          </cell>
          <cell r="F1066" t="str">
            <v>R</v>
          </cell>
          <cell r="G1066" t="str">
            <v>LC</v>
          </cell>
          <cell r="H1066" t="str">
            <v>Y</v>
          </cell>
          <cell r="M1066" t="str">
            <v>Y</v>
          </cell>
          <cell r="N1066" t="str">
            <v>Y</v>
          </cell>
          <cell r="Q1066" t="str">
            <v>Y</v>
          </cell>
        </row>
        <row r="1067">
          <cell r="C1067" t="str">
            <v>Orange-breasted Falcon</v>
          </cell>
          <cell r="D1067" t="str">
            <v>Falco deiroleucus</v>
          </cell>
          <cell r="E1067" t="str">
            <v>Temminck, 1825</v>
          </cell>
          <cell r="F1067" t="str">
            <v>R</v>
          </cell>
          <cell r="G1067" t="str">
            <v>LC</v>
          </cell>
          <cell r="I1067" t="str">
            <v>Y</v>
          </cell>
          <cell r="P1067" t="str">
            <v>Y</v>
          </cell>
          <cell r="Q1067" t="str">
            <v>Y</v>
          </cell>
          <cell r="R1067" t="str">
            <v>Y</v>
          </cell>
        </row>
        <row r="1068">
          <cell r="C1068" t="str">
            <v>Taita Falcon</v>
          </cell>
          <cell r="D1068" t="str">
            <v>Falco fasciinucha</v>
          </cell>
          <cell r="E1068" t="str">
            <v>Reichenow &amp; Neumann, 1895</v>
          </cell>
          <cell r="F1068" t="str">
            <v>R</v>
          </cell>
          <cell r="G1068" t="str">
            <v>NT</v>
          </cell>
          <cell r="N1068" t="str">
            <v>Y</v>
          </cell>
          <cell r="Q1068" t="str">
            <v>Y</v>
          </cell>
          <cell r="W1068" t="str">
            <v>Teita Falcon (10)</v>
          </cell>
        </row>
        <row r="1069">
          <cell r="C1069" t="str">
            <v>Secretarybird</v>
          </cell>
          <cell r="D1069" t="str">
            <v>Sagittarius serpentarius</v>
          </cell>
          <cell r="E1069" t="str">
            <v>(Miller, 1779)</v>
          </cell>
          <cell r="F1069" t="str">
            <v>R</v>
          </cell>
          <cell r="G1069" t="str">
            <v>LC</v>
          </cell>
          <cell r="N1069" t="str">
            <v>Y</v>
          </cell>
          <cell r="Q1069" t="str">
            <v>Y</v>
          </cell>
          <cell r="W1069" t="str">
            <v>Secretary Bird (7)</v>
          </cell>
        </row>
        <row r="1070">
          <cell r="D1070" t="str">
            <v>Pandion haliaetus</v>
          </cell>
          <cell r="E1070" t="str">
            <v>(Linnaeus, 1758)</v>
          </cell>
          <cell r="F1070" t="str">
            <v>NR</v>
          </cell>
          <cell r="G1070" t="str">
            <v>NR</v>
          </cell>
          <cell r="L1070" t="str">
            <v>Y</v>
          </cell>
          <cell r="X1070" t="str">
            <v>Pandion haliaetus (Sibley and Monroe 1990, 1993; Christidis and Boles 1994) was split into P. haliaetus and P. cristatus by Christidis and Boles (2008) but this treatment is not followed by the BirdLife Taxonomic Working Group (BTWG) because the authors base their treatment on molecular analyses published by M. Wink outside the peer-reviewed literature; the BTWG adopts the view of Edwards et al. (2005) that intrageneric genetic differentiation alone is an unsatisfactory basis for species recognition and prefer to wait for further validation before accepting this proposed split.</v>
          </cell>
        </row>
        <row r="1071">
          <cell r="C1071" t="str">
            <v>Osprey</v>
          </cell>
          <cell r="D1071" t="str">
            <v>Pandion haliaetus</v>
          </cell>
          <cell r="E1071" t="str">
            <v>(Linnaeus, 1758)</v>
          </cell>
          <cell r="F1071" t="str">
            <v>R</v>
          </cell>
          <cell r="G1071" t="str">
            <v>LC</v>
          </cell>
          <cell r="H1071" t="str">
            <v>Y</v>
          </cell>
          <cell r="I1071" t="str">
            <v>Y</v>
          </cell>
          <cell r="M1071" t="str">
            <v>Y</v>
          </cell>
          <cell r="N1071" t="str">
            <v>Y</v>
          </cell>
          <cell r="P1071" t="str">
            <v>Y</v>
          </cell>
          <cell r="Q1071" t="str">
            <v>Y</v>
          </cell>
          <cell r="R1071" t="str">
            <v>Y</v>
          </cell>
          <cell r="X1071" t="str">
            <v>Pandion haliaetus (Sibley and Monroe 1990, 1993; Christidis and Boles 1994) was split into P. haliaetus and P. cristatus by Christidis and Boles (2008) but this treatment is not followed by the BirdLife Taxonomic Working Group (BTWG) because the authors base their treatment on molecular analyses published by M. Wink outside the peer-reviewed literature; the BTWG adopts the view of Edwards et al. (2005) that intrageneric genetic differentiation alone is an unsatisfactory basis for species recognition and prefer to wait for further validation before accepting this proposed split.</v>
          </cell>
        </row>
        <row r="1072">
          <cell r="D1072" t="str">
            <v>Pandion cristatus</v>
          </cell>
          <cell r="E1072" t="str">
            <v>(Vieillot, 1816)</v>
          </cell>
          <cell r="F1072" t="str">
            <v>NR</v>
          </cell>
          <cell r="G1072" t="str">
            <v>NR</v>
          </cell>
          <cell r="L1072" t="str">
            <v>Y</v>
          </cell>
          <cell r="X1072" t="str">
            <v>Pandion haliaetus (Sibley and Monroe 1990, 1993; Christidis and Boles 1994) was split into P. haliaetus and P. cristatus by Christidis and Boles (2008) but this treatment is not followed by the BirdLife Taxonomic Working Group (BTWG) because the authors base their treatment on molecular analyses published by M. Wink outside the peer-reviewed literature; the BTWG adopts the view of Edwards et al. (2005) that intrageneric genetic differentiation alone is an unsatisfactory basis for species recognition and prefer to wait for further validation before accepting this proposed split.</v>
          </cell>
        </row>
        <row r="1073">
          <cell r="C1073" t="str">
            <v>African Baza</v>
          </cell>
          <cell r="D1073" t="str">
            <v>Aviceda cuculoides</v>
          </cell>
          <cell r="E1073" t="str">
            <v>Swainson, 1837</v>
          </cell>
          <cell r="F1073" t="str">
            <v>R</v>
          </cell>
          <cell r="G1073" t="str">
            <v>LC</v>
          </cell>
          <cell r="N1073" t="str">
            <v>Y</v>
          </cell>
          <cell r="Q1073" t="str">
            <v>Y</v>
          </cell>
          <cell r="W1073" t="str">
            <v>African Cuckoo Hawk (7); African Cuckoo-Hawk (15)</v>
          </cell>
        </row>
        <row r="1074">
          <cell r="C1074" t="str">
            <v>Madagascar Baza</v>
          </cell>
          <cell r="D1074" t="str">
            <v>Aviceda madagascariensis</v>
          </cell>
          <cell r="E1074" t="str">
            <v>(Smith, 1834)</v>
          </cell>
          <cell r="F1074" t="str">
            <v>R</v>
          </cell>
          <cell r="G1074" t="str">
            <v>LC</v>
          </cell>
          <cell r="N1074" t="str">
            <v>Y</v>
          </cell>
          <cell r="Q1074" t="str">
            <v>Y</v>
          </cell>
          <cell r="W1074" t="str">
            <v>Madagascar Cuckoo Hawk (7); Madagascar Cuckoo-Hawk (15)</v>
          </cell>
        </row>
        <row r="1075">
          <cell r="C1075" t="str">
            <v>Jerdon's Baza</v>
          </cell>
          <cell r="D1075" t="str">
            <v>Aviceda jerdoni</v>
          </cell>
          <cell r="E1075" t="str">
            <v>(Blyth, 1842)</v>
          </cell>
          <cell r="F1075" t="str">
            <v>R</v>
          </cell>
          <cell r="G1075" t="str">
            <v>LC</v>
          </cell>
          <cell r="Q1075" t="str">
            <v>Y</v>
          </cell>
        </row>
        <row r="1076">
          <cell r="C1076" t="str">
            <v>Pacific Baza</v>
          </cell>
          <cell r="D1076" t="str">
            <v>Aviceda subcristata</v>
          </cell>
          <cell r="E1076" t="str">
            <v>(Gould, 1838)</v>
          </cell>
          <cell r="F1076" t="str">
            <v>R</v>
          </cell>
          <cell r="G1076" t="str">
            <v>LC</v>
          </cell>
          <cell r="L1076" t="str">
            <v>Y</v>
          </cell>
          <cell r="Q1076" t="str">
            <v>Y</v>
          </cell>
        </row>
        <row r="1077">
          <cell r="C1077" t="str">
            <v>Black Baza</v>
          </cell>
          <cell r="D1077" t="str">
            <v>Aviceda leuphotes</v>
          </cell>
          <cell r="E1077" t="str">
            <v>(Dumont, 1820)</v>
          </cell>
          <cell r="F1077" t="str">
            <v>R</v>
          </cell>
          <cell r="G1077" t="str">
            <v>LC</v>
          </cell>
          <cell r="Q1077" t="str">
            <v>Y</v>
          </cell>
        </row>
        <row r="1078">
          <cell r="C1078" t="str">
            <v>Grey-headed Kite</v>
          </cell>
          <cell r="D1078" t="str">
            <v>Leptodon cayanensis</v>
          </cell>
          <cell r="E1078" t="str">
            <v>(Latham, 1790)</v>
          </cell>
          <cell r="F1078" t="str">
            <v>R</v>
          </cell>
          <cell r="G1078" t="str">
            <v>LC</v>
          </cell>
          <cell r="I1078" t="str">
            <v>Y</v>
          </cell>
          <cell r="P1078" t="str">
            <v>Y</v>
          </cell>
          <cell r="Q1078" t="str">
            <v>Y</v>
          </cell>
          <cell r="R1078" t="str">
            <v>Y</v>
          </cell>
          <cell r="W1078" t="str">
            <v>Gray-headed Kite (2); Gray-headed Kite (9)</v>
          </cell>
        </row>
        <row r="1079">
          <cell r="C1079" t="str">
            <v>White-collared Kite</v>
          </cell>
          <cell r="D1079" t="str">
            <v>Leptodon forbesi</v>
          </cell>
          <cell r="E1079" t="str">
            <v>(Swann, 1922)</v>
          </cell>
          <cell r="F1079" t="str">
            <v>R</v>
          </cell>
          <cell r="G1079" t="str">
            <v>CR</v>
          </cell>
          <cell r="P1079" t="str">
            <v>Y</v>
          </cell>
          <cell r="Q1079" t="str">
            <v>Y</v>
          </cell>
          <cell r="R1079" t="str">
            <v>Y</v>
          </cell>
          <cell r="X1079" t="str">
            <v xml:space="preserve">Leptodon cayanensis and L. forbesi (Sibley and Monroe 1990, 1993) are currently retained as separate species contra SACC (2005) who include forbesi as a subspecies of L. cayanensis, pending the outcome of investigation by SACC. </v>
          </cell>
        </row>
        <row r="1080">
          <cell r="D1080" t="str">
            <v>Chondrohierax uncinatus</v>
          </cell>
          <cell r="E1080" t="str">
            <v>(Temminck, 1822)</v>
          </cell>
          <cell r="F1080" t="str">
            <v>NR</v>
          </cell>
          <cell r="G1080" t="str">
            <v>NR</v>
          </cell>
          <cell r="I1080" t="str">
            <v>Y</v>
          </cell>
          <cell r="P1080" t="str">
            <v>Y</v>
          </cell>
          <cell r="Q1080" t="str">
            <v>Y</v>
          </cell>
          <cell r="X1080" t="str">
            <v>Chondrohierax uncinatus (Sibley and Monroe 1990, 1993) has been split into C. uncinatus and C. wilsonii following Stotz et al. (1996), contra AOU (1998). Although AOU (1998), along with most other authorities, treat wilsonii as a subspecies of uncinatus, there has recently been a trend towards its recognition as a species (Raffaele et al. 1998, Ferguson-Lees and Christie 2005). Initial enquiry by the BirdLife Taxonomic Working Group suggests that all major sources are incomplete in their presentation of the characters that distinguish wilsonii from uncinatus such that the degree of differentiation is nowhere clear. Pending an urgent full study, it is felt that, on the basis of current understanding, and given the extremely precarious conservation status of wilsonii, the better present course is to maintain wilsonii as a separate species.</v>
          </cell>
        </row>
        <row r="1081">
          <cell r="C1081" t="str">
            <v>Hook-billed Kite</v>
          </cell>
          <cell r="D1081" t="str">
            <v>Chondrohierax uncinatus</v>
          </cell>
          <cell r="E1081" t="str">
            <v>(Temminck, 1822)</v>
          </cell>
          <cell r="F1081" t="str">
            <v>R</v>
          </cell>
          <cell r="G1081" t="str">
            <v>LC</v>
          </cell>
          <cell r="R1081" t="str">
            <v>Y</v>
          </cell>
          <cell r="X1081" t="str">
            <v>Chondrohierax uncinatus (Sibley and Monroe 1990, 1993) has been split into C. uncinatus and C. wilsonii following Stotz et al. (1996), contra AOU (1998). Although AOU (1998), along with most other authorities, treat wilsonii as a subspecies of uncinatus, there has recently been a trend towards its recognition as a species (Raffaele et al. 1998, Ferguson-Lees and Christie 2005). Initial enquiry by the BirdLife Taxonomic Working Group suggests that all major sources are incomplete in their presentation of the characters that distinguish wilsonii from uncinatus such that the degree of differentiation is nowhere clear. Pending an urgent full study, it is felt that, on the basis of current understanding, and given the extremely precarious conservation status of wilsonii, the better present course is to maintain wilsonii as a separate species.</v>
          </cell>
        </row>
        <row r="1082">
          <cell r="C1082" t="str">
            <v>Cuban Kite</v>
          </cell>
          <cell r="D1082" t="str">
            <v>Chondrohierax wilsonii</v>
          </cell>
          <cell r="E1082" t="str">
            <v>(Cassin, 1847)</v>
          </cell>
          <cell r="F1082" t="str">
            <v>R</v>
          </cell>
          <cell r="G1082" t="str">
            <v>CR</v>
          </cell>
          <cell r="R1082" t="str">
            <v>Y</v>
          </cell>
          <cell r="X1082" t="str">
            <v>Chondrohierax uncinatus (Sibley and Monroe 1990, 1993) has been split into C. uncinatus and C. wilsonii following Stotz et al. (1996), contra AOU (1998). Although AOU (1998), along with most other authorities, treat wilsonii as a subspecies of uncinatus, there has recently been a trend towards its recognition as a species (Raffaele et al. 1998, Ferguson-Lees and Christie 2005). Initial enquiry by the BirdLife Taxonomic Working Group suggests that all major sources are incomplete in their presentation of the characters that distinguish wilsonii from uncinatus such that the degree of differentiation is nowhere clear. Pending an urgent full study, it is felt that, on the basis of current understanding, and given the extremely precarious conservation status of wilsonii, the better present course is to maintain wilsonii as a separate species.</v>
          </cell>
        </row>
        <row r="1083">
          <cell r="C1083" t="str">
            <v>Long-tailed Honey-buzzard</v>
          </cell>
          <cell r="D1083" t="str">
            <v>Henicopernis longicauda</v>
          </cell>
          <cell r="E1083" t="str">
            <v>(Garnot, 1828)</v>
          </cell>
          <cell r="F1083" t="str">
            <v>R</v>
          </cell>
          <cell r="G1083" t="str">
            <v>LC</v>
          </cell>
          <cell r="Q1083" t="str">
            <v>Y</v>
          </cell>
          <cell r="W1083" t="str">
            <v>Long-tailed Honey Buzzard (15)</v>
          </cell>
        </row>
        <row r="1084">
          <cell r="C1084" t="str">
            <v>Black Honey-buzzard</v>
          </cell>
          <cell r="D1084" t="str">
            <v>Henicopernis infuscatus</v>
          </cell>
          <cell r="E1084" t="str">
            <v>Gurney, 1882</v>
          </cell>
          <cell r="F1084" t="str">
            <v>R</v>
          </cell>
          <cell r="G1084" t="str">
            <v>VU</v>
          </cell>
          <cell r="Q1084" t="str">
            <v>Y</v>
          </cell>
          <cell r="W1084" t="str">
            <v>Black Honey Buzzard (15)</v>
          </cell>
        </row>
        <row r="1085">
          <cell r="C1085" t="str">
            <v>European Honey-buzzard</v>
          </cell>
          <cell r="D1085" t="str">
            <v>Pernis apivorus</v>
          </cell>
          <cell r="E1085" t="str">
            <v>(Linnaeus, 1758)</v>
          </cell>
          <cell r="F1085" t="str">
            <v>R</v>
          </cell>
          <cell r="G1085" t="str">
            <v>LC</v>
          </cell>
          <cell r="H1085" t="str">
            <v>Y</v>
          </cell>
          <cell r="M1085" t="str">
            <v>Y</v>
          </cell>
          <cell r="N1085" t="str">
            <v>Y</v>
          </cell>
          <cell r="Q1085" t="str">
            <v>Y</v>
          </cell>
          <cell r="W1085" t="str">
            <v>European Honey Buzzard (1); Honey Buzzard (6); Honey Buzzard (7); European Honey Buzzard (15)</v>
          </cell>
        </row>
        <row r="1086">
          <cell r="C1086" t="str">
            <v>Oriental Honey-buzzard</v>
          </cell>
          <cell r="D1086" t="str">
            <v>Pernis ptilorhyncus</v>
          </cell>
          <cell r="E1086" t="str">
            <v>(Temminck, 1821)</v>
          </cell>
          <cell r="F1086" t="str">
            <v>R</v>
          </cell>
          <cell r="G1086" t="str">
            <v>LC</v>
          </cell>
          <cell r="H1086" t="str">
            <v>Y</v>
          </cell>
          <cell r="L1086" t="str">
            <v>Y</v>
          </cell>
          <cell r="Q1086" t="str">
            <v>Y</v>
          </cell>
          <cell r="V1086" t="str">
            <v>Pernis ptilorynchus (5)</v>
          </cell>
          <cell r="W1086" t="str">
            <v>Crested Honey Buzzard (1)</v>
          </cell>
        </row>
        <row r="1087">
          <cell r="C1087" t="str">
            <v>Barred Honey-buzzard</v>
          </cell>
          <cell r="D1087" t="str">
            <v>Pernis celebensis</v>
          </cell>
          <cell r="E1087" t="str">
            <v>Wallace, 1868</v>
          </cell>
          <cell r="F1087" t="str">
            <v>R</v>
          </cell>
          <cell r="G1087" t="str">
            <v>LC</v>
          </cell>
          <cell r="Q1087" t="str">
            <v>Y</v>
          </cell>
          <cell r="W1087" t="str">
            <v>Barred Honey Buzzard (15)</v>
          </cell>
        </row>
        <row r="1088">
          <cell r="C1088" t="str">
            <v>Philippine Honey-buzzard</v>
          </cell>
          <cell r="D1088" t="str">
            <v>Pernis steerei</v>
          </cell>
          <cell r="E1088" t="str">
            <v>W.L. Sclater, 1919</v>
          </cell>
          <cell r="F1088" t="str">
            <v>UR</v>
          </cell>
          <cell r="G1088" t="str">
            <v>UR</v>
          </cell>
          <cell r="T1088" t="str">
            <v>Y</v>
          </cell>
          <cell r="U1088" t="str">
            <v>Gamauf and Haring (2005)</v>
          </cell>
        </row>
        <row r="1089">
          <cell r="C1089" t="str">
            <v>Square-tailed Kite</v>
          </cell>
          <cell r="D1089" t="str">
            <v>Lophoictinia isura</v>
          </cell>
          <cell r="E1089" t="str">
            <v>(Gould, 1838)</v>
          </cell>
          <cell r="F1089" t="str">
            <v>R</v>
          </cell>
          <cell r="G1089" t="str">
            <v>LC</v>
          </cell>
          <cell r="L1089" t="str">
            <v>Y</v>
          </cell>
          <cell r="Q1089" t="str">
            <v>Y</v>
          </cell>
        </row>
        <row r="1090">
          <cell r="C1090" t="str">
            <v>Black-breasted Buzzard</v>
          </cell>
          <cell r="D1090" t="str">
            <v>Hamirostra melanosternon</v>
          </cell>
          <cell r="E1090" t="str">
            <v>(Gould, 1841)</v>
          </cell>
          <cell r="F1090" t="str">
            <v>R</v>
          </cell>
          <cell r="G1090" t="str">
            <v>LC</v>
          </cell>
          <cell r="L1090" t="str">
            <v>Y</v>
          </cell>
          <cell r="Q1090" t="str">
            <v>Y</v>
          </cell>
        </row>
        <row r="1091">
          <cell r="C1091" t="str">
            <v>American Swallow-tailed Kite</v>
          </cell>
          <cell r="D1091" t="str">
            <v>Elanoides forficatus</v>
          </cell>
          <cell r="E1091" t="str">
            <v>(Linnaeus, 1758)</v>
          </cell>
          <cell r="F1091" t="str">
            <v>R</v>
          </cell>
          <cell r="G1091" t="str">
            <v>LC</v>
          </cell>
          <cell r="H1091" t="str">
            <v>Y</v>
          </cell>
          <cell r="I1091" t="str">
            <v>Y</v>
          </cell>
          <cell r="P1091" t="str">
            <v>Y</v>
          </cell>
          <cell r="Q1091" t="str">
            <v>Y</v>
          </cell>
          <cell r="R1091" t="str">
            <v>Y</v>
          </cell>
          <cell r="W1091" t="str">
            <v>Swallow-tailed Kite (2); Swallow-tailed Kite (9); Swallow-tailed Kite (10); Swallow-tailed Kite (11); Swallow-tailed Kite (15)</v>
          </cell>
        </row>
        <row r="1092">
          <cell r="C1092" t="str">
            <v>Bat Hawk</v>
          </cell>
          <cell r="D1092" t="str">
            <v>Macheiramphus alcinus</v>
          </cell>
          <cell r="E1092" t="str">
            <v>Westermann, 1851</v>
          </cell>
          <cell r="F1092" t="str">
            <v>R</v>
          </cell>
          <cell r="G1092" t="str">
            <v>LC</v>
          </cell>
          <cell r="N1092" t="str">
            <v>Y</v>
          </cell>
          <cell r="Q1092" t="str">
            <v>Y</v>
          </cell>
        </row>
        <row r="1093">
          <cell r="C1093" t="str">
            <v>Pearl Kite</v>
          </cell>
          <cell r="D1093" t="str">
            <v>Gampsonyx swainsonii</v>
          </cell>
          <cell r="E1093" t="str">
            <v>Vigors, 1825</v>
          </cell>
          <cell r="F1093" t="str">
            <v>R</v>
          </cell>
          <cell r="G1093" t="str">
            <v>LC</v>
          </cell>
          <cell r="I1093" t="str">
            <v>Y</v>
          </cell>
          <cell r="P1093" t="str">
            <v>Y</v>
          </cell>
          <cell r="Q1093" t="str">
            <v>Y</v>
          </cell>
          <cell r="R1093" t="str">
            <v>Y</v>
          </cell>
        </row>
        <row r="1094">
          <cell r="C1094" t="str">
            <v>Black-winged Kite</v>
          </cell>
          <cell r="D1094" t="str">
            <v>Elanus caeruleus</v>
          </cell>
          <cell r="E1094" t="str">
            <v>(Desfontaines, 1789)</v>
          </cell>
          <cell r="F1094" t="str">
            <v>R</v>
          </cell>
          <cell r="G1094" t="str">
            <v>LC</v>
          </cell>
          <cell r="H1094" t="str">
            <v>Y</v>
          </cell>
          <cell r="M1094" t="str">
            <v>Y</v>
          </cell>
          <cell r="N1094" t="str">
            <v>Y</v>
          </cell>
          <cell r="Q1094" t="str">
            <v>Y</v>
          </cell>
          <cell r="W1094" t="str">
            <v>Black-shouldered Kite (1); Black-shouldered Kite (7)</v>
          </cell>
        </row>
        <row r="1095">
          <cell r="C1095" t="str">
            <v>Black-shouldered Kite</v>
          </cell>
          <cell r="D1095" t="str">
            <v>Elanus axillaris</v>
          </cell>
          <cell r="E1095" t="str">
            <v>(Latham, 1801)</v>
          </cell>
          <cell r="F1095" t="str">
            <v>R</v>
          </cell>
          <cell r="G1095" t="str">
            <v>LC</v>
          </cell>
          <cell r="L1095" t="str">
            <v>Y</v>
          </cell>
          <cell r="Q1095" t="str">
            <v>Y</v>
          </cell>
        </row>
        <row r="1096">
          <cell r="C1096" t="str">
            <v>White-tailed Kite</v>
          </cell>
          <cell r="D1096" t="str">
            <v>Elanus leucurus</v>
          </cell>
          <cell r="E1096" t="str">
            <v>(Vieillot, 1818)</v>
          </cell>
          <cell r="F1096" t="str">
            <v>R</v>
          </cell>
          <cell r="G1096" t="str">
            <v>LC</v>
          </cell>
          <cell r="I1096" t="str">
            <v>Y</v>
          </cell>
          <cell r="P1096" t="str">
            <v>Y</v>
          </cell>
          <cell r="Q1096" t="str">
            <v>Y</v>
          </cell>
          <cell r="R1096" t="str">
            <v>Y</v>
          </cell>
        </row>
        <row r="1097">
          <cell r="C1097" t="str">
            <v>Letter-winged Kite</v>
          </cell>
          <cell r="D1097" t="str">
            <v>Elanus scriptus</v>
          </cell>
          <cell r="E1097" t="str">
            <v>Gould, 1842</v>
          </cell>
          <cell r="F1097" t="str">
            <v>R</v>
          </cell>
          <cell r="G1097" t="str">
            <v>NT</v>
          </cell>
          <cell r="L1097" t="str">
            <v>Y</v>
          </cell>
          <cell r="Q1097" t="str">
            <v>Y</v>
          </cell>
        </row>
        <row r="1098">
          <cell r="C1098" t="str">
            <v>African Swallow-tailed Kite</v>
          </cell>
          <cell r="D1098" t="str">
            <v>Chelictinia riocourii</v>
          </cell>
          <cell r="E1098" t="str">
            <v>(Vieillot, 1822)</v>
          </cell>
          <cell r="F1098" t="str">
            <v>R</v>
          </cell>
          <cell r="G1098" t="str">
            <v>LC</v>
          </cell>
          <cell r="N1098" t="str">
            <v>Y</v>
          </cell>
          <cell r="Q1098" t="str">
            <v>Y</v>
          </cell>
          <cell r="W1098" t="str">
            <v>Swallow-tailed Kite (7); Scissor-tailed Kite (10); Scissor-tailed Kite (15)</v>
          </cell>
        </row>
        <row r="1099">
          <cell r="C1099" t="str">
            <v>Snail Kite</v>
          </cell>
          <cell r="D1099" t="str">
            <v>Rostrhamus sociabilis</v>
          </cell>
          <cell r="E1099" t="str">
            <v>(Vieillot, 1817)</v>
          </cell>
          <cell r="F1099" t="str">
            <v>R</v>
          </cell>
          <cell r="G1099" t="str">
            <v>LC</v>
          </cell>
          <cell r="I1099" t="str">
            <v>Y</v>
          </cell>
          <cell r="P1099" t="str">
            <v>Y</v>
          </cell>
          <cell r="Q1099" t="str">
            <v>Y</v>
          </cell>
          <cell r="R1099" t="str">
            <v>Y</v>
          </cell>
        </row>
        <row r="1100">
          <cell r="C1100" t="str">
            <v>Slender-billed Kite</v>
          </cell>
          <cell r="D1100" t="str">
            <v>Helicolestes hamatus</v>
          </cell>
          <cell r="E1100" t="str">
            <v>(Temminck, 1821)</v>
          </cell>
          <cell r="F1100" t="str">
            <v>R</v>
          </cell>
          <cell r="G1100" t="str">
            <v>LC</v>
          </cell>
          <cell r="I1100" t="str">
            <v>Y</v>
          </cell>
          <cell r="P1100" t="str">
            <v>Y</v>
          </cell>
          <cell r="Q1100" t="str">
            <v>Y</v>
          </cell>
          <cell r="R1100" t="str">
            <v>Y</v>
          </cell>
          <cell r="V1100" t="str">
            <v>Rostrhamus hamatus (2); Rostrhamus hamatus (10); Rostrhamus hamatus (11)</v>
          </cell>
          <cell r="X1100" t="str">
            <v>Use of the genus Helicolestes follows SACC (2006).</v>
          </cell>
        </row>
        <row r="1101">
          <cell r="C1101" t="str">
            <v>Double-toothed Kite</v>
          </cell>
          <cell r="D1101" t="str">
            <v>Harpagus bidentatus</v>
          </cell>
          <cell r="E1101" t="str">
            <v>(Latham, 1790)</v>
          </cell>
          <cell r="F1101" t="str">
            <v>R</v>
          </cell>
          <cell r="G1101" t="str">
            <v>LC</v>
          </cell>
          <cell r="I1101" t="str">
            <v>Y</v>
          </cell>
          <cell r="P1101" t="str">
            <v>Y</v>
          </cell>
          <cell r="Q1101" t="str">
            <v>Y</v>
          </cell>
          <cell r="R1101" t="str">
            <v>Y</v>
          </cell>
        </row>
        <row r="1102">
          <cell r="C1102" t="str">
            <v>Rufous-thighed Kite</v>
          </cell>
          <cell r="D1102" t="str">
            <v>Harpagus diodon</v>
          </cell>
          <cell r="E1102" t="str">
            <v>(Temminck, 1823)</v>
          </cell>
          <cell r="F1102" t="str">
            <v>R</v>
          </cell>
          <cell r="G1102" t="str">
            <v>LC</v>
          </cell>
          <cell r="P1102" t="str">
            <v>Y</v>
          </cell>
          <cell r="Q1102" t="str">
            <v>Y</v>
          </cell>
          <cell r="R1102" t="str">
            <v>Y</v>
          </cell>
        </row>
        <row r="1103">
          <cell r="C1103" t="str">
            <v>Mississippi Kite</v>
          </cell>
          <cell r="D1103" t="str">
            <v>Ictinia mississippiensis</v>
          </cell>
          <cell r="E1103" t="str">
            <v>(Wilson, 1811)</v>
          </cell>
          <cell r="F1103" t="str">
            <v>R</v>
          </cell>
          <cell r="G1103" t="str">
            <v>LC</v>
          </cell>
          <cell r="I1103" t="str">
            <v>Y</v>
          </cell>
          <cell r="P1103" t="str">
            <v>Y</v>
          </cell>
          <cell r="Q1103" t="str">
            <v>Y</v>
          </cell>
          <cell r="R1103" t="str">
            <v>Y</v>
          </cell>
        </row>
        <row r="1104">
          <cell r="C1104" t="str">
            <v>Plumbeous Kite</v>
          </cell>
          <cell r="D1104" t="str">
            <v>Ictinia plumbea</v>
          </cell>
          <cell r="E1104" t="str">
            <v>(Gmelin, 1788)</v>
          </cell>
          <cell r="F1104" t="str">
            <v>R</v>
          </cell>
          <cell r="G1104" t="str">
            <v>LC</v>
          </cell>
          <cell r="I1104" t="str">
            <v>Y</v>
          </cell>
          <cell r="P1104" t="str">
            <v>Y</v>
          </cell>
          <cell r="Q1104" t="str">
            <v>Y</v>
          </cell>
          <cell r="R1104" t="str">
            <v>Y</v>
          </cell>
        </row>
        <row r="1105">
          <cell r="C1105" t="str">
            <v>Red Kite</v>
          </cell>
          <cell r="D1105" t="str">
            <v>Milvus milvus</v>
          </cell>
          <cell r="E1105" t="str">
            <v>(Linnaeus, 1758)</v>
          </cell>
          <cell r="F1105" t="str">
            <v>R</v>
          </cell>
          <cell r="G1105" t="str">
            <v>NT</v>
          </cell>
          <cell r="H1105" t="str">
            <v>Y</v>
          </cell>
          <cell r="M1105" t="str">
            <v>Y</v>
          </cell>
          <cell r="N1105" t="str">
            <v>Y</v>
          </cell>
          <cell r="Q1105" t="str">
            <v>Y</v>
          </cell>
          <cell r="X1105" t="str">
            <v xml:space="preserve">Milvus milvus (Sibley and Monroe 1990, 1993) was split into M. milvus and M. fasciicauda by Hazevoet (1995), but for reasons given in Johnson et al. (2005) this treatment has not been adopted by the BirdLife Taxonomic Working Group. </v>
          </cell>
        </row>
        <row r="1106">
          <cell r="D1106" t="str">
            <v>Milvus fasciicauda</v>
          </cell>
          <cell r="E1106" t="str">
            <v>E. Hartert, 1914</v>
          </cell>
          <cell r="F1106" t="str">
            <v>NR</v>
          </cell>
          <cell r="G1106" t="str">
            <v>NR</v>
          </cell>
          <cell r="T1106" t="str">
            <v>Y</v>
          </cell>
          <cell r="U1106" t="str">
            <v>Hazevoet (1995)</v>
          </cell>
          <cell r="X1106" t="str">
            <v xml:space="preserve">Milvus milvus (Sibley and Monroe 1990, 1993) was split into M. milvus and M. fasciicauda by Hazevoet (1995), but for reasons given in Johnson et al. (2005) this treatment has not been adopted by the BirdLife Taxonomic Working Group. </v>
          </cell>
        </row>
        <row r="1107">
          <cell r="D1107" t="str">
            <v>Milvus migrans</v>
          </cell>
          <cell r="E1107" t="str">
            <v>(Boddaert, 1783)</v>
          </cell>
          <cell r="F1107" t="str">
            <v>NR</v>
          </cell>
          <cell r="G1107" t="str">
            <v>NR</v>
          </cell>
          <cell r="I1107" t="str">
            <v>Y</v>
          </cell>
          <cell r="L1107" t="str">
            <v>Y</v>
          </cell>
          <cell r="N1107" t="str">
            <v>Y</v>
          </cell>
          <cell r="Q1107" t="str">
            <v>Y</v>
          </cell>
          <cell r="X1107" t="str">
            <v>Milvus migrans and M. lineatus (Sibley and Monroe 1990, 1993) have been lumped following AERC TAC, a treatment supported by review by the BirdLife Taxonomic Working Group of the Milvus phylogeny presented by Johnson et al. (2005) which nests lineatus within the migrans clade. Johnson et al. (2005) show that yellow-billed populations belonging to aegyptius and parasitus do form a separate clade but the authors point out that further studies are needed to help clarify sister relationships within the group. For these reasons it is felt premature to split members of M. migrans.</v>
          </cell>
        </row>
        <row r="1108">
          <cell r="D1108" t="str">
            <v>Milvus aegyptius</v>
          </cell>
          <cell r="E1108" t="str">
            <v>(J.F. Gmelin, 1788)</v>
          </cell>
          <cell r="F1108" t="str">
            <v>NR</v>
          </cell>
          <cell r="G1108" t="str">
            <v>NR</v>
          </cell>
          <cell r="T1108" t="str">
            <v>Y</v>
          </cell>
          <cell r="U1108" t="str">
            <v>Johnson et al. (2005)</v>
          </cell>
          <cell r="X1108" t="str">
            <v>Milvus migrans and M. lineatus (Sibley and Monroe 1990, 1993) have been lumped following AERC TAC, a treatment supported by review by the BirdLife Taxonomic Working Group of the Milvus phylogeny presented by Johnson et al. (2005) which nests lineatus within the migrans clade. Johnson et al. (2005) show that yellow-billed populations belonging to aegyptius and parasitus do form a separate clade but the authors point out that further studies are needed to help clarify sister relationships within the group. For these reasons it is felt premature to split members of M. migrans.</v>
          </cell>
        </row>
        <row r="1109">
          <cell r="C1109" t="str">
            <v>Black Kite</v>
          </cell>
          <cell r="D1109" t="str">
            <v>Milvus migrans</v>
          </cell>
          <cell r="E1109" t="str">
            <v>(Boddaert, 1783)</v>
          </cell>
          <cell r="F1109" t="str">
            <v>R</v>
          </cell>
          <cell r="G1109" t="str">
            <v>LC</v>
          </cell>
          <cell r="H1109" t="str">
            <v>Y</v>
          </cell>
          <cell r="M1109" t="str">
            <v>Y</v>
          </cell>
          <cell r="X1109" t="str">
            <v>Milvus migrans and M. lineatus (Sibley and Monroe 1990, 1993) have been lumped following AERC TAC, a treatment supported by review by the BirdLife Taxonomic Working Group of the Milvus phylogeny presented by Johnson et al. (2005) which nests lineatus within the migrans clade. Johnson et al. (2005) show that yellow-billed populations belonging to aegyptius and parasitus do form a separate clade but the authors point out that further studies are needed to help clarify sister relationships within the group. For these reasons it is felt premature to split members of M. migrans.</v>
          </cell>
        </row>
        <row r="1110">
          <cell r="D1110" t="str">
            <v>Milvus lineatus</v>
          </cell>
          <cell r="E1110" t="str">
            <v>(Gray, 1831)</v>
          </cell>
          <cell r="F1110" t="str">
            <v>NR</v>
          </cell>
          <cell r="G1110" t="str">
            <v>NR</v>
          </cell>
          <cell r="Q1110" t="str">
            <v>Y</v>
          </cell>
          <cell r="X1110" t="str">
            <v>Milvus migrans and M. lineatus (Sibley and Monroe 1990, 1993) have been lumped following AERC TAC, a treatment supported by review by the BirdLife Taxonomic Working Group of the Milvus phylogeny presented by Johnson et al. (2005) which nests lineatus within the migrans clade. Johnson et al. (2005) show that yellow-billed populations belonging to aegyptius and parasitus do form a separate clade but the authors point out that further studies are needed to help clarify sister relationships within the group. For these reasons it is felt premature to split members of M. migrans.</v>
          </cell>
        </row>
        <row r="1111">
          <cell r="C1111" t="str">
            <v>Whistling Kite</v>
          </cell>
          <cell r="D1111" t="str">
            <v>Haliastur sphenurus</v>
          </cell>
          <cell r="E1111" t="str">
            <v>(Vieillot, 1818)</v>
          </cell>
          <cell r="F1111" t="str">
            <v>R</v>
          </cell>
          <cell r="G1111" t="str">
            <v>LC</v>
          </cell>
          <cell r="L1111" t="str">
            <v>Y</v>
          </cell>
          <cell r="Q1111" t="str">
            <v>Y</v>
          </cell>
        </row>
        <row r="1112">
          <cell r="C1112" t="str">
            <v>Brahminy Kite</v>
          </cell>
          <cell r="D1112" t="str">
            <v>Haliastur indus</v>
          </cell>
          <cell r="E1112" t="str">
            <v>(Boddaert, 1783)</v>
          </cell>
          <cell r="F1112" t="str">
            <v>R</v>
          </cell>
          <cell r="G1112" t="str">
            <v>LC</v>
          </cell>
          <cell r="L1112" t="str">
            <v>Y</v>
          </cell>
          <cell r="Q1112" t="str">
            <v>Y</v>
          </cell>
        </row>
        <row r="1113">
          <cell r="C1113" t="str">
            <v>White-bellied Sea-eagle</v>
          </cell>
          <cell r="D1113" t="str">
            <v>Haliaeetus leucogaster</v>
          </cell>
          <cell r="E1113" t="str">
            <v>(Gmelin, 1788)</v>
          </cell>
          <cell r="F1113" t="str">
            <v>R</v>
          </cell>
          <cell r="G1113" t="str">
            <v>LC</v>
          </cell>
          <cell r="L1113" t="str">
            <v>Y</v>
          </cell>
          <cell r="Q1113" t="str">
            <v>Y</v>
          </cell>
          <cell r="W1113" t="str">
            <v>White-bellied Fish-Eagle (10); White-bellied Sea Eagle (15)</v>
          </cell>
          <cell r="X1113" t="str">
            <v>Haliaeetus sanfordi (Sibley and Monroe 1990, 1993) is retained as a species contra Debus (2006), who proposed on the basis of molecular work, that sanfordi be treated as a subspecies of H. leucogaster. The BirdLife Taxonomic Working Group consider the considerable differences in morphology, size and proportion, as indicated by Ferguson-Lees and Christie (2001), argue in favour of retaining sanfordi as a full species.</v>
          </cell>
        </row>
        <row r="1114">
          <cell r="C1114" t="str">
            <v>Sanford's Sea-eagle</v>
          </cell>
          <cell r="D1114" t="str">
            <v>Haliaeetus sanfordi</v>
          </cell>
          <cell r="E1114" t="str">
            <v>Mayr, 1935</v>
          </cell>
          <cell r="F1114" t="str">
            <v>R</v>
          </cell>
          <cell r="G1114" t="str">
            <v>VU</v>
          </cell>
          <cell r="Q1114" t="str">
            <v>Y</v>
          </cell>
          <cell r="W1114" t="str">
            <v>Sanford's Fish-Eagle (10); Forest Fish Eagle (15)</v>
          </cell>
          <cell r="X1114" t="str">
            <v>Haliaeetus sanfordi (Sibley and Monroe 1990, 1993) is retained as a species contra Debus (2006), who proposed on the basis of molecular work, that sanfordi be treated as a subspecies of H. leucogaster. The BirdLife Taxonomic Working Group consider the considerable differences in morphology, size and proportion, as indicated by Ferguson-Lees and Christie (2001), argue in favour of retaining sanfordi as a full species.</v>
          </cell>
        </row>
        <row r="1115">
          <cell r="C1115" t="str">
            <v>African Fish-eagle</v>
          </cell>
          <cell r="D1115" t="str">
            <v>Haliaeetus vocifer</v>
          </cell>
          <cell r="E1115" t="str">
            <v>(Daudin, 1800)</v>
          </cell>
          <cell r="F1115" t="str">
            <v>R</v>
          </cell>
          <cell r="G1115" t="str">
            <v>LC</v>
          </cell>
          <cell r="H1115" t="str">
            <v>Y</v>
          </cell>
          <cell r="M1115" t="str">
            <v>Y</v>
          </cell>
          <cell r="N1115" t="str">
            <v>Y</v>
          </cell>
          <cell r="Q1115" t="str">
            <v>Y</v>
          </cell>
          <cell r="W1115" t="str">
            <v>African Fish Eagle (1); African Fish Eagle (6); African Fish Eagle (7); African Fish Eagle (15)</v>
          </cell>
        </row>
        <row r="1116">
          <cell r="C1116" t="str">
            <v>Madagascar Fish-eagle</v>
          </cell>
          <cell r="D1116" t="str">
            <v>Haliaeetus vociferoides</v>
          </cell>
          <cell r="E1116" t="str">
            <v>Des Murs, 1845</v>
          </cell>
          <cell r="F1116" t="str">
            <v>R</v>
          </cell>
          <cell r="G1116" t="str">
            <v>CR</v>
          </cell>
          <cell r="N1116" t="str">
            <v>Y</v>
          </cell>
          <cell r="Q1116" t="str">
            <v>Y</v>
          </cell>
          <cell r="W1116" t="str">
            <v>Madagascar Fish Eagle (7); Madagascar Fish Eagle (15)</v>
          </cell>
        </row>
        <row r="1117">
          <cell r="C1117" t="str">
            <v>Pallas's Fish-eagle</v>
          </cell>
          <cell r="D1117" t="str">
            <v>Haliaeetus leucoryphus</v>
          </cell>
          <cell r="E1117" t="str">
            <v>(Pallas, 1771)</v>
          </cell>
          <cell r="F1117" t="str">
            <v>R</v>
          </cell>
          <cell r="G1117" t="str">
            <v>VU</v>
          </cell>
          <cell r="H1117" t="str">
            <v>Y</v>
          </cell>
          <cell r="M1117" t="str">
            <v>Y</v>
          </cell>
          <cell r="Q1117" t="str">
            <v>Y</v>
          </cell>
          <cell r="W1117" t="str">
            <v>Pallas's Fish Eagle (1); Pallas's Fish Eagle (6); Pallas's Sea-Eagle (10); Pallas's Fish Eagle (15)</v>
          </cell>
        </row>
        <row r="1118">
          <cell r="C1118" t="str">
            <v>White-tailed Eagle</v>
          </cell>
          <cell r="D1118" t="str">
            <v>Haliaeetus albicilla</v>
          </cell>
          <cell r="E1118" t="str">
            <v>(Linnaeus, 1758)</v>
          </cell>
          <cell r="F1118" t="str">
            <v>R</v>
          </cell>
          <cell r="G1118" t="str">
            <v>LC</v>
          </cell>
          <cell r="H1118" t="str">
            <v>Y</v>
          </cell>
          <cell r="I1118" t="str">
            <v>Y</v>
          </cell>
          <cell r="M1118" t="str">
            <v>Y</v>
          </cell>
          <cell r="Q1118" t="str">
            <v>Y</v>
          </cell>
        </row>
        <row r="1119">
          <cell r="C1119" t="str">
            <v>Bald Eagle</v>
          </cell>
          <cell r="D1119" t="str">
            <v>Haliaeetus leucocephalus</v>
          </cell>
          <cell r="E1119" t="str">
            <v>(Linnaeus, 1766)</v>
          </cell>
          <cell r="F1119" t="str">
            <v>R</v>
          </cell>
          <cell r="G1119" t="str">
            <v>LC</v>
          </cell>
          <cell r="H1119" t="str">
            <v>Y</v>
          </cell>
          <cell r="I1119" t="str">
            <v>Y</v>
          </cell>
          <cell r="Q1119" t="str">
            <v>Y</v>
          </cell>
          <cell r="R1119" t="str">
            <v>Y</v>
          </cell>
        </row>
        <row r="1120">
          <cell r="C1120" t="str">
            <v>Steller's Sea-eagle</v>
          </cell>
          <cell r="D1120" t="str">
            <v>Haliaeetus pelagicus</v>
          </cell>
          <cell r="E1120" t="str">
            <v>(Pallas, 1811)</v>
          </cell>
          <cell r="F1120" t="str">
            <v>R</v>
          </cell>
          <cell r="G1120" t="str">
            <v>VU</v>
          </cell>
          <cell r="I1120" t="str">
            <v>Y</v>
          </cell>
          <cell r="Q1120" t="str">
            <v>Y</v>
          </cell>
          <cell r="W1120" t="str">
            <v>Steller's Sea Eagle (15)</v>
          </cell>
        </row>
        <row r="1121">
          <cell r="C1121" t="str">
            <v>Lesser Fish-eagle</v>
          </cell>
          <cell r="D1121" t="str">
            <v>Ichthyophaga humilis</v>
          </cell>
          <cell r="E1121" t="str">
            <v>(Müller &amp; Schlegel, 1841)</v>
          </cell>
          <cell r="F1121" t="str">
            <v>R</v>
          </cell>
          <cell r="G1121" t="str">
            <v>NT</v>
          </cell>
          <cell r="Q1121" t="str">
            <v>Y</v>
          </cell>
          <cell r="W1121" t="str">
            <v>Lesser Fish Eagle (15)</v>
          </cell>
        </row>
        <row r="1122">
          <cell r="C1122" t="str">
            <v>Grey-headed Fish-eagle</v>
          </cell>
          <cell r="D1122" t="str">
            <v>Ichthyophaga ichthyaetus</v>
          </cell>
          <cell r="E1122" t="str">
            <v>(Horsfield, 1821)</v>
          </cell>
          <cell r="F1122" t="str">
            <v>R</v>
          </cell>
          <cell r="G1122" t="str">
            <v>NT</v>
          </cell>
          <cell r="Q1122" t="str">
            <v>Y</v>
          </cell>
          <cell r="W1122" t="str">
            <v>Grey-headed Fish Eagle (15)</v>
          </cell>
        </row>
        <row r="1123">
          <cell r="C1123" t="str">
            <v>Palm-nut Vulture</v>
          </cell>
          <cell r="D1123" t="str">
            <v>Gypohierax angolensis</v>
          </cell>
          <cell r="E1123" t="str">
            <v>(Gmelin, 1788)</v>
          </cell>
          <cell r="F1123" t="str">
            <v>R</v>
          </cell>
          <cell r="G1123" t="str">
            <v>LC</v>
          </cell>
          <cell r="N1123" t="str">
            <v>Y</v>
          </cell>
          <cell r="Q1123" t="str">
            <v>Y</v>
          </cell>
        </row>
        <row r="1124">
          <cell r="C1124" t="str">
            <v>Lammergeier</v>
          </cell>
          <cell r="D1124" t="str">
            <v>Gypaetus barbatus</v>
          </cell>
          <cell r="E1124" t="str">
            <v>(Linnaeus, 1758)</v>
          </cell>
          <cell r="F1124" t="str">
            <v>R</v>
          </cell>
          <cell r="G1124" t="str">
            <v>LC</v>
          </cell>
          <cell r="H1124" t="str">
            <v>Y</v>
          </cell>
          <cell r="M1124" t="str">
            <v>Y</v>
          </cell>
          <cell r="N1124" t="str">
            <v>Y</v>
          </cell>
          <cell r="Q1124" t="str">
            <v>Y</v>
          </cell>
          <cell r="W1124" t="str">
            <v>Lammergeyer (7); Bearded Vulture (15)</v>
          </cell>
        </row>
        <row r="1125">
          <cell r="C1125" t="str">
            <v>Egyptian Vulture</v>
          </cell>
          <cell r="D1125" t="str">
            <v>Neophron percnopterus</v>
          </cell>
          <cell r="E1125" t="str">
            <v>(Linnaeus, 1758)</v>
          </cell>
          <cell r="F1125" t="str">
            <v>R</v>
          </cell>
          <cell r="G1125" t="str">
            <v>EN</v>
          </cell>
          <cell r="H1125" t="str">
            <v>Y</v>
          </cell>
          <cell r="M1125" t="str">
            <v>Y</v>
          </cell>
          <cell r="N1125" t="str">
            <v>Y</v>
          </cell>
          <cell r="Q1125" t="str">
            <v>Y</v>
          </cell>
          <cell r="W1125" t="str">
            <v>Egyptian Eagle (6)</v>
          </cell>
        </row>
        <row r="1126">
          <cell r="C1126" t="str">
            <v>Hooded Vulture</v>
          </cell>
          <cell r="D1126" t="str">
            <v>Necrosyrtes monachus</v>
          </cell>
          <cell r="E1126" t="str">
            <v>(Temminck, 1823)</v>
          </cell>
          <cell r="F1126" t="str">
            <v>R</v>
          </cell>
          <cell r="G1126" t="str">
            <v>LC</v>
          </cell>
          <cell r="H1126" t="str">
            <v>Y</v>
          </cell>
          <cell r="M1126" t="str">
            <v>Y</v>
          </cell>
          <cell r="N1126" t="str">
            <v>Y</v>
          </cell>
          <cell r="Q1126" t="str">
            <v>Y</v>
          </cell>
        </row>
        <row r="1127">
          <cell r="C1127" t="str">
            <v>White-backed Vulture</v>
          </cell>
          <cell r="D1127" t="str">
            <v>Gyps africanus</v>
          </cell>
          <cell r="E1127" t="str">
            <v>Salvadori, 1865</v>
          </cell>
          <cell r="F1127" t="str">
            <v>R</v>
          </cell>
          <cell r="G1127" t="str">
            <v>NT</v>
          </cell>
          <cell r="N1127" t="str">
            <v>Y</v>
          </cell>
          <cell r="Q1127" t="str">
            <v>Y</v>
          </cell>
        </row>
        <row r="1128">
          <cell r="C1128" t="str">
            <v>White-rumped Vulture</v>
          </cell>
          <cell r="D1128" t="str">
            <v>Gyps bengalensis</v>
          </cell>
          <cell r="E1128" t="str">
            <v>(Gmelin, 1788)</v>
          </cell>
          <cell r="F1128" t="str">
            <v>R</v>
          </cell>
          <cell r="G1128" t="str">
            <v>CR</v>
          </cell>
          <cell r="M1128" t="str">
            <v>Y</v>
          </cell>
          <cell r="Q1128" t="str">
            <v>Y</v>
          </cell>
          <cell r="W1128" t="str">
            <v>White-backed Vulture (6)</v>
          </cell>
        </row>
        <row r="1129">
          <cell r="D1129" t="str">
            <v>Gyps indicus</v>
          </cell>
          <cell r="E1129" t="str">
            <v>(Scopoli, 1786)</v>
          </cell>
          <cell r="F1129" t="str">
            <v>NR</v>
          </cell>
          <cell r="G1129" t="str">
            <v>NR</v>
          </cell>
          <cell r="Q1129" t="str">
            <v>Y</v>
          </cell>
          <cell r="X1129" t="str">
            <v>Gyps indicus (Sibley and Monroe, 1990, 1993) has been split into G. indicus and G. tenuirostris following Rasmussen and Parry (2001).</v>
          </cell>
        </row>
        <row r="1130">
          <cell r="C1130" t="str">
            <v>Indian Vulture</v>
          </cell>
          <cell r="D1130" t="str">
            <v>Gyps indicus</v>
          </cell>
          <cell r="E1130" t="str">
            <v>(Scopoli, 1786)</v>
          </cell>
          <cell r="F1130" t="str">
            <v>R</v>
          </cell>
          <cell r="G1130" t="str">
            <v>CR</v>
          </cell>
          <cell r="T1130" t="str">
            <v>Y</v>
          </cell>
          <cell r="U1130" t="str">
            <v>Rasmussen and Parry (2001)</v>
          </cell>
          <cell r="X1130" t="str">
            <v>Gyps indicus (Sibley and Monroe, 1990, 1993) has been split into G. indicus and G. tenuirostris following Rasmussen and Parry (2001).</v>
          </cell>
        </row>
        <row r="1131">
          <cell r="C1131" t="str">
            <v>Slender-billed Vulture</v>
          </cell>
          <cell r="D1131" t="str">
            <v>Gyps tenuirostris</v>
          </cell>
          <cell r="E1131" t="str">
            <v>Gray, 1844</v>
          </cell>
          <cell r="F1131" t="str">
            <v>R</v>
          </cell>
          <cell r="G1131" t="str">
            <v>CR</v>
          </cell>
          <cell r="T1131" t="str">
            <v>Y</v>
          </cell>
          <cell r="U1131" t="str">
            <v>Rasmussen and Parry (2001)</v>
          </cell>
          <cell r="X1131" t="str">
            <v>Gyps indicus (Sibley and Monroe, 1990, 1993) has been split into G. indicus and G. tenuirostris following Rasmussen and Parry (2001).</v>
          </cell>
        </row>
        <row r="1132">
          <cell r="C1132" t="str">
            <v>Rueppell's Vulture</v>
          </cell>
          <cell r="D1132" t="str">
            <v>Gyps rueppellii</v>
          </cell>
          <cell r="E1132" t="str">
            <v>(Brehm, 1852)</v>
          </cell>
          <cell r="F1132" t="str">
            <v>R</v>
          </cell>
          <cell r="G1132" t="str">
            <v>NT</v>
          </cell>
          <cell r="H1132" t="str">
            <v>Y</v>
          </cell>
          <cell r="M1132" t="str">
            <v>Y</v>
          </cell>
          <cell r="N1132" t="str">
            <v>Y</v>
          </cell>
          <cell r="Q1132" t="str">
            <v>Y</v>
          </cell>
          <cell r="W1132" t="str">
            <v>Rüppell's Griffon Vulture (1); Ruppell's Vulture (6); Rüppell's Vulture (7); Rueppell's Griffon (10); Rüppell's Vulture (14); Rüppell's Vulture (15)</v>
          </cell>
        </row>
        <row r="1133">
          <cell r="C1133" t="str">
            <v>Himalayan Vulture</v>
          </cell>
          <cell r="D1133" t="str">
            <v>Gyps himalayensis</v>
          </cell>
          <cell r="E1133" t="str">
            <v>Hume, 1869</v>
          </cell>
          <cell r="F1133" t="str">
            <v>R</v>
          </cell>
          <cell r="G1133" t="str">
            <v>LC</v>
          </cell>
          <cell r="Q1133" t="str">
            <v>Y</v>
          </cell>
          <cell r="W1133" t="str">
            <v>Himalayan Griffon (10)</v>
          </cell>
        </row>
        <row r="1134">
          <cell r="C1134" t="str">
            <v>Griffon Vulture</v>
          </cell>
          <cell r="D1134" t="str">
            <v>Gyps fulvus</v>
          </cell>
          <cell r="E1134" t="str">
            <v>(Hablizl, 1783)</v>
          </cell>
          <cell r="F1134" t="str">
            <v>R</v>
          </cell>
          <cell r="G1134" t="str">
            <v>LC</v>
          </cell>
          <cell r="H1134" t="str">
            <v>Y</v>
          </cell>
          <cell r="M1134" t="str">
            <v>Y</v>
          </cell>
          <cell r="N1134" t="str">
            <v>Y</v>
          </cell>
          <cell r="Q1134" t="str">
            <v>Y</v>
          </cell>
          <cell r="W1134" t="str">
            <v>Eurasian Griffon Vulture (1); Eurasian Griffon (10)</v>
          </cell>
        </row>
        <row r="1135">
          <cell r="C1135" t="str">
            <v>Cape Vulture</v>
          </cell>
          <cell r="D1135" t="str">
            <v>Gyps coprotheres</v>
          </cell>
          <cell r="E1135" t="str">
            <v>(Forster, 1798)</v>
          </cell>
          <cell r="F1135" t="str">
            <v>R</v>
          </cell>
          <cell r="G1135" t="str">
            <v>VU</v>
          </cell>
          <cell r="N1135" t="str">
            <v>Y</v>
          </cell>
          <cell r="Q1135" t="str">
            <v>Y</v>
          </cell>
          <cell r="W1135" t="str">
            <v>Cape Griffon (10)</v>
          </cell>
        </row>
        <row r="1136">
          <cell r="C1136" t="str">
            <v>Red-headed Vulture</v>
          </cell>
          <cell r="D1136" t="str">
            <v>Sarcogyps calvus</v>
          </cell>
          <cell r="E1136" t="str">
            <v>(Scopoli, 1786)</v>
          </cell>
          <cell r="F1136" t="str">
            <v>R</v>
          </cell>
          <cell r="G1136" t="str">
            <v>CR</v>
          </cell>
          <cell r="Q1136" t="str">
            <v>Y</v>
          </cell>
        </row>
        <row r="1137">
          <cell r="C1137" t="str">
            <v>White-headed Vulture</v>
          </cell>
          <cell r="D1137" t="str">
            <v>Trigonoceps occipitalis</v>
          </cell>
          <cell r="E1137" t="str">
            <v>(Burchell, 1824)</v>
          </cell>
          <cell r="F1137" t="str">
            <v>R</v>
          </cell>
          <cell r="G1137" t="str">
            <v>VU</v>
          </cell>
          <cell r="N1137" t="str">
            <v>Y</v>
          </cell>
          <cell r="Q1137" t="str">
            <v>Y</v>
          </cell>
        </row>
        <row r="1138">
          <cell r="C1138" t="str">
            <v>Cinereous Vulture</v>
          </cell>
          <cell r="D1138" t="str">
            <v>Aegypius monachus</v>
          </cell>
          <cell r="E1138" t="str">
            <v>(Linnaeus, 1766)</v>
          </cell>
          <cell r="F1138" t="str">
            <v>R</v>
          </cell>
          <cell r="G1138" t="str">
            <v>NT</v>
          </cell>
          <cell r="H1138" t="str">
            <v>Y</v>
          </cell>
          <cell r="M1138" t="str">
            <v>Y</v>
          </cell>
          <cell r="N1138" t="str">
            <v>Y</v>
          </cell>
          <cell r="Q1138" t="str">
            <v>Y</v>
          </cell>
          <cell r="W1138" t="str">
            <v>Eurasian Black Vulture (1); Black Vulture (6); Black Vulture (7)</v>
          </cell>
        </row>
        <row r="1139">
          <cell r="C1139" t="str">
            <v>Lappet-faced Vulture</v>
          </cell>
          <cell r="D1139" t="str">
            <v>Torgos tracheliotos</v>
          </cell>
          <cell r="E1139" t="str">
            <v>(Forster, 1791)</v>
          </cell>
          <cell r="F1139" t="str">
            <v>R</v>
          </cell>
          <cell r="G1139" t="str">
            <v>VU</v>
          </cell>
          <cell r="H1139" t="str">
            <v>Y</v>
          </cell>
          <cell r="M1139" t="str">
            <v>Y</v>
          </cell>
          <cell r="N1139" t="str">
            <v>Y</v>
          </cell>
          <cell r="Q1139" t="str">
            <v>Y</v>
          </cell>
          <cell r="V1139" t="str">
            <v>Torgos tracheliotus (1); Torgos tracheliotus (6); Torgos tracheliotus (7); Torgos tracheliotus (10)</v>
          </cell>
          <cell r="X1139" t="str">
            <v>Spelling of specific name follows Mundy et al. (1992).</v>
          </cell>
        </row>
        <row r="1140">
          <cell r="D1140" t="str">
            <v>Circaetus gallicus</v>
          </cell>
          <cell r="E1140" t="str">
            <v>(Gmelin, 1788)</v>
          </cell>
          <cell r="F1140" t="str">
            <v>NR</v>
          </cell>
          <cell r="G1140" t="str">
            <v>NR</v>
          </cell>
          <cell r="H1140" t="str">
            <v>Y</v>
          </cell>
          <cell r="M1140" t="str">
            <v>Y</v>
          </cell>
          <cell r="Q1140" t="str">
            <v>Y</v>
          </cell>
          <cell r="X1140" t="str">
            <v>Circaetus gallicus (including beaudouini) and C. pectoralis (Sibley and Monroe 1990, 1993) were previously lumped into C. gallicus following Dowsett and Forbes-Watson (1993). Following a review by the BirdLife Taxonomic Working Group all three are now considered distinct species based on evidence provided by Clark (1999) and Kemp (1994).</v>
          </cell>
        </row>
        <row r="1141">
          <cell r="D1141" t="str">
            <v>Circaetus gallicus</v>
          </cell>
          <cell r="E1141" t="str">
            <v>(Gmelin, 1788)</v>
          </cell>
          <cell r="F1141" t="str">
            <v>NR</v>
          </cell>
          <cell r="G1141" t="str">
            <v>NR</v>
          </cell>
          <cell r="N1141" t="str">
            <v>Y</v>
          </cell>
          <cell r="X1141" t="str">
            <v>Circaetus gallicus (including beaudouini) and C. pectoralis (Sibley and Monroe 1990, 1993) were previously lumped into C. gallicus following Dowsett and Forbes-Watson (1993). Following a review by the BirdLife Taxonomic Working Group all three are now considered distinct species based on evidence provided by Clark (1999) and Kemp (1994).</v>
          </cell>
        </row>
        <row r="1142">
          <cell r="C1142" t="str">
            <v>Short-toed Snake-eagle</v>
          </cell>
          <cell r="D1142" t="str">
            <v>Circaetus gallicus</v>
          </cell>
          <cell r="E1142" t="str">
            <v>(Gmelin, 1788)</v>
          </cell>
          <cell r="F1142" t="str">
            <v>R</v>
          </cell>
          <cell r="G1142" t="str">
            <v>LC</v>
          </cell>
          <cell r="T1142" t="str">
            <v>Y</v>
          </cell>
          <cell r="U1142" t="str">
            <v>Clark (1999)</v>
          </cell>
          <cell r="W1142" t="str">
            <v>Short-toed Snake Eagle (15)</v>
          </cell>
          <cell r="X1142" t="str">
            <v>Circaetus gallicus (including beaudouini) and C. pectoralis (Sibley and Monroe 1990, 1993) were previously lumped into C. gallicus following Dowsett and Forbes-Watson (1993). Following a review by the BirdLife Taxonomic Working Group all three are now considered distinct species based on evidence provided by Clark (1999) and Kemp (1994).</v>
          </cell>
        </row>
        <row r="1143">
          <cell r="C1143" t="str">
            <v>Black-chested Snake-eagle</v>
          </cell>
          <cell r="D1143" t="str">
            <v>Circaetus pectoralis</v>
          </cell>
          <cell r="E1143" t="str">
            <v>A. Smith, 1829</v>
          </cell>
          <cell r="F1143" t="str">
            <v>R</v>
          </cell>
          <cell r="G1143" t="str">
            <v>LC</v>
          </cell>
          <cell r="Q1143" t="str">
            <v>Y</v>
          </cell>
          <cell r="W1143" t="str">
            <v>Black-chested Snake Eagle (15)</v>
          </cell>
          <cell r="X1143" t="str">
            <v>Circaetus gallicus (including beaudouini) and C. pectoralis (Sibley and Monroe 1990, 1993) were previously lumped into C. gallicus following Dowsett and Forbes-Watson (1993). Following a review by the BirdLife Taxonomic Working Group all three are now considered distinct species based on evidence provided by Clark (1999) and Kemp (1994).</v>
          </cell>
        </row>
        <row r="1144">
          <cell r="C1144" t="str">
            <v>Beaudouin's Snake-eagle</v>
          </cell>
          <cell r="D1144" t="str">
            <v>Circaetus beaudouini</v>
          </cell>
          <cell r="E1144" t="str">
            <v>Verreaux &amp; Des Murs, 1862</v>
          </cell>
          <cell r="F1144" t="str">
            <v>R</v>
          </cell>
          <cell r="G1144" t="str">
            <v>VU</v>
          </cell>
          <cell r="T1144" t="str">
            <v>Y</v>
          </cell>
          <cell r="U1144" t="str">
            <v>Clark (1999)</v>
          </cell>
          <cell r="W1144" t="str">
            <v>Beaudouin's Snake Eagle (15)</v>
          </cell>
          <cell r="X1144" t="str">
            <v>Circaetus gallicus (including beaudouini) and C. pectoralis (Sibley and Monroe 1990, 1993) were previously lumped into C. gallicus following Dowsett and Forbes-Watson (1993). Following a review by the BirdLife Taxonomic Working Group all three are now considered distinct species based on evidence provided by Clark (1999) and Kemp (1994).</v>
          </cell>
        </row>
        <row r="1145">
          <cell r="C1145" t="str">
            <v>Brown Snake-eagle</v>
          </cell>
          <cell r="D1145" t="str">
            <v>Circaetus cinereus</v>
          </cell>
          <cell r="E1145" t="str">
            <v>Vieillot, 1818</v>
          </cell>
          <cell r="F1145" t="str">
            <v>R</v>
          </cell>
          <cell r="G1145" t="str">
            <v>LC</v>
          </cell>
          <cell r="N1145" t="str">
            <v>Y</v>
          </cell>
          <cell r="Q1145" t="str">
            <v>Y</v>
          </cell>
          <cell r="W1145" t="str">
            <v>Brown Snake Eagle (7); Brown Snake Eagle (15)</v>
          </cell>
        </row>
        <row r="1146">
          <cell r="C1146" t="str">
            <v>Southern Banded Snake-eagle</v>
          </cell>
          <cell r="D1146" t="str">
            <v>Circaetus fasciolatus</v>
          </cell>
          <cell r="E1146" t="str">
            <v>Kaup, 1850</v>
          </cell>
          <cell r="F1146" t="str">
            <v>R</v>
          </cell>
          <cell r="G1146" t="str">
            <v>NT</v>
          </cell>
          <cell r="N1146" t="str">
            <v>Y</v>
          </cell>
          <cell r="Q1146" t="str">
            <v>Y</v>
          </cell>
          <cell r="W1146" t="str">
            <v>Southern Banded Snake Eagle (7); Fasciated Snake-Eagle (10); Southern Banded Snake Eagle (15)</v>
          </cell>
        </row>
        <row r="1147">
          <cell r="C1147" t="str">
            <v>Banded Snake-eagle</v>
          </cell>
          <cell r="D1147" t="str">
            <v>Circaetus cinerascens</v>
          </cell>
          <cell r="E1147" t="str">
            <v>von Müller, 1851</v>
          </cell>
          <cell r="F1147" t="str">
            <v>R</v>
          </cell>
          <cell r="G1147" t="str">
            <v>LC</v>
          </cell>
          <cell r="N1147" t="str">
            <v>Y</v>
          </cell>
          <cell r="Q1147" t="str">
            <v>Y</v>
          </cell>
          <cell r="W1147" t="str">
            <v>Western Banded Snake Eagle (7); Western Banded Snake Eagle (15)</v>
          </cell>
        </row>
        <row r="1148">
          <cell r="C1148" t="str">
            <v>Bateleur</v>
          </cell>
          <cell r="D1148" t="str">
            <v>Terathopius ecaudatus</v>
          </cell>
          <cell r="E1148" t="str">
            <v>(Daudin, 1800)</v>
          </cell>
          <cell r="F1148" t="str">
            <v>R</v>
          </cell>
          <cell r="G1148" t="str">
            <v>NT</v>
          </cell>
          <cell r="H1148" t="str">
            <v>Y</v>
          </cell>
          <cell r="M1148" t="str">
            <v>Y</v>
          </cell>
          <cell r="N1148" t="str">
            <v>Y</v>
          </cell>
          <cell r="Q1148" t="str">
            <v>Y</v>
          </cell>
        </row>
        <row r="1149">
          <cell r="D1149" t="str">
            <v>Spilornis cheela</v>
          </cell>
          <cell r="E1149" t="str">
            <v>(Latham, 1790)</v>
          </cell>
          <cell r="F1149" t="str">
            <v>NR</v>
          </cell>
          <cell r="G1149" t="str">
            <v>NR</v>
          </cell>
          <cell r="Q1149" t="str">
            <v>Y</v>
          </cell>
          <cell r="X1149" t="str">
            <v>Spilornis minimus (Sibley and Monroe 1990, 1993) has been split into S. klossi with the remainder (i.e. nominate minimus) lumped with S. cheela (Sibley and Monroe 1990, 1993) following Rasmussen and Anderton (2005).</v>
          </cell>
        </row>
        <row r="1150">
          <cell r="C1150" t="str">
            <v>Crested Serpent-eagle</v>
          </cell>
          <cell r="D1150" t="str">
            <v>Spilornis cheela</v>
          </cell>
          <cell r="E1150" t="str">
            <v>(Latham, 1790)</v>
          </cell>
          <cell r="F1150" t="str">
            <v>R</v>
          </cell>
          <cell r="G1150" t="str">
            <v>LC</v>
          </cell>
          <cell r="T1150" t="str">
            <v>Y</v>
          </cell>
          <cell r="U1150" t="str">
            <v>Rasmussen and Anderton (2005)</v>
          </cell>
          <cell r="W1150" t="str">
            <v>Crested Serpent Eagle (15)</v>
          </cell>
          <cell r="X1150" t="str">
            <v>Spilornis minimus (Sibley and Monroe 1990, 1993) has been split into S. klossi with the remainder (i.e. nominate minimus) lumped with S. cheela (Sibley and Monroe 1990, 1993) following Rasmussen and Anderton (2005).</v>
          </cell>
        </row>
        <row r="1151">
          <cell r="C1151" t="str">
            <v>South Nicobar Serpent-eagle</v>
          </cell>
          <cell r="D1151" t="str">
            <v>Spilornis klossi</v>
          </cell>
          <cell r="E1151" t="str">
            <v>Richmond, 1902</v>
          </cell>
          <cell r="F1151" t="str">
            <v>R</v>
          </cell>
          <cell r="G1151" t="str">
            <v>NT</v>
          </cell>
          <cell r="T1151" t="str">
            <v>Y</v>
          </cell>
          <cell r="U1151" t="str">
            <v>Rasmussen and Anderton (2005)</v>
          </cell>
          <cell r="X1151" t="str">
            <v>Spilornis minimus (Sibley and Monroe 1990, 1993) has been split into S. klossi with the remainder (i.e. nominate minimus) lumped with S. cheela (Sibley and Monroe 1990, 1993) following Rasmussen and Anderton (2005).</v>
          </cell>
        </row>
        <row r="1152">
          <cell r="D1152" t="str">
            <v>Spilornis minimus</v>
          </cell>
          <cell r="E1152" t="str">
            <v>Hume, 1873</v>
          </cell>
          <cell r="F1152" t="str">
            <v>NR</v>
          </cell>
          <cell r="G1152" t="str">
            <v>NR</v>
          </cell>
          <cell r="Q1152" t="str">
            <v>Y</v>
          </cell>
          <cell r="X1152" t="str">
            <v>Spilornis minimus (Sibley and Monroe 1990, 1993) has been split into S. klossi with the remainder (i.e. nominate minimus) lumped with S. cheela (Sibley and Monroe 1990, 1993) following Rasmussen and Anderton (2005).</v>
          </cell>
        </row>
        <row r="1153">
          <cell r="C1153" t="str">
            <v>Mountain Serpent-eagle</v>
          </cell>
          <cell r="D1153" t="str">
            <v>Spilornis kinabaluensis</v>
          </cell>
          <cell r="E1153" t="str">
            <v>Sclater, 1919</v>
          </cell>
          <cell r="F1153" t="str">
            <v>R</v>
          </cell>
          <cell r="G1153" t="str">
            <v>VU</v>
          </cell>
          <cell r="Q1153" t="str">
            <v>Y</v>
          </cell>
          <cell r="W1153" t="str">
            <v>Mountain Serpent Eagle (15)</v>
          </cell>
        </row>
        <row r="1154">
          <cell r="C1154" t="str">
            <v>Sulawesi Serpent-eagle</v>
          </cell>
          <cell r="D1154" t="str">
            <v>Spilornis rufipectus</v>
          </cell>
          <cell r="E1154" t="str">
            <v>Gould, 1858</v>
          </cell>
          <cell r="F1154" t="str">
            <v>R</v>
          </cell>
          <cell r="G1154" t="str">
            <v>LC</v>
          </cell>
          <cell r="Q1154" t="str">
            <v>Y</v>
          </cell>
          <cell r="W1154" t="str">
            <v>Sulawesi Serpent Eagle (15)</v>
          </cell>
        </row>
        <row r="1155">
          <cell r="C1155" t="str">
            <v>Philippine Serpent-eagle</v>
          </cell>
          <cell r="D1155" t="str">
            <v>Spilornis holospilus</v>
          </cell>
          <cell r="E1155" t="str">
            <v>(Vigors, 1831)</v>
          </cell>
          <cell r="F1155" t="str">
            <v>R</v>
          </cell>
          <cell r="G1155" t="str">
            <v>LC</v>
          </cell>
          <cell r="Q1155" t="str">
            <v>Y</v>
          </cell>
          <cell r="W1155" t="str">
            <v>Philippine Serpent Eagle (15)</v>
          </cell>
        </row>
        <row r="1156">
          <cell r="C1156" t="str">
            <v>Andaman Serpent-eagle</v>
          </cell>
          <cell r="D1156" t="str">
            <v>Spilornis elgini</v>
          </cell>
          <cell r="E1156" t="str">
            <v>(Blyth, 1863)</v>
          </cell>
          <cell r="F1156" t="str">
            <v>R</v>
          </cell>
          <cell r="G1156" t="str">
            <v>NT</v>
          </cell>
          <cell r="Q1156" t="str">
            <v>Y</v>
          </cell>
          <cell r="W1156" t="str">
            <v>Andaman Serpent Eagle (15)</v>
          </cell>
        </row>
        <row r="1157">
          <cell r="C1157" t="str">
            <v>Congo Serpent-eagle</v>
          </cell>
          <cell r="D1157" t="str">
            <v>Dryotriorchis spectabilis</v>
          </cell>
          <cell r="E1157" t="str">
            <v>(Schlegel, 1863)</v>
          </cell>
          <cell r="F1157" t="str">
            <v>R</v>
          </cell>
          <cell r="G1157" t="str">
            <v>LC</v>
          </cell>
          <cell r="N1157" t="str">
            <v>Y</v>
          </cell>
          <cell r="Q1157" t="str">
            <v>Y</v>
          </cell>
          <cell r="W1157" t="str">
            <v>Congo Serpent Eagle (7); Congo Serpent Eagle (15)</v>
          </cell>
        </row>
        <row r="1158">
          <cell r="C1158" t="str">
            <v>Madagascar Serpent-eagle</v>
          </cell>
          <cell r="D1158" t="str">
            <v>Eutriorchis astur</v>
          </cell>
          <cell r="E1158" t="str">
            <v>(Sharpe, 1875)</v>
          </cell>
          <cell r="F1158" t="str">
            <v>R</v>
          </cell>
          <cell r="G1158" t="str">
            <v>EN</v>
          </cell>
          <cell r="N1158" t="str">
            <v>Y</v>
          </cell>
          <cell r="Q1158" t="str">
            <v>Y</v>
          </cell>
          <cell r="W1158" t="str">
            <v>Madagascar Serpent Eagle (7); Madagascar Serpent Eagle (15)</v>
          </cell>
        </row>
        <row r="1159">
          <cell r="C1159" t="str">
            <v>Western Marsh-harrier</v>
          </cell>
          <cell r="D1159" t="str">
            <v>Circus aeruginosus</v>
          </cell>
          <cell r="E1159" t="str">
            <v>(Linnaeus, 1758)</v>
          </cell>
          <cell r="F1159" t="str">
            <v>R</v>
          </cell>
          <cell r="G1159" t="str">
            <v>LC</v>
          </cell>
          <cell r="H1159" t="str">
            <v>Y</v>
          </cell>
          <cell r="I1159" t="str">
            <v>Y</v>
          </cell>
          <cell r="M1159" t="str">
            <v>Y</v>
          </cell>
          <cell r="N1159" t="str">
            <v>Y</v>
          </cell>
          <cell r="Q1159" t="str">
            <v>Y</v>
          </cell>
          <cell r="W1159" t="str">
            <v>Western Marsh Harrier (1); Western Marsh Harrier (1); Western Marsh Harrier (2); Marsh Harrier (6); Eurasian Marsh Harrier (7); Western Marsh Harrier (15)</v>
          </cell>
        </row>
        <row r="1160">
          <cell r="C1160" t="str">
            <v>African Marsh-harrier</v>
          </cell>
          <cell r="D1160" t="str">
            <v>Circus ranivorus</v>
          </cell>
          <cell r="E1160" t="str">
            <v>(Daudin, 1800)</v>
          </cell>
          <cell r="F1160" t="str">
            <v>R</v>
          </cell>
          <cell r="G1160" t="str">
            <v>LC</v>
          </cell>
          <cell r="N1160" t="str">
            <v>Y</v>
          </cell>
          <cell r="Q1160" t="str">
            <v>Y</v>
          </cell>
          <cell r="W1160" t="str">
            <v>African Marsh Harrier (7); African Marsh Harrier (15)</v>
          </cell>
        </row>
        <row r="1161">
          <cell r="C1161" t="str">
            <v>Eastern Marsh-harrier</v>
          </cell>
          <cell r="D1161" t="str">
            <v>Circus spilonotus</v>
          </cell>
          <cell r="E1161" t="str">
            <v>Kaup, 1847</v>
          </cell>
          <cell r="F1161" t="str">
            <v>R</v>
          </cell>
          <cell r="G1161" t="str">
            <v>LC</v>
          </cell>
          <cell r="Q1161" t="str">
            <v>Y</v>
          </cell>
          <cell r="W1161" t="str">
            <v>Eastern Marsh Harrier (15)</v>
          </cell>
        </row>
        <row r="1162">
          <cell r="C1162" t="str">
            <v>Swamp Harrier</v>
          </cell>
          <cell r="D1162" t="str">
            <v>Circus approximans</v>
          </cell>
          <cell r="E1162" t="str">
            <v>Peale, 1848</v>
          </cell>
          <cell r="F1162" t="str">
            <v>R</v>
          </cell>
          <cell r="G1162" t="str">
            <v>LC</v>
          </cell>
          <cell r="L1162" t="str">
            <v>Y</v>
          </cell>
          <cell r="Q1162" t="str">
            <v>Y</v>
          </cell>
          <cell r="S1162" t="str">
            <v>Y</v>
          </cell>
          <cell r="W1162" t="str">
            <v>Australasian Harrier (12)</v>
          </cell>
        </row>
        <row r="1163">
          <cell r="D1163" t="str">
            <v>Circus maillardi</v>
          </cell>
          <cell r="E1163" t="str">
            <v>Verreaux, 1862</v>
          </cell>
          <cell r="F1163" t="str">
            <v>NR</v>
          </cell>
          <cell r="G1163" t="str">
            <v>NR</v>
          </cell>
          <cell r="N1163" t="str">
            <v>Y</v>
          </cell>
          <cell r="Q1163" t="str">
            <v>Y</v>
          </cell>
          <cell r="X1163" t="str">
            <v>Circus maillardi (Sibley and Monroe 1990, 1993) has been split into C. maillardi and C. macrosceles following Simmons (2000).</v>
          </cell>
        </row>
        <row r="1164">
          <cell r="C1164" t="str">
            <v>Madagascar Harrier</v>
          </cell>
          <cell r="D1164" t="str">
            <v>Circus macrosceles</v>
          </cell>
          <cell r="E1164" t="str">
            <v>Newton, 1863</v>
          </cell>
          <cell r="F1164" t="str">
            <v>R</v>
          </cell>
          <cell r="G1164" t="str">
            <v>VU</v>
          </cell>
          <cell r="T1164" t="str">
            <v>Y</v>
          </cell>
          <cell r="U1164" t="str">
            <v>Simmons (2000)</v>
          </cell>
          <cell r="X1164" t="str">
            <v>Circus maillardi (Sibley and Monroe 1990, 1993) has been split into C. maillardi and C. macrosceles following Simmons (2000).</v>
          </cell>
        </row>
        <row r="1165">
          <cell r="C1165" t="str">
            <v>Reunion Harrier</v>
          </cell>
          <cell r="D1165" t="str">
            <v>Circus maillardi</v>
          </cell>
          <cell r="E1165" t="str">
            <v>Verreaux, 1862</v>
          </cell>
          <cell r="F1165" t="str">
            <v>R</v>
          </cell>
          <cell r="G1165" t="str">
            <v>EN</v>
          </cell>
          <cell r="T1165" t="str">
            <v>Y</v>
          </cell>
          <cell r="U1165" t="str">
            <v>Simmons (2000)</v>
          </cell>
          <cell r="W1165" t="str">
            <v>Réunion Harrier (14); Malagasy Marsh Harrier (15)</v>
          </cell>
          <cell r="X1165" t="str">
            <v>Circus maillardi (Sibley and Monroe 1990, 1993) has been split into C. maillardi and C. macrosceles following Simmons (2000).</v>
          </cell>
        </row>
        <row r="1166">
          <cell r="C1166" t="str">
            <v>Long-winged Harrier</v>
          </cell>
          <cell r="D1166" t="str">
            <v>Circus buffoni</v>
          </cell>
          <cell r="E1166" t="str">
            <v>(Gmelin, 1788)</v>
          </cell>
          <cell r="F1166" t="str">
            <v>R</v>
          </cell>
          <cell r="G1166" t="str">
            <v>LC</v>
          </cell>
          <cell r="P1166" t="str">
            <v>Y</v>
          </cell>
          <cell r="Q1166" t="str">
            <v>Y</v>
          </cell>
          <cell r="R1166" t="str">
            <v>Y</v>
          </cell>
        </row>
        <row r="1167">
          <cell r="C1167" t="str">
            <v>Spotted Harrier</v>
          </cell>
          <cell r="D1167" t="str">
            <v>Circus assimilis</v>
          </cell>
          <cell r="E1167" t="str">
            <v>Jardine &amp; Selby, 1828</v>
          </cell>
          <cell r="F1167" t="str">
            <v>R</v>
          </cell>
          <cell r="G1167" t="str">
            <v>LC</v>
          </cell>
          <cell r="L1167" t="str">
            <v>Y</v>
          </cell>
          <cell r="Q1167" t="str">
            <v>Y</v>
          </cell>
        </row>
        <row r="1168">
          <cell r="C1168" t="str">
            <v>Black Harrier</v>
          </cell>
          <cell r="D1168" t="str">
            <v>Circus maurus</v>
          </cell>
          <cell r="E1168" t="str">
            <v>(Temminck, 1828)</v>
          </cell>
          <cell r="F1168" t="str">
            <v>R</v>
          </cell>
          <cell r="G1168" t="str">
            <v>VU</v>
          </cell>
          <cell r="N1168" t="str">
            <v>Y</v>
          </cell>
          <cell r="Q1168" t="str">
            <v>Y</v>
          </cell>
        </row>
        <row r="1169">
          <cell r="C1169" t="str">
            <v>Northern Harrier</v>
          </cell>
          <cell r="D1169" t="str">
            <v>Circus cyaneus</v>
          </cell>
          <cell r="E1169" t="str">
            <v>(Linnaeus, 1766)</v>
          </cell>
          <cell r="F1169" t="str">
            <v>R</v>
          </cell>
          <cell r="G1169" t="str">
            <v>LC</v>
          </cell>
          <cell r="H1169" t="str">
            <v>Y</v>
          </cell>
          <cell r="I1169" t="str">
            <v>Y</v>
          </cell>
          <cell r="M1169" t="str">
            <v>Y</v>
          </cell>
          <cell r="N1169" t="str">
            <v>Y</v>
          </cell>
          <cell r="P1169" t="str">
            <v>Y</v>
          </cell>
          <cell r="Q1169" t="str">
            <v>Y</v>
          </cell>
          <cell r="R1169" t="str">
            <v>Y</v>
          </cell>
          <cell r="W1169" t="str">
            <v>Hen Harrier (1); Hen Harrier (6)</v>
          </cell>
        </row>
        <row r="1170">
          <cell r="C1170" t="str">
            <v>Cinereous Harrier</v>
          </cell>
          <cell r="D1170" t="str">
            <v>Circus cinereus</v>
          </cell>
          <cell r="E1170" t="str">
            <v>Vieillot, 1816</v>
          </cell>
          <cell r="F1170" t="str">
            <v>R</v>
          </cell>
          <cell r="G1170" t="str">
            <v>LC</v>
          </cell>
          <cell r="P1170" t="str">
            <v>Y</v>
          </cell>
          <cell r="Q1170" t="str">
            <v>Y</v>
          </cell>
          <cell r="R1170" t="str">
            <v>Y</v>
          </cell>
        </row>
        <row r="1171">
          <cell r="C1171" t="str">
            <v>Pallid Harrier</v>
          </cell>
          <cell r="D1171" t="str">
            <v>Circus macrourus</v>
          </cell>
          <cell r="E1171" t="str">
            <v>(Gmelin, 1770)</v>
          </cell>
          <cell r="F1171" t="str">
            <v>R</v>
          </cell>
          <cell r="G1171" t="str">
            <v>NT</v>
          </cell>
          <cell r="H1171" t="str">
            <v>Y</v>
          </cell>
          <cell r="M1171" t="str">
            <v>Y</v>
          </cell>
          <cell r="N1171" t="str">
            <v>Y</v>
          </cell>
          <cell r="Q1171" t="str">
            <v>Y</v>
          </cell>
        </row>
        <row r="1172">
          <cell r="C1172" t="str">
            <v>Pied Harrier</v>
          </cell>
          <cell r="D1172" t="str">
            <v>Circus melanoleucos</v>
          </cell>
          <cell r="E1172" t="str">
            <v>(Pennant, 1769)</v>
          </cell>
          <cell r="F1172" t="str">
            <v>R</v>
          </cell>
          <cell r="G1172" t="str">
            <v>LC</v>
          </cell>
          <cell r="Q1172" t="str">
            <v>Y</v>
          </cell>
        </row>
        <row r="1173">
          <cell r="C1173" t="str">
            <v>Montagu's Harrier</v>
          </cell>
          <cell r="D1173" t="str">
            <v>Circus pygargus</v>
          </cell>
          <cell r="E1173" t="str">
            <v>(Linnaeus, 1758)</v>
          </cell>
          <cell r="F1173" t="str">
            <v>R</v>
          </cell>
          <cell r="G1173" t="str">
            <v>LC</v>
          </cell>
          <cell r="H1173" t="str">
            <v>Y</v>
          </cell>
          <cell r="M1173" t="str">
            <v>Y</v>
          </cell>
          <cell r="N1173" t="str">
            <v>Y</v>
          </cell>
          <cell r="Q1173" t="str">
            <v>Y</v>
          </cell>
        </row>
        <row r="1174">
          <cell r="C1174" t="str">
            <v>African Harrier-hawk</v>
          </cell>
          <cell r="D1174" t="str">
            <v>Polyboroides typus</v>
          </cell>
          <cell r="E1174" t="str">
            <v>Smith, 1829</v>
          </cell>
          <cell r="F1174" t="str">
            <v>R</v>
          </cell>
          <cell r="G1174" t="str">
            <v>LC</v>
          </cell>
          <cell r="N1174" t="str">
            <v>Y</v>
          </cell>
          <cell r="Q1174" t="str">
            <v>Y</v>
          </cell>
          <cell r="W1174" t="str">
            <v>Gymnogene (7)</v>
          </cell>
        </row>
        <row r="1175">
          <cell r="C1175" t="str">
            <v>Madagascar Harrier-hawk</v>
          </cell>
          <cell r="D1175" t="str">
            <v>Polyboroides radiatus</v>
          </cell>
          <cell r="E1175" t="str">
            <v>(Scopoli, 1786)</v>
          </cell>
          <cell r="F1175" t="str">
            <v>R</v>
          </cell>
          <cell r="G1175" t="str">
            <v>LC</v>
          </cell>
          <cell r="N1175" t="str">
            <v>Y</v>
          </cell>
          <cell r="Q1175" t="str">
            <v>Y</v>
          </cell>
          <cell r="W1175" t="str">
            <v>Madagascar Gymnogene (7)</v>
          </cell>
        </row>
        <row r="1176">
          <cell r="C1176" t="str">
            <v>Dark Chanting-goshawk</v>
          </cell>
          <cell r="D1176" t="str">
            <v>Melierax metabates</v>
          </cell>
          <cell r="E1176" t="str">
            <v>Heuglin, 1861</v>
          </cell>
          <cell r="F1176" t="str">
            <v>R</v>
          </cell>
          <cell r="G1176" t="str">
            <v>LC</v>
          </cell>
          <cell r="H1176" t="str">
            <v>Y</v>
          </cell>
          <cell r="M1176" t="str">
            <v>Y</v>
          </cell>
          <cell r="N1176" t="str">
            <v>Y</v>
          </cell>
          <cell r="Q1176" t="str">
            <v>Y</v>
          </cell>
          <cell r="W1176" t="str">
            <v>Dark Chanting Goshawk (1); Dark Chanting Goshawk (6); Dark Chanting Goshawk (7); Dark Chanting Goshawk (15)</v>
          </cell>
        </row>
        <row r="1177">
          <cell r="C1177" t="str">
            <v>Eastern Chanting-goshawk</v>
          </cell>
          <cell r="D1177" t="str">
            <v>Melierax poliopterus</v>
          </cell>
          <cell r="E1177" t="str">
            <v>Cabanis, 1869</v>
          </cell>
          <cell r="F1177" t="str">
            <v>R</v>
          </cell>
          <cell r="G1177" t="str">
            <v>LC</v>
          </cell>
          <cell r="Q1177" t="str">
            <v>Y</v>
          </cell>
          <cell r="W1177" t="str">
            <v>Eastern Chanting Goshawk (15)</v>
          </cell>
          <cell r="X1177" t="str">
            <v>Melierax canorus and M. poliopterus (Sibley and Monroe 1990, 1993) are retained as separate species contra Dowsett and Forbes-Watson (1993) who include poliopterus as a subspecies of M. canorus.</v>
          </cell>
        </row>
        <row r="1178">
          <cell r="C1178" t="str">
            <v>Pale Chanting-goshawk</v>
          </cell>
          <cell r="D1178" t="str">
            <v>Melierax canorus</v>
          </cell>
          <cell r="E1178" t="str">
            <v>(Rislachi, 1799)</v>
          </cell>
          <cell r="F1178" t="str">
            <v>R</v>
          </cell>
          <cell r="G1178" t="str">
            <v>LC</v>
          </cell>
          <cell r="Q1178" t="str">
            <v>Y</v>
          </cell>
          <cell r="W1178" t="str">
            <v>Pale Chanting Goshawk (15)</v>
          </cell>
          <cell r="X1178" t="str">
            <v>Melierax canorus and M. poliopterus (Sibley and Monroe 1990, 1993) are retained as separate species contra Dowsett and Forbes-Watson (1993) who include poliopterus as a subspecies of M. canorus.</v>
          </cell>
        </row>
        <row r="1179">
          <cell r="D1179" t="str">
            <v>Melierax canorus</v>
          </cell>
          <cell r="E1179" t="str">
            <v>(Rislachi, 1799)</v>
          </cell>
          <cell r="F1179" t="str">
            <v>NR</v>
          </cell>
          <cell r="G1179" t="str">
            <v>NR</v>
          </cell>
          <cell r="N1179" t="str">
            <v>Y</v>
          </cell>
          <cell r="X1179" t="str">
            <v>Melierax canorus and M. poliopterus (Sibley and Monroe 1990, 1993) are retained as separate species contra Dowsett and Forbes-Watson (1993) who include poliopterus as a subspecies of M. canorus.</v>
          </cell>
        </row>
        <row r="1180">
          <cell r="C1180" t="str">
            <v>Gabar Goshawk</v>
          </cell>
          <cell r="D1180" t="str">
            <v>Melierax gabar</v>
          </cell>
          <cell r="E1180" t="str">
            <v>(Daudin, 1800)</v>
          </cell>
          <cell r="F1180" t="str">
            <v>R</v>
          </cell>
          <cell r="G1180" t="str">
            <v>LC</v>
          </cell>
          <cell r="H1180" t="str">
            <v>Y</v>
          </cell>
          <cell r="N1180" t="str">
            <v>Y</v>
          </cell>
          <cell r="Q1180" t="str">
            <v>Y</v>
          </cell>
          <cell r="V1180" t="str">
            <v>Micronisus gabar (1); Micronisus gabar (10)</v>
          </cell>
        </row>
        <row r="1181">
          <cell r="C1181" t="str">
            <v>Gray-bellied Hawk</v>
          </cell>
          <cell r="D1181" t="str">
            <v>Accipiter poliogaster</v>
          </cell>
          <cell r="E1181" t="str">
            <v>(Temminck, 1824)</v>
          </cell>
          <cell r="F1181" t="str">
            <v>R</v>
          </cell>
          <cell r="G1181" t="str">
            <v>LC</v>
          </cell>
          <cell r="P1181" t="str">
            <v>Y</v>
          </cell>
          <cell r="Q1181" t="str">
            <v>Y</v>
          </cell>
          <cell r="R1181" t="str">
            <v>Y</v>
          </cell>
          <cell r="W1181" t="str">
            <v>Grey-bellied Goshawk (10); Grey-bellied Goshawk (11); Grey-bellied Hawk (15)</v>
          </cell>
        </row>
        <row r="1182">
          <cell r="C1182" t="str">
            <v>Crested Goshawk</v>
          </cell>
          <cell r="D1182" t="str">
            <v>Accipiter trivirgatus</v>
          </cell>
          <cell r="E1182" t="str">
            <v>(Temminck, 1824)</v>
          </cell>
          <cell r="F1182" t="str">
            <v>R</v>
          </cell>
          <cell r="G1182" t="str">
            <v>LC</v>
          </cell>
          <cell r="Q1182" t="str">
            <v>Y</v>
          </cell>
        </row>
        <row r="1183">
          <cell r="C1183" t="str">
            <v>Sulawesi Goshawk</v>
          </cell>
          <cell r="D1183" t="str">
            <v>Accipiter griseiceps</v>
          </cell>
          <cell r="E1183" t="str">
            <v>(Schlegel, 1862)</v>
          </cell>
          <cell r="F1183" t="str">
            <v>R</v>
          </cell>
          <cell r="G1183" t="str">
            <v>LC</v>
          </cell>
          <cell r="Q1183" t="str">
            <v>Y</v>
          </cell>
        </row>
        <row r="1184">
          <cell r="D1184" t="str">
            <v>Accipiter toussenelii</v>
          </cell>
          <cell r="E1184" t="str">
            <v>(Verreaux &amp; Verreaux, 1855)</v>
          </cell>
          <cell r="F1184" t="str">
            <v>NR</v>
          </cell>
          <cell r="G1184" t="str">
            <v>NR</v>
          </cell>
          <cell r="Q1184" t="str">
            <v>Y</v>
          </cell>
          <cell r="X1184" t="str">
            <v>Accipiter toussenelii and A. tachiro (Sibley and Monroe 1990, 1993) have been lumped into A. tachiro following Dowsett and Forbes-Watson (1993).</v>
          </cell>
        </row>
        <row r="1185">
          <cell r="D1185" t="str">
            <v>Accipiter tachiro</v>
          </cell>
          <cell r="E1185" t="str">
            <v>(Daudin, 1800)</v>
          </cell>
          <cell r="F1185" t="str">
            <v>NR</v>
          </cell>
          <cell r="G1185" t="str">
            <v>NR</v>
          </cell>
          <cell r="Q1185" t="str">
            <v>Y</v>
          </cell>
          <cell r="X1185" t="str">
            <v>Accipiter toussenelii and A. tachiro (Sibley and Monroe 1990, 1993) have been lumped into A. tachiro following Dowsett and Forbes-Watson (1993).</v>
          </cell>
        </row>
        <row r="1186">
          <cell r="C1186" t="str">
            <v>African Goshawk</v>
          </cell>
          <cell r="D1186" t="str">
            <v>Accipiter tachiro</v>
          </cell>
          <cell r="E1186" t="str">
            <v>(Daudin, 1800)</v>
          </cell>
          <cell r="F1186" t="str">
            <v>R</v>
          </cell>
          <cell r="G1186" t="str">
            <v>LC</v>
          </cell>
          <cell r="N1186" t="str">
            <v>Y</v>
          </cell>
          <cell r="X1186" t="str">
            <v>Accipiter toussenelii and A. tachiro (Sibley and Monroe 1990, 1993) have been lumped into A. tachiro following Dowsett and Forbes-Watson (1993).</v>
          </cell>
        </row>
        <row r="1187">
          <cell r="C1187" t="str">
            <v>Chestnut-flanked Sparrowhawk</v>
          </cell>
          <cell r="D1187" t="str">
            <v>Accipiter castanilius</v>
          </cell>
          <cell r="E1187" t="str">
            <v>Bonaparte, 1853</v>
          </cell>
          <cell r="F1187" t="str">
            <v>R</v>
          </cell>
          <cell r="G1187" t="str">
            <v>LC</v>
          </cell>
          <cell r="N1187" t="str">
            <v>Y</v>
          </cell>
          <cell r="Q1187" t="str">
            <v>Y</v>
          </cell>
        </row>
        <row r="1188">
          <cell r="C1188" t="str">
            <v>Shikra</v>
          </cell>
          <cell r="D1188" t="str">
            <v>Accipiter badius</v>
          </cell>
          <cell r="E1188" t="str">
            <v>(Gmelin, 1788)</v>
          </cell>
          <cell r="F1188" t="str">
            <v>R</v>
          </cell>
          <cell r="G1188" t="str">
            <v>LC</v>
          </cell>
          <cell r="H1188" t="str">
            <v>Y</v>
          </cell>
          <cell r="M1188" t="str">
            <v>Y</v>
          </cell>
          <cell r="N1188" t="str">
            <v>Y</v>
          </cell>
          <cell r="Q1188" t="str">
            <v>Y</v>
          </cell>
        </row>
        <row r="1189">
          <cell r="C1189" t="str">
            <v>Nicobar Sparrowhawk</v>
          </cell>
          <cell r="D1189" t="str">
            <v>Accipiter butleri</v>
          </cell>
          <cell r="E1189" t="str">
            <v>(Gurney, 1898)</v>
          </cell>
          <cell r="F1189" t="str">
            <v>R</v>
          </cell>
          <cell r="G1189" t="str">
            <v>VU</v>
          </cell>
          <cell r="Q1189" t="str">
            <v>Y</v>
          </cell>
        </row>
        <row r="1190">
          <cell r="C1190" t="str">
            <v>Levant Sparrowhawk</v>
          </cell>
          <cell r="D1190" t="str">
            <v>Accipiter brevipes</v>
          </cell>
          <cell r="E1190" t="str">
            <v>(Severtsov, 1850)</v>
          </cell>
          <cell r="F1190" t="str">
            <v>R</v>
          </cell>
          <cell r="G1190" t="str">
            <v>LC</v>
          </cell>
          <cell r="H1190" t="str">
            <v>Y</v>
          </cell>
          <cell r="M1190" t="str">
            <v>Y</v>
          </cell>
          <cell r="N1190" t="str">
            <v>Y</v>
          </cell>
          <cell r="Q1190" t="str">
            <v>Y</v>
          </cell>
        </row>
        <row r="1191">
          <cell r="C1191" t="str">
            <v>Chinese Goshawk</v>
          </cell>
          <cell r="D1191" t="str">
            <v>Accipiter soloensis</v>
          </cell>
          <cell r="E1191" t="str">
            <v>(Horsfield, 1821)</v>
          </cell>
          <cell r="F1191" t="str">
            <v>R</v>
          </cell>
          <cell r="G1191" t="str">
            <v>LC</v>
          </cell>
          <cell r="I1191" t="str">
            <v>Y</v>
          </cell>
          <cell r="Q1191" t="str">
            <v>Y</v>
          </cell>
          <cell r="W1191" t="str">
            <v>Gray Frog-Hawk (2); Chinese Sparrowhawk (15)</v>
          </cell>
        </row>
        <row r="1192">
          <cell r="C1192" t="str">
            <v>Frances's Sparrowhawk</v>
          </cell>
          <cell r="D1192" t="str">
            <v>Accipiter francesiae</v>
          </cell>
          <cell r="E1192" t="str">
            <v>Smith, 1834</v>
          </cell>
          <cell r="F1192" t="str">
            <v>R</v>
          </cell>
          <cell r="G1192" t="str">
            <v>LC</v>
          </cell>
          <cell r="N1192" t="str">
            <v>Y</v>
          </cell>
          <cell r="Q1192" t="str">
            <v>Y</v>
          </cell>
          <cell r="V1192" t="str">
            <v>Accipiter francesii (10)</v>
          </cell>
          <cell r="W1192" t="str">
            <v>Frances's Goshawk (10)</v>
          </cell>
        </row>
        <row r="1193">
          <cell r="C1193" t="str">
            <v>Spot-tailed Goshawk</v>
          </cell>
          <cell r="D1193" t="str">
            <v>Accipiter trinotatus</v>
          </cell>
          <cell r="E1193" t="str">
            <v>Bonaparte, 1850</v>
          </cell>
          <cell r="F1193" t="str">
            <v>R</v>
          </cell>
          <cell r="G1193" t="str">
            <v>LC</v>
          </cell>
          <cell r="Q1193" t="str">
            <v>Y</v>
          </cell>
          <cell r="W1193" t="str">
            <v>Spot-tailed Sparrowhawk (15)</v>
          </cell>
        </row>
        <row r="1194">
          <cell r="C1194" t="str">
            <v>Grey Goshawk</v>
          </cell>
          <cell r="D1194" t="str">
            <v>Accipiter novaehollandiae</v>
          </cell>
          <cell r="E1194" t="str">
            <v>(Gmelin, 1788)</v>
          </cell>
          <cell r="F1194" t="str">
            <v>R</v>
          </cell>
          <cell r="G1194" t="str">
            <v>LC</v>
          </cell>
          <cell r="L1194" t="str">
            <v>Y</v>
          </cell>
          <cell r="Q1194" t="str">
            <v>Y</v>
          </cell>
        </row>
        <row r="1195">
          <cell r="C1195" t="str">
            <v>Brown Goshawk</v>
          </cell>
          <cell r="D1195" t="str">
            <v>Accipiter fasciatus</v>
          </cell>
          <cell r="E1195" t="str">
            <v>(Vigors &amp; Horsfield, 1827)</v>
          </cell>
          <cell r="F1195" t="str">
            <v>R</v>
          </cell>
          <cell r="G1195" t="str">
            <v>LC</v>
          </cell>
          <cell r="Q1195" t="str">
            <v>Y</v>
          </cell>
          <cell r="X1195" t="str">
            <v>Accipiter hiogaster, split by Christidis and Boles (2008), is treated here as a subspecies of A. fasciatus following Sibley and Monroe (1990, 1993).</v>
          </cell>
        </row>
        <row r="1196">
          <cell r="D1196" t="str">
            <v>Accipiter fasciatus</v>
          </cell>
          <cell r="E1196" t="str">
            <v>(Vigors &amp; Horsfield, 1827)</v>
          </cell>
          <cell r="F1196" t="str">
            <v>NR</v>
          </cell>
          <cell r="G1196" t="str">
            <v>NR</v>
          </cell>
          <cell r="L1196" t="str">
            <v>Y</v>
          </cell>
          <cell r="X1196" t="str">
            <v>Accipiter hiogaster, split by Christidis and Boles (2008), is treated here as a subspecies of A. fasciatus following Sibley and Monroe (1990, 1993).</v>
          </cell>
        </row>
        <row r="1197">
          <cell r="D1197" t="str">
            <v>Accipiter hiogaster</v>
          </cell>
          <cell r="E1197" t="str">
            <v>Muller, 1841</v>
          </cell>
          <cell r="F1197" t="str">
            <v>NR</v>
          </cell>
          <cell r="G1197" t="str">
            <v>NR</v>
          </cell>
          <cell r="L1197" t="str">
            <v>Y</v>
          </cell>
          <cell r="X1197" t="str">
            <v>Accipiter hiogaster, split by Christidis and Boles (2008), is treated here as a subspecies of A. fasciatus following Sibley and Monroe (1990, 1993).</v>
          </cell>
        </row>
        <row r="1198">
          <cell r="C1198" t="str">
            <v>Black-mantled Goshawk</v>
          </cell>
          <cell r="D1198" t="str">
            <v>Accipiter melanochlamys</v>
          </cell>
          <cell r="E1198" t="str">
            <v>(Salvadori, 1875)</v>
          </cell>
          <cell r="F1198" t="str">
            <v>R</v>
          </cell>
          <cell r="G1198" t="str">
            <v>LC</v>
          </cell>
          <cell r="Q1198" t="str">
            <v>Y</v>
          </cell>
        </row>
        <row r="1199">
          <cell r="C1199" t="str">
            <v>Pied Goshawk</v>
          </cell>
          <cell r="D1199" t="str">
            <v>Accipiter albogularis</v>
          </cell>
          <cell r="E1199" t="str">
            <v>Gray, 1870</v>
          </cell>
          <cell r="F1199" t="str">
            <v>R</v>
          </cell>
          <cell r="G1199" t="str">
            <v>LC</v>
          </cell>
          <cell r="Q1199" t="str">
            <v>Y</v>
          </cell>
        </row>
        <row r="1200">
          <cell r="C1200" t="str">
            <v>Fiji Goshawk</v>
          </cell>
          <cell r="D1200" t="str">
            <v>Accipiter rufitorques</v>
          </cell>
          <cell r="E1200" t="str">
            <v>(Peale, 1848)</v>
          </cell>
          <cell r="F1200" t="str">
            <v>R</v>
          </cell>
          <cell r="G1200" t="str">
            <v>LC</v>
          </cell>
          <cell r="Q1200" t="str">
            <v>Y</v>
          </cell>
        </row>
        <row r="1201">
          <cell r="C1201" t="str">
            <v>White-bellied Goshawk</v>
          </cell>
          <cell r="D1201" t="str">
            <v>Accipiter haplochrous</v>
          </cell>
          <cell r="E1201" t="str">
            <v>Sclater, 1859</v>
          </cell>
          <cell r="F1201" t="str">
            <v>R</v>
          </cell>
          <cell r="G1201" t="str">
            <v>NT</v>
          </cell>
          <cell r="Q1201" t="str">
            <v>Y</v>
          </cell>
        </row>
        <row r="1202">
          <cell r="C1202" t="str">
            <v>Moluccan Goshawk</v>
          </cell>
          <cell r="D1202" t="str">
            <v>Accipiter henicogrammus</v>
          </cell>
          <cell r="E1202" t="str">
            <v>(Gray, 1860)</v>
          </cell>
          <cell r="F1202" t="str">
            <v>R</v>
          </cell>
          <cell r="G1202" t="str">
            <v>LC</v>
          </cell>
          <cell r="Q1202" t="str">
            <v>Y</v>
          </cell>
        </row>
        <row r="1203">
          <cell r="C1203" t="str">
            <v>Slaty-mantled Sparrowhawk</v>
          </cell>
          <cell r="D1203" t="str">
            <v>Accipiter luteoschistaceus</v>
          </cell>
          <cell r="E1203" t="str">
            <v>Rothschild &amp; Hartert, 1926</v>
          </cell>
          <cell r="F1203" t="str">
            <v>R</v>
          </cell>
          <cell r="G1203" t="str">
            <v>VU</v>
          </cell>
          <cell r="Q1203" t="str">
            <v>Y</v>
          </cell>
          <cell r="W1203" t="str">
            <v>Slaty-mantled Goshawk (15)</v>
          </cell>
        </row>
        <row r="1204">
          <cell r="C1204" t="str">
            <v>Imitator Sparrowhawk</v>
          </cell>
          <cell r="D1204" t="str">
            <v>Accipiter imitator</v>
          </cell>
          <cell r="E1204" t="str">
            <v>Hartert, 1926</v>
          </cell>
          <cell r="F1204" t="str">
            <v>R</v>
          </cell>
          <cell r="G1204" t="str">
            <v>VU</v>
          </cell>
          <cell r="Q1204" t="str">
            <v>Y</v>
          </cell>
          <cell r="W1204" t="str">
            <v>Imitator Goshawk (15)</v>
          </cell>
        </row>
        <row r="1205">
          <cell r="C1205" t="str">
            <v>Grey-headed Goshawk</v>
          </cell>
          <cell r="D1205" t="str">
            <v>Accipiter poliocephalus</v>
          </cell>
          <cell r="E1205" t="str">
            <v>Gray, 1858</v>
          </cell>
          <cell r="F1205" t="str">
            <v>R</v>
          </cell>
          <cell r="G1205" t="str">
            <v>LC</v>
          </cell>
          <cell r="Q1205" t="str">
            <v>Y</v>
          </cell>
        </row>
        <row r="1206">
          <cell r="C1206" t="str">
            <v>New Britain Goshawk</v>
          </cell>
          <cell r="D1206" t="str">
            <v>Accipiter princeps</v>
          </cell>
          <cell r="E1206" t="str">
            <v>Mayr, 1934</v>
          </cell>
          <cell r="F1206" t="str">
            <v>R</v>
          </cell>
          <cell r="G1206" t="str">
            <v>VU</v>
          </cell>
          <cell r="Q1206" t="str">
            <v>Y</v>
          </cell>
        </row>
        <row r="1207">
          <cell r="C1207" t="str">
            <v>Tiny Hawk</v>
          </cell>
          <cell r="D1207" t="str">
            <v>Accipiter superciliosus</v>
          </cell>
          <cell r="E1207" t="str">
            <v>(Linnaeus, 1766)</v>
          </cell>
          <cell r="F1207" t="str">
            <v>R</v>
          </cell>
          <cell r="G1207" t="str">
            <v>LC</v>
          </cell>
          <cell r="I1207" t="str">
            <v>Y</v>
          </cell>
          <cell r="P1207" t="str">
            <v>Y</v>
          </cell>
          <cell r="Q1207" t="str">
            <v>Y</v>
          </cell>
          <cell r="R1207" t="str">
            <v>Y</v>
          </cell>
        </row>
        <row r="1208">
          <cell r="C1208" t="str">
            <v>Semicollared Hawk</v>
          </cell>
          <cell r="D1208" t="str">
            <v>Accipiter collaris</v>
          </cell>
          <cell r="E1208" t="str">
            <v>Sclater, 1860</v>
          </cell>
          <cell r="F1208" t="str">
            <v>R</v>
          </cell>
          <cell r="G1208" t="str">
            <v>NT</v>
          </cell>
          <cell r="P1208" t="str">
            <v>Y</v>
          </cell>
          <cell r="Q1208" t="str">
            <v>Y</v>
          </cell>
          <cell r="R1208" t="str">
            <v>Y</v>
          </cell>
        </row>
        <row r="1209">
          <cell r="C1209" t="str">
            <v>Red-thighed Sparrowhawk</v>
          </cell>
          <cell r="D1209" t="str">
            <v>Accipiter erythropus</v>
          </cell>
          <cell r="E1209" t="str">
            <v>(Hartlaub, 1855)</v>
          </cell>
          <cell r="F1209" t="str">
            <v>R</v>
          </cell>
          <cell r="G1209" t="str">
            <v>LC</v>
          </cell>
          <cell r="N1209" t="str">
            <v>Y</v>
          </cell>
          <cell r="Q1209" t="str">
            <v>Y</v>
          </cell>
          <cell r="W1209" t="str">
            <v>Western Little Sparrowhawk (7)</v>
          </cell>
        </row>
        <row r="1210">
          <cell r="C1210" t="str">
            <v>Little Sparrowhawk</v>
          </cell>
          <cell r="D1210" t="str">
            <v>Accipiter minullus</v>
          </cell>
          <cell r="E1210" t="str">
            <v>(Daudin, 1800)</v>
          </cell>
          <cell r="F1210" t="str">
            <v>R</v>
          </cell>
          <cell r="G1210" t="str">
            <v>LC</v>
          </cell>
          <cell r="N1210" t="str">
            <v>Y</v>
          </cell>
          <cell r="Q1210" t="str">
            <v>Y</v>
          </cell>
        </row>
        <row r="1211">
          <cell r="C1211" t="str">
            <v>Japanese Sparrowhawk</v>
          </cell>
          <cell r="D1211" t="str">
            <v>Accipiter gularis</v>
          </cell>
          <cell r="E1211" t="str">
            <v>(Temminck &amp; Schlegel, 1844)</v>
          </cell>
          <cell r="F1211" t="str">
            <v>R</v>
          </cell>
          <cell r="G1211" t="str">
            <v>LC</v>
          </cell>
          <cell r="Q1211" t="str">
            <v>Y</v>
          </cell>
        </row>
        <row r="1212">
          <cell r="C1212" t="str">
            <v>Besra</v>
          </cell>
          <cell r="D1212" t="str">
            <v>Accipiter virgatus</v>
          </cell>
          <cell r="E1212" t="str">
            <v>(Temminck, 1822)</v>
          </cell>
          <cell r="F1212" t="str">
            <v>R</v>
          </cell>
          <cell r="G1212" t="str">
            <v>LC</v>
          </cell>
          <cell r="Q1212" t="str">
            <v>Y</v>
          </cell>
        </row>
        <row r="1213">
          <cell r="C1213" t="str">
            <v>Small Sparrowhawk</v>
          </cell>
          <cell r="D1213" t="str">
            <v>Accipiter nanus</v>
          </cell>
          <cell r="E1213" t="str">
            <v>(Blasius, 1897)</v>
          </cell>
          <cell r="F1213" t="str">
            <v>R</v>
          </cell>
          <cell r="G1213" t="str">
            <v>NT</v>
          </cell>
          <cell r="Q1213" t="str">
            <v>Y</v>
          </cell>
          <cell r="W1213" t="str">
            <v>Dwarf Sparrowhawk (15)</v>
          </cell>
        </row>
        <row r="1214">
          <cell r="C1214" t="str">
            <v>Rufous-necked Sparrowhawk</v>
          </cell>
          <cell r="D1214" t="str">
            <v>Accipiter erythrauchen</v>
          </cell>
          <cell r="E1214" t="str">
            <v>Gray, 1861</v>
          </cell>
          <cell r="F1214" t="str">
            <v>R</v>
          </cell>
          <cell r="G1214" t="str">
            <v>LC</v>
          </cell>
          <cell r="Q1214" t="str">
            <v>Y</v>
          </cell>
        </row>
        <row r="1215">
          <cell r="C1215" t="str">
            <v>Collared Sparrowhawk</v>
          </cell>
          <cell r="D1215" t="str">
            <v>Accipiter cirrocephalus</v>
          </cell>
          <cell r="E1215" t="str">
            <v>(Vieillot, 1817)</v>
          </cell>
          <cell r="F1215" t="str">
            <v>R</v>
          </cell>
          <cell r="G1215" t="str">
            <v>LC</v>
          </cell>
          <cell r="L1215" t="str">
            <v>Y</v>
          </cell>
          <cell r="Q1215" t="str">
            <v>Y</v>
          </cell>
        </row>
        <row r="1216">
          <cell r="C1216" t="str">
            <v>New Britain Sparrowhawk</v>
          </cell>
          <cell r="D1216" t="str">
            <v>Accipiter brachyurus</v>
          </cell>
          <cell r="E1216" t="str">
            <v>(Ramsay, 1879)</v>
          </cell>
          <cell r="F1216" t="str">
            <v>R</v>
          </cell>
          <cell r="G1216" t="str">
            <v>VU</v>
          </cell>
          <cell r="Q1216" t="str">
            <v>Y</v>
          </cell>
          <cell r="W1216" t="str">
            <v>Grey Sparrowhawk (15)</v>
          </cell>
        </row>
        <row r="1217">
          <cell r="C1217" t="str">
            <v>Vinous-breasted Sparrowhawk</v>
          </cell>
          <cell r="D1217" t="str">
            <v>Accipiter rhodogaster</v>
          </cell>
          <cell r="E1217" t="str">
            <v>(Schlegel, 1862)</v>
          </cell>
          <cell r="F1217" t="str">
            <v>R</v>
          </cell>
          <cell r="G1217" t="str">
            <v>LC</v>
          </cell>
          <cell r="Q1217" t="str">
            <v>Y</v>
          </cell>
        </row>
        <row r="1218">
          <cell r="C1218" t="str">
            <v>Madagascar Sparrowhawk</v>
          </cell>
          <cell r="D1218" t="str">
            <v>Accipiter madagascariensis</v>
          </cell>
          <cell r="E1218" t="str">
            <v>Smith, 1834</v>
          </cell>
          <cell r="F1218" t="str">
            <v>R</v>
          </cell>
          <cell r="G1218" t="str">
            <v>NT</v>
          </cell>
          <cell r="N1218" t="str">
            <v>Y</v>
          </cell>
          <cell r="Q1218" t="str">
            <v>Y</v>
          </cell>
        </row>
        <row r="1219">
          <cell r="C1219" t="str">
            <v>Ovampo Sparrowhawk</v>
          </cell>
          <cell r="D1219" t="str">
            <v>Accipiter ovampensis</v>
          </cell>
          <cell r="E1219" t="str">
            <v>Gurney, 1875</v>
          </cell>
          <cell r="F1219" t="str">
            <v>R</v>
          </cell>
          <cell r="G1219" t="str">
            <v>LC</v>
          </cell>
          <cell r="N1219" t="str">
            <v>Y</v>
          </cell>
          <cell r="Q1219" t="str">
            <v>Y</v>
          </cell>
          <cell r="W1219" t="str">
            <v>Ovambo Sparrowhawk (7); Ovambo Sparrowhawk (15)</v>
          </cell>
        </row>
        <row r="1220">
          <cell r="C1220" t="str">
            <v>Eurasian Sparrowhawk</v>
          </cell>
          <cell r="D1220" t="str">
            <v>Accipiter nisus</v>
          </cell>
          <cell r="E1220" t="str">
            <v>(Linnaeus, 1758)</v>
          </cell>
          <cell r="F1220" t="str">
            <v>R</v>
          </cell>
          <cell r="G1220" t="str">
            <v>LC</v>
          </cell>
          <cell r="H1220" t="str">
            <v>Y</v>
          </cell>
          <cell r="M1220" t="str">
            <v>Y</v>
          </cell>
          <cell r="N1220" t="str">
            <v>Y</v>
          </cell>
          <cell r="Q1220" t="str">
            <v>Y</v>
          </cell>
          <cell r="W1220" t="str">
            <v>Sparrowhawk (6); European Sparrowhawk (7)</v>
          </cell>
        </row>
        <row r="1221">
          <cell r="C1221" t="str">
            <v>Rufous-chested Sparrowhawk</v>
          </cell>
          <cell r="D1221" t="str">
            <v>Accipiter rufiventris</v>
          </cell>
          <cell r="E1221" t="str">
            <v>Smith, 1830</v>
          </cell>
          <cell r="F1221" t="str">
            <v>R</v>
          </cell>
          <cell r="G1221" t="str">
            <v>LC</v>
          </cell>
          <cell r="N1221" t="str">
            <v>Y</v>
          </cell>
          <cell r="Q1221" t="str">
            <v>Y</v>
          </cell>
          <cell r="W1221" t="str">
            <v>Red-breasted Sparrowhawk (7); Rufous-breasted Sparrowhawk (15)</v>
          </cell>
        </row>
        <row r="1222">
          <cell r="C1222" t="str">
            <v>Sharp-shinned Hawk</v>
          </cell>
          <cell r="D1222" t="str">
            <v>Accipiter striatus</v>
          </cell>
          <cell r="E1222" t="str">
            <v>Vieillot, 1807</v>
          </cell>
          <cell r="F1222" t="str">
            <v>R</v>
          </cell>
          <cell r="G1222" t="str">
            <v>LC</v>
          </cell>
          <cell r="I1222" t="str">
            <v>Y</v>
          </cell>
          <cell r="P1222" t="str">
            <v>Y</v>
          </cell>
          <cell r="X1222" t="str">
            <v>Accipiter striatus, A. chionogaster, A. ventralis and A. erythronemius (Sibley and Monroe 1990, 1993) have been lumped into A. striatus following SACC (2005).</v>
          </cell>
        </row>
        <row r="1223">
          <cell r="D1223" t="str">
            <v>Accipiter striatus</v>
          </cell>
          <cell r="E1223" t="str">
            <v>Vieillot, 1807</v>
          </cell>
          <cell r="F1223" t="str">
            <v>NR</v>
          </cell>
          <cell r="G1223" t="str">
            <v>NR</v>
          </cell>
          <cell r="Q1223" t="str">
            <v>Y</v>
          </cell>
          <cell r="R1223" t="str">
            <v>Y</v>
          </cell>
          <cell r="X1223" t="str">
            <v>Accipiter striatus, A. chionogaster, A. ventralis and A. erythronemius (Sibley and Monroe 1990, 1993) have been lumped into A. striatus following SACC (2005).</v>
          </cell>
        </row>
        <row r="1224">
          <cell r="D1224" t="str">
            <v>Accipiter chionogaster</v>
          </cell>
          <cell r="E1224" t="str">
            <v>(Kaup, 1852)</v>
          </cell>
          <cell r="F1224" t="str">
            <v>NR</v>
          </cell>
          <cell r="G1224" t="str">
            <v>NR</v>
          </cell>
          <cell r="Q1224" t="str">
            <v>Y</v>
          </cell>
          <cell r="R1224" t="str">
            <v>Y</v>
          </cell>
          <cell r="X1224" t="str">
            <v>Accipiter striatus, A. chionogaster, A. ventralis and A. erythronemius (Sibley and Monroe 1990, 1993) have been lumped into A. striatus following SACC (2005).</v>
          </cell>
        </row>
        <row r="1225">
          <cell r="D1225" t="str">
            <v>Accipiter ventralis</v>
          </cell>
          <cell r="E1225" t="str">
            <v>Sclater, 1866</v>
          </cell>
          <cell r="F1225" t="str">
            <v>NR</v>
          </cell>
          <cell r="G1225" t="str">
            <v>NR</v>
          </cell>
          <cell r="Q1225" t="str">
            <v>Y</v>
          </cell>
          <cell r="X1225" t="str">
            <v>Accipiter striatus, A. chionogaster, A. ventralis and A. erythronemius (Sibley and Monroe 1990, 1993) have been lumped into A. striatus following SACC (2005).</v>
          </cell>
        </row>
        <row r="1226">
          <cell r="D1226" t="str">
            <v>Accipiter erythronemius</v>
          </cell>
          <cell r="E1226" t="str">
            <v>(Kaup, 1850)</v>
          </cell>
          <cell r="F1226" t="str">
            <v>NR</v>
          </cell>
          <cell r="G1226" t="str">
            <v>NR</v>
          </cell>
          <cell r="Q1226" t="str">
            <v>Y</v>
          </cell>
          <cell r="R1226" t="str">
            <v>Y</v>
          </cell>
          <cell r="X1226" t="str">
            <v>Accipiter striatus, A. chionogaster, A. ventralis and A. erythronemius (Sibley and Monroe 1990, 1993) have been lumped into A. striatus following SACC (2005).</v>
          </cell>
        </row>
        <row r="1227">
          <cell r="C1227" t="str">
            <v>Cooper's Hawk</v>
          </cell>
          <cell r="D1227" t="str">
            <v>Accipiter cooperii</v>
          </cell>
          <cell r="E1227" t="str">
            <v>(Bonaparte, 1828)</v>
          </cell>
          <cell r="F1227" t="str">
            <v>R</v>
          </cell>
          <cell r="G1227" t="str">
            <v>LC</v>
          </cell>
          <cell r="I1227" t="str">
            <v>Y</v>
          </cell>
          <cell r="P1227" t="str">
            <v>Y</v>
          </cell>
          <cell r="Q1227" t="str">
            <v>Y</v>
          </cell>
          <cell r="R1227" t="str">
            <v>Y</v>
          </cell>
        </row>
        <row r="1228">
          <cell r="C1228" t="str">
            <v>Gundlach's Hawk</v>
          </cell>
          <cell r="D1228" t="str">
            <v>Accipiter gundlachi</v>
          </cell>
          <cell r="E1228" t="str">
            <v>Lawrence, 1860</v>
          </cell>
          <cell r="F1228" t="str">
            <v>R</v>
          </cell>
          <cell r="G1228" t="str">
            <v>EN</v>
          </cell>
          <cell r="I1228" t="str">
            <v>Y</v>
          </cell>
          <cell r="Q1228" t="str">
            <v>Y</v>
          </cell>
          <cell r="R1228" t="str">
            <v>Y</v>
          </cell>
        </row>
        <row r="1229">
          <cell r="C1229" t="str">
            <v>Bicoloured Hawk</v>
          </cell>
          <cell r="D1229" t="str">
            <v>Accipiter bicolor</v>
          </cell>
          <cell r="E1229" t="str">
            <v>(Vieillot, 1817)</v>
          </cell>
          <cell r="F1229" t="str">
            <v>R</v>
          </cell>
          <cell r="G1229" t="str">
            <v>LC</v>
          </cell>
          <cell r="I1229" t="str">
            <v>Y</v>
          </cell>
          <cell r="P1229" t="str">
            <v>Y</v>
          </cell>
          <cell r="Q1229" t="str">
            <v>Y</v>
          </cell>
          <cell r="R1229" t="str">
            <v>Y</v>
          </cell>
          <cell r="W1229" t="str">
            <v>Bicolored Hawk (2); Bicolored Hawk (9); Bicolored Hawk (10); Bicolored Hawk (11); Bicolored Hawk (15)</v>
          </cell>
        </row>
        <row r="1230">
          <cell r="C1230" t="str">
            <v>Black Goshawk</v>
          </cell>
          <cell r="D1230" t="str">
            <v>Accipiter melanoleucus</v>
          </cell>
          <cell r="E1230" t="str">
            <v>Smith, 1830</v>
          </cell>
          <cell r="F1230" t="str">
            <v>R</v>
          </cell>
          <cell r="G1230" t="str">
            <v>LC</v>
          </cell>
          <cell r="N1230" t="str">
            <v>Y</v>
          </cell>
          <cell r="Q1230" t="str">
            <v>Y</v>
          </cell>
          <cell r="W1230" t="str">
            <v>Black Sparrowhawk (15)</v>
          </cell>
        </row>
        <row r="1231">
          <cell r="C1231" t="str">
            <v>Henst's Goshawk</v>
          </cell>
          <cell r="D1231" t="str">
            <v>Accipiter henstii</v>
          </cell>
          <cell r="E1231" t="str">
            <v>(Schlegel, 1873)</v>
          </cell>
          <cell r="F1231" t="str">
            <v>R</v>
          </cell>
          <cell r="G1231" t="str">
            <v>NT</v>
          </cell>
          <cell r="N1231" t="str">
            <v>Y</v>
          </cell>
          <cell r="Q1231" t="str">
            <v>Y</v>
          </cell>
        </row>
        <row r="1232">
          <cell r="C1232" t="str">
            <v>Northern Goshawk</v>
          </cell>
          <cell r="D1232" t="str">
            <v>Accipiter gentilis</v>
          </cell>
          <cell r="E1232" t="str">
            <v>(Linnaeus, 1758)</v>
          </cell>
          <cell r="F1232" t="str">
            <v>R</v>
          </cell>
          <cell r="G1232" t="str">
            <v>LC</v>
          </cell>
          <cell r="H1232" t="str">
            <v>Y</v>
          </cell>
          <cell r="I1232" t="str">
            <v>Y</v>
          </cell>
          <cell r="M1232" t="str">
            <v>Y</v>
          </cell>
          <cell r="N1232" t="str">
            <v>Y</v>
          </cell>
          <cell r="Q1232" t="str">
            <v>Y</v>
          </cell>
          <cell r="R1232" t="str">
            <v>Y</v>
          </cell>
          <cell r="W1232" t="str">
            <v>Goshawk (6); Eurasian Goshawk (7)</v>
          </cell>
        </row>
        <row r="1233">
          <cell r="C1233" t="str">
            <v>Meyer's Goshawk</v>
          </cell>
          <cell r="D1233" t="str">
            <v>Accipiter meyerianus</v>
          </cell>
          <cell r="E1233" t="str">
            <v>(Sharpe, 1878)</v>
          </cell>
          <cell r="F1233" t="str">
            <v>R</v>
          </cell>
          <cell r="G1233" t="str">
            <v>LC</v>
          </cell>
          <cell r="Q1233" t="str">
            <v>Y</v>
          </cell>
        </row>
        <row r="1234">
          <cell r="C1234" t="str">
            <v>Chestnut-shouldered Goshawk</v>
          </cell>
          <cell r="D1234" t="str">
            <v>Erythrotriorchis buergersi</v>
          </cell>
          <cell r="E1234" t="str">
            <v>(Reichenow, 1914)</v>
          </cell>
          <cell r="F1234" t="str">
            <v>R</v>
          </cell>
          <cell r="G1234" t="str">
            <v>DD</v>
          </cell>
          <cell r="Q1234" t="str">
            <v>Y</v>
          </cell>
        </row>
        <row r="1235">
          <cell r="C1235" t="str">
            <v>Red Goshawk</v>
          </cell>
          <cell r="D1235" t="str">
            <v>Erythrotriorchis radiatus</v>
          </cell>
          <cell r="E1235" t="str">
            <v>(Latham, 1801)</v>
          </cell>
          <cell r="F1235" t="str">
            <v>R</v>
          </cell>
          <cell r="G1235" t="str">
            <v>VU</v>
          </cell>
          <cell r="L1235" t="str">
            <v>Y</v>
          </cell>
          <cell r="Q1235" t="str">
            <v>Y</v>
          </cell>
        </row>
        <row r="1236">
          <cell r="C1236" t="str">
            <v>Doria's Goshawk</v>
          </cell>
          <cell r="D1236" t="str">
            <v>Megatriorchis doriae</v>
          </cell>
          <cell r="E1236" t="str">
            <v>Salvadori &amp; d'Albertis, 1875</v>
          </cell>
          <cell r="F1236" t="str">
            <v>R</v>
          </cell>
          <cell r="G1236" t="str">
            <v>NT</v>
          </cell>
          <cell r="Q1236" t="str">
            <v>Y</v>
          </cell>
        </row>
        <row r="1237">
          <cell r="C1237" t="str">
            <v>Long-tailed Hawk</v>
          </cell>
          <cell r="D1237" t="str">
            <v>Urotriorchis macrourus</v>
          </cell>
          <cell r="E1237" t="str">
            <v>(Hartlaub, 1855)</v>
          </cell>
          <cell r="F1237" t="str">
            <v>R</v>
          </cell>
          <cell r="G1237" t="str">
            <v>LC</v>
          </cell>
          <cell r="N1237" t="str">
            <v>Y</v>
          </cell>
          <cell r="Q1237" t="str">
            <v>Y</v>
          </cell>
        </row>
        <row r="1238">
          <cell r="C1238" t="str">
            <v>Lizard Buzzard</v>
          </cell>
          <cell r="D1238" t="str">
            <v>Kaupifalco monogrammicus</v>
          </cell>
          <cell r="E1238" t="str">
            <v>(Temminck, 1824)</v>
          </cell>
          <cell r="F1238" t="str">
            <v>R</v>
          </cell>
          <cell r="G1238" t="str">
            <v>LC</v>
          </cell>
          <cell r="N1238" t="str">
            <v>Y</v>
          </cell>
          <cell r="Q1238" t="str">
            <v>Y</v>
          </cell>
        </row>
        <row r="1239">
          <cell r="C1239" t="str">
            <v>Grasshopper Buzzard</v>
          </cell>
          <cell r="D1239" t="str">
            <v>Butastur rufipennis</v>
          </cell>
          <cell r="E1239" t="str">
            <v>(Sundevall, 1851)</v>
          </cell>
          <cell r="F1239" t="str">
            <v>R</v>
          </cell>
          <cell r="G1239" t="str">
            <v>LC</v>
          </cell>
          <cell r="N1239" t="str">
            <v>Y</v>
          </cell>
          <cell r="Q1239" t="str">
            <v>Y</v>
          </cell>
        </row>
        <row r="1240">
          <cell r="C1240" t="str">
            <v>White-eyed Buzzard</v>
          </cell>
          <cell r="D1240" t="str">
            <v>Butastur teesa</v>
          </cell>
          <cell r="E1240" t="str">
            <v>(Franklin, 1831)</v>
          </cell>
          <cell r="F1240" t="str">
            <v>R</v>
          </cell>
          <cell r="G1240" t="str">
            <v>LC</v>
          </cell>
          <cell r="Q1240" t="str">
            <v>Y</v>
          </cell>
        </row>
        <row r="1241">
          <cell r="C1241" t="str">
            <v>Rufous-winged Buzzard</v>
          </cell>
          <cell r="D1241" t="str">
            <v>Butastur liventer</v>
          </cell>
          <cell r="E1241" t="str">
            <v>(Temminck, 1827)</v>
          </cell>
          <cell r="F1241" t="str">
            <v>R</v>
          </cell>
          <cell r="G1241" t="str">
            <v>LC</v>
          </cell>
          <cell r="Q1241" t="str">
            <v>Y</v>
          </cell>
        </row>
        <row r="1242">
          <cell r="C1242" t="str">
            <v>Grey-faced Buzzard</v>
          </cell>
          <cell r="D1242" t="str">
            <v>Butastur indicus</v>
          </cell>
          <cell r="E1242" t="str">
            <v>(Gmelin, 1788)</v>
          </cell>
          <cell r="F1242" t="str">
            <v>R</v>
          </cell>
          <cell r="G1242" t="str">
            <v>LC</v>
          </cell>
          <cell r="Q1242" t="str">
            <v>Y</v>
          </cell>
        </row>
        <row r="1243">
          <cell r="C1243" t="str">
            <v>Crane Hawk</v>
          </cell>
          <cell r="D1243" t="str">
            <v>Geranospiza caerulescens</v>
          </cell>
          <cell r="E1243" t="str">
            <v>(Vieillot, 1817)</v>
          </cell>
          <cell r="F1243" t="str">
            <v>R</v>
          </cell>
          <cell r="G1243" t="str">
            <v>LC</v>
          </cell>
          <cell r="I1243" t="str">
            <v>Y</v>
          </cell>
          <cell r="P1243" t="str">
            <v>Y</v>
          </cell>
          <cell r="Q1243" t="str">
            <v>Y</v>
          </cell>
          <cell r="R1243" t="str">
            <v>Y</v>
          </cell>
        </row>
        <row r="1244">
          <cell r="C1244" t="str">
            <v>Plumbeous Hawk</v>
          </cell>
          <cell r="D1244" t="str">
            <v>Leucopternis plumbeus</v>
          </cell>
          <cell r="E1244" t="str">
            <v>Salvin, 1872</v>
          </cell>
          <cell r="F1244" t="str">
            <v>R</v>
          </cell>
          <cell r="G1244" t="str">
            <v>NT</v>
          </cell>
          <cell r="I1244" t="str">
            <v>Y</v>
          </cell>
          <cell r="P1244" t="str">
            <v>Y</v>
          </cell>
          <cell r="Q1244" t="str">
            <v>Y</v>
          </cell>
          <cell r="R1244" t="str">
            <v>Y</v>
          </cell>
          <cell r="V1244" t="str">
            <v>Leucopternis plumbea (10); Leucopternis plumbea (11)</v>
          </cell>
          <cell r="X1244" t="str">
            <v>Gender agreement of species name follows David and Gosselin (2002b).</v>
          </cell>
        </row>
        <row r="1245">
          <cell r="C1245" t="str">
            <v>Slate-coloured Hawk</v>
          </cell>
          <cell r="D1245" t="str">
            <v>Leucopternis schistaceus</v>
          </cell>
          <cell r="E1245" t="str">
            <v>(Sundevall, 1851)</v>
          </cell>
          <cell r="F1245" t="str">
            <v>R</v>
          </cell>
          <cell r="G1245" t="str">
            <v>LC</v>
          </cell>
          <cell r="P1245" t="str">
            <v>Y</v>
          </cell>
          <cell r="Q1245" t="str">
            <v>Y</v>
          </cell>
          <cell r="R1245" t="str">
            <v>Y</v>
          </cell>
          <cell r="V1245" t="str">
            <v>Leucopternis schistacea (10); Leucopternis schistacea (11)</v>
          </cell>
          <cell r="W1245" t="str">
            <v>Slate-colored Hawk (9); Slate-colored Hawk (10); Slate-colored Hawk (11); Slate-colored Hawk (15)</v>
          </cell>
          <cell r="X1245" t="str">
            <v>Gender agreement of species name follows David and Gosselin (2002b).</v>
          </cell>
        </row>
        <row r="1246">
          <cell r="C1246" t="str">
            <v>Barred Hawk</v>
          </cell>
          <cell r="D1246" t="str">
            <v>Leucopternis princeps</v>
          </cell>
          <cell r="E1246" t="str">
            <v>Sclater, 1865</v>
          </cell>
          <cell r="F1246" t="str">
            <v>R</v>
          </cell>
          <cell r="G1246" t="str">
            <v>LC</v>
          </cell>
          <cell r="I1246" t="str">
            <v>Y</v>
          </cell>
          <cell r="P1246" t="str">
            <v>Y</v>
          </cell>
          <cell r="Q1246" t="str">
            <v>Y</v>
          </cell>
          <cell r="R1246" t="str">
            <v>Y</v>
          </cell>
        </row>
        <row r="1247">
          <cell r="C1247" t="str">
            <v>Black-faced Hawk</v>
          </cell>
          <cell r="D1247" t="str">
            <v>Leucopternis melanops</v>
          </cell>
          <cell r="E1247" t="str">
            <v>(Latham, 1790)</v>
          </cell>
          <cell r="F1247" t="str">
            <v>R</v>
          </cell>
          <cell r="G1247" t="str">
            <v>LC</v>
          </cell>
          <cell r="P1247" t="str">
            <v>Y</v>
          </cell>
          <cell r="Q1247" t="str">
            <v>Y</v>
          </cell>
          <cell r="R1247" t="str">
            <v>Y</v>
          </cell>
        </row>
        <row r="1248">
          <cell r="C1248" t="str">
            <v>White-browed Hawk</v>
          </cell>
          <cell r="D1248" t="str">
            <v>Leucopternis kuhli</v>
          </cell>
          <cell r="E1248" t="str">
            <v>Bonaparte, 1850</v>
          </cell>
          <cell r="F1248" t="str">
            <v>R</v>
          </cell>
          <cell r="G1248" t="str">
            <v>LC</v>
          </cell>
          <cell r="P1248" t="str">
            <v>Y</v>
          </cell>
          <cell r="Q1248" t="str">
            <v>Y</v>
          </cell>
          <cell r="R1248" t="str">
            <v>Y</v>
          </cell>
        </row>
        <row r="1249">
          <cell r="C1249" t="str">
            <v>White-necked Hawk</v>
          </cell>
          <cell r="D1249" t="str">
            <v>Leucopternis lacernulatus</v>
          </cell>
          <cell r="E1249" t="str">
            <v>(Temminck, 1827)</v>
          </cell>
          <cell r="F1249" t="str">
            <v>R</v>
          </cell>
          <cell r="G1249" t="str">
            <v>VU</v>
          </cell>
          <cell r="P1249" t="str">
            <v>Y</v>
          </cell>
          <cell r="Q1249" t="str">
            <v>Y</v>
          </cell>
          <cell r="R1249" t="str">
            <v>Y</v>
          </cell>
          <cell r="V1249" t="str">
            <v>Leucopternis lacernulata (10); Leucopternis lacernulata (11)</v>
          </cell>
          <cell r="X1249" t="str">
            <v>Gender agreement of species name follows David and Gosselin (2002b).</v>
          </cell>
        </row>
        <row r="1250">
          <cell r="C1250" t="str">
            <v>Semiplumbeous Hawk</v>
          </cell>
          <cell r="D1250" t="str">
            <v>Leucopternis semiplumbeus</v>
          </cell>
          <cell r="E1250" t="str">
            <v>Lawrence, 1861</v>
          </cell>
          <cell r="F1250" t="str">
            <v>R</v>
          </cell>
          <cell r="G1250" t="str">
            <v>LC</v>
          </cell>
          <cell r="I1250" t="str">
            <v>Y</v>
          </cell>
          <cell r="P1250" t="str">
            <v>Y</v>
          </cell>
          <cell r="Q1250" t="str">
            <v>Y</v>
          </cell>
          <cell r="R1250" t="str">
            <v>Y</v>
          </cell>
          <cell r="V1250" t="str">
            <v>Leucopternis semiplumbea (10); Leucopternis semiplumbea (11)</v>
          </cell>
          <cell r="X1250" t="str">
            <v>Gender agreement of species name follows David and Gosselin (2002b).</v>
          </cell>
        </row>
        <row r="1251">
          <cell r="C1251" t="str">
            <v>White Hawk</v>
          </cell>
          <cell r="D1251" t="str">
            <v>Leucopternis albicollis</v>
          </cell>
          <cell r="E1251" t="str">
            <v>(Latham, 1790)</v>
          </cell>
          <cell r="F1251" t="str">
            <v>R</v>
          </cell>
          <cell r="G1251" t="str">
            <v>LC</v>
          </cell>
          <cell r="I1251" t="str">
            <v>Y</v>
          </cell>
          <cell r="P1251" t="str">
            <v>Y</v>
          </cell>
          <cell r="Q1251" t="str">
            <v>Y</v>
          </cell>
          <cell r="R1251" t="str">
            <v>Y</v>
          </cell>
        </row>
        <row r="1252">
          <cell r="C1252" t="str">
            <v>Grey-backed Hawk</v>
          </cell>
          <cell r="D1252" t="str">
            <v>Leucopternis occidentalis</v>
          </cell>
          <cell r="E1252" t="str">
            <v>Salvin, 1876</v>
          </cell>
          <cell r="F1252" t="str">
            <v>R</v>
          </cell>
          <cell r="G1252" t="str">
            <v>EN</v>
          </cell>
          <cell r="P1252" t="str">
            <v>Y</v>
          </cell>
          <cell r="Q1252" t="str">
            <v>Y</v>
          </cell>
          <cell r="R1252" t="str">
            <v>Y</v>
          </cell>
          <cell r="W1252" t="str">
            <v>Gray-backed Hawk (9)</v>
          </cell>
        </row>
        <row r="1253">
          <cell r="C1253" t="str">
            <v>Mantled Hawk</v>
          </cell>
          <cell r="D1253" t="str">
            <v>Leucopternis polionotus</v>
          </cell>
          <cell r="E1253" t="str">
            <v>(Kaup, 1847)</v>
          </cell>
          <cell r="F1253" t="str">
            <v>R</v>
          </cell>
          <cell r="G1253" t="str">
            <v>NT</v>
          </cell>
          <cell r="P1253" t="str">
            <v>Y</v>
          </cell>
          <cell r="Q1253" t="str">
            <v>Y</v>
          </cell>
          <cell r="R1253" t="str">
            <v>Y</v>
          </cell>
          <cell r="V1253" t="str">
            <v>Leucopternis polionota (10); Leucopternis polionota (11)</v>
          </cell>
          <cell r="X1253" t="str">
            <v>Gender agreement of species name follows David and Gosselin (2002b).</v>
          </cell>
        </row>
        <row r="1254">
          <cell r="C1254" t="str">
            <v>Rufous Crab-hawk</v>
          </cell>
          <cell r="D1254" t="str">
            <v>Buteogallus aequinoctialis</v>
          </cell>
          <cell r="E1254" t="str">
            <v>(Gmelin, 1788)</v>
          </cell>
          <cell r="F1254" t="str">
            <v>R</v>
          </cell>
          <cell r="G1254" t="str">
            <v>LC</v>
          </cell>
          <cell r="P1254" t="str">
            <v>Y</v>
          </cell>
          <cell r="Q1254" t="str">
            <v>Y</v>
          </cell>
          <cell r="R1254" t="str">
            <v>Y</v>
          </cell>
          <cell r="W1254" t="str">
            <v>Rufous Crab Hawk (15)</v>
          </cell>
        </row>
        <row r="1255">
          <cell r="D1255" t="str">
            <v>Buteogallus anthracinus</v>
          </cell>
          <cell r="E1255" t="str">
            <v>(Deppe, 1830)</v>
          </cell>
          <cell r="F1255" t="str">
            <v>NR</v>
          </cell>
          <cell r="G1255" t="str">
            <v>NR</v>
          </cell>
          <cell r="Q1255" t="str">
            <v>Y</v>
          </cell>
          <cell r="R1255" t="str">
            <v>Y</v>
          </cell>
          <cell r="X1255" t="str">
            <v>Buteogallus anthracinus (Sibley and Monroe 1990, 1993) has been split into B. anthracinus and B. gundlachii following AOU (2007).</v>
          </cell>
        </row>
        <row r="1256">
          <cell r="D1256" t="str">
            <v>Buteogallus anthracinus</v>
          </cell>
          <cell r="E1256" t="str">
            <v>(Deppe, 1830)</v>
          </cell>
          <cell r="F1256" t="str">
            <v>NR</v>
          </cell>
          <cell r="G1256" t="str">
            <v>NR</v>
          </cell>
          <cell r="X1256" t="str">
            <v>Buteogallus anthracinus (Sibley and Monroe 1990, 1993) has been split into B. anthracinus and B. gundlachii following AOU (2007). Buteogallus subtilis (Sibley and Monroe 1990, 1993; Stotz et al. 1996) is now lumped with B. anthracinus following SACC (2007) and AOU (2008).</v>
          </cell>
        </row>
        <row r="1257">
          <cell r="C1257" t="str">
            <v>Common Black-hawk</v>
          </cell>
          <cell r="D1257" t="str">
            <v>Buteogallus anthracinus</v>
          </cell>
          <cell r="E1257" t="str">
            <v>(Depp, 1830)</v>
          </cell>
          <cell r="F1257" t="str">
            <v>R</v>
          </cell>
          <cell r="G1257" t="str">
            <v>LC</v>
          </cell>
          <cell r="I1257" t="str">
            <v>Y</v>
          </cell>
          <cell r="P1257" t="str">
            <v>Y</v>
          </cell>
          <cell r="X1257" t="str">
            <v>Buteogallus anthracinus (Sibley and Monroe 1990, 1993) has been split into B. anthracinus and B. gundlachii following AOU (2007). Buteogallus subtilis (Sibley and Monroe 1990, 1993; Stotz et al. 1996) is now lumped with B. anthracinus following SACC (2007) and AOU (2008).</v>
          </cell>
        </row>
        <row r="1258">
          <cell r="C1258" t="str">
            <v>Cuban Black Hawk</v>
          </cell>
          <cell r="D1258" t="str">
            <v>Buteogallus gundlachii</v>
          </cell>
          <cell r="E1258" t="str">
            <v>(Cabanis, 1855)</v>
          </cell>
          <cell r="F1258" t="str">
            <v>R</v>
          </cell>
          <cell r="G1258" t="str">
            <v>NT</v>
          </cell>
          <cell r="I1258" t="str">
            <v>Y</v>
          </cell>
          <cell r="W1258" t="str">
            <v>Cuban Black-Hawk (2)</v>
          </cell>
          <cell r="X1258" t="str">
            <v>Buteogallus anthracinus (Sibley and Monroe 1990, 1993) has been split into B. anthracinus and B. gundlachii following AOU (2007).</v>
          </cell>
        </row>
        <row r="1259">
          <cell r="D1259" t="str">
            <v>Buteogallus subtilis</v>
          </cell>
          <cell r="E1259" t="str">
            <v>(Thayer &amp; Bangs, 1905)</v>
          </cell>
          <cell r="F1259" t="str">
            <v>NR</v>
          </cell>
          <cell r="G1259" t="str">
            <v>NR</v>
          </cell>
          <cell r="Q1259" t="str">
            <v>Y</v>
          </cell>
          <cell r="R1259" t="str">
            <v>Y</v>
          </cell>
          <cell r="X1259" t="str">
            <v>Buteogallus subtilis (Sibley and Monroe 1990, 1993; Stotz et al. 1996) is now lumped with B. anthracinus following SACC (2007) and AOU (2008).</v>
          </cell>
        </row>
        <row r="1260">
          <cell r="C1260" t="str">
            <v>Great Black-hawk</v>
          </cell>
          <cell r="D1260" t="str">
            <v>Buteogallus urubitinga</v>
          </cell>
          <cell r="E1260" t="str">
            <v>(Gmelin, 1788)</v>
          </cell>
          <cell r="F1260" t="str">
            <v>R</v>
          </cell>
          <cell r="G1260" t="str">
            <v>LC</v>
          </cell>
          <cell r="I1260" t="str">
            <v>Y</v>
          </cell>
          <cell r="P1260" t="str">
            <v>Y</v>
          </cell>
          <cell r="Q1260" t="str">
            <v>Y</v>
          </cell>
          <cell r="R1260" t="str">
            <v>Y</v>
          </cell>
          <cell r="W1260" t="str">
            <v>Great Black Hawk (9); Great Black Hawk (15)</v>
          </cell>
        </row>
        <row r="1261">
          <cell r="C1261" t="str">
            <v>Savanna Hawk</v>
          </cell>
          <cell r="D1261" t="str">
            <v>Buteogallus meridionalis</v>
          </cell>
          <cell r="E1261" t="str">
            <v>(Latham, 1790)</v>
          </cell>
          <cell r="F1261" t="str">
            <v>R</v>
          </cell>
          <cell r="G1261" t="str">
            <v>LC</v>
          </cell>
          <cell r="I1261" t="str">
            <v>Y</v>
          </cell>
          <cell r="P1261" t="str">
            <v>Y</v>
          </cell>
          <cell r="Q1261" t="str">
            <v>Y</v>
          </cell>
          <cell r="R1261" t="str">
            <v>Y</v>
          </cell>
          <cell r="V1261" t="str">
            <v>Heterospizias meridionalis (11)</v>
          </cell>
        </row>
        <row r="1262">
          <cell r="C1262" t="str">
            <v>Harris's Hawk</v>
          </cell>
          <cell r="D1262" t="str">
            <v>Parabuteo unicinctus</v>
          </cell>
          <cell r="E1262" t="str">
            <v>(Temminck, 1824)</v>
          </cell>
          <cell r="F1262" t="str">
            <v>R</v>
          </cell>
          <cell r="G1262" t="str">
            <v>LC</v>
          </cell>
          <cell r="I1262" t="str">
            <v>Y</v>
          </cell>
          <cell r="P1262" t="str">
            <v>Y</v>
          </cell>
          <cell r="Q1262" t="str">
            <v>Y</v>
          </cell>
          <cell r="R1262" t="str">
            <v>Y</v>
          </cell>
        </row>
        <row r="1263">
          <cell r="C1263" t="str">
            <v>Black-collared Hawk</v>
          </cell>
          <cell r="D1263" t="str">
            <v>Busarellus nigricollis</v>
          </cell>
          <cell r="E1263" t="str">
            <v>(Latham, 1790)</v>
          </cell>
          <cell r="F1263" t="str">
            <v>R</v>
          </cell>
          <cell r="G1263" t="str">
            <v>LC</v>
          </cell>
          <cell r="I1263" t="str">
            <v>Y</v>
          </cell>
          <cell r="P1263" t="str">
            <v>Y</v>
          </cell>
          <cell r="Q1263" t="str">
            <v>Y</v>
          </cell>
          <cell r="R1263" t="str">
            <v>Y</v>
          </cell>
        </row>
        <row r="1264">
          <cell r="C1264" t="str">
            <v>Black-chested Buzzard-eagle</v>
          </cell>
          <cell r="D1264" t="str">
            <v>Geranoaetus melanoleucus</v>
          </cell>
          <cell r="E1264" t="str">
            <v>(Vieillot, 1819)</v>
          </cell>
          <cell r="F1264" t="str">
            <v>R</v>
          </cell>
          <cell r="G1264" t="str">
            <v>LC</v>
          </cell>
          <cell r="P1264" t="str">
            <v>Y</v>
          </cell>
          <cell r="Q1264" t="str">
            <v>Y</v>
          </cell>
          <cell r="R1264" t="str">
            <v>Y</v>
          </cell>
        </row>
        <row r="1265">
          <cell r="C1265" t="str">
            <v>Solitary Eagle</v>
          </cell>
          <cell r="D1265" t="str">
            <v>Harpyhaliaetus solitarius</v>
          </cell>
          <cell r="E1265" t="str">
            <v>(Tschudi, 1844)</v>
          </cell>
          <cell r="F1265" t="str">
            <v>R</v>
          </cell>
          <cell r="G1265" t="str">
            <v>NT</v>
          </cell>
          <cell r="I1265" t="str">
            <v>Y</v>
          </cell>
          <cell r="P1265" t="str">
            <v>Y</v>
          </cell>
          <cell r="Q1265" t="str">
            <v>Y</v>
          </cell>
          <cell r="R1265" t="str">
            <v>Y</v>
          </cell>
          <cell r="W1265" t="str">
            <v>Montane Solitary Eagle (15)</v>
          </cell>
        </row>
        <row r="1266">
          <cell r="C1266" t="str">
            <v>Crowned Eagle</v>
          </cell>
          <cell r="D1266" t="str">
            <v>Harpyhaliaetus coronatus</v>
          </cell>
          <cell r="E1266" t="str">
            <v>(Vieillot, 1817)</v>
          </cell>
          <cell r="F1266" t="str">
            <v>R</v>
          </cell>
          <cell r="G1266" t="str">
            <v>EN</v>
          </cell>
          <cell r="P1266" t="str">
            <v>Y</v>
          </cell>
          <cell r="Q1266" t="str">
            <v>Y</v>
          </cell>
          <cell r="R1266" t="str">
            <v>Y</v>
          </cell>
          <cell r="W1266" t="str">
            <v>Crowned Solitary Eagle (15)</v>
          </cell>
        </row>
        <row r="1267">
          <cell r="D1267" t="str">
            <v>Asturina plagiata</v>
          </cell>
          <cell r="E1267" t="str">
            <v>Schlegel, 1862</v>
          </cell>
          <cell r="F1267" t="str">
            <v>NR</v>
          </cell>
          <cell r="G1267" t="str">
            <v>NR</v>
          </cell>
          <cell r="Q1267" t="str">
            <v>Y</v>
          </cell>
          <cell r="X1267" t="str">
            <v>Asturina nitida and A. plagiata (Sibley and Monroe 1990, 1993) have been lumped as nitidus following AOU (1998) and moved to the genus Buteo following AOU (2006). Gender agreement of Buteo nitidus follows David and Gosselin (2002a).</v>
          </cell>
        </row>
        <row r="1268">
          <cell r="D1268" t="str">
            <v>Asturina nitida</v>
          </cell>
          <cell r="E1268" t="str">
            <v>(Latham, 1790)</v>
          </cell>
          <cell r="F1268" t="str">
            <v>NR</v>
          </cell>
          <cell r="G1268" t="str">
            <v>NR</v>
          </cell>
          <cell r="Q1268" t="str">
            <v>Y</v>
          </cell>
          <cell r="X1268" t="str">
            <v>Asturina nitida and A. plagiata (Sibley and Monroe 1990, 1993) have been lumped as nitidus following AOU (1998) and moved to the genus Buteo following AOU (2006). Gender agreement of Buteo nitidus follows David and Gosselin (2002a).</v>
          </cell>
        </row>
        <row r="1269">
          <cell r="C1269" t="str">
            <v>Roadside Hawk</v>
          </cell>
          <cell r="D1269" t="str">
            <v>Buteo magnirostris</v>
          </cell>
          <cell r="E1269" t="str">
            <v>(Gmelin, 1788)</v>
          </cell>
          <cell r="F1269" t="str">
            <v>R</v>
          </cell>
          <cell r="G1269" t="str">
            <v>LC</v>
          </cell>
          <cell r="I1269" t="str">
            <v>Y</v>
          </cell>
          <cell r="P1269" t="str">
            <v>Y</v>
          </cell>
          <cell r="Q1269" t="str">
            <v>Y</v>
          </cell>
          <cell r="R1269" t="str">
            <v>Y</v>
          </cell>
        </row>
        <row r="1270">
          <cell r="C1270" t="str">
            <v>Red-shouldered Hawk</v>
          </cell>
          <cell r="D1270" t="str">
            <v>Buteo lineatus</v>
          </cell>
          <cell r="E1270" t="str">
            <v>(Gmelin, 1788)</v>
          </cell>
          <cell r="F1270" t="str">
            <v>R</v>
          </cell>
          <cell r="G1270" t="str">
            <v>LC</v>
          </cell>
          <cell r="I1270" t="str">
            <v>Y</v>
          </cell>
          <cell r="M1270" t="str">
            <v>Y</v>
          </cell>
          <cell r="Q1270" t="str">
            <v>Y</v>
          </cell>
          <cell r="R1270" t="str">
            <v>Y</v>
          </cell>
        </row>
        <row r="1271">
          <cell r="C1271" t="str">
            <v>Ridgway's Hawk</v>
          </cell>
          <cell r="D1271" t="str">
            <v>Buteo ridgwayi</v>
          </cell>
          <cell r="E1271" t="str">
            <v>(Cory, 1883)</v>
          </cell>
          <cell r="F1271" t="str">
            <v>R</v>
          </cell>
          <cell r="G1271" t="str">
            <v>CR</v>
          </cell>
          <cell r="I1271" t="str">
            <v>Y</v>
          </cell>
          <cell r="Q1271" t="str">
            <v>Y</v>
          </cell>
          <cell r="R1271" t="str">
            <v>Y</v>
          </cell>
        </row>
        <row r="1272">
          <cell r="C1272" t="str">
            <v>Broad-winged Hawk</v>
          </cell>
          <cell r="D1272" t="str">
            <v>Buteo platypterus</v>
          </cell>
          <cell r="E1272" t="str">
            <v>(Vieillot, 1823)</v>
          </cell>
          <cell r="F1272" t="str">
            <v>R</v>
          </cell>
          <cell r="G1272" t="str">
            <v>LC</v>
          </cell>
          <cell r="I1272" t="str">
            <v>Y</v>
          </cell>
          <cell r="P1272" t="str">
            <v>Y</v>
          </cell>
          <cell r="Q1272" t="str">
            <v>Y</v>
          </cell>
          <cell r="R1272" t="str">
            <v>Y</v>
          </cell>
        </row>
        <row r="1273">
          <cell r="C1273" t="str">
            <v>Grey Hawk</v>
          </cell>
          <cell r="D1273" t="str">
            <v>Buteo nitidus</v>
          </cell>
          <cell r="E1273" t="str">
            <v>(Latham, 1790)</v>
          </cell>
          <cell r="F1273" t="str">
            <v>R</v>
          </cell>
          <cell r="G1273" t="str">
            <v>LC</v>
          </cell>
          <cell r="I1273" t="str">
            <v>Y</v>
          </cell>
          <cell r="P1273" t="str">
            <v>Y</v>
          </cell>
          <cell r="R1273" t="str">
            <v>Y</v>
          </cell>
          <cell r="W1273" t="str">
            <v>Gray Hawk (2); Gray Hawk (9); Grey-lined Hawk (11)</v>
          </cell>
          <cell r="X1273" t="str">
            <v>Asturina nitida and A. plagiata (Sibley and Monroe 1990, 1993) have been lumped as nitidus following AOU (1998) and moved to the genus Buteo following AOU (2006). Gender agreement of Buteo nitidus follows David and Gosselin (2002a).</v>
          </cell>
        </row>
        <row r="1274">
          <cell r="C1274" t="str">
            <v>White-rumped Hawk</v>
          </cell>
          <cell r="D1274" t="str">
            <v>Buteo leucorrhous</v>
          </cell>
          <cell r="E1274" t="str">
            <v>(Quoy &amp; Gaimard, 1824)</v>
          </cell>
          <cell r="F1274" t="str">
            <v>R</v>
          </cell>
          <cell r="G1274" t="str">
            <v>LC</v>
          </cell>
          <cell r="P1274" t="str">
            <v>Y</v>
          </cell>
          <cell r="Q1274" t="str">
            <v>Y</v>
          </cell>
          <cell r="R1274" t="str">
            <v>Y</v>
          </cell>
        </row>
        <row r="1275">
          <cell r="C1275" t="str">
            <v>Short-tailed Hawk</v>
          </cell>
          <cell r="D1275" t="str">
            <v>Buteo brachyurus</v>
          </cell>
          <cell r="E1275" t="str">
            <v>Vieillot, 1816</v>
          </cell>
          <cell r="F1275" t="str">
            <v>R</v>
          </cell>
          <cell r="G1275" t="str">
            <v>LC</v>
          </cell>
          <cell r="I1275" t="str">
            <v>Y</v>
          </cell>
          <cell r="P1275" t="str">
            <v>Y</v>
          </cell>
          <cell r="Q1275" t="str">
            <v>Y</v>
          </cell>
          <cell r="R1275" t="str">
            <v>Y</v>
          </cell>
        </row>
        <row r="1276">
          <cell r="C1276" t="str">
            <v>White-throated Hawk</v>
          </cell>
          <cell r="D1276" t="str">
            <v>Buteo albigula</v>
          </cell>
          <cell r="E1276" t="str">
            <v>Philippi, 1899</v>
          </cell>
          <cell r="F1276" t="str">
            <v>R</v>
          </cell>
          <cell r="G1276" t="str">
            <v>LC</v>
          </cell>
          <cell r="P1276" t="str">
            <v>Y</v>
          </cell>
          <cell r="Q1276" t="str">
            <v>Y</v>
          </cell>
          <cell r="R1276" t="str">
            <v>Y</v>
          </cell>
        </row>
        <row r="1277">
          <cell r="C1277" t="str">
            <v>Swainson's Hawk</v>
          </cell>
          <cell r="D1277" t="str">
            <v>Buteo swainsoni</v>
          </cell>
          <cell r="E1277" t="str">
            <v>Bonaparte, 1838</v>
          </cell>
          <cell r="F1277" t="str">
            <v>R</v>
          </cell>
          <cell r="G1277" t="str">
            <v>LC</v>
          </cell>
          <cell r="I1277" t="str">
            <v>Y</v>
          </cell>
          <cell r="P1277" t="str">
            <v>Y</v>
          </cell>
          <cell r="Q1277" t="str">
            <v>Y</v>
          </cell>
          <cell r="R1277" t="str">
            <v>Y</v>
          </cell>
        </row>
        <row r="1278">
          <cell r="C1278" t="str">
            <v>White-tailed Hawk</v>
          </cell>
          <cell r="D1278" t="str">
            <v>Buteo albicaudatus</v>
          </cell>
          <cell r="E1278" t="str">
            <v>Vieillot, 1816</v>
          </cell>
          <cell r="F1278" t="str">
            <v>R</v>
          </cell>
          <cell r="G1278" t="str">
            <v>LC</v>
          </cell>
          <cell r="I1278" t="str">
            <v>Y</v>
          </cell>
          <cell r="P1278" t="str">
            <v>Y</v>
          </cell>
          <cell r="Q1278" t="str">
            <v>Y</v>
          </cell>
          <cell r="R1278" t="str">
            <v>Y</v>
          </cell>
        </row>
        <row r="1279">
          <cell r="C1279" t="str">
            <v>Galapagos Hawk</v>
          </cell>
          <cell r="D1279" t="str">
            <v>Buteo galapagoensis</v>
          </cell>
          <cell r="E1279" t="str">
            <v>(Gould, 1837)</v>
          </cell>
          <cell r="F1279" t="str">
            <v>R</v>
          </cell>
          <cell r="G1279" t="str">
            <v>VU</v>
          </cell>
          <cell r="P1279" t="str">
            <v>Y</v>
          </cell>
          <cell r="Q1279" t="str">
            <v>Y</v>
          </cell>
          <cell r="R1279" t="str">
            <v>Y</v>
          </cell>
          <cell r="W1279" t="str">
            <v>Galápagos Hawk (14)</v>
          </cell>
        </row>
        <row r="1280">
          <cell r="D1280" t="str">
            <v>Buteo polyosoma</v>
          </cell>
          <cell r="E1280" t="str">
            <v>(Quoy &amp; Gaimard, 1824)</v>
          </cell>
          <cell r="F1280" t="str">
            <v>NR</v>
          </cell>
          <cell r="G1280" t="str">
            <v>NR</v>
          </cell>
          <cell r="Q1280" t="str">
            <v>Y</v>
          </cell>
          <cell r="R1280" t="str">
            <v>Y</v>
          </cell>
          <cell r="X1280" t="str">
            <v>Buteo poecilochrous (Sibley and Monroe 1990, 1993; Stotz et al. 1996) is now lumped with B. polyosoma following SACC (2008).</v>
          </cell>
        </row>
        <row r="1281">
          <cell r="C1281" t="str">
            <v>Red-backed Hawk</v>
          </cell>
          <cell r="D1281" t="str">
            <v>Buteo polyosoma</v>
          </cell>
          <cell r="E1281" t="str">
            <v xml:space="preserve">(Quoy &amp; Gaimard, 1824) </v>
          </cell>
          <cell r="F1281" t="str">
            <v>R</v>
          </cell>
          <cell r="G1281" t="str">
            <v>LC</v>
          </cell>
          <cell r="P1281" t="str">
            <v>Y</v>
          </cell>
          <cell r="W1281" t="str">
            <v>Variable Hawk (15)</v>
          </cell>
          <cell r="X1281" t="str">
            <v>Buteo poecilochrous (Sibley and Monroe 1990, 1993; Stotz et al. 1996) is now lumped with B. polyosoma following SACC (2008).</v>
          </cell>
        </row>
        <row r="1282">
          <cell r="D1282" t="str">
            <v>Buteo poecilochrous</v>
          </cell>
          <cell r="E1282" t="str">
            <v>Gurney, 1879</v>
          </cell>
          <cell r="F1282" t="str">
            <v>NR</v>
          </cell>
          <cell r="G1282" t="str">
            <v>NR</v>
          </cell>
          <cell r="Q1282" t="str">
            <v>Y</v>
          </cell>
          <cell r="R1282" t="str">
            <v>Y</v>
          </cell>
          <cell r="X1282" t="str">
            <v>Buteo poecilochrous (Sibley and Monroe 1990, 1993; Stotz et al. 1996) is now lumped with B. polyosoma following SACC (2008).</v>
          </cell>
        </row>
        <row r="1283">
          <cell r="C1283" t="str">
            <v>Zone-tailed Hawk</v>
          </cell>
          <cell r="D1283" t="str">
            <v>Buteo albonotatus</v>
          </cell>
          <cell r="E1283" t="str">
            <v>Kaup, 1847</v>
          </cell>
          <cell r="F1283" t="str">
            <v>R</v>
          </cell>
          <cell r="G1283" t="str">
            <v>LC</v>
          </cell>
          <cell r="I1283" t="str">
            <v>Y</v>
          </cell>
          <cell r="P1283" t="str">
            <v>Y</v>
          </cell>
          <cell r="Q1283" t="str">
            <v>Y</v>
          </cell>
          <cell r="R1283" t="str">
            <v>Y</v>
          </cell>
        </row>
        <row r="1284">
          <cell r="C1284" t="str">
            <v>Hawaiian Hawk</v>
          </cell>
          <cell r="D1284" t="str">
            <v>Buteo solitarius</v>
          </cell>
          <cell r="E1284" t="str">
            <v>Peale, 1848</v>
          </cell>
          <cell r="F1284" t="str">
            <v>R</v>
          </cell>
          <cell r="G1284" t="str">
            <v>NT</v>
          </cell>
          <cell r="I1284" t="str">
            <v>Y</v>
          </cell>
          <cell r="Q1284" t="str">
            <v>Y</v>
          </cell>
        </row>
        <row r="1285">
          <cell r="C1285" t="str">
            <v>Red-tailed Hawk</v>
          </cell>
          <cell r="D1285" t="str">
            <v>Buteo jamaicensis</v>
          </cell>
          <cell r="E1285" t="str">
            <v>(Gmelin, 1788)</v>
          </cell>
          <cell r="F1285" t="str">
            <v>R</v>
          </cell>
          <cell r="G1285" t="str">
            <v>LC</v>
          </cell>
          <cell r="I1285" t="str">
            <v>Y</v>
          </cell>
          <cell r="Q1285" t="str">
            <v>Y</v>
          </cell>
          <cell r="R1285" t="str">
            <v>Y</v>
          </cell>
        </row>
        <row r="1286">
          <cell r="C1286" t="str">
            <v>Rufous-tailed Hawk</v>
          </cell>
          <cell r="D1286" t="str">
            <v>Buteo ventralis</v>
          </cell>
          <cell r="E1286" t="str">
            <v>Gould, 1837</v>
          </cell>
          <cell r="F1286" t="str">
            <v>R</v>
          </cell>
          <cell r="G1286" t="str">
            <v>NT</v>
          </cell>
          <cell r="P1286" t="str">
            <v>Y</v>
          </cell>
          <cell r="Q1286" t="str">
            <v>Y</v>
          </cell>
          <cell r="R1286" t="str">
            <v>Y</v>
          </cell>
        </row>
        <row r="1287">
          <cell r="D1287" t="str">
            <v>Buteo buteo</v>
          </cell>
          <cell r="E1287" t="str">
            <v>(Linnaeus, 1758)</v>
          </cell>
          <cell r="F1287" t="str">
            <v>NR</v>
          </cell>
          <cell r="G1287" t="str">
            <v>NR</v>
          </cell>
          <cell r="H1287" t="str">
            <v>Y</v>
          </cell>
          <cell r="M1287" t="str">
            <v>Y</v>
          </cell>
          <cell r="N1287" t="str">
            <v>Y</v>
          </cell>
          <cell r="Q1287" t="str">
            <v>Y</v>
          </cell>
          <cell r="X1287" t="str">
            <v>Buteo buteo (Sibley and Monroe 1990, 1993) was split into B. buteo and B. bannermani by Hazevoet (1995). Clouet and Wink (2000) found that bannermani appears to share a common ancestry with an unnamed form of buzzard from Socotra commonly known as 'socotrae'. Clouet and Wink (2000) and Hazevoet (1995) also noted that bannermani and socotrae have a close genetic affinity with B. rufinus. Studies to date present preliminary findings and it is not possible at this time to form a definitive conclusion so at present bannermani and socotrae are treated as conspecific with B. rufinus but possibly distinct at the subspecific level.</v>
          </cell>
        </row>
        <row r="1288">
          <cell r="C1288" t="str">
            <v>Common Buzzard</v>
          </cell>
          <cell r="D1288" t="str">
            <v>Buteo buteo</v>
          </cell>
          <cell r="E1288" t="str">
            <v>(Linnaeus, 1758)</v>
          </cell>
          <cell r="F1288" t="str">
            <v>R</v>
          </cell>
          <cell r="G1288" t="str">
            <v>LC</v>
          </cell>
          <cell r="T1288" t="str">
            <v>Y</v>
          </cell>
          <cell r="U1288" t="str">
            <v>Clouet &amp; Wink (2000)</v>
          </cell>
          <cell r="X1288" t="str">
            <v>Buteo buteo (Sibley and Monroe 1990, 1993) was split into B. buteo and B. bannermani by Hazevoet (1995). Clouet and Wink (2000) found that bannermani appears to share a common ancestry with an unnamed form of buzzard from Socotra commonly known as 'socotrae'. Clouet and Wink (2000) and Hazevoet (1995) also noted that bannermani and socotrae have a close genetic affinity with B. rufinus. Studies to date present preliminary findings and it is not possible at this time to form a definitive conclusion so at present bannermani and socotrae are treated as conspecific with B. rufinus but possibly distinct at the subspecific level.</v>
          </cell>
        </row>
        <row r="1289">
          <cell r="C1289" t="str">
            <v>Eastern Buzzard</v>
          </cell>
          <cell r="D1289" t="str">
            <v>Buteo japonicus</v>
          </cell>
          <cell r="E1289" t="str">
            <v>Temminck &amp; Schlegel, 1844</v>
          </cell>
          <cell r="F1289" t="str">
            <v>UR</v>
          </cell>
          <cell r="G1289" t="str">
            <v>UR</v>
          </cell>
          <cell r="T1289" t="str">
            <v>Y</v>
          </cell>
          <cell r="U1289" t="str">
            <v>Haring et al. (2004)</v>
          </cell>
        </row>
        <row r="1290">
          <cell r="C1290" t="str">
            <v>Himalayan Buzzard</v>
          </cell>
          <cell r="D1290" t="str">
            <v>Buteo refectus</v>
          </cell>
          <cell r="E1290" t="str">
            <v>Portenko, 1929</v>
          </cell>
          <cell r="F1290" t="str">
            <v>UR</v>
          </cell>
          <cell r="G1290" t="str">
            <v>UR</v>
          </cell>
          <cell r="T1290" t="str">
            <v>Y</v>
          </cell>
          <cell r="U1290" t="str">
            <v>Krukenhauser et al. (2004)</v>
          </cell>
        </row>
        <row r="1291">
          <cell r="C1291" t="str">
            <v>Mountain Buzzard</v>
          </cell>
          <cell r="D1291" t="str">
            <v>Buteo oreophilus</v>
          </cell>
          <cell r="E1291" t="str">
            <v>Hartert &amp; Neumann, 1914</v>
          </cell>
          <cell r="F1291" t="str">
            <v>R</v>
          </cell>
          <cell r="G1291" t="str">
            <v>LC</v>
          </cell>
          <cell r="N1291" t="str">
            <v>Y</v>
          </cell>
          <cell r="Q1291" t="str">
            <v>Y</v>
          </cell>
          <cell r="W1291" t="str">
            <v>Forest Buzzard (7)</v>
          </cell>
        </row>
        <row r="1292">
          <cell r="C1292" t="str">
            <v>Forest Buzzard</v>
          </cell>
          <cell r="D1292" t="str">
            <v>Buteo trizonatus</v>
          </cell>
          <cell r="E1292" t="str">
            <v>(Rudebeck, 1957)</v>
          </cell>
          <cell r="F1292" t="str">
            <v>UR</v>
          </cell>
          <cell r="G1292" t="str">
            <v>UR</v>
          </cell>
          <cell r="T1292" t="str">
            <v>Y</v>
          </cell>
          <cell r="U1292" t="str">
            <v>Clark (2007)</v>
          </cell>
        </row>
        <row r="1293">
          <cell r="C1293" t="str">
            <v>Madagascar Buzzard</v>
          </cell>
          <cell r="D1293" t="str">
            <v>Buteo brachypterus</v>
          </cell>
          <cell r="E1293" t="str">
            <v>Hartlaub, 1860</v>
          </cell>
          <cell r="F1293" t="str">
            <v>R</v>
          </cell>
          <cell r="G1293" t="str">
            <v>LC</v>
          </cell>
          <cell r="N1293" t="str">
            <v>Y</v>
          </cell>
          <cell r="Q1293" t="str">
            <v>Y</v>
          </cell>
        </row>
        <row r="1294">
          <cell r="D1294" t="str">
            <v>Buteo rufinus</v>
          </cell>
          <cell r="E1294" t="str">
            <v>(Cretzschmar, 1827)</v>
          </cell>
          <cell r="F1294" t="str">
            <v>NR</v>
          </cell>
          <cell r="G1294" t="str">
            <v>NR</v>
          </cell>
          <cell r="H1294" t="str">
            <v>Y</v>
          </cell>
          <cell r="M1294" t="str">
            <v>Y</v>
          </cell>
          <cell r="N1294" t="str">
            <v>Y</v>
          </cell>
          <cell r="Q1294" t="str">
            <v>Y</v>
          </cell>
          <cell r="X1294" t="str">
            <v>Buteo buteo (Sibley and Monroe 1990, 1993) was split into B. buteo and B. bannermani by Hazevoet (1995). Clouet and Wink (2000) found that bannermani appears to share a common ancestry with an unnamed form of buzzard from Socotra commonly known as 'socotrae'. Clouet and Wink (2000) and Hazevoet (1995) also noted that bannermani and socotrae have a close genetic affinity with B. rufinus. Studies to date present preliminary findings and it is not possible at this time to form a definitive conclusion so at present bannermani and socotrae are treated as conspecific with B. rufinus but possibly distinct at the subspecific level.</v>
          </cell>
        </row>
        <row r="1295">
          <cell r="C1295" t="str">
            <v>Long-legged Buzzard</v>
          </cell>
          <cell r="D1295" t="str">
            <v>Buteo rufinus</v>
          </cell>
          <cell r="E1295" t="str">
            <v>(Cretzschmar, 1827)</v>
          </cell>
          <cell r="F1295" t="str">
            <v>R</v>
          </cell>
          <cell r="G1295" t="str">
            <v>LC</v>
          </cell>
          <cell r="T1295" t="str">
            <v>Y</v>
          </cell>
          <cell r="U1295" t="str">
            <v>Clouet &amp; Wink (2000)</v>
          </cell>
          <cell r="X1295" t="str">
            <v>Buteo buteo (Sibley and Monroe 1990, 1993) was split into B. buteo and B. bannermani by Hazevoet (1995). Clouet and Wink (2000) found that bannermani appears to share a common ancestry with an unnamed form of buzzard from Socotra commonly known as 'socotrae'. Clouet and Wink (2000) and Hazevoet (1995) also noted that bannermani and socotrae have a close genetic affinity with B. rufinus. Studies to date present preliminary findings and it is not possible at this time to form a definitive conclusion so at present bannermani and socotrae are treated as conspecific with B. rufinus but possibly distinct at the subspecific level.</v>
          </cell>
        </row>
        <row r="1296">
          <cell r="D1296" t="str">
            <v>Buteo bannermani</v>
          </cell>
          <cell r="E1296" t="str">
            <v>Swann, 1919</v>
          </cell>
          <cell r="F1296" t="str">
            <v>NR</v>
          </cell>
          <cell r="G1296" t="str">
            <v>NR</v>
          </cell>
          <cell r="T1296" t="str">
            <v>Y</v>
          </cell>
          <cell r="U1296" t="str">
            <v>Hazevoet (1995)</v>
          </cell>
          <cell r="X1296" t="str">
            <v>Buteo buteo (Sibley and Monroe 1990, 1993) was split into B. buteo and B. bannermani by Hazevoet (1995). Clouet and Wink (2000) found that bannermani appears to share a common ancestry with an unnamed form of buzzard from Socotra commonly known as 'socotrae'. Clouet and Wink (2000) and Hazevoet (1995) also noted that bannermani and socotrae have a close genetic affinity with B. rufinus. Studies to date present preliminary findings and it is not possible at this time to form a definitive conclusion so at present bannermani and socotrae are treated as conspecific with B. rufinus but possibly distinct at the subspecific level.</v>
          </cell>
        </row>
        <row r="1297">
          <cell r="D1297" t="str">
            <v>Buteo socotrae</v>
          </cell>
          <cell r="F1297" t="str">
            <v>NR</v>
          </cell>
          <cell r="G1297" t="str">
            <v>NR</v>
          </cell>
          <cell r="T1297" t="str">
            <v>Y</v>
          </cell>
          <cell r="U1297" t="str">
            <v>Clouet and Wink (2000)</v>
          </cell>
          <cell r="X1297" t="str">
            <v>Buteo buteo (Sibley and Monroe 1990, 1993) was split into B. buteo and B. bannermani by Hazevoet (1995). Clouet and Wink (2000) found that bannermani appears to share a common ancestry with an unnamed form of buzzard from Socotra commonly known as 'socotrae'. Clouet and Wink (2000) and Hazevoet (1995) also noted that bannermani and socotrae have a close genetic affinity with B. rufinus. Studies to date present preliminary findings and it is not possible at this time to form a definitive conclusion so at present bannermani and socotrae are treated as conspecific with B. rufinus but possibly distinct at the subspecific level.</v>
          </cell>
        </row>
        <row r="1298">
          <cell r="C1298" t="str">
            <v>Upland Buzzard</v>
          </cell>
          <cell r="D1298" t="str">
            <v>Buteo hemilasius</v>
          </cell>
          <cell r="E1298" t="str">
            <v>Temminck &amp; Schlegel, 1844</v>
          </cell>
          <cell r="F1298" t="str">
            <v>R</v>
          </cell>
          <cell r="G1298" t="str">
            <v>LC</v>
          </cell>
          <cell r="M1298" t="str">
            <v>Y</v>
          </cell>
          <cell r="Q1298" t="str">
            <v>Y</v>
          </cell>
        </row>
        <row r="1299">
          <cell r="C1299" t="str">
            <v>Ferruginous Hawk</v>
          </cell>
          <cell r="D1299" t="str">
            <v>Buteo regalis</v>
          </cell>
          <cell r="E1299" t="str">
            <v>(Gray, 1844)</v>
          </cell>
          <cell r="F1299" t="str">
            <v>R</v>
          </cell>
          <cell r="G1299" t="str">
            <v>LC</v>
          </cell>
          <cell r="I1299" t="str">
            <v>Y</v>
          </cell>
          <cell r="Q1299" t="str">
            <v>Y</v>
          </cell>
          <cell r="R1299" t="str">
            <v>Y</v>
          </cell>
        </row>
        <row r="1300">
          <cell r="C1300" t="str">
            <v>Rough-legged Hawk</v>
          </cell>
          <cell r="D1300" t="str">
            <v>Buteo lagopus</v>
          </cell>
          <cell r="E1300" t="str">
            <v>(Pontoppidan, 1763)</v>
          </cell>
          <cell r="F1300" t="str">
            <v>R</v>
          </cell>
          <cell r="G1300" t="str">
            <v>LC</v>
          </cell>
          <cell r="H1300" t="str">
            <v>Y</v>
          </cell>
          <cell r="I1300" t="str">
            <v>Y</v>
          </cell>
          <cell r="M1300" t="str">
            <v>Y</v>
          </cell>
          <cell r="Q1300" t="str">
            <v>Y</v>
          </cell>
          <cell r="R1300" t="str">
            <v>Y</v>
          </cell>
          <cell r="W1300" t="str">
            <v>Rough-legged Buzzard (1); Rough-legged Buzzard (6); Roughleg (15)</v>
          </cell>
        </row>
        <row r="1301">
          <cell r="C1301" t="str">
            <v>Red-necked Buzzard</v>
          </cell>
          <cell r="D1301" t="str">
            <v>Buteo auguralis</v>
          </cell>
          <cell r="E1301" t="str">
            <v>Salvadori, 1865</v>
          </cell>
          <cell r="F1301" t="str">
            <v>R</v>
          </cell>
          <cell r="G1301" t="str">
            <v>LC</v>
          </cell>
          <cell r="N1301" t="str">
            <v>Y</v>
          </cell>
          <cell r="Q1301" t="str">
            <v>Y</v>
          </cell>
        </row>
        <row r="1302">
          <cell r="D1302" t="str">
            <v>Buteo archeri</v>
          </cell>
          <cell r="E1302" t="str">
            <v>Sclater, 1918</v>
          </cell>
          <cell r="F1302" t="str">
            <v>NR</v>
          </cell>
          <cell r="G1302" t="str">
            <v>NR</v>
          </cell>
          <cell r="Q1302" t="str">
            <v>Y</v>
          </cell>
          <cell r="X1302" t="str">
            <v>Buteo augur and B. archeri (Sibley and Monroe 1990, 1993) have been lumped into B. augur following Dowsett and Forbes-Watson (1993) and the case presented by Clark (1996).</v>
          </cell>
        </row>
        <row r="1303">
          <cell r="D1303" t="str">
            <v>Buteo augur</v>
          </cell>
          <cell r="E1303" t="str">
            <v>(Rüppell, 1836)</v>
          </cell>
          <cell r="F1303" t="str">
            <v>NR</v>
          </cell>
          <cell r="G1303" t="str">
            <v>NR</v>
          </cell>
          <cell r="Q1303" t="str">
            <v>Y</v>
          </cell>
          <cell r="X1303" t="str">
            <v>Buteo augur and B. archeri (Sibley and Monroe 1990, 1993) have been lumped into B. augur following Dowsett and Forbes-Watson (1993) and the case presented by Clark (1996).</v>
          </cell>
        </row>
        <row r="1304">
          <cell r="C1304" t="str">
            <v>Augur Buzzard</v>
          </cell>
          <cell r="D1304" t="str">
            <v>Buteo augur</v>
          </cell>
          <cell r="E1304" t="str">
            <v>(Rüppell, 1836)</v>
          </cell>
          <cell r="F1304" t="str">
            <v>R</v>
          </cell>
          <cell r="G1304" t="str">
            <v>LC</v>
          </cell>
          <cell r="N1304" t="str">
            <v>Y</v>
          </cell>
          <cell r="X1304" t="str">
            <v>Buteo augur and B. archeri (Sibley and Monroe 1990, 1993) have been lumped into B. augur following Dowsett and Forbes-Watson (1993) and the case presented by Clark (1996).</v>
          </cell>
        </row>
        <row r="1305">
          <cell r="C1305" t="str">
            <v>Jackal Buzzard</v>
          </cell>
          <cell r="D1305" t="str">
            <v>Buteo rufofuscus</v>
          </cell>
          <cell r="E1305" t="str">
            <v>(Forster, 1798)</v>
          </cell>
          <cell r="F1305" t="str">
            <v>R</v>
          </cell>
          <cell r="G1305" t="str">
            <v>LC</v>
          </cell>
          <cell r="N1305" t="str">
            <v>Y</v>
          </cell>
          <cell r="Q1305" t="str">
            <v>Y</v>
          </cell>
        </row>
        <row r="1306">
          <cell r="C1306" t="str">
            <v>Crested Eagle</v>
          </cell>
          <cell r="D1306" t="str">
            <v>Morphnus guianensis</v>
          </cell>
          <cell r="E1306" t="str">
            <v>(Daudin, 1800)</v>
          </cell>
          <cell r="F1306" t="str">
            <v>R</v>
          </cell>
          <cell r="G1306" t="str">
            <v>NT</v>
          </cell>
          <cell r="I1306" t="str">
            <v>Y</v>
          </cell>
          <cell r="P1306" t="str">
            <v>Y</v>
          </cell>
          <cell r="Q1306" t="str">
            <v>Y</v>
          </cell>
          <cell r="R1306" t="str">
            <v>Y</v>
          </cell>
        </row>
        <row r="1307">
          <cell r="C1307" t="str">
            <v>Harpy Eagle</v>
          </cell>
          <cell r="D1307" t="str">
            <v>Harpia harpyja</v>
          </cell>
          <cell r="E1307" t="str">
            <v>(Linnaeus, 1758)</v>
          </cell>
          <cell r="F1307" t="str">
            <v>R</v>
          </cell>
          <cell r="G1307" t="str">
            <v>NT</v>
          </cell>
          <cell r="I1307" t="str">
            <v>Y</v>
          </cell>
          <cell r="P1307" t="str">
            <v>Y</v>
          </cell>
          <cell r="Q1307" t="str">
            <v>Y</v>
          </cell>
          <cell r="R1307" t="str">
            <v>Y</v>
          </cell>
        </row>
        <row r="1308">
          <cell r="C1308" t="str">
            <v>New Guinea Eagle</v>
          </cell>
          <cell r="D1308" t="str">
            <v>Harpyopsis novaeguineae</v>
          </cell>
          <cell r="E1308" t="str">
            <v>Salvadori, 1875</v>
          </cell>
          <cell r="F1308" t="str">
            <v>R</v>
          </cell>
          <cell r="G1308" t="str">
            <v>VU</v>
          </cell>
          <cell r="Q1308" t="str">
            <v>Y</v>
          </cell>
          <cell r="W1308" t="str">
            <v>Papuan Eagle (15)</v>
          </cell>
        </row>
        <row r="1309">
          <cell r="C1309" t="str">
            <v>Philippine Eagle</v>
          </cell>
          <cell r="D1309" t="str">
            <v>Pithecophaga jefferyi</v>
          </cell>
          <cell r="E1309" t="str">
            <v>Ogilvie-Grant, 1897</v>
          </cell>
          <cell r="F1309" t="str">
            <v>R</v>
          </cell>
          <cell r="G1309" t="str">
            <v>CR</v>
          </cell>
          <cell r="Q1309" t="str">
            <v>Y</v>
          </cell>
          <cell r="W1309" t="str">
            <v>Great Philippine Eagle (10)</v>
          </cell>
        </row>
        <row r="1310">
          <cell r="C1310" t="str">
            <v>Black Eagle</v>
          </cell>
          <cell r="D1310" t="str">
            <v>Ictinaetus malayensis</v>
          </cell>
          <cell r="E1310" t="str">
            <v>(Temminck, 1822)</v>
          </cell>
          <cell r="F1310" t="str">
            <v>R</v>
          </cell>
          <cell r="G1310" t="str">
            <v>LC</v>
          </cell>
          <cell r="Q1310" t="str">
            <v>Y</v>
          </cell>
        </row>
        <row r="1311">
          <cell r="D1311" t="str">
            <v>Aquila pomarina</v>
          </cell>
          <cell r="E1311" t="str">
            <v>Brehm, 1831</v>
          </cell>
          <cell r="F1311" t="str">
            <v>NR</v>
          </cell>
          <cell r="G1311" t="str">
            <v>NR</v>
          </cell>
          <cell r="H1311" t="str">
            <v>Y</v>
          </cell>
          <cell r="M1311" t="str">
            <v>Y</v>
          </cell>
          <cell r="N1311" t="str">
            <v>Y</v>
          </cell>
          <cell r="Q1311" t="str">
            <v>Y</v>
          </cell>
          <cell r="X1311" t="str">
            <v>Aquila pomarina (Sibley and Monroe 1990, 1993) has been split into A. pomarina and A. hastata following Parry et al. (2002).</v>
          </cell>
        </row>
        <row r="1312">
          <cell r="C1312" t="str">
            <v>Lesser Spotted Eagle</v>
          </cell>
          <cell r="D1312" t="str">
            <v>Aquila pomarina</v>
          </cell>
          <cell r="E1312" t="str">
            <v>Brehm, 1831</v>
          </cell>
          <cell r="F1312" t="str">
            <v>R</v>
          </cell>
          <cell r="G1312" t="str">
            <v>LC</v>
          </cell>
          <cell r="T1312" t="str">
            <v>Y</v>
          </cell>
          <cell r="U1312" t="str">
            <v>Parry et al. (2002)</v>
          </cell>
          <cell r="X1312" t="str">
            <v>Aquila pomarina (Sibley and Monroe 1990, 1993) has been split into A. pomarina and A. hastata following Parry et al. (2002).</v>
          </cell>
        </row>
        <row r="1313">
          <cell r="C1313" t="str">
            <v>Indian Spotted Eagle</v>
          </cell>
          <cell r="D1313" t="str">
            <v>Aquila hastata</v>
          </cell>
          <cell r="E1313" t="str">
            <v>(Lesson, 1831)</v>
          </cell>
          <cell r="F1313" t="str">
            <v>R</v>
          </cell>
          <cell r="G1313" t="str">
            <v>VU</v>
          </cell>
          <cell r="T1313" t="str">
            <v>Y</v>
          </cell>
          <cell r="U1313" t="str">
            <v>Parry et al. (2002)</v>
          </cell>
          <cell r="X1313" t="str">
            <v>Aquila pomarina (Sibley and Monroe 1990, 1993) has been split into A. pomarina and A. hastata following Parry et al. (2002).</v>
          </cell>
        </row>
        <row r="1314">
          <cell r="C1314" t="str">
            <v>Greater Spotted Eagle</v>
          </cell>
          <cell r="D1314" t="str">
            <v>Aquila clanga</v>
          </cell>
          <cell r="E1314" t="str">
            <v>Pallas, 1811</v>
          </cell>
          <cell r="F1314" t="str">
            <v>R</v>
          </cell>
          <cell r="G1314" t="str">
            <v>VU</v>
          </cell>
          <cell r="H1314" t="str">
            <v>Y</v>
          </cell>
          <cell r="M1314" t="str">
            <v>Y</v>
          </cell>
          <cell r="N1314" t="str">
            <v>Y</v>
          </cell>
          <cell r="Q1314" t="str">
            <v>Y</v>
          </cell>
          <cell r="W1314" t="str">
            <v>Spotted Eagle (6)</v>
          </cell>
        </row>
        <row r="1315">
          <cell r="C1315" t="str">
            <v>Tawny Eagle</v>
          </cell>
          <cell r="D1315" t="str">
            <v>Aquila rapax</v>
          </cell>
          <cell r="E1315" t="str">
            <v>(Temminck, 1828)</v>
          </cell>
          <cell r="F1315" t="str">
            <v>R</v>
          </cell>
          <cell r="G1315" t="str">
            <v>LC</v>
          </cell>
          <cell r="H1315" t="str">
            <v>Y</v>
          </cell>
          <cell r="M1315" t="str">
            <v>Y</v>
          </cell>
          <cell r="N1315" t="str">
            <v>Y</v>
          </cell>
          <cell r="Q1315" t="str">
            <v>Y</v>
          </cell>
          <cell r="W1315" t="str">
            <v>Tawny Eagle and Steppe Eagle (6)</v>
          </cell>
        </row>
        <row r="1316">
          <cell r="C1316" t="str">
            <v>Steppe Eagle</v>
          </cell>
          <cell r="D1316" t="str">
            <v>Aquila nipalensis</v>
          </cell>
          <cell r="E1316" t="str">
            <v>Hodgson, 1833</v>
          </cell>
          <cell r="F1316" t="str">
            <v>R</v>
          </cell>
          <cell r="G1316" t="str">
            <v>LC</v>
          </cell>
          <cell r="H1316" t="str">
            <v>Y</v>
          </cell>
          <cell r="N1316" t="str">
            <v>Y</v>
          </cell>
          <cell r="Q1316" t="str">
            <v>Y</v>
          </cell>
        </row>
        <row r="1317">
          <cell r="C1317" t="str">
            <v>Spanish Imperial Eagle</v>
          </cell>
          <cell r="D1317" t="str">
            <v>Aquila adalberti</v>
          </cell>
          <cell r="E1317" t="str">
            <v>Brehm, 1861</v>
          </cell>
          <cell r="F1317" t="str">
            <v>R</v>
          </cell>
          <cell r="G1317" t="str">
            <v>VU</v>
          </cell>
          <cell r="H1317" t="str">
            <v>Y</v>
          </cell>
          <cell r="Q1317" t="str">
            <v>Y</v>
          </cell>
          <cell r="W1317" t="str">
            <v>Spanish Eagle (1); Adalbert's Eagle (10)</v>
          </cell>
        </row>
        <row r="1318">
          <cell r="C1318" t="str">
            <v>Eastern Imperial Eagle</v>
          </cell>
          <cell r="D1318" t="str">
            <v>Aquila heliaca</v>
          </cell>
          <cell r="E1318" t="str">
            <v>Savigny, 1809</v>
          </cell>
          <cell r="F1318" t="str">
            <v>R</v>
          </cell>
          <cell r="G1318" t="str">
            <v>VU</v>
          </cell>
          <cell r="H1318" t="str">
            <v>Y</v>
          </cell>
          <cell r="M1318" t="str">
            <v>Y</v>
          </cell>
          <cell r="N1318" t="str">
            <v>Y</v>
          </cell>
          <cell r="Q1318" t="str">
            <v>Y</v>
          </cell>
          <cell r="W1318" t="str">
            <v>Imperial Eagle (1); Imperial Eagle (6); Imperial Eagle (7); Imperial Eagle (10); Asian Imperial Eagle (15)</v>
          </cell>
        </row>
        <row r="1319">
          <cell r="C1319" t="str">
            <v>Gurney's Eagle</v>
          </cell>
          <cell r="D1319" t="str">
            <v>Aquila gurneyi</v>
          </cell>
          <cell r="E1319" t="str">
            <v>Gray, 1860</v>
          </cell>
          <cell r="F1319" t="str">
            <v>R</v>
          </cell>
          <cell r="G1319" t="str">
            <v>NT</v>
          </cell>
          <cell r="L1319" t="str">
            <v>Y</v>
          </cell>
          <cell r="Q1319" t="str">
            <v>Y</v>
          </cell>
        </row>
        <row r="1320">
          <cell r="C1320" t="str">
            <v>Golden Eagle</v>
          </cell>
          <cell r="D1320" t="str">
            <v>Aquila chrysaetos</v>
          </cell>
          <cell r="E1320" t="str">
            <v>(Linnaeus, 1758)</v>
          </cell>
          <cell r="F1320" t="str">
            <v>R</v>
          </cell>
          <cell r="G1320" t="str">
            <v>LC</v>
          </cell>
          <cell r="H1320" t="str">
            <v>Y</v>
          </cell>
          <cell r="I1320" t="str">
            <v>Y</v>
          </cell>
          <cell r="M1320" t="str">
            <v>Y</v>
          </cell>
          <cell r="N1320" t="str">
            <v>Y</v>
          </cell>
          <cell r="Q1320" t="str">
            <v>Y</v>
          </cell>
          <cell r="R1320" t="str">
            <v>Y</v>
          </cell>
        </row>
        <row r="1321">
          <cell r="C1321" t="str">
            <v>Wedge-tailed Eagle</v>
          </cell>
          <cell r="D1321" t="str">
            <v>Aquila audax</v>
          </cell>
          <cell r="E1321" t="str">
            <v>(Latham, 1801)</v>
          </cell>
          <cell r="F1321" t="str">
            <v>R</v>
          </cell>
          <cell r="G1321" t="str">
            <v>LC</v>
          </cell>
          <cell r="L1321" t="str">
            <v>Y</v>
          </cell>
          <cell r="Q1321" t="str">
            <v>Y</v>
          </cell>
        </row>
        <row r="1322">
          <cell r="C1322" t="str">
            <v>Verreaux's Eagle</v>
          </cell>
          <cell r="D1322" t="str">
            <v>Aquila verreauxii</v>
          </cell>
          <cell r="E1322" t="str">
            <v>Lesson, 1830</v>
          </cell>
          <cell r="F1322" t="str">
            <v>R</v>
          </cell>
          <cell r="G1322" t="str">
            <v>LC</v>
          </cell>
          <cell r="H1322" t="str">
            <v>Y</v>
          </cell>
          <cell r="M1322" t="str">
            <v>Y</v>
          </cell>
          <cell r="N1322" t="str">
            <v>Y</v>
          </cell>
          <cell r="Q1322" t="str">
            <v>Y</v>
          </cell>
          <cell r="W1322" t="str">
            <v>Black Eagle (7)</v>
          </cell>
        </row>
        <row r="1323">
          <cell r="C1323" t="str">
            <v>Wahlberg's Eagle</v>
          </cell>
          <cell r="D1323" t="str">
            <v>Aquila wahlbergi</v>
          </cell>
          <cell r="E1323" t="str">
            <v>Sundevall, 1851</v>
          </cell>
          <cell r="F1323" t="str">
            <v>R</v>
          </cell>
          <cell r="G1323" t="str">
            <v>LC</v>
          </cell>
          <cell r="N1323" t="str">
            <v>Y</v>
          </cell>
          <cell r="Q1323" t="str">
            <v>Y</v>
          </cell>
        </row>
        <row r="1324">
          <cell r="C1324" t="str">
            <v>Bonelli's Eagle</v>
          </cell>
          <cell r="D1324" t="str">
            <v>Aquila fasciatus</v>
          </cell>
          <cell r="E1324" t="str">
            <v>(Vieillot, 1822)</v>
          </cell>
          <cell r="F1324" t="str">
            <v>R</v>
          </cell>
          <cell r="G1324" t="str">
            <v>LC</v>
          </cell>
          <cell r="H1324" t="str">
            <v>Y</v>
          </cell>
          <cell r="M1324" t="str">
            <v>Y</v>
          </cell>
          <cell r="N1324" t="str">
            <v>Y</v>
          </cell>
          <cell r="Q1324" t="str">
            <v>Y</v>
          </cell>
          <cell r="V1324" t="str">
            <v>Hieraaetus fasciatus (1); Hieraaetus fasciatus (10)</v>
          </cell>
          <cell r="X1324" t="str">
            <v>Spizaetus nanus, S. lanceolatus, S. philippensis, S. pinskeri, S. nipalensis, S. alboniger and S. bartelsi (Sibley and Monroe 1990, 1993) and S. cirrhatus and S. floris (Gjershaug et al. 2004) have been transferred into the genus Nisaetus following Haring et al. (2006). S. africanus and Hieraaetus fasciatus (Sibley and Monroe 1990, 1993) have both been transferred into Aquila, also following Haring et al. (2006); and H. kienerii (Sibley and Monroe 1990, 1993) has been transferred into the resurrected genus Lophotriorchis. The BirdLife Taxonomic Working Group is aware that phylogenetic analyses have been published which have proposed moving H. pennatus into Aquila but as not all published studies are concordant we prefer not to take a decision on this until cladogenesis of the 'booted eagles' has been resolved.</v>
          </cell>
        </row>
        <row r="1325">
          <cell r="C1325" t="str">
            <v>Cassin's Hawk-eagle</v>
          </cell>
          <cell r="D1325" t="str">
            <v>Aquila africanus</v>
          </cell>
          <cell r="E1325" t="str">
            <v>(Cassin, 1865)</v>
          </cell>
          <cell r="F1325" t="str">
            <v>R</v>
          </cell>
          <cell r="G1325" t="str">
            <v>LC</v>
          </cell>
          <cell r="N1325" t="str">
            <v>Y</v>
          </cell>
          <cell r="Q1325" t="str">
            <v>Y</v>
          </cell>
          <cell r="V1325" t="str">
            <v>Spizaetus africanus (10)</v>
          </cell>
          <cell r="W1325" t="str">
            <v>Cassin's Hawk Eagle (7)</v>
          </cell>
          <cell r="X1325" t="str">
            <v>Spizaetus nanus, S. lanceolatus, S. philippensis, S. pinskeri, S. nipalensis, S. alboniger and S. bartelsi (Sibley and Monroe 1990, 1993) and S. cirrhatus and S. floris (Gjershaug et al. 2004) have been transferred into the genus Nisaetus following Haring et al. (2006). S. africanus and Hieraaetus fasciatus (Sibley and Monroe 1990, 1993) have both been transferred into Aquila, also following Haring et al. (2006); and H. kienerii (Sibley and Monroe 1990, 1993) has been transferred into the resurrected genus Lophotriorchis. The BirdLife Taxonomic Working Group is aware that phylogenetic analyses have been published which have proposed moving H. pennatus into Aquila but as not all published studies are concordant we prefer not to take a decision on this until cladogenesis of the 'booted eagles' has been resolved.</v>
          </cell>
        </row>
        <row r="1326">
          <cell r="C1326" t="str">
            <v>African Hawk-eagle</v>
          </cell>
          <cell r="D1326" t="str">
            <v>Hieraaetus spilogaster</v>
          </cell>
          <cell r="E1326" t="str">
            <v>(Bonaparte, 1850)</v>
          </cell>
          <cell r="F1326" t="str">
            <v>R</v>
          </cell>
          <cell r="G1326" t="str">
            <v>LC</v>
          </cell>
          <cell r="N1326" t="str">
            <v>Y</v>
          </cell>
          <cell r="Q1326" t="str">
            <v>Y</v>
          </cell>
          <cell r="W1326" t="str">
            <v>African Hawk Eagle (7)</v>
          </cell>
          <cell r="X1326"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327">
          <cell r="C1327" t="str">
            <v>Booted Eagle</v>
          </cell>
          <cell r="D1327" t="str">
            <v>Hieraaetus pennatus</v>
          </cell>
          <cell r="E1327" t="str">
            <v>(Gmelin, 1788)</v>
          </cell>
          <cell r="F1327" t="str">
            <v>R</v>
          </cell>
          <cell r="G1327" t="str">
            <v>LC</v>
          </cell>
          <cell r="H1327" t="str">
            <v>Y</v>
          </cell>
          <cell r="M1327" t="str">
            <v>Y</v>
          </cell>
          <cell r="N1327" t="str">
            <v>Y</v>
          </cell>
          <cell r="Q1327" t="str">
            <v>Y</v>
          </cell>
          <cell r="X1327" t="str">
            <v>Spizaetus nanus, S. lanceolatus, S. philippensis, S. pinskeri, S. nipalensis, S. alboniger and S. bartelsi (Sibley and Monroe 1990, 1993) and S. cirrhatus and S. floris (Gjershaug et al. 2004) have been transferred into the genus Nisaetus following Haring et al. (2006). S. africanus and Hieraaetus fasciatus (Sibley and Monroe 1990, 1993) have both been transferred into Aquila, also following Haring et al. (2006); and H. kienerii (Sibley and Monroe 1990, 1993) has been transferred into the resurrected genus Lophotriorchis. The BirdLife Taxonomic Working Group is aware that phylogenetic analyses have been published which have proposed moving H. pennatus into Aquila but as not all published studies are concordant we prefer not to take a decision on this until cladogenesis of the 'booted eagles' has been resolved.</v>
          </cell>
        </row>
        <row r="1328">
          <cell r="D1328" t="str">
            <v>Hieraaetus morphnoides</v>
          </cell>
          <cell r="E1328" t="str">
            <v>(Gould, 1841)</v>
          </cell>
          <cell r="F1328" t="str">
            <v>NR</v>
          </cell>
          <cell r="G1328" t="str">
            <v>NR</v>
          </cell>
          <cell r="Q1328" t="str">
            <v>Y</v>
          </cell>
          <cell r="X1328" t="str">
            <v xml:space="preserve">Hieraaetus morphnoides (Sibley and Monroe 1990, 1993) has been split into H. morphnoides and H. weiskei following Bunce et al. (2005) and Lerner and Mindell (2005). </v>
          </cell>
        </row>
        <row r="1329">
          <cell r="C1329" t="str">
            <v>Little Eagle</v>
          </cell>
          <cell r="D1329" t="str">
            <v>Hieraaetus morphnoides</v>
          </cell>
          <cell r="E1329" t="str">
            <v>(Gould, 1841)</v>
          </cell>
          <cell r="F1329" t="str">
            <v>R</v>
          </cell>
          <cell r="G1329" t="str">
            <v>LC</v>
          </cell>
          <cell r="L1329" t="str">
            <v>Y</v>
          </cell>
          <cell r="T1329" t="str">
            <v>Y</v>
          </cell>
          <cell r="U1329" t="str">
            <v>Bunce et al. (2005)</v>
          </cell>
          <cell r="X1329" t="str">
            <v>Hieraaetus morphnoides (Sibley and Monroe 1990, 1993) has been split into H. morphnoides and H. weiskei following Bunce et al. (2005) and Lerner and Mindell (2005).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330">
          <cell r="C1330" t="str">
            <v>New Guinea Hawk-eagle</v>
          </cell>
          <cell r="D1330" t="str">
            <v>Hieraaetus weiskei</v>
          </cell>
          <cell r="E1330" t="str">
            <v>(Reichenow, 1900)</v>
          </cell>
          <cell r="F1330" t="str">
            <v>R</v>
          </cell>
          <cell r="G1330" t="str">
            <v>LC</v>
          </cell>
          <cell r="T1330" t="str">
            <v>Y</v>
          </cell>
          <cell r="U1330" t="str">
            <v>Bunce et al. (2005)</v>
          </cell>
          <cell r="X1330" t="str">
            <v>Hieraaetus morphnoides (Sibley and Monroe 1990, 1993) has been split into H. morphnoides and H. weiskei following Bunce et al. (2005) and Lerner and Mindell (2005).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331">
          <cell r="C1331" t="str">
            <v>Ayres's Hawk-eagle</v>
          </cell>
          <cell r="D1331" t="str">
            <v>Hieraaetus ayresii</v>
          </cell>
          <cell r="E1331" t="str">
            <v>Gurney, 1862</v>
          </cell>
          <cell r="F1331" t="str">
            <v>R</v>
          </cell>
          <cell r="G1331" t="str">
            <v>LC</v>
          </cell>
          <cell r="N1331" t="str">
            <v>Y</v>
          </cell>
          <cell r="Q1331" t="str">
            <v>Y</v>
          </cell>
          <cell r="W1331" t="str">
            <v>Ayres's Hawk Eagle (7)</v>
          </cell>
          <cell r="X133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332">
          <cell r="C1332" t="str">
            <v>Martial Eagle</v>
          </cell>
          <cell r="D1332" t="str">
            <v>Polemaetus bellicosus</v>
          </cell>
          <cell r="E1332" t="str">
            <v>(Daudin, 1800)</v>
          </cell>
          <cell r="F1332" t="str">
            <v>R</v>
          </cell>
          <cell r="G1332" t="str">
            <v>NT</v>
          </cell>
          <cell r="N1332" t="str">
            <v>Y</v>
          </cell>
          <cell r="Q1332" t="str">
            <v>Y</v>
          </cell>
        </row>
        <row r="1333">
          <cell r="C1333" t="str">
            <v>Long-crested Eagle</v>
          </cell>
          <cell r="D1333" t="str">
            <v>Lophaetus occipitalis</v>
          </cell>
          <cell r="E1333" t="str">
            <v>(Daudin, 1800)</v>
          </cell>
          <cell r="F1333" t="str">
            <v>R</v>
          </cell>
          <cell r="G1333" t="str">
            <v>LC</v>
          </cell>
          <cell r="N1333" t="str">
            <v>Y</v>
          </cell>
          <cell r="Q1333" t="str">
            <v>Y</v>
          </cell>
        </row>
        <row r="1334">
          <cell r="C1334" t="str">
            <v>Rufous-bellied Eagle</v>
          </cell>
          <cell r="D1334" t="str">
            <v>Lophotriorchis kienerii</v>
          </cell>
          <cell r="E1334" t="str">
            <v>(Geoffroy Saint-Hilaire, 1835)</v>
          </cell>
          <cell r="F1334" t="str">
            <v>R</v>
          </cell>
          <cell r="G1334" t="str">
            <v>LC</v>
          </cell>
          <cell r="Q1334" t="str">
            <v>Y</v>
          </cell>
          <cell r="X1334" t="str">
            <v>Spizaetus nanus, S. lanceolatus, S. philippensis, S. pinskeri, S. nipalensis, S. alboniger and S. bartelsi (Sibley and Monroe 1990, 1993) and S. cirrhatus and S. floris (Gjershaug et al. 2004) have been transferred into the genus Nisaetus following Haring et al. (2006). S. africanus and Hieraaetus fasciatus (Sibley and Monroe 1990, 1993) have both been transferred into Aquila, also following Haring et al. (2006); and H. kienerii (Sibley and Monroe 1990, 1993) has been transferred into the resurrected genus Lophotriorchis. The BirdLife Taxonomic Working Group is aware that phylogenetic analyses have been published which have proposed moving H. pennatus into Aquila but as not all published studies are concordant we prefer not to take a decision on this until cladogenesis of the 'booted eagles' has been resolved.</v>
          </cell>
        </row>
        <row r="1335">
          <cell r="D1335" t="str">
            <v>Nisaetus cirrhatus</v>
          </cell>
          <cell r="E1335" t="str">
            <v>[Gmelin, 1788]</v>
          </cell>
          <cell r="F1335" t="str">
            <v>NR</v>
          </cell>
          <cell r="G1335" t="str">
            <v>NR</v>
          </cell>
          <cell r="Q1335" t="str">
            <v>Y</v>
          </cell>
          <cell r="X1335" t="str">
            <v>Spizaetus cirrhatus (Sibley and Monroe 1990, 1993) has been split into S. cirrhatus and S. floris following Gjershaug et al. (2004). Spizaetus nanus, S. lanceolatus, S. philippensis, S. pinskeri, S. nipalensis, S. alboniger and S. bartelsi (Sibley and Monroe 1990, 1993) and S. cirrhatus and S. floris (Gjershaug et al. 2004) have been transferred into the genus Nisaetus following Haring et al. (2006).</v>
          </cell>
        </row>
        <row r="1336">
          <cell r="C1336" t="str">
            <v>Changeable Hawk-eagle</v>
          </cell>
          <cell r="D1336" t="str">
            <v>Nisaetus cirrhatus</v>
          </cell>
          <cell r="E1336" t="str">
            <v>(Gmelin, 1788)</v>
          </cell>
          <cell r="F1336" t="str">
            <v>R</v>
          </cell>
          <cell r="G1336" t="str">
            <v>LC</v>
          </cell>
          <cell r="T1336" t="str">
            <v>Y</v>
          </cell>
          <cell r="U1336" t="str">
            <v>Gjershaug et al. (2004)</v>
          </cell>
          <cell r="W1336" t="str">
            <v>Crested Hawk-Eagle (15)</v>
          </cell>
          <cell r="X1336" t="str">
            <v>Spizaetus cirrhatus (Sibley and Monroe 1990, 1993) has been split into S. cirrhatus and S. floris following Gjershaug et al. (2004). Spizaetus nanus, S. lanceolatus, S. philippensis, S. pinskeri, S. nipalensis, S. alboniger and S. bartelsi (Sibley and Monroe 1990, 1993) and S. cirrhatus and S. floris (Gjershaug et al. 2004) have been transferred into the genus Nisaetus following Haring et al. (2006). S. africanus and Hieraaetus fasciatus (Sibley and Monroe 1990, 1993) have both been transferred into Aquila, also following Haring et al. (2006); and H. kienerii (Sibley and Monroe 1990, 1993) has been transferred into the resurrected genus Lophotriorchis. The BirdLife Taxonomic Working Group is aware that phylogenetic analyses have been published which have proposed moving H. pennatus into Aquila but as not all published studies are concordant we prefer not to take a decision on this until cladogenesis of the 'booted eagles' has been resolved.</v>
          </cell>
        </row>
        <row r="1337">
          <cell r="C1337" t="str">
            <v>Flores Hawk-eagle</v>
          </cell>
          <cell r="D1337" t="str">
            <v>Nisaetus floris</v>
          </cell>
          <cell r="E1337" t="str">
            <v>(E. Hartert, 1898)</v>
          </cell>
          <cell r="F1337" t="str">
            <v>R</v>
          </cell>
          <cell r="G1337" t="str">
            <v>CR</v>
          </cell>
          <cell r="T1337" t="str">
            <v>Y</v>
          </cell>
          <cell r="U1337" t="str">
            <v>Gjershaug et al. (2004)</v>
          </cell>
          <cell r="X1337" t="str">
            <v>Spizaetus cirrhatus (Sibley and Monroe 1990, 1993) has been split into S. cirrhatus and S. floris following Gjershaug et al. (2004). Spizaetus nanus, S. lanceolatus, S. philippensis, S. pinskeri, S. nipalensis, S. alboniger and S. bartelsi (Sibley and Monroe 1990, 1993) and S. cirrhatus and S. floris (Gjershaug et al. 2004) have been transferred into the genus Nisaetus following Haring et al. (2006). S. africanus and Hieraaetus fasciatus (Sibley and Monroe 1990, 1993) have both been transferred into Aquila, also following Haring et al. (2006); and H. kienerii (Sibley and Monroe 1990, 1993) has been transferred into the resurrected genus Lophotriorchis. The BirdLife Taxonomic Working Group is aware that phylogenetic analyses have been published which have proposed moving H. pennatus into Aquila but as not all published studies are concordant we prefer not to take a decision on this until cladogenesis of the 'booted eagles' has been resolved.</v>
          </cell>
        </row>
        <row r="1338">
          <cell r="D1338" t="str">
            <v>Nisaetus limnaeetus</v>
          </cell>
          <cell r="E1338" t="str">
            <v>(Horsfield, 1821)</v>
          </cell>
          <cell r="F1338" t="str">
            <v>UR</v>
          </cell>
          <cell r="G1338" t="str">
            <v>UR</v>
          </cell>
          <cell r="T1338" t="str">
            <v>Y</v>
          </cell>
          <cell r="U1338" t="str">
            <v>Gamauf et al. (in prep.)</v>
          </cell>
        </row>
        <row r="1339">
          <cell r="C1339" t="str">
            <v>Mountain Hawk-eagle</v>
          </cell>
          <cell r="D1339" t="str">
            <v>Nisaetus nipalensis</v>
          </cell>
          <cell r="E1339" t="str">
            <v>Hodgson, 1836</v>
          </cell>
          <cell r="F1339" t="str">
            <v>R</v>
          </cell>
          <cell r="G1339" t="str">
            <v>LC</v>
          </cell>
          <cell r="Q1339" t="str">
            <v>Y</v>
          </cell>
          <cell r="X1339" t="str">
            <v>Nisaetus nipalensis was split into N. nipalensis and N. kelaarti by Gjershaug et al. (2008), but this treatment is not followed by the BirdLife Taxonomic Working Group (Nov. 2008), because the authors present comparisons involving small samples that include contradictory ageing of the specimens in question, invalidating conclusions drawn about taxonomic differences that may merely be an artefact of different age classes. The BirdLife Taxonomic Working Group feel that, before a considered decision on a change in the taxonomic status of kelaarti can be made, a far larger sample size of same-age and same-sex specimens of the two taxa needs to be examined for mensural and plumage differences, that extensive tape-recordings should be systematically assembled and analysed, and that broad photographic evidence could also usefully be assembled for comparisons. Spizaetus nanus, S. lanceolatus, S. philippensis, S. pinskeri, S. nipalensis, S. alboniger and S. bartelsi (Sibley and Monroe 1990, 1993) and S. cirrhatus and S. floris (Gjershaug et al. 2004) have been transferred into the genus Nisaetus following Haring et al. (2006). S. africanus and Hieraaetus fasciatus (Sibley and Monroe 1990, 1993) have both been transferred into Aquila, also following Haring et al. (2006); and H. kienerii (Sibley and Monroe 1990, 1993) has been transferred into the resurrected genus Lophotriorchis. The BirdLife Taxonomic Working Group is aware that phylogenetic analyses have been published which have proposed moving H. pennatus into Aquila but as not all published studies are concordant we prefer not to take a decision on this until cladogenesis of the 'booted eagles' has been resolved.</v>
          </cell>
        </row>
        <row r="1340">
          <cell r="D1340" t="str">
            <v>Nisaetus kelaarti</v>
          </cell>
          <cell r="E1340" t="str">
            <v>[Legge, 1878]</v>
          </cell>
          <cell r="F1340" t="str">
            <v>NR</v>
          </cell>
          <cell r="G1340" t="str">
            <v>NR</v>
          </cell>
          <cell r="T1340" t="str">
            <v>Y</v>
          </cell>
          <cell r="U1340" t="str">
            <v>Gjershaug et al. (2008)</v>
          </cell>
          <cell r="X1340" t="str">
            <v>Nisaetus (Spizaetus) nipalensis was split into N. nipalensis and N. kelaarti by Gjershaug et al. (2008), but this treatment is not followed by the BirdLife Taxonomic Working Group (Nov. 2008), because the authors present comparisons involving small samples that include contradictory ageing of the specimens in question, invalidating conclusions drawn about taxonomic differences that may merely be an artefact of different age classes. The BirdLife Taxonomic Working Group feel that, before a considered decision on a change in the taxonomic status of kelaarti can be made, a far larger sample size of same-age and same-sex specimens of the two taxa needs to be examined for mensural and plumage differences, that extensive tape-recordings should be systematically assembled and analysed, and that broad photographic evidence could also usefully be assembled for comparisons.</v>
          </cell>
        </row>
        <row r="1341">
          <cell r="C1341" t="str">
            <v>Blyth's Hawk-eagle</v>
          </cell>
          <cell r="D1341" t="str">
            <v>Nisaetus alboniger</v>
          </cell>
          <cell r="E1341" t="str">
            <v>Blyth, 1845</v>
          </cell>
          <cell r="F1341" t="str">
            <v>R</v>
          </cell>
          <cell r="G1341" t="str">
            <v>LC</v>
          </cell>
          <cell r="Q1341" t="str">
            <v>Y</v>
          </cell>
          <cell r="X1341" t="str">
            <v>Spizaetus nanus, S. lanceolatus, S. philippensis, S. pinskeri, S. nipalensis, S. alboniger and S. bartelsi (Sibley and Monroe 1990, 1993) and S. cirrhatus and S. floris (Gjershaug et al. 2004) have been transferred into the genus Nisaetus following Haring et al. (2006). S. africanus and Hieraaetus fasciatus (Sibley and Monroe 1990, 1993) have both been transferred into Aquila, also following Haring et al. (2006); and H. kienerii (Sibley and Monroe 1990, 1993) has been transferred into the resurrected genus Lophotriorchis. The BirdLife Taxonomic Working Group is aware that phylogenetic analyses have been published which have proposed moving H. pennatus into Aquila but as not all published studies are concordant we prefer not to take a decision on this until cladogenesis of the 'booted eagles' has been resolved.</v>
          </cell>
        </row>
        <row r="1342">
          <cell r="C1342" t="str">
            <v>Javan Hawk-eagle</v>
          </cell>
          <cell r="D1342" t="str">
            <v>Nisaetus bartelsi</v>
          </cell>
          <cell r="E1342" t="str">
            <v>(Stresemann, 1924)</v>
          </cell>
          <cell r="F1342" t="str">
            <v>R</v>
          </cell>
          <cell r="G1342" t="str">
            <v>EN</v>
          </cell>
          <cell r="Q1342" t="str">
            <v>Y</v>
          </cell>
          <cell r="X1342" t="str">
            <v>Spizaetus nanus, S. lanceolatus, S. philippensis, S. pinskeri, S. nipalensis, S. alboniger and S. bartelsi (Sibley and Monroe 1990, 1993) and S. cirrhatus and S. floris (Gjershaug et al. 2004) have been transferred into the genus Nisaetus following Haring et al. (2006). S. africanus and Hieraaetus fasciatus (Sibley and Monroe 1990, 1993) have both been transferred into Aquila, also following Haring et al. (2006); and H. kienerii (Sibley and Monroe 1990, 1993) has been transferred into the resurrected genus Lophotriorchis. The BirdLife Taxonomic Working Group is aware that phylogenetic analyses have been published which have proposed moving H. pennatus into Aquila but as not all published studies are concordant we prefer not to take a decision on this until cladogenesis of the 'booted eagles' has been resolved.</v>
          </cell>
        </row>
        <row r="1343">
          <cell r="C1343" t="str">
            <v>Sulawesi Hawk-eagle</v>
          </cell>
          <cell r="D1343" t="str">
            <v>Nisaetus lanceolatus</v>
          </cell>
          <cell r="E1343" t="str">
            <v>(Temminck &amp; Schlegel, 1844)</v>
          </cell>
          <cell r="F1343" t="str">
            <v>R</v>
          </cell>
          <cell r="G1343" t="str">
            <v>LC</v>
          </cell>
          <cell r="Q1343" t="str">
            <v>Y</v>
          </cell>
          <cell r="X1343" t="str">
            <v>Spizaetus nanus, S. lanceolatus, S. philippensis, S. pinskeri, S. nipalensis, S. alboniger and S. bartelsi (Sibley and Monroe 1990, 1993) and S. cirrhatus and S. floris (Gjershaug et al. 2004) have been transferred into the genus Nisaetus following Haring et al. (2006). S. africanus and Hieraaetus fasciatus (Sibley and Monroe 1990, 1993) have both been transferred into Aquila, also following Haring et al. (2006); and H. kienerii (Sibley and Monroe 1990, 1993) has been transferred into the resurrected genus Lophotriorchis. The BirdLife Taxonomic Working Group is aware that phylogenetic analyses have been published which have proposed moving H. pennatus into Aquila but as not all published studies are concordant we prefer not to take a decision on this until cladogenesis of the 'booted eagles' has been resolved.</v>
          </cell>
        </row>
        <row r="1344">
          <cell r="C1344" t="str">
            <v>Philippine Hawk-eagle</v>
          </cell>
          <cell r="D1344" t="str">
            <v>Nisaetus philippensis</v>
          </cell>
          <cell r="E1344" t="str">
            <v>(Gould, 1863)</v>
          </cell>
          <cell r="F1344" t="str">
            <v>R</v>
          </cell>
          <cell r="G1344" t="str">
            <v>VU</v>
          </cell>
          <cell r="Q1344" t="str">
            <v>Y</v>
          </cell>
          <cell r="X1344" t="str">
            <v>Spizaetus philippensis (Sibley and Monroe 1990, 1993) was split into S. philippensis and S. pinskeri by Gamauf et al. (2005), but this treatment has not been adopted by the BirdLife Taxonomic Working Group. Although the group accepts that pinskeri is well differentiated genetically, the case for separation at species level, taking account of the morphological character differences given by Gamauf et al. (1999), is not fully convincing. Spizaetus nanus, S. lanceolatus, S. philippensis, S. pinskeri, S. nipalensis, S. alboniger and S. bartelsi (Sibley and Monroe 1990, 1993) and S. cirrhatus and S. floris (Gjershaug et al. 2004) have been transferred into the genus Nisaetus following Haring et al. (2006). S. africanus and Hieraaetus fasciatus (Sibley and Monroe 1990, 1993) have both been transferred into Aquila, also following Haring et al. (2006); and H. kienerii (Sibley and Monroe 1990, 1993) has been transferred into the resurrected genus Lophotriorchis. The BirdLife Taxonomic Working Group is aware that phylogenetic analyses have been published which have proposed moving H. pennatus into Aquila but as not all published studies are concordant we prefer not to take a decision on this until cladogenesis of the 'booted eagles' has been resolved.</v>
          </cell>
        </row>
        <row r="1345">
          <cell r="D1345" t="str">
            <v>Nisaetus pinskeri</v>
          </cell>
          <cell r="E1345" t="str">
            <v>[Preleuthner &amp; Gamauf, 1998]</v>
          </cell>
          <cell r="F1345" t="str">
            <v>NR</v>
          </cell>
          <cell r="G1345" t="str">
            <v>NR</v>
          </cell>
          <cell r="T1345" t="str">
            <v>Y</v>
          </cell>
          <cell r="U1345" t="str">
            <v>Gamauf et al. (2005)</v>
          </cell>
          <cell r="V1345" t="str">
            <v>Spizaetus pinskeri (13)</v>
          </cell>
          <cell r="X1345" t="str">
            <v xml:space="preserve">Spizaetus philippensis (Sibley and Monroe 1990, 1993) was split into S. philippensis and S. pinskeri by Gamauf et al. (2005), but this treatment has not been adopted by the BirdLife Taxonomic Working Group. Although the group accepts that pinskeri is well differentiated genetically, the case for separation at species level, taking account of the morphological character differences given by Gamauf et al. (1999), is not fully convincing. Spizaetus nanus, S. lanceolatus, S. philippensis, S. pinskeri, S. nipalensis, S. alboniger and S. bartelsi (Sibley and Monroe 1990, 1993) and S. cirrhatus and S. floris (Gjershaug et al. 2004) have been transferred into the genus Nisaetus following Haring et al. (2006). </v>
          </cell>
        </row>
        <row r="1346">
          <cell r="C1346" t="str">
            <v>Wallace's Hawk-eagle</v>
          </cell>
          <cell r="D1346" t="str">
            <v>Nisaetus nanus</v>
          </cell>
          <cell r="E1346" t="str">
            <v>(Wallace, 1868)</v>
          </cell>
          <cell r="F1346" t="str">
            <v>R</v>
          </cell>
          <cell r="G1346" t="str">
            <v>VU</v>
          </cell>
          <cell r="Q1346" t="str">
            <v>Y</v>
          </cell>
          <cell r="X1346" t="str">
            <v>Spizaetus nanus, S. lanceolatus, S. philippensis, S. pinskeri, S. nipalensis, S. alboniger and S. bartelsi (Sibley and Monroe 1990, 1993) and S. cirrhatus and S. floris (Gjershaug et al. 2004) have been transferred into the genus Nisaetus following Haring et al. (2006). S. africanus and Hieraaetus fasciatus (Sibley and Monroe 1990, 1993) have both been transferred into Aquila, also following Haring et al. (2006); and H. kienerii (Sibley and Monroe 1990, 1993) has been transferred into the resurrected genus Lophotriorchis. The BirdLife Taxonomic Working Group is aware that phylogenetic analyses have been published which have proposed moving H. pennatus into Aquila but as not all published studies are concordant we prefer not to take a decision on this until cladogenesis of the 'booted eagles' has been resolved.</v>
          </cell>
        </row>
        <row r="1347">
          <cell r="C1347" t="str">
            <v>Black Hawk-eagle</v>
          </cell>
          <cell r="D1347" t="str">
            <v>Spizaetus tyrannus</v>
          </cell>
          <cell r="E1347" t="str">
            <v>(Wied, 1820)</v>
          </cell>
          <cell r="F1347" t="str">
            <v>R</v>
          </cell>
          <cell r="G1347" t="str">
            <v>LC</v>
          </cell>
          <cell r="I1347" t="str">
            <v>Y</v>
          </cell>
          <cell r="P1347" t="str">
            <v>Y</v>
          </cell>
          <cell r="Q1347" t="str">
            <v>Y</v>
          </cell>
          <cell r="R1347" t="str">
            <v>Y</v>
          </cell>
        </row>
        <row r="1348">
          <cell r="C1348" t="str">
            <v>Black-and-white Hawk-eagle</v>
          </cell>
          <cell r="D1348" t="str">
            <v>Spizaetus melanoleucus</v>
          </cell>
          <cell r="E1348" t="str">
            <v>(Vieillot, 1816)</v>
          </cell>
          <cell r="F1348" t="str">
            <v>R</v>
          </cell>
          <cell r="G1348" t="str">
            <v>LC</v>
          </cell>
          <cell r="I1348" t="str">
            <v>Y</v>
          </cell>
          <cell r="P1348" t="str">
            <v>Y</v>
          </cell>
          <cell r="Q1348" t="str">
            <v>Y</v>
          </cell>
          <cell r="R1348" t="str">
            <v>Y</v>
          </cell>
          <cell r="V1348" t="str">
            <v>Spizastur melanoleucus (10); Spizastur melanoleucus (11)</v>
          </cell>
          <cell r="X1348" t="str">
            <v>Spizastur melanoleucus (Sibley and Monroe 1990, 1993) is transfered to the genus Spizaetus following SACC (2006) and AOU (2007).</v>
          </cell>
        </row>
        <row r="1349">
          <cell r="C1349" t="str">
            <v>Ornate Hawk-eagle</v>
          </cell>
          <cell r="D1349" t="str">
            <v>Spizaetus ornatus</v>
          </cell>
          <cell r="E1349" t="str">
            <v>(Daudin, 1800)</v>
          </cell>
          <cell r="F1349" t="str">
            <v>R</v>
          </cell>
          <cell r="G1349" t="str">
            <v>LC</v>
          </cell>
          <cell r="I1349" t="str">
            <v>Y</v>
          </cell>
          <cell r="P1349" t="str">
            <v>Y</v>
          </cell>
          <cell r="Q1349" t="str">
            <v>Y</v>
          </cell>
          <cell r="R1349" t="str">
            <v>Y</v>
          </cell>
        </row>
        <row r="1350">
          <cell r="C1350" t="str">
            <v>Black-and-chestnut Eagle</v>
          </cell>
          <cell r="D1350" t="str">
            <v>Spizaetus isidori</v>
          </cell>
          <cell r="E1350" t="str">
            <v>(Des Murs, 1845)</v>
          </cell>
          <cell r="F1350" t="str">
            <v>R</v>
          </cell>
          <cell r="G1350" t="str">
            <v>VU</v>
          </cell>
          <cell r="P1350" t="str">
            <v>Y</v>
          </cell>
          <cell r="Q1350" t="str">
            <v>Y</v>
          </cell>
          <cell r="R1350" t="str">
            <v>Y</v>
          </cell>
          <cell r="V1350" t="str">
            <v>Oroaetus isidori (10); Oroaetus isidori (11)</v>
          </cell>
          <cell r="X1350" t="str">
            <v>Oroaetus isidori (Sibley and Monroe 1990, 1993) is transfered to the genus Spizaetus following SACC (2006).</v>
          </cell>
        </row>
        <row r="1351">
          <cell r="C1351" t="str">
            <v>Crowned Hawk-eagle</v>
          </cell>
          <cell r="D1351" t="str">
            <v>Stephanoaetus coronatus</v>
          </cell>
          <cell r="E1351" t="str">
            <v>(Linnaeus, 1766)</v>
          </cell>
          <cell r="F1351" t="str">
            <v>R</v>
          </cell>
          <cell r="G1351" t="str">
            <v>LC</v>
          </cell>
          <cell r="N1351" t="str">
            <v>Y</v>
          </cell>
          <cell r="Q1351" t="str">
            <v>Y</v>
          </cell>
          <cell r="W1351" t="str">
            <v>Crowned Eagle (7); Crowned Eagle (15)</v>
          </cell>
        </row>
        <row r="1352">
          <cell r="C1352" t="str">
            <v>Great Bustard</v>
          </cell>
          <cell r="D1352" t="str">
            <v>Otis tarda</v>
          </cell>
          <cell r="E1352" t="str">
            <v>Linnaeus, 1758</v>
          </cell>
          <cell r="F1352" t="str">
            <v>R</v>
          </cell>
          <cell r="G1352" t="str">
            <v>VU</v>
          </cell>
          <cell r="H1352" t="str">
            <v>Y</v>
          </cell>
          <cell r="M1352" t="str">
            <v>Y</v>
          </cell>
          <cell r="Q1352" t="str">
            <v>Y</v>
          </cell>
        </row>
        <row r="1353">
          <cell r="C1353" t="str">
            <v>Arabian Bustard</v>
          </cell>
          <cell r="D1353" t="str">
            <v>Ardeotis arabs</v>
          </cell>
          <cell r="E1353" t="str">
            <v>(Linnaeus, 1758)</v>
          </cell>
          <cell r="F1353" t="str">
            <v>R</v>
          </cell>
          <cell r="G1353" t="str">
            <v>LC</v>
          </cell>
          <cell r="H1353" t="str">
            <v>Y</v>
          </cell>
          <cell r="M1353" t="str">
            <v>Y</v>
          </cell>
          <cell r="N1353" t="str">
            <v>Y</v>
          </cell>
          <cell r="Q1353" t="str">
            <v>Y</v>
          </cell>
        </row>
        <row r="1354">
          <cell r="C1354" t="str">
            <v>Kori Bustard</v>
          </cell>
          <cell r="D1354" t="str">
            <v>Ardeotis kori</v>
          </cell>
          <cell r="E1354" t="str">
            <v>(Burchell, 1822)</v>
          </cell>
          <cell r="F1354" t="str">
            <v>R</v>
          </cell>
          <cell r="G1354" t="str">
            <v>LC</v>
          </cell>
          <cell r="N1354" t="str">
            <v>Y</v>
          </cell>
          <cell r="Q1354" t="str">
            <v>Y</v>
          </cell>
        </row>
        <row r="1355">
          <cell r="C1355" t="str">
            <v>Great Indian Bustard</v>
          </cell>
          <cell r="D1355" t="str">
            <v>Ardeotis nigriceps</v>
          </cell>
          <cell r="E1355" t="str">
            <v>(Vigors, 1831)</v>
          </cell>
          <cell r="F1355" t="str">
            <v>R</v>
          </cell>
          <cell r="G1355" t="str">
            <v>EN</v>
          </cell>
          <cell r="Q1355" t="str">
            <v>Y</v>
          </cell>
          <cell r="W1355" t="str">
            <v>Indian Bustard (10)</v>
          </cell>
        </row>
        <row r="1356">
          <cell r="C1356" t="str">
            <v>Australian Bustard</v>
          </cell>
          <cell r="D1356" t="str">
            <v>Ardeotis australis</v>
          </cell>
          <cell r="E1356" t="str">
            <v>(Gray, 1829)</v>
          </cell>
          <cell r="F1356" t="str">
            <v>R</v>
          </cell>
          <cell r="G1356" t="str">
            <v>NT</v>
          </cell>
          <cell r="L1356" t="str">
            <v>Y</v>
          </cell>
          <cell r="Q1356" t="str">
            <v>Y</v>
          </cell>
        </row>
        <row r="1357">
          <cell r="C1357" t="str">
            <v>Houbara Bustard</v>
          </cell>
          <cell r="D1357" t="str">
            <v>Chlamydotis undulata</v>
          </cell>
          <cell r="E1357" t="str">
            <v>(Jacquin, 1784)</v>
          </cell>
          <cell r="F1357" t="str">
            <v>R</v>
          </cell>
          <cell r="G1357" t="str">
            <v>VU</v>
          </cell>
          <cell r="H1357" t="str">
            <v>Y</v>
          </cell>
          <cell r="M1357" t="str">
            <v>Y</v>
          </cell>
          <cell r="N1357" t="str">
            <v>Y</v>
          </cell>
          <cell r="Q1357" t="str">
            <v>Y</v>
          </cell>
          <cell r="W1357" t="str">
            <v>Houbara (6)</v>
          </cell>
          <cell r="X1357" t="str">
            <v>Chlamydotis undulata (Sibley and Monroe 1990, 1993) was split into C. undulata and C. macqueenii by several authors (Sangster 1996, Sangster et al. 1999, Knox et al. 2002). However, following review of the most comprehensive summary of differences between the two taxa by Gaucher et al. (1996) the BirdLife Taxonomic Working Group reject this treatment because reported differences are small and there remains uncertainty over the consistency of differences between the two taxa. With more evidence on fully consistent ethological differences across the ranges of the two forms, this may change.</v>
          </cell>
        </row>
        <row r="1358">
          <cell r="D1358" t="str">
            <v>Chlamydotis macqueenii</v>
          </cell>
          <cell r="E1358" t="str">
            <v>(J.E. Gray, 1832)</v>
          </cell>
          <cell r="F1358" t="str">
            <v>NR</v>
          </cell>
          <cell r="G1358" t="str">
            <v>NR</v>
          </cell>
          <cell r="H1358" t="str">
            <v>Y</v>
          </cell>
          <cell r="X1358" t="str">
            <v>Chlamydotis undulata (Sibley and Monroe 1990, 1993) was split into C. undulata and C. macqueenii by several authors (Sangster 1996, Sangster et al. 1999, Knox et al. 2002). However, following review of the most comprehensive summary of differences between the two taxa by Gaucher et al. (1996) the BirdLife Taxonomic Working Group reject this treatment because reported differences are small and there remains uncertainty over the consistency of differences between the two taxa. With more evidence on fully consistent ethological differences across the ranges of the two forms, this may change.</v>
          </cell>
        </row>
        <row r="1359">
          <cell r="C1359" t="str">
            <v>Denham's Bustard</v>
          </cell>
          <cell r="D1359" t="str">
            <v>Neotis denhami</v>
          </cell>
          <cell r="E1359" t="str">
            <v>(Children, 1826)</v>
          </cell>
          <cell r="F1359" t="str">
            <v>R</v>
          </cell>
          <cell r="G1359" t="str">
            <v>NT</v>
          </cell>
          <cell r="H1359" t="str">
            <v>Y</v>
          </cell>
          <cell r="M1359" t="str">
            <v>Y</v>
          </cell>
          <cell r="N1359" t="str">
            <v>Y</v>
          </cell>
          <cell r="Q1359" t="str">
            <v>Y</v>
          </cell>
          <cell r="W1359" t="str">
            <v>Stanley Bustard (10)</v>
          </cell>
        </row>
        <row r="1360">
          <cell r="C1360" t="str">
            <v>Ludwig's Bustard</v>
          </cell>
          <cell r="D1360" t="str">
            <v>Neotis ludwigii</v>
          </cell>
          <cell r="E1360" t="str">
            <v>(Rüppell, 1837)</v>
          </cell>
          <cell r="F1360" t="str">
            <v>R</v>
          </cell>
          <cell r="G1360" t="str">
            <v>EN</v>
          </cell>
          <cell r="N1360" t="str">
            <v>Y</v>
          </cell>
          <cell r="Q1360" t="str">
            <v>Y</v>
          </cell>
        </row>
        <row r="1361">
          <cell r="C1361" t="str">
            <v>Nubian Bustard</v>
          </cell>
          <cell r="D1361" t="str">
            <v>Neotis nuba</v>
          </cell>
          <cell r="E1361" t="str">
            <v>(Cretzschmar, 1826)</v>
          </cell>
          <cell r="F1361" t="str">
            <v>R</v>
          </cell>
          <cell r="G1361" t="str">
            <v>NT</v>
          </cell>
          <cell r="H1361" t="str">
            <v>Y</v>
          </cell>
          <cell r="M1361" t="str">
            <v>Y</v>
          </cell>
          <cell r="N1361" t="str">
            <v>Y</v>
          </cell>
          <cell r="Q1361" t="str">
            <v>Y</v>
          </cell>
        </row>
        <row r="1362">
          <cell r="C1362" t="str">
            <v>Heuglin's Bustard</v>
          </cell>
          <cell r="D1362" t="str">
            <v>Neotis heuglinii</v>
          </cell>
          <cell r="E1362" t="str">
            <v>(Hartlaub, 1859)</v>
          </cell>
          <cell r="F1362" t="str">
            <v>R</v>
          </cell>
          <cell r="G1362" t="str">
            <v>LC</v>
          </cell>
          <cell r="N1362" t="str">
            <v>Y</v>
          </cell>
          <cell r="Q1362" t="str">
            <v>Y</v>
          </cell>
        </row>
        <row r="1363">
          <cell r="C1363" t="str">
            <v>Savile's Bustard</v>
          </cell>
          <cell r="D1363" t="str">
            <v>Eupodotis savilei</v>
          </cell>
          <cell r="E1363" t="str">
            <v>(Lynes, 1920)</v>
          </cell>
          <cell r="F1363" t="str">
            <v>R</v>
          </cell>
          <cell r="G1363" t="str">
            <v>LC</v>
          </cell>
          <cell r="Q1363" t="str">
            <v>Y</v>
          </cell>
          <cell r="X1363" t="str">
            <v>Eupodotis ruficrista, E. savilei and E. gindiana (Sibley and Monroe 1990, 1993) are retained as separate species contra Dowsett and Forbes-Watson (1993) who include savilei and gindiana as subspecies of E. ruficrista.</v>
          </cell>
        </row>
        <row r="1364">
          <cell r="C1364" t="str">
            <v>Buff-crested Bustard</v>
          </cell>
          <cell r="D1364" t="str">
            <v>Eupodotis gindiana</v>
          </cell>
          <cell r="E1364" t="str">
            <v>Oustalet, 1881</v>
          </cell>
          <cell r="F1364" t="str">
            <v>R</v>
          </cell>
          <cell r="G1364" t="str">
            <v>LC</v>
          </cell>
          <cell r="Q1364" t="str">
            <v>Y</v>
          </cell>
          <cell r="X1364" t="str">
            <v>Eupodotis ruficrista, E. savilei and E. gindiana (Sibley and Monroe 1990, 1993) are retained as separate species contra Dowsett and Forbes-Watson (1993) who include savilei and gindiana as subspecies of E. ruficrista.</v>
          </cell>
        </row>
        <row r="1365">
          <cell r="C1365" t="str">
            <v>Red-crested Bustard</v>
          </cell>
          <cell r="D1365" t="str">
            <v>Eupodotis ruficrista</v>
          </cell>
          <cell r="E1365" t="str">
            <v>(Smith, 1836)</v>
          </cell>
          <cell r="F1365" t="str">
            <v>R</v>
          </cell>
          <cell r="G1365" t="str">
            <v>LC</v>
          </cell>
          <cell r="Q1365" t="str">
            <v>Y</v>
          </cell>
          <cell r="X1365" t="str">
            <v>Eupodotis ruficrista, E. savilei and E. gindiana (Sibley and Monroe 1990, 1993) are retained as separate species contra Dowsett and Forbes-Watson (1993) who include savilei and gindiana as subspecies of E. ruficrista.</v>
          </cell>
        </row>
        <row r="1366">
          <cell r="D1366" t="str">
            <v>Eupodotis ruficrista</v>
          </cell>
          <cell r="E1366" t="str">
            <v>(Smith, 1836)</v>
          </cell>
          <cell r="F1366" t="str">
            <v>NR</v>
          </cell>
          <cell r="G1366" t="str">
            <v>NR</v>
          </cell>
          <cell r="N1366" t="str">
            <v>Y</v>
          </cell>
          <cell r="X1366" t="str">
            <v>Eupodotis ruficrista, E. savilei and E. gindiana (Sibley and Monroe 1990, 1993) are retained as separate species contra Dowsett and Forbes-Watson (1993) who include savilei and gindiana as subspecies of E. ruficrista.</v>
          </cell>
        </row>
        <row r="1367">
          <cell r="C1367" t="str">
            <v>White-quilled Bustard</v>
          </cell>
          <cell r="D1367" t="str">
            <v>Eupodotis afraoides</v>
          </cell>
          <cell r="E1367" t="str">
            <v>(Smith, 1831)</v>
          </cell>
          <cell r="F1367" t="str">
            <v>R</v>
          </cell>
          <cell r="G1367" t="str">
            <v>LC</v>
          </cell>
          <cell r="Q1367" t="str">
            <v>Y</v>
          </cell>
          <cell r="X1367" t="str">
            <v>Eupodotis afra and E. afraoides (Sibley and Monroe 1990, 1993) are retained as separate species contra Dowsett and Forbes-Watson (1993) who include afraoides as a subspecies of E. afra.</v>
          </cell>
        </row>
        <row r="1368">
          <cell r="C1368" t="str">
            <v>Black Bustard</v>
          </cell>
          <cell r="D1368" t="str">
            <v>Eupodotis afra</v>
          </cell>
          <cell r="E1368" t="str">
            <v>(Linnaeus, 1766)</v>
          </cell>
          <cell r="F1368" t="str">
            <v>R</v>
          </cell>
          <cell r="G1368" t="str">
            <v>LC</v>
          </cell>
          <cell r="Q1368" t="str">
            <v>Y</v>
          </cell>
          <cell r="X1368" t="str">
            <v>Eupodotis afra and E. afraoides (Sibley and Monroe 1990, 1993) are retained as separate species contra Dowsett and Forbes-Watson (1993) who include afraoides as a subspecies of E. afra.</v>
          </cell>
        </row>
        <row r="1369">
          <cell r="D1369" t="str">
            <v>Eupodotis afra</v>
          </cell>
          <cell r="E1369" t="str">
            <v>(Linnaeus, 1766)</v>
          </cell>
          <cell r="F1369" t="str">
            <v>NR</v>
          </cell>
          <cell r="G1369" t="str">
            <v>NR</v>
          </cell>
          <cell r="N1369" t="str">
            <v>Y</v>
          </cell>
          <cell r="X1369" t="str">
            <v>Eupodotis afra and E. afraoides (Sibley and Monroe 1990, 1993) are retained as separate species contra Dowsett and Forbes-Watson (1993) who include afraoides as a subspecies of E. afra.</v>
          </cell>
        </row>
        <row r="1370">
          <cell r="C1370" t="str">
            <v>Rueppell's Bustard</v>
          </cell>
          <cell r="D1370" t="str">
            <v>Eupodotis rueppellii</v>
          </cell>
          <cell r="E1370" t="str">
            <v>(Wahlberg, 1856)</v>
          </cell>
          <cell r="F1370" t="str">
            <v>R</v>
          </cell>
          <cell r="G1370" t="str">
            <v>LC</v>
          </cell>
          <cell r="N1370" t="str">
            <v>Y</v>
          </cell>
          <cell r="Q1370" t="str">
            <v>Y</v>
          </cell>
          <cell r="W1370" t="str">
            <v>Rüppell's Korhaan (7); Rüppell's Bustard (14); Rüppell's Korhaan (15)</v>
          </cell>
        </row>
        <row r="1371">
          <cell r="C1371" t="str">
            <v>Karoo Bustard</v>
          </cell>
          <cell r="D1371" t="str">
            <v>Eupodotis vigorsii</v>
          </cell>
          <cell r="E1371" t="str">
            <v>(Smith, 1831)</v>
          </cell>
          <cell r="F1371" t="str">
            <v>R</v>
          </cell>
          <cell r="G1371" t="str">
            <v>LC</v>
          </cell>
          <cell r="N1371" t="str">
            <v>Y</v>
          </cell>
          <cell r="Q1371" t="str">
            <v>Y</v>
          </cell>
          <cell r="W1371" t="str">
            <v>Karoo Korhaan (7); Karoo Korhaan (15)</v>
          </cell>
        </row>
        <row r="1372">
          <cell r="C1372" t="str">
            <v>Little Brown Bustard</v>
          </cell>
          <cell r="D1372" t="str">
            <v>Eupodotis humilis</v>
          </cell>
          <cell r="E1372" t="str">
            <v>(Blyth, 1856)</v>
          </cell>
          <cell r="F1372" t="str">
            <v>R</v>
          </cell>
          <cell r="G1372" t="str">
            <v>NT</v>
          </cell>
          <cell r="N1372" t="str">
            <v>Y</v>
          </cell>
          <cell r="Q1372" t="str">
            <v>Y</v>
          </cell>
        </row>
        <row r="1373">
          <cell r="C1373" t="str">
            <v>White-bellied Bustard</v>
          </cell>
          <cell r="D1373" t="str">
            <v>Eupodotis senegalensis</v>
          </cell>
          <cell r="E1373" t="str">
            <v>(Vieillot, 1820)</v>
          </cell>
          <cell r="F1373" t="str">
            <v>R</v>
          </cell>
          <cell r="G1373" t="str">
            <v>LC</v>
          </cell>
          <cell r="N1373" t="str">
            <v>Y</v>
          </cell>
          <cell r="Q1373" t="str">
            <v>Y</v>
          </cell>
        </row>
        <row r="1374">
          <cell r="C1374" t="str">
            <v>Blue Bustard</v>
          </cell>
          <cell r="D1374" t="str">
            <v>Eupodotis caerulescens</v>
          </cell>
          <cell r="E1374" t="str">
            <v>(Vieillot, 1820)</v>
          </cell>
          <cell r="F1374" t="str">
            <v>R</v>
          </cell>
          <cell r="G1374" t="str">
            <v>NT</v>
          </cell>
          <cell r="N1374" t="str">
            <v>Y</v>
          </cell>
          <cell r="Q1374" t="str">
            <v>Y</v>
          </cell>
          <cell r="W1374" t="str">
            <v>Blue Korhaan (7); Blue Korhaan (15)</v>
          </cell>
        </row>
        <row r="1375">
          <cell r="C1375" t="str">
            <v>Black-bellied Bustard</v>
          </cell>
          <cell r="D1375" t="str">
            <v>Eupodotis melanogaster</v>
          </cell>
          <cell r="E1375" t="str">
            <v>(Rüppell, 1835)</v>
          </cell>
          <cell r="F1375" t="str">
            <v>R</v>
          </cell>
          <cell r="G1375" t="str">
            <v>LC</v>
          </cell>
          <cell r="N1375" t="str">
            <v>Y</v>
          </cell>
          <cell r="Q1375" t="str">
            <v>Y</v>
          </cell>
        </row>
        <row r="1376">
          <cell r="C1376" t="str">
            <v>Hartlaub's Bustard</v>
          </cell>
          <cell r="D1376" t="str">
            <v>Eupodotis hartlaubii</v>
          </cell>
          <cell r="E1376" t="str">
            <v>(Heuglin, 1863)</v>
          </cell>
          <cell r="F1376" t="str">
            <v>R</v>
          </cell>
          <cell r="G1376" t="str">
            <v>LC</v>
          </cell>
          <cell r="N1376" t="str">
            <v>Y</v>
          </cell>
          <cell r="Q1376" t="str">
            <v>Y</v>
          </cell>
        </row>
        <row r="1377">
          <cell r="C1377" t="str">
            <v>Bengal Florican</v>
          </cell>
          <cell r="D1377" t="str">
            <v>Houbaropsis bengalensis</v>
          </cell>
          <cell r="E1377" t="str">
            <v>(Gmelin, 1789)</v>
          </cell>
          <cell r="F1377" t="str">
            <v>R</v>
          </cell>
          <cell r="G1377" t="str">
            <v>CR</v>
          </cell>
          <cell r="Q1377" t="str">
            <v>Y</v>
          </cell>
          <cell r="V1377" t="str">
            <v>Eupodotis bengalensis (10)</v>
          </cell>
        </row>
        <row r="1378">
          <cell r="C1378" t="str">
            <v>Lesser Florican</v>
          </cell>
          <cell r="D1378" t="str">
            <v>Sypheotides indicus</v>
          </cell>
          <cell r="E1378" t="str">
            <v>(Miller, 1782)</v>
          </cell>
          <cell r="F1378" t="str">
            <v>R</v>
          </cell>
          <cell r="G1378" t="str">
            <v>EN</v>
          </cell>
          <cell r="Q1378" t="str">
            <v>Y</v>
          </cell>
          <cell r="V1378" t="str">
            <v>Eupodotis indica (10)</v>
          </cell>
          <cell r="X1378" t="str">
            <v>Gender agreement of species name follows David and Gosselin (2002b).</v>
          </cell>
        </row>
        <row r="1379">
          <cell r="C1379" t="str">
            <v>Little Bustard</v>
          </cell>
          <cell r="D1379" t="str">
            <v>Tetrax tetrax</v>
          </cell>
          <cell r="E1379" t="str">
            <v>(Linnaeus, 1758)</v>
          </cell>
          <cell r="F1379" t="str">
            <v>R</v>
          </cell>
          <cell r="G1379" t="str">
            <v>NT</v>
          </cell>
          <cell r="H1379" t="str">
            <v>Y</v>
          </cell>
          <cell r="M1379" t="str">
            <v>Y</v>
          </cell>
          <cell r="Q1379" t="str">
            <v>Y</v>
          </cell>
        </row>
        <row r="1380">
          <cell r="C1380" t="str">
            <v>White-breasted Mesite</v>
          </cell>
          <cell r="D1380" t="str">
            <v>Mesitornis variegatus</v>
          </cell>
          <cell r="E1380" t="str">
            <v>Geoffroy Saint-Hilaire, 1838</v>
          </cell>
          <cell r="F1380" t="str">
            <v>R</v>
          </cell>
          <cell r="G1380" t="str">
            <v>VU</v>
          </cell>
          <cell r="N1380" t="str">
            <v>Y</v>
          </cell>
          <cell r="Q1380" t="str">
            <v>Y</v>
          </cell>
          <cell r="V1380" t="str">
            <v>Mesitornis variegata (10)</v>
          </cell>
        </row>
        <row r="1381">
          <cell r="C1381" t="str">
            <v>Brown Mesite</v>
          </cell>
          <cell r="D1381" t="str">
            <v>Mesitornis unicolor</v>
          </cell>
          <cell r="E1381" t="str">
            <v>(Des Murs, 1845)</v>
          </cell>
          <cell r="F1381" t="str">
            <v>R</v>
          </cell>
          <cell r="G1381" t="str">
            <v>VU</v>
          </cell>
          <cell r="N1381" t="str">
            <v>Y</v>
          </cell>
          <cell r="Q1381" t="str">
            <v>Y</v>
          </cell>
        </row>
        <row r="1382">
          <cell r="C1382" t="str">
            <v>Subdesert Mesite</v>
          </cell>
          <cell r="D1382" t="str">
            <v>Monias benschi</v>
          </cell>
          <cell r="E1382" t="str">
            <v>Oustalet &amp; Grandidier, 1903</v>
          </cell>
          <cell r="F1382" t="str">
            <v>R</v>
          </cell>
          <cell r="G1382" t="str">
            <v>VU</v>
          </cell>
          <cell r="N1382" t="str">
            <v>Y</v>
          </cell>
          <cell r="Q1382" t="str">
            <v>Y</v>
          </cell>
          <cell r="W1382" t="str">
            <v>Bensch's Mesite (7)</v>
          </cell>
        </row>
        <row r="1383">
          <cell r="C1383" t="str">
            <v>Red-legged Seriema</v>
          </cell>
          <cell r="D1383" t="str">
            <v>Cariama cristata</v>
          </cell>
          <cell r="E1383" t="str">
            <v>(Linnaeus, 1766)</v>
          </cell>
          <cell r="F1383" t="str">
            <v>R</v>
          </cell>
          <cell r="G1383" t="str">
            <v>LC</v>
          </cell>
          <cell r="P1383" t="str">
            <v>Y</v>
          </cell>
          <cell r="Q1383" t="str">
            <v>Y</v>
          </cell>
          <cell r="R1383" t="str">
            <v>Y</v>
          </cell>
        </row>
        <row r="1384">
          <cell r="C1384" t="str">
            <v>Black-legged Seriema</v>
          </cell>
          <cell r="D1384" t="str">
            <v>Chunga burmeisteri</v>
          </cell>
          <cell r="E1384" t="str">
            <v>(Hartlaub, 1860)</v>
          </cell>
          <cell r="F1384" t="str">
            <v>R</v>
          </cell>
          <cell r="G1384" t="str">
            <v>LC</v>
          </cell>
          <cell r="P1384" t="str">
            <v>Y</v>
          </cell>
          <cell r="Q1384" t="str">
            <v>Y</v>
          </cell>
          <cell r="R1384" t="str">
            <v>Y</v>
          </cell>
        </row>
        <row r="1385">
          <cell r="C1385" t="str">
            <v>Kagu</v>
          </cell>
          <cell r="D1385" t="str">
            <v>Rhynochetos jubatus</v>
          </cell>
          <cell r="E1385" t="str">
            <v>Verreaux &amp; Des Murs, 1860</v>
          </cell>
          <cell r="F1385" t="str">
            <v>R</v>
          </cell>
          <cell r="G1385" t="str">
            <v>EN</v>
          </cell>
          <cell r="Q1385" t="str">
            <v>Y</v>
          </cell>
        </row>
        <row r="1386">
          <cell r="C1386" t="str">
            <v>Sunbittern</v>
          </cell>
          <cell r="D1386" t="str">
            <v>Eurypyga helias</v>
          </cell>
          <cell r="E1386" t="str">
            <v>(Pallas, 1781)</v>
          </cell>
          <cell r="F1386" t="str">
            <v>R</v>
          </cell>
          <cell r="G1386" t="str">
            <v>LC</v>
          </cell>
          <cell r="I1386" t="str">
            <v>Y</v>
          </cell>
          <cell r="P1386" t="str">
            <v>Y</v>
          </cell>
          <cell r="Q1386" t="str">
            <v>Y</v>
          </cell>
          <cell r="R1386" t="str">
            <v>Y</v>
          </cell>
        </row>
        <row r="1387">
          <cell r="C1387" t="str">
            <v>Hawkins's Rail</v>
          </cell>
          <cell r="D1387" t="str">
            <v>Diaphorapteryx hawkinsi</v>
          </cell>
          <cell r="E1387" t="str">
            <v>(Forbes, 1892)</v>
          </cell>
          <cell r="F1387" t="str">
            <v>R</v>
          </cell>
          <cell r="G1387" t="str">
            <v>EX</v>
          </cell>
          <cell r="T1387" t="str">
            <v>Y</v>
          </cell>
          <cell r="U1387" t="str">
            <v>Forbes (1892)</v>
          </cell>
          <cell r="X1387" t="str">
            <v>This species was not included in Brooks (2000) but new evidence suggests the species survived later than was supposed; into the 1500-1600s and perhaps even more recently (Cooper and Tennyson 2004).</v>
          </cell>
        </row>
        <row r="1388">
          <cell r="C1388" t="str">
            <v>Red Rail</v>
          </cell>
          <cell r="D1388" t="str">
            <v>Aphanapteryx bonasia</v>
          </cell>
          <cell r="E1388" t="str">
            <v>(Selys Longchamps, 1848)</v>
          </cell>
          <cell r="F1388" t="str">
            <v>R</v>
          </cell>
          <cell r="G1388" t="str">
            <v>EX</v>
          </cell>
          <cell r="K1388" t="str">
            <v>Y</v>
          </cell>
          <cell r="X1388" t="str">
            <v>Kuina mundyi and Pezocrex herberti3 are synonyms1.</v>
          </cell>
        </row>
        <row r="1389">
          <cell r="C1389" t="str">
            <v>Rodrigues Rail</v>
          </cell>
          <cell r="D1389" t="str">
            <v>Aphanapteryx leguati</v>
          </cell>
          <cell r="E1389" t="str">
            <v>(Milne-Edwards, 1874)</v>
          </cell>
          <cell r="F1389" t="str">
            <v>R</v>
          </cell>
          <cell r="G1389" t="str">
            <v>EX</v>
          </cell>
          <cell r="K1389" t="str">
            <v>Y</v>
          </cell>
        </row>
        <row r="1390">
          <cell r="C1390" t="str">
            <v>White-spotted Flufftail</v>
          </cell>
          <cell r="D1390" t="str">
            <v>Sarothrura pulchra</v>
          </cell>
          <cell r="E1390" t="str">
            <v>(Gray, 1829)</v>
          </cell>
          <cell r="F1390" t="str">
            <v>R</v>
          </cell>
          <cell r="G1390" t="str">
            <v>LC</v>
          </cell>
          <cell r="N1390" t="str">
            <v>Y</v>
          </cell>
          <cell r="Q1390" t="str">
            <v>Y</v>
          </cell>
        </row>
        <row r="1391">
          <cell r="C1391" t="str">
            <v>Buff-spotted Flufftail</v>
          </cell>
          <cell r="D1391" t="str">
            <v>Sarothrura elegans</v>
          </cell>
          <cell r="E1391" t="str">
            <v>(Smith, 1839)</v>
          </cell>
          <cell r="F1391" t="str">
            <v>R</v>
          </cell>
          <cell r="G1391" t="str">
            <v>LC</v>
          </cell>
          <cell r="N1391" t="str">
            <v>Y</v>
          </cell>
          <cell r="Q1391" t="str">
            <v>Y</v>
          </cell>
        </row>
        <row r="1392">
          <cell r="C1392" t="str">
            <v>Red-chested Flufftail</v>
          </cell>
          <cell r="D1392" t="str">
            <v>Sarothrura rufa</v>
          </cell>
          <cell r="E1392" t="str">
            <v>(Vieillot, 1819)</v>
          </cell>
          <cell r="F1392" t="str">
            <v>R</v>
          </cell>
          <cell r="G1392" t="str">
            <v>LC</v>
          </cell>
          <cell r="N1392" t="str">
            <v>Y</v>
          </cell>
          <cell r="Q1392" t="str">
            <v>Y</v>
          </cell>
        </row>
        <row r="1393">
          <cell r="C1393" t="str">
            <v>Chestnut-headed Flufftail</v>
          </cell>
          <cell r="D1393" t="str">
            <v>Sarothrura lugens</v>
          </cell>
          <cell r="E1393" t="str">
            <v>(Böhm, 1884)</v>
          </cell>
          <cell r="F1393" t="str">
            <v>R</v>
          </cell>
          <cell r="G1393" t="str">
            <v>LC</v>
          </cell>
          <cell r="N1393" t="str">
            <v>Y</v>
          </cell>
          <cell r="Q1393" t="str">
            <v>Y</v>
          </cell>
          <cell r="W1393" t="str">
            <v>Long-toed Flufftail (7)</v>
          </cell>
        </row>
        <row r="1394">
          <cell r="C1394" t="str">
            <v>Streaky-breasted Flufftail</v>
          </cell>
          <cell r="D1394" t="str">
            <v>Sarothrura boehmi</v>
          </cell>
          <cell r="E1394" t="str">
            <v>Reichenow, 1900</v>
          </cell>
          <cell r="F1394" t="str">
            <v>R</v>
          </cell>
          <cell r="G1394" t="str">
            <v>LC</v>
          </cell>
          <cell r="N1394" t="str">
            <v>Y</v>
          </cell>
          <cell r="Q1394" t="str">
            <v>Y</v>
          </cell>
        </row>
        <row r="1395">
          <cell r="C1395" t="str">
            <v>Striped Flufftail</v>
          </cell>
          <cell r="D1395" t="str">
            <v>Sarothrura affinis</v>
          </cell>
          <cell r="E1395" t="str">
            <v>(Smith, 1828)</v>
          </cell>
          <cell r="F1395" t="str">
            <v>R</v>
          </cell>
          <cell r="G1395" t="str">
            <v>LC</v>
          </cell>
          <cell r="N1395" t="str">
            <v>Y</v>
          </cell>
          <cell r="Q1395" t="str">
            <v>Y</v>
          </cell>
          <cell r="W1395" t="str">
            <v>Red-tailed Flufftail (7)</v>
          </cell>
        </row>
        <row r="1396">
          <cell r="C1396" t="str">
            <v>Madagascar Flufftail</v>
          </cell>
          <cell r="D1396" t="str">
            <v>Sarothrura insularis</v>
          </cell>
          <cell r="E1396" t="str">
            <v>(Sharpe, 1870)</v>
          </cell>
          <cell r="F1396" t="str">
            <v>R</v>
          </cell>
          <cell r="G1396" t="str">
            <v>LC</v>
          </cell>
          <cell r="N1396" t="str">
            <v>Y</v>
          </cell>
          <cell r="Q1396" t="str">
            <v>Y</v>
          </cell>
        </row>
        <row r="1397">
          <cell r="C1397" t="str">
            <v>White-winged Flufftail</v>
          </cell>
          <cell r="D1397" t="str">
            <v>Sarothrura ayresi</v>
          </cell>
          <cell r="E1397" t="str">
            <v>(Gurney, 1877)</v>
          </cell>
          <cell r="F1397" t="str">
            <v>R</v>
          </cell>
          <cell r="G1397" t="str">
            <v>EN</v>
          </cell>
          <cell r="N1397" t="str">
            <v>Y</v>
          </cell>
          <cell r="Q1397" t="str">
            <v>Y</v>
          </cell>
        </row>
        <row r="1398">
          <cell r="C1398" t="str">
            <v>Slender-billed Flufftail</v>
          </cell>
          <cell r="D1398" t="str">
            <v>Sarothrura watersi</v>
          </cell>
          <cell r="E1398" t="str">
            <v>(Bartlett, 1879)</v>
          </cell>
          <cell r="F1398" t="str">
            <v>R</v>
          </cell>
          <cell r="G1398" t="str">
            <v>EN</v>
          </cell>
          <cell r="N1398" t="str">
            <v>Y</v>
          </cell>
          <cell r="Q1398" t="str">
            <v>Y</v>
          </cell>
          <cell r="W1398" t="str">
            <v>Waters's Flufftail (7)</v>
          </cell>
        </row>
        <row r="1399">
          <cell r="C1399" t="str">
            <v>Nkulengu Rail</v>
          </cell>
          <cell r="D1399" t="str">
            <v>Himantornis haematopus</v>
          </cell>
          <cell r="E1399" t="str">
            <v>Hartlaub, 1855</v>
          </cell>
          <cell r="F1399" t="str">
            <v>R</v>
          </cell>
          <cell r="G1399" t="str">
            <v>LC</v>
          </cell>
          <cell r="N1399" t="str">
            <v>Y</v>
          </cell>
          <cell r="Q1399" t="str">
            <v>Y</v>
          </cell>
        </row>
        <row r="1400">
          <cell r="C1400" t="str">
            <v>Grey-throated Rail</v>
          </cell>
          <cell r="D1400" t="str">
            <v>Canirallus oculeus</v>
          </cell>
          <cell r="E1400" t="str">
            <v>(Hartlaub, 1855)</v>
          </cell>
          <cell r="F1400" t="str">
            <v>R</v>
          </cell>
          <cell r="G1400" t="str">
            <v>LC</v>
          </cell>
          <cell r="N1400" t="str">
            <v>Y</v>
          </cell>
          <cell r="Q1400" t="str">
            <v>Y</v>
          </cell>
        </row>
        <row r="1401">
          <cell r="C1401" t="str">
            <v>Madagascar Wood Rail</v>
          </cell>
          <cell r="D1401" t="str">
            <v>Canirallus kioloides</v>
          </cell>
          <cell r="E1401" t="str">
            <v>(Pucheran, 1845)</v>
          </cell>
          <cell r="F1401" t="str">
            <v>R</v>
          </cell>
          <cell r="G1401" t="str">
            <v>LC</v>
          </cell>
          <cell r="N1401" t="str">
            <v>Y</v>
          </cell>
          <cell r="Q1401" t="str">
            <v>Y</v>
          </cell>
          <cell r="W1401" t="str">
            <v>Madagascar Grey-throated Rail (7); Kioloides Rail (10)</v>
          </cell>
        </row>
        <row r="1402">
          <cell r="C1402" t="str">
            <v>Swinhoe's Rail</v>
          </cell>
          <cell r="D1402" t="str">
            <v>Coturnicops exquisitus</v>
          </cell>
          <cell r="E1402" t="str">
            <v>(Swinhoe, 1873)</v>
          </cell>
          <cell r="F1402" t="str">
            <v>R</v>
          </cell>
          <cell r="G1402" t="str">
            <v>VU</v>
          </cell>
          <cell r="Q1402" t="str">
            <v>Y</v>
          </cell>
        </row>
        <row r="1403">
          <cell r="C1403" t="str">
            <v>Yellow Rail</v>
          </cell>
          <cell r="D1403" t="str">
            <v>Coturnicops noveboracensis</v>
          </cell>
          <cell r="E1403" t="str">
            <v>(Gmelin, 1789)</v>
          </cell>
          <cell r="F1403" t="str">
            <v>R</v>
          </cell>
          <cell r="G1403" t="str">
            <v>LC</v>
          </cell>
          <cell r="I1403" t="str">
            <v>Y</v>
          </cell>
          <cell r="Q1403" t="str">
            <v>Y</v>
          </cell>
          <cell r="R1403" t="str">
            <v>Y</v>
          </cell>
        </row>
        <row r="1404">
          <cell r="C1404" t="str">
            <v>Speckled Rail</v>
          </cell>
          <cell r="D1404" t="str">
            <v>Coturnicops notatus</v>
          </cell>
          <cell r="E1404" t="str">
            <v>(Gould, 1841)</v>
          </cell>
          <cell r="F1404" t="str">
            <v>R</v>
          </cell>
          <cell r="G1404" t="str">
            <v>LC</v>
          </cell>
          <cell r="P1404" t="str">
            <v>Y</v>
          </cell>
          <cell r="Q1404" t="str">
            <v>Y</v>
          </cell>
          <cell r="R1404" t="str">
            <v>Y</v>
          </cell>
          <cell r="W1404" t="str">
            <v>Speckled Crake (15)</v>
          </cell>
        </row>
        <row r="1405">
          <cell r="C1405" t="str">
            <v>Ocellated Crake</v>
          </cell>
          <cell r="D1405" t="str">
            <v>Micropygia schomburgkii</v>
          </cell>
          <cell r="E1405" t="str">
            <v>(Schomburgk, 1848)</v>
          </cell>
          <cell r="F1405" t="str">
            <v>R</v>
          </cell>
          <cell r="G1405" t="str">
            <v>LC</v>
          </cell>
          <cell r="I1405" t="str">
            <v>Y</v>
          </cell>
          <cell r="P1405" t="str">
            <v>Y</v>
          </cell>
          <cell r="Q1405" t="str">
            <v>Y</v>
          </cell>
          <cell r="R1405" t="str">
            <v>Y</v>
          </cell>
        </row>
        <row r="1406">
          <cell r="C1406" t="str">
            <v>Chestnut Forest-rail</v>
          </cell>
          <cell r="D1406" t="str">
            <v>Rallina rubra</v>
          </cell>
          <cell r="E1406" t="str">
            <v>(Schlegel, 1871)</v>
          </cell>
          <cell r="F1406" t="str">
            <v>R</v>
          </cell>
          <cell r="G1406" t="str">
            <v>LC</v>
          </cell>
          <cell r="Q1406" t="str">
            <v>Y</v>
          </cell>
          <cell r="W1406" t="str">
            <v>Chestnut Forest Crake (15)</v>
          </cell>
        </row>
        <row r="1407">
          <cell r="C1407" t="str">
            <v>White-striped Forest-rail</v>
          </cell>
          <cell r="D1407" t="str">
            <v>Rallina leucospila</v>
          </cell>
          <cell r="E1407" t="str">
            <v>(Salvadori, 1875)</v>
          </cell>
          <cell r="F1407" t="str">
            <v>R</v>
          </cell>
          <cell r="G1407" t="str">
            <v>NT</v>
          </cell>
          <cell r="Q1407" t="str">
            <v>Y</v>
          </cell>
          <cell r="W1407" t="str">
            <v>White-striped Forest Crake (15)</v>
          </cell>
        </row>
        <row r="1408">
          <cell r="C1408" t="str">
            <v>Forbes's Forest-rail</v>
          </cell>
          <cell r="D1408" t="str">
            <v>Rallina forbesi</v>
          </cell>
          <cell r="E1408" t="str">
            <v>(Sharpe, 1887)</v>
          </cell>
          <cell r="F1408" t="str">
            <v>R</v>
          </cell>
          <cell r="G1408" t="str">
            <v>LC</v>
          </cell>
          <cell r="Q1408" t="str">
            <v>Y</v>
          </cell>
          <cell r="W1408" t="str">
            <v>Forbes's Forest Crake (15)</v>
          </cell>
        </row>
        <row r="1409">
          <cell r="C1409" t="str">
            <v>Mayr's Forest-rail</v>
          </cell>
          <cell r="D1409" t="str">
            <v>Rallina mayri</v>
          </cell>
          <cell r="E1409" t="str">
            <v>(Hartert, 1930)</v>
          </cell>
          <cell r="F1409" t="str">
            <v>R</v>
          </cell>
          <cell r="G1409" t="str">
            <v>DD</v>
          </cell>
          <cell r="Q1409" t="str">
            <v>Y</v>
          </cell>
          <cell r="W1409" t="str">
            <v>Mayr's Forest Crake (15)</v>
          </cell>
        </row>
        <row r="1410">
          <cell r="C1410" t="str">
            <v>Red-necked Crake</v>
          </cell>
          <cell r="D1410" t="str">
            <v>Rallina tricolor</v>
          </cell>
          <cell r="E1410" t="str">
            <v>Gray, 1858</v>
          </cell>
          <cell r="F1410" t="str">
            <v>R</v>
          </cell>
          <cell r="G1410" t="str">
            <v>LC</v>
          </cell>
          <cell r="L1410" t="str">
            <v>Y</v>
          </cell>
          <cell r="Q1410" t="str">
            <v>Y</v>
          </cell>
        </row>
        <row r="1411">
          <cell r="C1411" t="str">
            <v>Andaman Crake</v>
          </cell>
          <cell r="D1411" t="str">
            <v>Rallina canningi</v>
          </cell>
          <cell r="E1411" t="str">
            <v>(Blyth, 1863)</v>
          </cell>
          <cell r="F1411" t="str">
            <v>R</v>
          </cell>
          <cell r="G1411" t="str">
            <v>NT</v>
          </cell>
          <cell r="Q1411" t="str">
            <v>Y</v>
          </cell>
        </row>
        <row r="1412">
          <cell r="C1412" t="str">
            <v>Red-legged Crake</v>
          </cell>
          <cell r="D1412" t="str">
            <v>Rallina fasciata</v>
          </cell>
          <cell r="E1412" t="str">
            <v>(Raffles, 1822)</v>
          </cell>
          <cell r="F1412" t="str">
            <v>R</v>
          </cell>
          <cell r="G1412" t="str">
            <v>LC</v>
          </cell>
          <cell r="L1412" t="str">
            <v>Y</v>
          </cell>
          <cell r="Q1412" t="str">
            <v>Y</v>
          </cell>
        </row>
        <row r="1413">
          <cell r="C1413" t="str">
            <v>Slaty-legged Crake</v>
          </cell>
          <cell r="D1413" t="str">
            <v>Rallina eurizonoides</v>
          </cell>
          <cell r="E1413" t="str">
            <v>(Lafresnaye, 1845)</v>
          </cell>
          <cell r="F1413" t="str">
            <v>R</v>
          </cell>
          <cell r="G1413" t="str">
            <v>LC</v>
          </cell>
          <cell r="Q1413" t="str">
            <v>Y</v>
          </cell>
        </row>
        <row r="1414">
          <cell r="C1414" t="str">
            <v>Chestnut-headed Crake</v>
          </cell>
          <cell r="D1414" t="str">
            <v>Anurolimnas castaneiceps</v>
          </cell>
          <cell r="E1414" t="str">
            <v>Sclater &amp; Salvin, 1868</v>
          </cell>
          <cell r="F1414" t="str">
            <v>R</v>
          </cell>
          <cell r="G1414" t="str">
            <v>LC</v>
          </cell>
          <cell r="P1414" t="str">
            <v>Y</v>
          </cell>
          <cell r="Q1414" t="str">
            <v>Y</v>
          </cell>
          <cell r="R1414" t="str">
            <v>Y</v>
          </cell>
        </row>
        <row r="1415">
          <cell r="C1415" t="str">
            <v>Russet-crowned Crake</v>
          </cell>
          <cell r="D1415" t="str">
            <v>Anurolimnas viridis</v>
          </cell>
          <cell r="E1415" t="str">
            <v>(Müller, 1776)</v>
          </cell>
          <cell r="F1415" t="str">
            <v>R</v>
          </cell>
          <cell r="G1415" t="str">
            <v>LC</v>
          </cell>
          <cell r="P1415" t="str">
            <v>Y</v>
          </cell>
          <cell r="Q1415" t="str">
            <v>Y</v>
          </cell>
          <cell r="R1415" t="str">
            <v>Y</v>
          </cell>
          <cell r="V1415" t="str">
            <v>Laterallus viridis (11)</v>
          </cell>
        </row>
        <row r="1416">
          <cell r="C1416" t="str">
            <v>Black-banded Crake</v>
          </cell>
          <cell r="D1416" t="str">
            <v>Anurolimnas fasciatus</v>
          </cell>
          <cell r="E1416" t="str">
            <v>(Sclater &amp; Salvin, 1867)</v>
          </cell>
          <cell r="F1416" t="str">
            <v>R</v>
          </cell>
          <cell r="G1416" t="str">
            <v>LC</v>
          </cell>
          <cell r="P1416" t="str">
            <v>Y</v>
          </cell>
          <cell r="Q1416" t="str">
            <v>Y</v>
          </cell>
          <cell r="R1416" t="str">
            <v>Y</v>
          </cell>
          <cell r="V1416" t="str">
            <v>Laterallus fasciatus (11)</v>
          </cell>
        </row>
        <row r="1417">
          <cell r="C1417" t="str">
            <v>Rufous-sided Crake</v>
          </cell>
          <cell r="D1417" t="str">
            <v>Laterallus melanophaius</v>
          </cell>
          <cell r="E1417" t="str">
            <v>(Vieillot, 1819)</v>
          </cell>
          <cell r="F1417" t="str">
            <v>R</v>
          </cell>
          <cell r="G1417" t="str">
            <v>LC</v>
          </cell>
          <cell r="P1417" t="str">
            <v>Y</v>
          </cell>
          <cell r="Q1417" t="str">
            <v>Y</v>
          </cell>
          <cell r="R1417" t="str">
            <v>Y</v>
          </cell>
        </row>
        <row r="1418">
          <cell r="C1418" t="str">
            <v>Rusty-flanked Crake</v>
          </cell>
          <cell r="D1418" t="str">
            <v>Laterallus levraudi</v>
          </cell>
          <cell r="E1418" t="str">
            <v>(Sclater &amp; Salvin, 1868)</v>
          </cell>
          <cell r="F1418" t="str">
            <v>R</v>
          </cell>
          <cell r="G1418" t="str">
            <v>EN</v>
          </cell>
          <cell r="P1418" t="str">
            <v>Y</v>
          </cell>
          <cell r="Q1418" t="str">
            <v>Y</v>
          </cell>
          <cell r="R1418" t="str">
            <v>Y</v>
          </cell>
        </row>
        <row r="1419">
          <cell r="C1419" t="str">
            <v>Ruddy Crake</v>
          </cell>
          <cell r="D1419" t="str">
            <v>Laterallus ruber</v>
          </cell>
          <cell r="E1419" t="str">
            <v>(Sclater &amp; Salvin, 1860)</v>
          </cell>
          <cell r="F1419" t="str">
            <v>R</v>
          </cell>
          <cell r="G1419" t="str">
            <v>LC</v>
          </cell>
          <cell r="I1419" t="str">
            <v>Y</v>
          </cell>
          <cell r="Q1419" t="str">
            <v>Y</v>
          </cell>
          <cell r="R1419" t="str">
            <v>Y</v>
          </cell>
        </row>
        <row r="1420">
          <cell r="C1420" t="str">
            <v>White-throated Crake</v>
          </cell>
          <cell r="D1420" t="str">
            <v>Laterallus albigularis</v>
          </cell>
          <cell r="E1420" t="str">
            <v>(Lawrence, 1861)</v>
          </cell>
          <cell r="F1420" t="str">
            <v>R</v>
          </cell>
          <cell r="G1420" t="str">
            <v>LC</v>
          </cell>
          <cell r="I1420" t="str">
            <v>Y</v>
          </cell>
          <cell r="P1420" t="str">
            <v>Y</v>
          </cell>
          <cell r="Q1420" t="str">
            <v>Y</v>
          </cell>
          <cell r="R1420" t="str">
            <v>Y</v>
          </cell>
        </row>
        <row r="1421">
          <cell r="C1421" t="str">
            <v>Grey-breasted Crake</v>
          </cell>
          <cell r="D1421" t="str">
            <v>Laterallus exilis</v>
          </cell>
          <cell r="E1421" t="str">
            <v>(Temminck, 1831)</v>
          </cell>
          <cell r="F1421" t="str">
            <v>R</v>
          </cell>
          <cell r="G1421" t="str">
            <v>LC</v>
          </cell>
          <cell r="I1421" t="str">
            <v>Y</v>
          </cell>
          <cell r="P1421" t="str">
            <v>Y</v>
          </cell>
          <cell r="Q1421" t="str">
            <v>Y</v>
          </cell>
          <cell r="R1421" t="str">
            <v>Y</v>
          </cell>
          <cell r="W1421" t="str">
            <v>Gray-breasted Crake (2); Gray-breasted Crake (9)</v>
          </cell>
        </row>
        <row r="1422">
          <cell r="D1422" t="str">
            <v>Laterallus jamaicensis</v>
          </cell>
          <cell r="E1422" t="str">
            <v>(Gmelin, 1789)</v>
          </cell>
          <cell r="F1422" t="str">
            <v>NR</v>
          </cell>
          <cell r="G1422" t="str">
            <v>NR</v>
          </cell>
          <cell r="I1422" t="str">
            <v>Y</v>
          </cell>
          <cell r="P1422" t="str">
            <v>Y</v>
          </cell>
          <cell r="Q1422" t="str">
            <v>Y</v>
          </cell>
          <cell r="R1422" t="str">
            <v>Y</v>
          </cell>
          <cell r="X1422" t="str">
            <v>Laterallus jamaicensis (Sibley and Monroe 1990, 1993) has been split into L. jamaicensis and L. tuerosi following Fjeldså (1983), contra SACC (2005), pending the outcome of investigation into the taxonomy of this group by SACC.</v>
          </cell>
        </row>
        <row r="1423">
          <cell r="C1423" t="str">
            <v>Black Rail</v>
          </cell>
          <cell r="D1423" t="str">
            <v>Laterallus jamaicensis</v>
          </cell>
          <cell r="E1423" t="str">
            <v>(Gmelin, 1789)</v>
          </cell>
          <cell r="F1423" t="str">
            <v>R</v>
          </cell>
          <cell r="G1423" t="str">
            <v>NT</v>
          </cell>
          <cell r="T1423" t="str">
            <v>Y</v>
          </cell>
          <cell r="U1423" t="str">
            <v>Fjeldså (1983)</v>
          </cell>
          <cell r="X1423" t="str">
            <v>Laterallus jamaicensis (Sibley and Monroe 1990, 1993) has been split into L. jamaicensis and L. tuerosi following Fjeldså (1983), contra SACC (2005), pending the outcome of investigation into the taxonomy of this group by SACC.</v>
          </cell>
        </row>
        <row r="1424">
          <cell r="C1424" t="str">
            <v>Junin Rail</v>
          </cell>
          <cell r="D1424" t="str">
            <v>Laterallus tuerosi</v>
          </cell>
          <cell r="E1424" t="str">
            <v>Fjeldså, 1983</v>
          </cell>
          <cell r="F1424" t="str">
            <v>R</v>
          </cell>
          <cell r="G1424" t="str">
            <v>EN</v>
          </cell>
          <cell r="T1424" t="str">
            <v>Y</v>
          </cell>
          <cell r="U1424" t="str">
            <v>Fjeldså (1983)</v>
          </cell>
          <cell r="W1424" t="str">
            <v>Junín Rail (14); Junin Crake (15)</v>
          </cell>
          <cell r="X1424" t="str">
            <v>Laterallus jamaicensis (Sibley and Monroe 1990, 1993) has been split into L. jamaicensis and L. tuerosi following Fjeldså (1983), contra SACC (2005), pending the outcome of investigation into the taxonomy of this group by SACC.</v>
          </cell>
        </row>
        <row r="1425">
          <cell r="C1425" t="str">
            <v>Galapagos Rail</v>
          </cell>
          <cell r="D1425" t="str">
            <v>Laterallus spilonotus</v>
          </cell>
          <cell r="E1425" t="str">
            <v>(Gould, 1841)</v>
          </cell>
          <cell r="F1425" t="str">
            <v>R</v>
          </cell>
          <cell r="G1425" t="str">
            <v>VU</v>
          </cell>
          <cell r="P1425" t="str">
            <v>Y</v>
          </cell>
          <cell r="Q1425" t="str">
            <v>Y</v>
          </cell>
          <cell r="R1425" t="str">
            <v>Y</v>
          </cell>
          <cell r="W1425" t="str">
            <v>Galápagos Rail (14); Galapagos Crake (15)</v>
          </cell>
        </row>
        <row r="1426">
          <cell r="C1426" t="str">
            <v>Red-and-white Crake</v>
          </cell>
          <cell r="D1426" t="str">
            <v>Laterallus leucopyrrhus</v>
          </cell>
          <cell r="E1426" t="str">
            <v>(Vieillot, 1819)</v>
          </cell>
          <cell r="F1426" t="str">
            <v>R</v>
          </cell>
          <cell r="G1426" t="str">
            <v>LC</v>
          </cell>
          <cell r="P1426" t="str">
            <v>Y</v>
          </cell>
          <cell r="Q1426" t="str">
            <v>Y</v>
          </cell>
          <cell r="R1426" t="str">
            <v>Y</v>
          </cell>
        </row>
        <row r="1427">
          <cell r="C1427" t="str">
            <v>Rufous-faced Crake</v>
          </cell>
          <cell r="D1427" t="str">
            <v>Laterallus xenopterus</v>
          </cell>
          <cell r="E1427" t="str">
            <v>Conover, 1934</v>
          </cell>
          <cell r="F1427" t="str">
            <v>R</v>
          </cell>
          <cell r="G1427" t="str">
            <v>VU</v>
          </cell>
          <cell r="P1427" t="str">
            <v>Y</v>
          </cell>
          <cell r="Q1427" t="str">
            <v>Y</v>
          </cell>
          <cell r="R1427" t="str">
            <v>Y</v>
          </cell>
        </row>
        <row r="1428">
          <cell r="C1428" t="str">
            <v>Bar-winged Rail</v>
          </cell>
          <cell r="D1428" t="str">
            <v>Nesoclopeus poecilopterus</v>
          </cell>
          <cell r="E1428" t="str">
            <v>(Hartlaub, 1866)</v>
          </cell>
          <cell r="F1428" t="str">
            <v>R</v>
          </cell>
          <cell r="G1428" t="str">
            <v>EX</v>
          </cell>
          <cell r="K1428" t="str">
            <v>Y</v>
          </cell>
          <cell r="Q1428" t="str">
            <v>Y</v>
          </cell>
        </row>
        <row r="1429">
          <cell r="C1429" t="str">
            <v>Woodford's Rail</v>
          </cell>
          <cell r="D1429" t="str">
            <v>Nesoclopeus woodfordi</v>
          </cell>
          <cell r="E1429" t="str">
            <v>(Ogilvie-Grant, 1889)</v>
          </cell>
          <cell r="F1429" t="str">
            <v>R</v>
          </cell>
          <cell r="G1429" t="str">
            <v>NT</v>
          </cell>
          <cell r="Q1429" t="str">
            <v>Y</v>
          </cell>
        </row>
        <row r="1430">
          <cell r="C1430" t="str">
            <v>Weka</v>
          </cell>
          <cell r="D1430" t="str">
            <v>Gallirallus australis</v>
          </cell>
          <cell r="E1430" t="str">
            <v>(Sparrman, 1786)</v>
          </cell>
          <cell r="F1430" t="str">
            <v>R</v>
          </cell>
          <cell r="G1430" t="str">
            <v>VU</v>
          </cell>
          <cell r="Q1430" t="str">
            <v>Y</v>
          </cell>
          <cell r="S1430" t="str">
            <v>Y</v>
          </cell>
        </row>
        <row r="1431">
          <cell r="C1431" t="str">
            <v>New Caledonian Rail</v>
          </cell>
          <cell r="D1431" t="str">
            <v>Gallirallus lafresnayanus</v>
          </cell>
          <cell r="E1431" t="str">
            <v>Verreaux &amp; Des Murs, 1860</v>
          </cell>
          <cell r="F1431" t="str">
            <v>R</v>
          </cell>
          <cell r="G1431" t="str">
            <v>CR</v>
          </cell>
          <cell r="Q1431" t="str">
            <v>Y</v>
          </cell>
        </row>
        <row r="1432">
          <cell r="C1432" t="str">
            <v>Lord Howe Woodhen</v>
          </cell>
          <cell r="D1432" t="str">
            <v>Gallirallus sylvestris</v>
          </cell>
          <cell r="E1432" t="str">
            <v>(Sclater, 1869)</v>
          </cell>
          <cell r="F1432" t="str">
            <v>R</v>
          </cell>
          <cell r="G1432" t="str">
            <v>EN</v>
          </cell>
          <cell r="L1432" t="str">
            <v>Y</v>
          </cell>
          <cell r="Q1432" t="str">
            <v>Y</v>
          </cell>
          <cell r="W1432" t="str">
            <v>Lord Howe Rail (10)</v>
          </cell>
          <cell r="X1432" t="str">
            <v>Gallirallus conditicius (Sibley and Monroe 1990, 1993), known only from the type reputedly collected in the Apiang Group of the Gilbert Islands, Kiribati, in 1861, is not recognised as a separate species but is treated as a synonym of G. sylvestris (Greenway 1952, Olson 1992).</v>
          </cell>
        </row>
        <row r="1433">
          <cell r="D1433" t="str">
            <v>Gallirallus conditicius</v>
          </cell>
          <cell r="E1433" t="str">
            <v>(Peters &amp; Griscom, 1928)</v>
          </cell>
          <cell r="F1433" t="str">
            <v>NR</v>
          </cell>
          <cell r="G1433" t="str">
            <v>NR</v>
          </cell>
          <cell r="Q1433" t="str">
            <v>Y</v>
          </cell>
          <cell r="X1433" t="str">
            <v>Gallirallus conditicius (Sibley and Monroe 1990, 1993), known only from the type reputedly collected in the Apiang Group of the Gilbert Islands, Kiribati, in 1861, is not recognised as a separate species but is treated as a synonym of G. sylvestris (Greenway 1952, Olson 1992).</v>
          </cell>
        </row>
        <row r="1434">
          <cell r="C1434" t="str">
            <v>Okinawa Rail</v>
          </cell>
          <cell r="D1434" t="str">
            <v>Gallirallus okinawae</v>
          </cell>
          <cell r="E1434" t="str">
            <v>(Yamashina &amp; Mano, 1981)</v>
          </cell>
          <cell r="F1434" t="str">
            <v>R</v>
          </cell>
          <cell r="G1434" t="str">
            <v>EN</v>
          </cell>
          <cell r="Q1434" t="str">
            <v>Y</v>
          </cell>
        </row>
        <row r="1435">
          <cell r="C1435" t="str">
            <v>Calayan Rail</v>
          </cell>
          <cell r="D1435" t="str">
            <v>Gallirallus calayanensis</v>
          </cell>
          <cell r="E1435" t="str">
            <v>Allen, Oliveros, Espanola, Broad &amp; Gonzalez, 2004</v>
          </cell>
          <cell r="F1435" t="str">
            <v>R</v>
          </cell>
          <cell r="G1435" t="str">
            <v>VU</v>
          </cell>
          <cell r="T1435" t="str">
            <v>Y</v>
          </cell>
          <cell r="U1435" t="str">
            <v>Allen et al. (2004)</v>
          </cell>
          <cell r="X1435" t="str">
            <v>Described as new to science by Allen et al. (2004).</v>
          </cell>
        </row>
        <row r="1436">
          <cell r="C1436" t="str">
            <v>Barred Rail</v>
          </cell>
          <cell r="D1436" t="str">
            <v>Gallirallus torquatus</v>
          </cell>
          <cell r="E1436" t="str">
            <v>(Linnaeus, 1766)</v>
          </cell>
          <cell r="F1436" t="str">
            <v>R</v>
          </cell>
          <cell r="G1436" t="str">
            <v>LC</v>
          </cell>
          <cell r="Q1436" t="str">
            <v>Y</v>
          </cell>
        </row>
        <row r="1437">
          <cell r="C1437" t="str">
            <v>New Britain Rail</v>
          </cell>
          <cell r="D1437" t="str">
            <v>Gallirallus insignis</v>
          </cell>
          <cell r="E1437" t="str">
            <v>(Sclater, 1880)</v>
          </cell>
          <cell r="F1437" t="str">
            <v>R</v>
          </cell>
          <cell r="G1437" t="str">
            <v>NT</v>
          </cell>
          <cell r="Q1437" t="str">
            <v>Y</v>
          </cell>
          <cell r="W1437" t="str">
            <v>Pink-legged Rail (15)</v>
          </cell>
        </row>
        <row r="1438">
          <cell r="C1438" t="str">
            <v>Buff-banded Rail</v>
          </cell>
          <cell r="D1438" t="str">
            <v>Gallirallus philippensis</v>
          </cell>
          <cell r="E1438" t="str">
            <v>(Linnaeus, 1766)</v>
          </cell>
          <cell r="F1438" t="str">
            <v>R</v>
          </cell>
          <cell r="G1438" t="str">
            <v>LC</v>
          </cell>
          <cell r="L1438" t="str">
            <v>Y</v>
          </cell>
          <cell r="N1438" t="str">
            <v>Y</v>
          </cell>
          <cell r="Q1438" t="str">
            <v>Y</v>
          </cell>
          <cell r="S1438" t="str">
            <v>Y</v>
          </cell>
          <cell r="V1438" t="str">
            <v>Rallus philippensis (12)</v>
          </cell>
          <cell r="W1438" t="str">
            <v>Banded Land-Rail (7); Banded Rail (12)</v>
          </cell>
          <cell r="X1438" t="str">
            <v>Gallirallus sharpei (Sibley and Monroe 1990, 1993) is now considered a colour morph of Buff-banded Rail G. philippensis based on unpublished genetic work (R. W. R. J. Dekker in litt. 2008).</v>
          </cell>
        </row>
        <row r="1439">
          <cell r="C1439" t="str">
            <v>Roviana Rail</v>
          </cell>
          <cell r="D1439" t="str">
            <v>Gallirallus rovianae</v>
          </cell>
          <cell r="E1439" t="str">
            <v>Diamond, 1991</v>
          </cell>
          <cell r="F1439" t="str">
            <v>R</v>
          </cell>
          <cell r="G1439" t="str">
            <v>NT</v>
          </cell>
          <cell r="Q1439" t="str">
            <v>Y</v>
          </cell>
        </row>
        <row r="1440">
          <cell r="C1440" t="str">
            <v>Guam Rail</v>
          </cell>
          <cell r="D1440" t="str">
            <v>Gallirallus owstoni</v>
          </cell>
          <cell r="E1440" t="str">
            <v>(Rothschild, 1895)</v>
          </cell>
          <cell r="F1440" t="str">
            <v>R</v>
          </cell>
          <cell r="G1440" t="str">
            <v>EW</v>
          </cell>
          <cell r="Q1440" t="str">
            <v>Y</v>
          </cell>
        </row>
        <row r="1441">
          <cell r="C1441" t="str">
            <v>Wake Island Rail</v>
          </cell>
          <cell r="D1441" t="str">
            <v>Gallirallus wakensis</v>
          </cell>
          <cell r="E1441" t="str">
            <v>(Rothschild, 1903)</v>
          </cell>
          <cell r="F1441" t="str">
            <v>R</v>
          </cell>
          <cell r="G1441" t="str">
            <v>EX</v>
          </cell>
          <cell r="K1441" t="str">
            <v>Y</v>
          </cell>
          <cell r="Q1441" t="str">
            <v>Y</v>
          </cell>
        </row>
        <row r="1442">
          <cell r="C1442" t="str">
            <v>Tahiti Rail</v>
          </cell>
          <cell r="D1442" t="str">
            <v>Gallirallus pacificus</v>
          </cell>
          <cell r="E1442" t="str">
            <v>(Gmelin, 1789)</v>
          </cell>
          <cell r="F1442" t="str">
            <v>R</v>
          </cell>
          <cell r="G1442" t="str">
            <v>EX</v>
          </cell>
          <cell r="K1442" t="str">
            <v>Y</v>
          </cell>
          <cell r="Q1442" t="str">
            <v>Y</v>
          </cell>
          <cell r="X1442" t="str">
            <v>The name ecaudatus or ecaudata, often incorrectly used for this species, in fact refers to Buff-banded Rail G. philippensis4.</v>
          </cell>
        </row>
        <row r="1443">
          <cell r="C1443" t="str">
            <v>Dieffenbach's Rail</v>
          </cell>
          <cell r="D1443" t="str">
            <v>Gallirallus dieffenbachii</v>
          </cell>
          <cell r="E1443" t="str">
            <v>(Gray, 1843)</v>
          </cell>
          <cell r="F1443" t="str">
            <v>R</v>
          </cell>
          <cell r="G1443" t="str">
            <v>EX</v>
          </cell>
          <cell r="K1443" t="str">
            <v>Y</v>
          </cell>
          <cell r="Q1443" t="str">
            <v>Y</v>
          </cell>
        </row>
        <row r="1444">
          <cell r="D1444" t="str">
            <v>Gallirallus sharpei</v>
          </cell>
          <cell r="E1444" t="str">
            <v>(Büttikofer, 1895)</v>
          </cell>
          <cell r="F1444" t="str">
            <v>NR</v>
          </cell>
          <cell r="G1444" t="str">
            <v>NR</v>
          </cell>
          <cell r="Q1444" t="str">
            <v>Y</v>
          </cell>
          <cell r="X1444" t="str">
            <v>Gallirallus sharpei (Sibley and Monroe 1990, 1993) is now considered a colour morph of Buff-banded Rail G. philippensis based on unpublished genetic work (R. W. R. J. Dekker in litt. 2008).</v>
          </cell>
        </row>
        <row r="1445">
          <cell r="C1445" t="str">
            <v>Slaty-breasted Rail</v>
          </cell>
          <cell r="D1445" t="str">
            <v>Gallirallus striatus</v>
          </cell>
          <cell r="E1445" t="str">
            <v>(Linnaeus, 1766)</v>
          </cell>
          <cell r="F1445" t="str">
            <v>R</v>
          </cell>
          <cell r="G1445" t="str">
            <v>LC</v>
          </cell>
          <cell r="Q1445" t="str">
            <v>Y</v>
          </cell>
        </row>
        <row r="1446">
          <cell r="C1446" t="str">
            <v>Chatham Rail</v>
          </cell>
          <cell r="D1446" t="str">
            <v>Cabalus modestus</v>
          </cell>
          <cell r="E1446" t="str">
            <v>(Hutton, 1872)</v>
          </cell>
          <cell r="F1446" t="str">
            <v>R</v>
          </cell>
          <cell r="G1446" t="str">
            <v>EX</v>
          </cell>
          <cell r="K1446" t="str">
            <v>Y</v>
          </cell>
          <cell r="Q1446" t="str">
            <v>Y</v>
          </cell>
          <cell r="S1446" t="str">
            <v>Y</v>
          </cell>
          <cell r="V1446" t="str">
            <v>Gallirallus modestus (10); Rallus modestus (12)</v>
          </cell>
          <cell r="W1446" t="str">
            <v>Chatham Islands Rail (10); Chatham Island Rail (12)</v>
          </cell>
        </row>
        <row r="1447">
          <cell r="C1447" t="str">
            <v>Clapper Rail</v>
          </cell>
          <cell r="D1447" t="str">
            <v>Rallus longirostris</v>
          </cell>
          <cell r="E1447" t="str">
            <v>Boddaert, 1783</v>
          </cell>
          <cell r="F1447" t="str">
            <v>R</v>
          </cell>
          <cell r="G1447" t="str">
            <v>LC</v>
          </cell>
          <cell r="I1447" t="str">
            <v>Y</v>
          </cell>
          <cell r="P1447" t="str">
            <v>Y</v>
          </cell>
          <cell r="Q1447" t="str">
            <v>Y</v>
          </cell>
          <cell r="X1447" t="str">
            <v>Rallus longirostris (Sibley and Monroe 1990, 1993, AOU 1998) is retained as a species contra Stotz et al. (1996) who split it into R. longirostris and R. obsoletus. Rallus longirostris (Sibley and Monroe 1990, 1993) included R. tenuirostris, but Stotz et al. (1996) provisionally split R. tenuirostris from R. elegans. However, this split is not recognised, following AOU (2000) who retain the tenuirostris group within R. elegans.</v>
          </cell>
        </row>
        <row r="1448">
          <cell r="D1448" t="str">
            <v>Rallus longirostris</v>
          </cell>
          <cell r="E1448" t="str">
            <v>Boddaert, 1783</v>
          </cell>
          <cell r="F1448" t="str">
            <v>NR</v>
          </cell>
          <cell r="G1448" t="str">
            <v>NR</v>
          </cell>
          <cell r="R1448" t="str">
            <v>Y</v>
          </cell>
          <cell r="X1448" t="str">
            <v>Rallus longirostris (Sibley and Monroe 1990, 1993, AOU 1998) is retained as a species contra Stotz et al. (1996) who split it into R. longirostris and R. obsoletus. Rallus longirostris (Sibley and Monroe 1990, 1993) included R. tenuirostris, but Stotz et al. (1996) provisionally split R. tenuirostris from R. elegans. However, this split is not recognised, following AOU (2000) who retain the tenuirostris group within R. elegans.</v>
          </cell>
        </row>
        <row r="1449">
          <cell r="D1449" t="str">
            <v>Rallus obsoletus</v>
          </cell>
          <cell r="E1449" t="str">
            <v>Ridgway, 1874</v>
          </cell>
          <cell r="F1449" t="str">
            <v>NR</v>
          </cell>
          <cell r="G1449" t="str">
            <v>NR</v>
          </cell>
          <cell r="R1449" t="str">
            <v>Y</v>
          </cell>
          <cell r="X1449" t="str">
            <v>Rallus longirostris (Sibley and Monroe 1990, 1993, AOU 1998) is retained as a species contra Stotz et al. (1996) who split it into R. longirostris and R. obsoletus.</v>
          </cell>
        </row>
        <row r="1450">
          <cell r="D1450" t="str">
            <v>Rallus tenuirostris</v>
          </cell>
          <cell r="E1450" t="str">
            <v>Ridgway, 1874</v>
          </cell>
          <cell r="F1450" t="str">
            <v>NR</v>
          </cell>
          <cell r="G1450" t="str">
            <v>NR</v>
          </cell>
          <cell r="R1450" t="str">
            <v>Y</v>
          </cell>
          <cell r="X1450" t="str">
            <v>Rallus longirostris (Sibley and Monroe 1990, 1993) included R. tenuirostris, but Stotz et al. (1996) provisionally split R. tenuirostris from R. elegans. However, this split is not recognised, following AOU (2000) who retain the tenuirostris group within R. elegans.</v>
          </cell>
        </row>
        <row r="1451">
          <cell r="C1451" t="str">
            <v>King Rail</v>
          </cell>
          <cell r="D1451" t="str">
            <v>Rallus elegans</v>
          </cell>
          <cell r="E1451" t="str">
            <v>Audubon, 1834</v>
          </cell>
          <cell r="F1451" t="str">
            <v>R</v>
          </cell>
          <cell r="G1451" t="str">
            <v>LC</v>
          </cell>
          <cell r="I1451" t="str">
            <v>Y</v>
          </cell>
          <cell r="Q1451" t="str">
            <v>Y</v>
          </cell>
          <cell r="R1451" t="str">
            <v>Y</v>
          </cell>
          <cell r="X1451" t="str">
            <v>Rallus longirostris (Sibley and Monroe 1990, 1993) included R. tenuirostris, but Stotz et al. (1996) provisionally split R. tenuirostris from R. elegans. However, this split is not recognised, following AOU (2000) who retain the tenuirostris group within R. elegans.</v>
          </cell>
        </row>
        <row r="1452">
          <cell r="C1452" t="str">
            <v>Plain-flanked Rail</v>
          </cell>
          <cell r="D1452" t="str">
            <v>Rallus wetmorei</v>
          </cell>
          <cell r="E1452" t="str">
            <v>Zimmer &amp; Phelps, 1944</v>
          </cell>
          <cell r="F1452" t="str">
            <v>R</v>
          </cell>
          <cell r="G1452" t="str">
            <v>EN</v>
          </cell>
          <cell r="P1452" t="str">
            <v>Y</v>
          </cell>
          <cell r="Q1452" t="str">
            <v>Y</v>
          </cell>
          <cell r="R1452" t="str">
            <v>Y</v>
          </cell>
        </row>
        <row r="1453">
          <cell r="C1453" t="str">
            <v>Virginia Rail</v>
          </cell>
          <cell r="D1453" t="str">
            <v>Rallus limicola</v>
          </cell>
          <cell r="E1453" t="str">
            <v>Vieillot, 1819</v>
          </cell>
          <cell r="F1453" t="str">
            <v>R</v>
          </cell>
          <cell r="G1453" t="str">
            <v>LC</v>
          </cell>
          <cell r="I1453" t="str">
            <v>Y</v>
          </cell>
          <cell r="P1453" t="str">
            <v>Y</v>
          </cell>
          <cell r="Q1453" t="str">
            <v>Y</v>
          </cell>
          <cell r="R1453" t="str">
            <v>Y</v>
          </cell>
        </row>
        <row r="1454">
          <cell r="C1454" t="str">
            <v>Bogota Rail</v>
          </cell>
          <cell r="D1454" t="str">
            <v>Rallus semiplumbeus</v>
          </cell>
          <cell r="E1454" t="str">
            <v>Sclater, 1856</v>
          </cell>
          <cell r="F1454" t="str">
            <v>R</v>
          </cell>
          <cell r="G1454" t="str">
            <v>EN</v>
          </cell>
          <cell r="P1454" t="str">
            <v>Y</v>
          </cell>
          <cell r="Q1454" t="str">
            <v>Y</v>
          </cell>
          <cell r="R1454" t="str">
            <v>Y</v>
          </cell>
          <cell r="W1454" t="str">
            <v>Bogotá Rail (14)</v>
          </cell>
        </row>
        <row r="1455">
          <cell r="C1455" t="str">
            <v>Austral Rail</v>
          </cell>
          <cell r="D1455" t="str">
            <v>Rallus antarcticus</v>
          </cell>
          <cell r="E1455" t="str">
            <v>King, 1828</v>
          </cell>
          <cell r="F1455" t="str">
            <v>R</v>
          </cell>
          <cell r="G1455" t="str">
            <v>VU</v>
          </cell>
          <cell r="P1455" t="str">
            <v>Y</v>
          </cell>
          <cell r="Q1455" t="str">
            <v>Y</v>
          </cell>
          <cell r="R1455" t="str">
            <v>Y</v>
          </cell>
        </row>
        <row r="1456">
          <cell r="C1456" t="str">
            <v>Water Rail</v>
          </cell>
          <cell r="D1456" t="str">
            <v>Rallus aquaticus</v>
          </cell>
          <cell r="E1456" t="str">
            <v>Linnaeus, 1758</v>
          </cell>
          <cell r="F1456" t="str">
            <v>R</v>
          </cell>
          <cell r="G1456" t="str">
            <v>LC</v>
          </cell>
          <cell r="H1456" t="str">
            <v>Y</v>
          </cell>
          <cell r="M1456" t="str">
            <v>Y</v>
          </cell>
          <cell r="N1456" t="str">
            <v>Y</v>
          </cell>
          <cell r="Q1456" t="str">
            <v>Y</v>
          </cell>
          <cell r="W1456" t="str">
            <v>European Water Rail (7)</v>
          </cell>
        </row>
        <row r="1457">
          <cell r="C1457" t="str">
            <v>African Water Rail</v>
          </cell>
          <cell r="D1457" t="str">
            <v>Rallus caerulescens</v>
          </cell>
          <cell r="E1457" t="str">
            <v>Gmelin, 1789</v>
          </cell>
          <cell r="F1457" t="str">
            <v>R</v>
          </cell>
          <cell r="G1457" t="str">
            <v>LC</v>
          </cell>
          <cell r="N1457" t="str">
            <v>Y</v>
          </cell>
          <cell r="Q1457" t="str">
            <v>Y</v>
          </cell>
          <cell r="W1457" t="str">
            <v>Kaffir Rail (10); African Rail (15)</v>
          </cell>
        </row>
        <row r="1458">
          <cell r="C1458" t="str">
            <v>Madagascar Rail</v>
          </cell>
          <cell r="D1458" t="str">
            <v>Rallus madagascariensis</v>
          </cell>
          <cell r="E1458" t="str">
            <v>Verreaux, 1833</v>
          </cell>
          <cell r="F1458" t="str">
            <v>R</v>
          </cell>
          <cell r="G1458" t="str">
            <v>VU</v>
          </cell>
          <cell r="N1458" t="str">
            <v>Y</v>
          </cell>
          <cell r="Q1458" t="str">
            <v>Y</v>
          </cell>
          <cell r="W1458" t="str">
            <v>Madagascar Water Rail (7)</v>
          </cell>
        </row>
        <row r="1459">
          <cell r="D1459" t="str">
            <v>Rallus pectoralis</v>
          </cell>
          <cell r="F1459" t="str">
            <v>NR</v>
          </cell>
          <cell r="G1459" t="str">
            <v>NR</v>
          </cell>
          <cell r="S1459" t="str">
            <v>Y</v>
          </cell>
          <cell r="X1459" t="str">
            <v>Lewinia pectoralis and L. mirifica, cross-regional species, and L. muelleri, a New Zealand endemic (Sibley and Monroe 1990, 1993) are retained as separate species contra Turbott (1990) who include mirifica and muelleri as subspecies of L. pectoralis, pending revision of the New Zealand CheckList. Gender agreement of L. mirifica follows David and Gosselin (2002b).</v>
          </cell>
        </row>
        <row r="1460">
          <cell r="C1460" t="str">
            <v>Lewin's Rail</v>
          </cell>
          <cell r="D1460" t="str">
            <v>Lewinia pectoralis</v>
          </cell>
          <cell r="E1460" t="str">
            <v>(Temminck, 1831)</v>
          </cell>
          <cell r="F1460" t="str">
            <v>R</v>
          </cell>
          <cell r="G1460" t="str">
            <v>LC</v>
          </cell>
          <cell r="L1460" t="str">
            <v>Y</v>
          </cell>
          <cell r="Q1460" t="str">
            <v>Y</v>
          </cell>
          <cell r="X1460" t="str">
            <v>Lewinia pectoralis and L. muelleri (Sibley and Monroe 1990, 1993) are retained as separate species contra Turbott (1990) who include muelleri as a subspecies of L. pectoralis. This treatment is under review by the BirdLife Taxonomic Working Group.</v>
          </cell>
        </row>
        <row r="1461">
          <cell r="C1461" t="str">
            <v>Brown-banded Rail</v>
          </cell>
          <cell r="D1461" t="str">
            <v>Lewinia mirifica</v>
          </cell>
          <cell r="E1461" t="str">
            <v>(Parkes &amp; Amadon, 1959)</v>
          </cell>
          <cell r="F1461" t="str">
            <v>R</v>
          </cell>
          <cell r="G1461" t="str">
            <v>DD</v>
          </cell>
          <cell r="Q1461" t="str">
            <v>Y</v>
          </cell>
          <cell r="V1461" t="str">
            <v>Lewinia mirificus (10)</v>
          </cell>
          <cell r="X1461" t="str">
            <v>Lewinia pectoralis and L. mirifica, cross-regional species, and L. muelleri, a New Zealand endemic (Sibley and Monroe 1990, 1993) are retained as separate species contra Turbott (1990) who include mirifica and muelleri as subspecies of L. pectoralis, pending revision of the New Zealand CheckList. Gender agreement of species name follows David and Gosselin (2002b).</v>
          </cell>
        </row>
        <row r="1462">
          <cell r="C1462" t="str">
            <v>Auckland Islands Rail</v>
          </cell>
          <cell r="D1462" t="str">
            <v>Lewinia muelleri</v>
          </cell>
          <cell r="E1462" t="str">
            <v>(Rothschild, 1893)</v>
          </cell>
          <cell r="F1462" t="str">
            <v>R</v>
          </cell>
          <cell r="G1462" t="str">
            <v>VU</v>
          </cell>
          <cell r="Q1462" t="str">
            <v>Y</v>
          </cell>
          <cell r="W1462" t="str">
            <v>Auckland Rail (15)</v>
          </cell>
          <cell r="X1462" t="str">
            <v>Lewinia pectoralis and L. muelleri (Sibley and Monroe 1990, 1993) are retained as separate species contra Turbott (1990) who include muelleri as a subspecies of L. pectoralis. This treatment is under review by the BirdLife Taxonomic Working Group.</v>
          </cell>
        </row>
        <row r="1463">
          <cell r="C1463" t="str">
            <v>White-throated Rail</v>
          </cell>
          <cell r="D1463" t="str">
            <v>Dryolimnas cuvieri</v>
          </cell>
          <cell r="E1463" t="str">
            <v>(Pucheran, 1845)</v>
          </cell>
          <cell r="F1463" t="str">
            <v>R</v>
          </cell>
          <cell r="G1463" t="str">
            <v>LC</v>
          </cell>
          <cell r="N1463" t="str">
            <v>Y</v>
          </cell>
          <cell r="Q1463" t="str">
            <v>Y</v>
          </cell>
        </row>
        <row r="1464">
          <cell r="C1464" t="str">
            <v>African Crake</v>
          </cell>
          <cell r="D1464" t="str">
            <v>Crecopsis egregia</v>
          </cell>
          <cell r="E1464" t="str">
            <v>(Peters, 1854)</v>
          </cell>
          <cell r="F1464" t="str">
            <v>R</v>
          </cell>
          <cell r="G1464" t="str">
            <v>LC</v>
          </cell>
          <cell r="H1464" t="str">
            <v>Y</v>
          </cell>
          <cell r="N1464" t="str">
            <v>Y</v>
          </cell>
          <cell r="Q1464" t="str">
            <v>Y</v>
          </cell>
        </row>
        <row r="1465">
          <cell r="C1465" t="str">
            <v>Corncrake</v>
          </cell>
          <cell r="D1465" t="str">
            <v>Crex crex</v>
          </cell>
          <cell r="E1465" t="str">
            <v>(Linnaeus, 1758)</v>
          </cell>
          <cell r="F1465" t="str">
            <v>R</v>
          </cell>
          <cell r="G1465" t="str">
            <v>LC</v>
          </cell>
          <cell r="H1465" t="str">
            <v>Y</v>
          </cell>
          <cell r="I1465" t="str">
            <v>Y</v>
          </cell>
          <cell r="L1465" t="str">
            <v>Y</v>
          </cell>
          <cell r="M1465" t="str">
            <v>Y</v>
          </cell>
          <cell r="N1465" t="str">
            <v>Y</v>
          </cell>
          <cell r="Q1465" t="str">
            <v>Y</v>
          </cell>
          <cell r="W1465" t="str">
            <v>Corn Crake (1); Corn Crake (1); Corn Crake (2); Corn Crake (7); Corn Crake (10); Corn Crake (15)</v>
          </cell>
        </row>
        <row r="1466">
          <cell r="C1466" t="str">
            <v>Rouget's Rail</v>
          </cell>
          <cell r="D1466" t="str">
            <v>Rougetius rougetii</v>
          </cell>
          <cell r="E1466" t="str">
            <v>(Guérin-Méneville, 1843)</v>
          </cell>
          <cell r="F1466" t="str">
            <v>R</v>
          </cell>
          <cell r="G1466" t="str">
            <v>NT</v>
          </cell>
          <cell r="N1466" t="str">
            <v>Y</v>
          </cell>
          <cell r="Q1466" t="str">
            <v>Y</v>
          </cell>
        </row>
        <row r="1467">
          <cell r="C1467" t="str">
            <v>Snoring Rail</v>
          </cell>
          <cell r="D1467" t="str">
            <v>Aramidopsis plateni</v>
          </cell>
          <cell r="E1467" t="str">
            <v>(Blasius, 1886)</v>
          </cell>
          <cell r="F1467" t="str">
            <v>R</v>
          </cell>
          <cell r="G1467" t="str">
            <v>VU</v>
          </cell>
          <cell r="Q1467" t="str">
            <v>Y</v>
          </cell>
        </row>
        <row r="1468">
          <cell r="C1468" t="str">
            <v>Ascension Crake</v>
          </cell>
          <cell r="D1468" t="str">
            <v>Mundia elpenor</v>
          </cell>
          <cell r="E1468" t="str">
            <v>(Olson, 1973)</v>
          </cell>
          <cell r="F1468" t="str">
            <v>R</v>
          </cell>
          <cell r="G1468" t="str">
            <v>EX</v>
          </cell>
          <cell r="K1468" t="str">
            <v>Y</v>
          </cell>
          <cell r="T1468" t="str">
            <v>Y</v>
          </cell>
          <cell r="U1468" t="str">
            <v>Bourne et al. (2008)</v>
          </cell>
          <cell r="V1468" t="str">
            <v>Atlantisia elpenor (4); Atlantisia elpenor (13)</v>
          </cell>
          <cell r="W1468" t="str">
            <v>Ascension Flightless Crake (4)</v>
          </cell>
          <cell r="X1468" t="str">
            <v>Use of the genus Mundia follows (Bourne et al. 2003).</v>
          </cell>
        </row>
        <row r="1469">
          <cell r="C1469" t="str">
            <v>St Helena Crake</v>
          </cell>
          <cell r="D1469" t="str">
            <v>Atlantisia podarces</v>
          </cell>
          <cell r="E1469" t="str">
            <v>(Wetmore, 1963)</v>
          </cell>
          <cell r="F1469" t="str">
            <v>R</v>
          </cell>
          <cell r="G1469" t="str">
            <v>EX</v>
          </cell>
          <cell r="K1469" t="str">
            <v>Y</v>
          </cell>
        </row>
        <row r="1470">
          <cell r="C1470" t="str">
            <v>Inaccessible Rail</v>
          </cell>
          <cell r="D1470" t="str">
            <v>Atlantisia rogersi</v>
          </cell>
          <cell r="E1470" t="str">
            <v>Lowe, 1923</v>
          </cell>
          <cell r="F1470" t="str">
            <v>R</v>
          </cell>
          <cell r="G1470" t="str">
            <v>VU</v>
          </cell>
          <cell r="N1470" t="str">
            <v>Y</v>
          </cell>
          <cell r="Q1470" t="str">
            <v>Y</v>
          </cell>
          <cell r="W1470" t="str">
            <v>Inaccessible Island Rail (7); Inaccessible Island Rail (10); Inaccessible Island Rail (15)</v>
          </cell>
        </row>
        <row r="1471">
          <cell r="D1471" t="str">
            <v>Aramides gutturalis</v>
          </cell>
          <cell r="E1471" t="str">
            <v>Sharpe, 1894</v>
          </cell>
          <cell r="F1471" t="str">
            <v>NR</v>
          </cell>
          <cell r="G1471" t="str">
            <v>NR</v>
          </cell>
          <cell r="K1471" t="str">
            <v>Y</v>
          </cell>
          <cell r="X1471" t="str">
            <v>Aramides gutturalis (Brooks 2000) was treated by BirdLife as a recognised extinct species with the disclaimer 'this taxon has been ignored in recent literature (Livezey 1998), possibly as a result of the suggestion that the form may be a subspecies of Brown Wood-rail A. wolfi (Peters 1963) or a poorly prepared specimen of Grey-necked Wood-rail A. cajanea (Taylor 1996). It requires re-evaluation.' SACC do not accept it as a valid species, listing it under hybrids and dubious taxa with the note 'Aramides gutturalis Sharpe, 1894. "Red-throated Wood-Rail": known from a single specimen from Peru; treated as a distinct species by Peters (1934) and Hellmayr &amp; Conover (1942), although Peters (1934) predicted that it would prove to be a subspecies of A. wolfi; now considered to be a badly prepared specimen of A. cajanea (Meyer de Schauensee 1966, Taylor 1996).' Inspection of the type specimen by the BirdLife Taxonomic Working Group concluded that this taxon does not merit species status; it is now treated as not recognised in line with SACC (2006).</v>
          </cell>
        </row>
        <row r="1472">
          <cell r="C1472" t="str">
            <v>Little Wood-rail</v>
          </cell>
          <cell r="D1472" t="str">
            <v>Aramides mangle</v>
          </cell>
          <cell r="E1472" t="str">
            <v>(Spix, 1825)</v>
          </cell>
          <cell r="F1472" t="str">
            <v>R</v>
          </cell>
          <cell r="G1472" t="str">
            <v>LC</v>
          </cell>
          <cell r="P1472" t="str">
            <v>Y</v>
          </cell>
          <cell r="Q1472" t="str">
            <v>Y</v>
          </cell>
          <cell r="R1472" t="str">
            <v>Y</v>
          </cell>
          <cell r="W1472" t="str">
            <v>Little Wood Rail (15)</v>
          </cell>
        </row>
        <row r="1473">
          <cell r="C1473" t="str">
            <v>Rufous-necked Wood-rail</v>
          </cell>
          <cell r="D1473" t="str">
            <v>Aramides axillaris</v>
          </cell>
          <cell r="E1473" t="str">
            <v>Lawrence, 1863</v>
          </cell>
          <cell r="F1473" t="str">
            <v>R</v>
          </cell>
          <cell r="G1473" t="str">
            <v>LC</v>
          </cell>
          <cell r="I1473" t="str">
            <v>Y</v>
          </cell>
          <cell r="P1473" t="str">
            <v>Y</v>
          </cell>
          <cell r="Q1473" t="str">
            <v>Y</v>
          </cell>
          <cell r="R1473" t="str">
            <v>Y</v>
          </cell>
          <cell r="W1473" t="str">
            <v>Rufous-necked Wood Rail (15)</v>
          </cell>
        </row>
        <row r="1474">
          <cell r="C1474" t="str">
            <v>Grey-necked Wood-rail</v>
          </cell>
          <cell r="D1474" t="str">
            <v>Aramides cajanea</v>
          </cell>
          <cell r="E1474" t="str">
            <v>(Müller, 1776)</v>
          </cell>
          <cell r="F1474" t="str">
            <v>R</v>
          </cell>
          <cell r="G1474" t="str">
            <v>LC</v>
          </cell>
          <cell r="I1474" t="str">
            <v>Y</v>
          </cell>
          <cell r="P1474" t="str">
            <v>Y</v>
          </cell>
          <cell r="Q1474" t="str">
            <v>Y</v>
          </cell>
          <cell r="R1474" t="str">
            <v>Y</v>
          </cell>
          <cell r="W1474" t="str">
            <v>Gray-necked Wood-Rail (2); Gray-necked Wood-Rail (9); Grey-necked Wood Rail (15)</v>
          </cell>
        </row>
        <row r="1475">
          <cell r="C1475" t="str">
            <v>Brown Wood-rail</v>
          </cell>
          <cell r="D1475" t="str">
            <v>Aramides wolfi</v>
          </cell>
          <cell r="E1475" t="str">
            <v>Berlepsch &amp; Taczanowski, 1884</v>
          </cell>
          <cell r="F1475" t="str">
            <v>R</v>
          </cell>
          <cell r="G1475" t="str">
            <v>VU</v>
          </cell>
          <cell r="P1475" t="str">
            <v>Y</v>
          </cell>
          <cell r="Q1475" t="str">
            <v>Y</v>
          </cell>
          <cell r="R1475" t="str">
            <v>Y</v>
          </cell>
          <cell r="W1475" t="str">
            <v>Brown Wood Rail (15)</v>
          </cell>
        </row>
        <row r="1476">
          <cell r="C1476" t="str">
            <v>Giant Wood-rail</v>
          </cell>
          <cell r="D1476" t="str">
            <v>Aramides ypecaha</v>
          </cell>
          <cell r="E1476" t="str">
            <v>Vieillot, 1819</v>
          </cell>
          <cell r="F1476" t="str">
            <v>R</v>
          </cell>
          <cell r="G1476" t="str">
            <v>LC</v>
          </cell>
          <cell r="P1476" t="str">
            <v>Y</v>
          </cell>
          <cell r="Q1476" t="str">
            <v>Y</v>
          </cell>
          <cell r="R1476" t="str">
            <v>Y</v>
          </cell>
          <cell r="W1476" t="str">
            <v>Giant Wood Rail (15)</v>
          </cell>
        </row>
        <row r="1477">
          <cell r="C1477" t="str">
            <v>Slaty-breasted Wood-rail</v>
          </cell>
          <cell r="D1477" t="str">
            <v>Aramides saracura</v>
          </cell>
          <cell r="E1477" t="str">
            <v>(Spix, 1825)</v>
          </cell>
          <cell r="F1477" t="str">
            <v>R</v>
          </cell>
          <cell r="G1477" t="str">
            <v>LC</v>
          </cell>
          <cell r="P1477" t="str">
            <v>Y</v>
          </cell>
          <cell r="Q1477" t="str">
            <v>Y</v>
          </cell>
          <cell r="R1477" t="str">
            <v>Y</v>
          </cell>
          <cell r="W1477" t="str">
            <v>Slaty-breasted Wood Rail (15)</v>
          </cell>
        </row>
        <row r="1478">
          <cell r="C1478" t="str">
            <v>Red-winged Wood-rail</v>
          </cell>
          <cell r="D1478" t="str">
            <v>Aramides calopterus</v>
          </cell>
          <cell r="E1478" t="str">
            <v>Sclater &amp; Salvin, 1878</v>
          </cell>
          <cell r="F1478" t="str">
            <v>R</v>
          </cell>
          <cell r="G1478" t="str">
            <v>LC</v>
          </cell>
          <cell r="P1478" t="str">
            <v>Y</v>
          </cell>
          <cell r="Q1478" t="str">
            <v>Y</v>
          </cell>
          <cell r="R1478" t="str">
            <v>Y</v>
          </cell>
          <cell r="W1478" t="str">
            <v>Red-winged Wood Rail (15)</v>
          </cell>
        </row>
        <row r="1479">
          <cell r="C1479" t="str">
            <v>Uniform Crake</v>
          </cell>
          <cell r="D1479" t="str">
            <v>Amaurolimnas concolor</v>
          </cell>
          <cell r="E1479" t="str">
            <v>(Gosse, 1847)</v>
          </cell>
          <cell r="F1479" t="str">
            <v>R</v>
          </cell>
          <cell r="G1479" t="str">
            <v>LC</v>
          </cell>
          <cell r="I1479" t="str">
            <v>Y</v>
          </cell>
          <cell r="P1479" t="str">
            <v>Y</v>
          </cell>
          <cell r="Q1479" t="str">
            <v>Y</v>
          </cell>
          <cell r="R1479" t="str">
            <v>Y</v>
          </cell>
        </row>
        <row r="1480">
          <cell r="C1480" t="str">
            <v>Blue-faced Rail</v>
          </cell>
          <cell r="D1480" t="str">
            <v>Gymnocrex rosenbergii</v>
          </cell>
          <cell r="E1480" t="str">
            <v>(Schlegel, 1866)</v>
          </cell>
          <cell r="F1480" t="str">
            <v>R</v>
          </cell>
          <cell r="G1480" t="str">
            <v>VU</v>
          </cell>
          <cell r="Q1480" t="str">
            <v>Y</v>
          </cell>
          <cell r="W1480" t="str">
            <v>Bald-faced Rail (10)</v>
          </cell>
        </row>
        <row r="1481">
          <cell r="C1481" t="str">
            <v>Talaud Rail</v>
          </cell>
          <cell r="D1481" t="str">
            <v>Gymnocrex talaudensis</v>
          </cell>
          <cell r="E1481" t="str">
            <v>Lambert, 1998</v>
          </cell>
          <cell r="F1481" t="str">
            <v>R</v>
          </cell>
          <cell r="G1481" t="str">
            <v>EN</v>
          </cell>
          <cell r="T1481" t="str">
            <v>Y</v>
          </cell>
          <cell r="U1481" t="str">
            <v>Lambert (1998)</v>
          </cell>
          <cell r="X1481" t="str">
            <v>Described as new to science by Lambert (1998).</v>
          </cell>
        </row>
        <row r="1482">
          <cell r="C1482" t="str">
            <v>Bare-eyed Rail</v>
          </cell>
          <cell r="D1482" t="str">
            <v>Gymnocrex plumbeiventris</v>
          </cell>
          <cell r="E1482" t="str">
            <v>(Gray, 1862)</v>
          </cell>
          <cell r="F1482" t="str">
            <v>R</v>
          </cell>
          <cell r="G1482" t="str">
            <v>LC</v>
          </cell>
          <cell r="Q1482" t="str">
            <v>Y</v>
          </cell>
        </row>
        <row r="1483">
          <cell r="D1483" t="str">
            <v>Gymnocrex intactus</v>
          </cell>
          <cell r="E1483" t="str">
            <v xml:space="preserve">Sclater, 1869 </v>
          </cell>
          <cell r="F1483" t="str">
            <v>NR</v>
          </cell>
          <cell r="G1483" t="str">
            <v>NR</v>
          </cell>
          <cell r="K1483" t="str">
            <v>Y</v>
          </cell>
          <cell r="X1483" t="str">
            <v>Gymnocrex intactus is only known from the unique type (in Tring) collected by L. Brazier in the Solomon Islands and described by Sclater in 1869 (Knox and Walters 1994, Taylor 1998). However, many of Brazier's specimens reportedly from the Solomons were actually from New Ireland in which case G. intactus would be a synonym of Bare-eyed Rail G. plumbeiventris, and even if the specimen is labelled correctly, it is probably only subspecifically distinct from G. plumbeiventris (Taylor 1998).</v>
          </cell>
        </row>
        <row r="1484">
          <cell r="C1484" t="str">
            <v>Brown Crake</v>
          </cell>
          <cell r="D1484" t="str">
            <v>Amaurornis akool</v>
          </cell>
          <cell r="E1484" t="str">
            <v>(Sykes, 1832)</v>
          </cell>
          <cell r="F1484" t="str">
            <v>R</v>
          </cell>
          <cell r="G1484" t="str">
            <v>LC</v>
          </cell>
          <cell r="Q1484" t="str">
            <v>Y</v>
          </cell>
          <cell r="W1484" t="str">
            <v>Brown Bush-hen (15)</v>
          </cell>
        </row>
        <row r="1485">
          <cell r="C1485" t="str">
            <v>Bush-hen</v>
          </cell>
          <cell r="D1485" t="str">
            <v>Amaurornis olivacea</v>
          </cell>
          <cell r="E1485" t="str">
            <v>(Meyen, 1834)</v>
          </cell>
          <cell r="F1485" t="str">
            <v>R</v>
          </cell>
          <cell r="G1485" t="str">
            <v>LC</v>
          </cell>
          <cell r="Q1485" t="str">
            <v>Y</v>
          </cell>
          <cell r="V1485" t="str">
            <v>Amaurornis olivaceus (10)</v>
          </cell>
          <cell r="W1485" t="str">
            <v>Plain Bush-hen (15)</v>
          </cell>
          <cell r="X1485" t="str">
            <v>Gender agreement of species name follows David and Gosselin (2002b). Amaurornis olivacea and A. moluccana (Sibley and Monroe 1990, 1993), cross-regional species, are retained as separate species contra Christidis and Boles (1994) who include moluccana as a subspecies of olivacea.</v>
          </cell>
        </row>
        <row r="1486">
          <cell r="D1486" t="str">
            <v>Amaurornis olivaceus</v>
          </cell>
          <cell r="E1486" t="str">
            <v>(Meyen, 1834)</v>
          </cell>
          <cell r="F1486" t="str">
            <v>NR</v>
          </cell>
          <cell r="G1486" t="str">
            <v>NR</v>
          </cell>
          <cell r="T1486" t="str">
            <v>Y</v>
          </cell>
          <cell r="U1486" t="str">
            <v>Christidis and Boles (1994)</v>
          </cell>
          <cell r="X1486" t="str">
            <v>Amaurornis olivacea and A. moluccana (Sibley and Monroe 1990, 1993), cross-regional species, are retained as separate species contra Christidis and Boles (1994) who include moluccana as a subspecies of olivacea. Gender agreement of specific names follows David and Gosselin (2002b).</v>
          </cell>
        </row>
        <row r="1487">
          <cell r="C1487" t="str">
            <v>Isabelline Waterhen</v>
          </cell>
          <cell r="D1487" t="str">
            <v>Amaurornis isabellina</v>
          </cell>
          <cell r="E1487" t="str">
            <v>(Schlegel, 1865)</v>
          </cell>
          <cell r="F1487" t="str">
            <v>R</v>
          </cell>
          <cell r="G1487" t="str">
            <v>LC</v>
          </cell>
          <cell r="Q1487" t="str">
            <v>Y</v>
          </cell>
          <cell r="V1487" t="str">
            <v>Amaurornis isabellinus (10)</v>
          </cell>
          <cell r="W1487" t="str">
            <v>Isabelline Bush-hen (15)</v>
          </cell>
          <cell r="X1487" t="str">
            <v>Gender agreement of species name follows David and Gosselin (2002b).</v>
          </cell>
        </row>
        <row r="1488">
          <cell r="C1488" t="str">
            <v>Rufous-tailed Waterhen</v>
          </cell>
          <cell r="D1488" t="str">
            <v>Amaurornis moluccana</v>
          </cell>
          <cell r="E1488" t="str">
            <v>(Wallace, 1865)</v>
          </cell>
          <cell r="F1488" t="str">
            <v>R</v>
          </cell>
          <cell r="G1488" t="str">
            <v>LC</v>
          </cell>
          <cell r="L1488" t="str">
            <v>Y</v>
          </cell>
          <cell r="Q1488" t="str">
            <v>Y</v>
          </cell>
          <cell r="V1488" t="str">
            <v>Amaurornis moluccanus (10)</v>
          </cell>
          <cell r="W1488" t="str">
            <v>Pale-vented Bush-hen (5)</v>
          </cell>
          <cell r="X1488" t="str">
            <v>Gender agreement of species name follows David and Gosselin (2002b). Amaurornis olivacea and A. moluccana (Sibley and Monroe 1990, 1993), cross-regional species, are retained as separate species contra Christidis and Boles (1994) who include moluccana as a subspecies of olivacea.</v>
          </cell>
        </row>
        <row r="1489">
          <cell r="C1489" t="str">
            <v>White-breasted Waterhen</v>
          </cell>
          <cell r="D1489" t="str">
            <v>Amaurornis phoenicurus</v>
          </cell>
          <cell r="E1489" t="str">
            <v>(Pennant, 1769)</v>
          </cell>
          <cell r="F1489" t="str">
            <v>R</v>
          </cell>
          <cell r="G1489" t="str">
            <v>LC</v>
          </cell>
          <cell r="L1489" t="str">
            <v>Y</v>
          </cell>
          <cell r="Q1489" t="str">
            <v>Y</v>
          </cell>
        </row>
        <row r="1490">
          <cell r="C1490" t="str">
            <v>Black Crake</v>
          </cell>
          <cell r="D1490" t="str">
            <v>Amaurornis flavirostra</v>
          </cell>
          <cell r="E1490" t="str">
            <v>(Swainson, 1837)</v>
          </cell>
          <cell r="F1490" t="str">
            <v>R</v>
          </cell>
          <cell r="G1490" t="str">
            <v>LC</v>
          </cell>
          <cell r="H1490" t="str">
            <v>Y</v>
          </cell>
          <cell r="M1490" t="str">
            <v>Y</v>
          </cell>
          <cell r="N1490" t="str">
            <v>Y</v>
          </cell>
          <cell r="Q1490" t="str">
            <v>Y</v>
          </cell>
          <cell r="V1490" t="str">
            <v>Limnocorax flavirostra (1); Limnocorax flavirostra (6); Amaurornis flavirostris (7)</v>
          </cell>
        </row>
        <row r="1491">
          <cell r="C1491" t="str">
            <v>Sakalava Rail</v>
          </cell>
          <cell r="D1491" t="str">
            <v>Amaurornis olivieri</v>
          </cell>
          <cell r="E1491" t="str">
            <v>(Grandidier &amp; Berlioz, 1929)</v>
          </cell>
          <cell r="F1491" t="str">
            <v>R</v>
          </cell>
          <cell r="G1491" t="str">
            <v>EN</v>
          </cell>
          <cell r="N1491" t="str">
            <v>Y</v>
          </cell>
          <cell r="Q1491" t="str">
            <v>Y</v>
          </cell>
          <cell r="W1491" t="str">
            <v>Olivier's Rail (7)</v>
          </cell>
        </row>
        <row r="1492">
          <cell r="C1492" t="str">
            <v>Black-tailed Crake</v>
          </cell>
          <cell r="D1492" t="str">
            <v>Amaurornis bicolor</v>
          </cell>
          <cell r="E1492" t="str">
            <v>(Walden, 1872)</v>
          </cell>
          <cell r="F1492" t="str">
            <v>R</v>
          </cell>
          <cell r="G1492" t="str">
            <v>LC</v>
          </cell>
          <cell r="Q1492" t="str">
            <v>Y</v>
          </cell>
        </row>
        <row r="1493">
          <cell r="C1493" t="str">
            <v>Talaud Bush-hen</v>
          </cell>
          <cell r="D1493" t="str">
            <v>Amaurornis magnirostris</v>
          </cell>
          <cell r="E1493" t="str">
            <v>Lambert, 1998</v>
          </cell>
          <cell r="F1493" t="str">
            <v>R</v>
          </cell>
          <cell r="G1493" t="str">
            <v>VU</v>
          </cell>
          <cell r="T1493" t="str">
            <v>Y</v>
          </cell>
          <cell r="U1493" t="str">
            <v>Lambert (1998)</v>
          </cell>
          <cell r="X1493" t="str">
            <v>Described as new to science by Lambert (1998).</v>
          </cell>
        </row>
        <row r="1494">
          <cell r="C1494" t="str">
            <v>Miller's Rail</v>
          </cell>
          <cell r="D1494" t="str">
            <v>Porzana nigra</v>
          </cell>
          <cell r="E1494" t="str">
            <v>(J.F. Miller, 1784)</v>
          </cell>
          <cell r="F1494" t="str">
            <v>R</v>
          </cell>
          <cell r="G1494" t="str">
            <v>EX</v>
          </cell>
          <cell r="K1494" t="str">
            <v>Y</v>
          </cell>
        </row>
        <row r="1495">
          <cell r="C1495" t="str">
            <v>St Helena Rail</v>
          </cell>
          <cell r="D1495" t="str">
            <v>Porzana astrictocarpus</v>
          </cell>
          <cell r="E1495" t="str">
            <v>Olson, 1973</v>
          </cell>
          <cell r="F1495" t="str">
            <v>R</v>
          </cell>
          <cell r="G1495" t="str">
            <v>EX</v>
          </cell>
          <cell r="K1495" t="str">
            <v>Y</v>
          </cell>
        </row>
        <row r="1496">
          <cell r="C1496" t="str">
            <v>Little Crake</v>
          </cell>
          <cell r="D1496" t="str">
            <v>Porzana parva</v>
          </cell>
          <cell r="E1496" t="str">
            <v>(Scopoli, 1769)</v>
          </cell>
          <cell r="F1496" t="str">
            <v>R</v>
          </cell>
          <cell r="G1496" t="str">
            <v>LC</v>
          </cell>
          <cell r="H1496" t="str">
            <v>Y</v>
          </cell>
          <cell r="M1496" t="str">
            <v>Y</v>
          </cell>
          <cell r="N1496" t="str">
            <v>Y</v>
          </cell>
          <cell r="Q1496" t="str">
            <v>Y</v>
          </cell>
        </row>
        <row r="1497">
          <cell r="C1497" t="str">
            <v>Baillon's Crake</v>
          </cell>
          <cell r="D1497" t="str">
            <v>Porzana pusilla</v>
          </cell>
          <cell r="E1497" t="str">
            <v>(Pallas, 1776)</v>
          </cell>
          <cell r="F1497" t="str">
            <v>R</v>
          </cell>
          <cell r="G1497" t="str">
            <v>LC</v>
          </cell>
          <cell r="H1497" t="str">
            <v>Y</v>
          </cell>
          <cell r="L1497" t="str">
            <v>Y</v>
          </cell>
          <cell r="M1497" t="str">
            <v>Y</v>
          </cell>
          <cell r="N1497" t="str">
            <v>Y</v>
          </cell>
          <cell r="Q1497" t="str">
            <v>Y</v>
          </cell>
          <cell r="S1497" t="str">
            <v>Y</v>
          </cell>
          <cell r="W1497" t="str">
            <v>Marsh Crake (12)</v>
          </cell>
        </row>
        <row r="1498">
          <cell r="C1498" t="str">
            <v>Laysan Rail</v>
          </cell>
          <cell r="D1498" t="str">
            <v>Porzana palmeri</v>
          </cell>
          <cell r="E1498" t="str">
            <v>(Frohawk, 1892)</v>
          </cell>
          <cell r="F1498" t="str">
            <v>R</v>
          </cell>
          <cell r="G1498" t="str">
            <v>EX</v>
          </cell>
          <cell r="I1498" t="str">
            <v>Y</v>
          </cell>
          <cell r="K1498" t="str">
            <v>Y</v>
          </cell>
          <cell r="Q1498" t="str">
            <v>Y</v>
          </cell>
          <cell r="W1498" t="str">
            <v>Laysan Crake (4); Laysan Crake (10)</v>
          </cell>
        </row>
        <row r="1499">
          <cell r="C1499" t="str">
            <v>Spotted Crake</v>
          </cell>
          <cell r="D1499" t="str">
            <v>Porzana porzana</v>
          </cell>
          <cell r="E1499" t="str">
            <v>(Linnaeus, 1766)</v>
          </cell>
          <cell r="F1499" t="str">
            <v>R</v>
          </cell>
          <cell r="G1499" t="str">
            <v>LC</v>
          </cell>
          <cell r="H1499" t="str">
            <v>Y</v>
          </cell>
          <cell r="I1499" t="str">
            <v>Y</v>
          </cell>
          <cell r="M1499" t="str">
            <v>Y</v>
          </cell>
          <cell r="N1499" t="str">
            <v>Y</v>
          </cell>
          <cell r="Q1499" t="str">
            <v>Y</v>
          </cell>
        </row>
        <row r="1500">
          <cell r="C1500" t="str">
            <v>Australian Crake</v>
          </cell>
          <cell r="D1500" t="str">
            <v>Porzana fluminea</v>
          </cell>
          <cell r="E1500" t="str">
            <v>Gould, 1843</v>
          </cell>
          <cell r="F1500" t="str">
            <v>R</v>
          </cell>
          <cell r="G1500" t="str">
            <v>LC</v>
          </cell>
          <cell r="L1500" t="str">
            <v>Y</v>
          </cell>
          <cell r="Q1500" t="str">
            <v>Y</v>
          </cell>
          <cell r="W1500" t="str">
            <v>Australian Spotted Crake (5)</v>
          </cell>
        </row>
        <row r="1501">
          <cell r="C1501" t="str">
            <v>Sora</v>
          </cell>
          <cell r="D1501" t="str">
            <v>Porzana carolina</v>
          </cell>
          <cell r="E1501" t="str">
            <v>(Linnaeus, 1758)</v>
          </cell>
          <cell r="F1501" t="str">
            <v>R</v>
          </cell>
          <cell r="G1501" t="str">
            <v>LC</v>
          </cell>
          <cell r="H1501" t="str">
            <v>Y</v>
          </cell>
          <cell r="I1501" t="str">
            <v>Y</v>
          </cell>
          <cell r="M1501" t="str">
            <v>Y</v>
          </cell>
          <cell r="P1501" t="str">
            <v>Y</v>
          </cell>
          <cell r="Q1501" t="str">
            <v>Y</v>
          </cell>
          <cell r="R1501" t="str">
            <v>Y</v>
          </cell>
        </row>
        <row r="1502">
          <cell r="C1502" t="str">
            <v>Dot-winged Crake</v>
          </cell>
          <cell r="D1502" t="str">
            <v>Porzana spiloptera</v>
          </cell>
          <cell r="E1502" t="str">
            <v>Durnford, 1877</v>
          </cell>
          <cell r="F1502" t="str">
            <v>R</v>
          </cell>
          <cell r="G1502" t="str">
            <v>VU</v>
          </cell>
          <cell r="P1502" t="str">
            <v>Y</v>
          </cell>
          <cell r="Q1502" t="str">
            <v>Y</v>
          </cell>
          <cell r="R1502" t="str">
            <v>Y</v>
          </cell>
        </row>
        <row r="1503">
          <cell r="C1503" t="str">
            <v>Ash-throated Crake</v>
          </cell>
          <cell r="D1503" t="str">
            <v>Porzana albicollis</v>
          </cell>
          <cell r="E1503" t="str">
            <v>(Vieillot, 1819)</v>
          </cell>
          <cell r="F1503" t="str">
            <v>R</v>
          </cell>
          <cell r="G1503" t="str">
            <v>LC</v>
          </cell>
          <cell r="P1503" t="str">
            <v>Y</v>
          </cell>
          <cell r="Q1503" t="str">
            <v>Y</v>
          </cell>
          <cell r="R1503" t="str">
            <v>Y</v>
          </cell>
        </row>
        <row r="1504">
          <cell r="C1504" t="str">
            <v>Hawaiian Rail</v>
          </cell>
          <cell r="D1504" t="str">
            <v>Porzana sandwichensis</v>
          </cell>
          <cell r="E1504" t="str">
            <v>(Gmelin, 1789)</v>
          </cell>
          <cell r="F1504" t="str">
            <v>R</v>
          </cell>
          <cell r="G1504" t="str">
            <v>EX</v>
          </cell>
          <cell r="I1504" t="str">
            <v>Y</v>
          </cell>
          <cell r="K1504" t="str">
            <v>Y</v>
          </cell>
          <cell r="Q1504" t="str">
            <v>Y</v>
          </cell>
          <cell r="W1504" t="str">
            <v>Hawaiian Crake (4); Hawaiian Crake (10)</v>
          </cell>
          <cell r="X1504" t="str">
            <v>P. millsi (often incorrectly spelled "millei") is a synonym, used for the darker, probably immature, form of the species4.</v>
          </cell>
        </row>
        <row r="1505">
          <cell r="C1505" t="str">
            <v>Ruddy-breasted Crake</v>
          </cell>
          <cell r="D1505" t="str">
            <v>Porzana fusca</v>
          </cell>
          <cell r="E1505" t="str">
            <v>(Linnaeus, 1766)</v>
          </cell>
          <cell r="F1505" t="str">
            <v>R</v>
          </cell>
          <cell r="G1505" t="str">
            <v>LC</v>
          </cell>
          <cell r="L1505" t="str">
            <v>Y</v>
          </cell>
          <cell r="Q1505" t="str">
            <v>Y</v>
          </cell>
        </row>
        <row r="1506">
          <cell r="C1506" t="str">
            <v>Band-bellied Crake</v>
          </cell>
          <cell r="D1506" t="str">
            <v>Porzana paykullii</v>
          </cell>
          <cell r="E1506" t="str">
            <v>(Ljungh, 1813)</v>
          </cell>
          <cell r="F1506" t="str">
            <v>R</v>
          </cell>
          <cell r="G1506" t="str">
            <v>NT</v>
          </cell>
          <cell r="Q1506" t="str">
            <v>Y</v>
          </cell>
        </row>
        <row r="1507">
          <cell r="C1507" t="str">
            <v>Spotless Crake</v>
          </cell>
          <cell r="D1507" t="str">
            <v>Porzana tabuensis</v>
          </cell>
          <cell r="E1507" t="str">
            <v>(Gmelin, 1789)</v>
          </cell>
          <cell r="F1507" t="str">
            <v>R</v>
          </cell>
          <cell r="G1507" t="str">
            <v>LC</v>
          </cell>
          <cell r="L1507" t="str">
            <v>Y</v>
          </cell>
          <cell r="Q1507" t="str">
            <v>Y</v>
          </cell>
          <cell r="S1507" t="str">
            <v>Y</v>
          </cell>
        </row>
        <row r="1508">
          <cell r="C1508" t="str">
            <v>Kosrae Crake</v>
          </cell>
          <cell r="D1508" t="str">
            <v>Porzana monasa</v>
          </cell>
          <cell r="E1508" t="str">
            <v>(Kittlitz, 1858)</v>
          </cell>
          <cell r="F1508" t="str">
            <v>R</v>
          </cell>
          <cell r="G1508" t="str">
            <v>EX</v>
          </cell>
          <cell r="K1508" t="str">
            <v>Y</v>
          </cell>
          <cell r="Q1508" t="str">
            <v>Y</v>
          </cell>
        </row>
        <row r="1509">
          <cell r="C1509" t="str">
            <v>Henderson Crake</v>
          </cell>
          <cell r="D1509" t="str">
            <v>Porzana atra</v>
          </cell>
          <cell r="E1509" t="str">
            <v>North, 1908</v>
          </cell>
          <cell r="F1509" t="str">
            <v>R</v>
          </cell>
          <cell r="G1509" t="str">
            <v>VU</v>
          </cell>
          <cell r="Q1509" t="str">
            <v>Y</v>
          </cell>
          <cell r="W1509" t="str">
            <v>Henderson Island Crake (10); Red-eyed Crake (15)</v>
          </cell>
        </row>
        <row r="1510">
          <cell r="C1510" t="str">
            <v>Yellow-breasted Crake</v>
          </cell>
          <cell r="D1510" t="str">
            <v>Porzana flaviventer</v>
          </cell>
          <cell r="E1510" t="str">
            <v>(Boddaert, 1783)</v>
          </cell>
          <cell r="F1510" t="str">
            <v>R</v>
          </cell>
          <cell r="G1510" t="str">
            <v>LC</v>
          </cell>
          <cell r="I1510" t="str">
            <v>Y</v>
          </cell>
          <cell r="P1510" t="str">
            <v>Y</v>
          </cell>
          <cell r="Q1510" t="str">
            <v>Y</v>
          </cell>
          <cell r="R1510" t="str">
            <v>Y</v>
          </cell>
        </row>
        <row r="1511">
          <cell r="C1511" t="str">
            <v>White-browed Crake</v>
          </cell>
          <cell r="D1511" t="str">
            <v>Porzana cinerea</v>
          </cell>
          <cell r="E1511" t="str">
            <v>(Vieillot, 1819)</v>
          </cell>
          <cell r="F1511" t="str">
            <v>R</v>
          </cell>
          <cell r="G1511" t="str">
            <v>LC</v>
          </cell>
          <cell r="L1511" t="str">
            <v>Y</v>
          </cell>
          <cell r="Q1511" t="str">
            <v>Y</v>
          </cell>
          <cell r="V1511" t="str">
            <v>Amaurornis cinerea (5)</v>
          </cell>
        </row>
        <row r="1512">
          <cell r="C1512" t="str">
            <v>Striped Crake</v>
          </cell>
          <cell r="D1512" t="str">
            <v>Aenigmatolimnas marginalis</v>
          </cell>
          <cell r="E1512" t="str">
            <v>(Hartlaub, 1857)</v>
          </cell>
          <cell r="F1512" t="str">
            <v>R</v>
          </cell>
          <cell r="G1512" t="str">
            <v>LC</v>
          </cell>
          <cell r="H1512" t="str">
            <v>Y</v>
          </cell>
          <cell r="M1512" t="str">
            <v>Y</v>
          </cell>
          <cell r="N1512" t="str">
            <v>Y</v>
          </cell>
          <cell r="Q1512" t="str">
            <v>Y</v>
          </cell>
          <cell r="V1512" t="str">
            <v>Porzana marginalis (1); Porzana marginalis (6)</v>
          </cell>
        </row>
        <row r="1513">
          <cell r="C1513" t="str">
            <v>Zapata Rail</v>
          </cell>
          <cell r="D1513" t="str">
            <v>Cyanolimnas cerverai</v>
          </cell>
          <cell r="E1513" t="str">
            <v>Barbour &amp; Peters, 1927</v>
          </cell>
          <cell r="F1513" t="str">
            <v>R</v>
          </cell>
          <cell r="G1513" t="str">
            <v>CR</v>
          </cell>
          <cell r="I1513" t="str">
            <v>Y</v>
          </cell>
          <cell r="Q1513" t="str">
            <v>Y</v>
          </cell>
          <cell r="R1513" t="str">
            <v>Y</v>
          </cell>
        </row>
        <row r="1514">
          <cell r="C1514" t="str">
            <v>Colombian Crake</v>
          </cell>
          <cell r="D1514" t="str">
            <v>Neocrex colombiana</v>
          </cell>
          <cell r="E1514" t="str">
            <v>Bangs, 1898</v>
          </cell>
          <cell r="F1514" t="str">
            <v>R</v>
          </cell>
          <cell r="G1514" t="str">
            <v>DD</v>
          </cell>
          <cell r="I1514" t="str">
            <v>Y</v>
          </cell>
          <cell r="P1514" t="str">
            <v>Y</v>
          </cell>
          <cell r="Q1514" t="str">
            <v>Y</v>
          </cell>
          <cell r="R1514" t="str">
            <v>Y</v>
          </cell>
          <cell r="V1514" t="str">
            <v>Neocrex colombianus (10); Neocrex columbianus (11)</v>
          </cell>
          <cell r="X1514" t="str">
            <v>Gender agreement of species name follows David and Gosselin (2002b).</v>
          </cell>
        </row>
        <row r="1515">
          <cell r="C1515" t="str">
            <v>Paint-billed Crake</v>
          </cell>
          <cell r="D1515" t="str">
            <v>Neocrex erythrops</v>
          </cell>
          <cell r="E1515" t="str">
            <v>(Sclater, 1867)</v>
          </cell>
          <cell r="F1515" t="str">
            <v>R</v>
          </cell>
          <cell r="G1515" t="str">
            <v>LC</v>
          </cell>
          <cell r="I1515" t="str">
            <v>Y</v>
          </cell>
          <cell r="P1515" t="str">
            <v>Y</v>
          </cell>
          <cell r="Q1515" t="str">
            <v>Y</v>
          </cell>
          <cell r="R1515" t="str">
            <v>Y</v>
          </cell>
        </row>
        <row r="1516">
          <cell r="C1516" t="str">
            <v>Spotted Rail</v>
          </cell>
          <cell r="D1516" t="str">
            <v>Pardirallus maculatus</v>
          </cell>
          <cell r="E1516" t="str">
            <v>(Boddaert, 1783)</v>
          </cell>
          <cell r="F1516" t="str">
            <v>R</v>
          </cell>
          <cell r="G1516" t="str">
            <v>LC</v>
          </cell>
          <cell r="I1516" t="str">
            <v>Y</v>
          </cell>
          <cell r="P1516" t="str">
            <v>Y</v>
          </cell>
          <cell r="Q1516" t="str">
            <v>Y</v>
          </cell>
          <cell r="R1516" t="str">
            <v>Y</v>
          </cell>
        </row>
        <row r="1517">
          <cell r="C1517" t="str">
            <v>Blackish Rail</v>
          </cell>
          <cell r="D1517" t="str">
            <v>Pardirallus nigricans</v>
          </cell>
          <cell r="E1517" t="str">
            <v>(Vieillot, 1819)</v>
          </cell>
          <cell r="F1517" t="str">
            <v>R</v>
          </cell>
          <cell r="G1517" t="str">
            <v>LC</v>
          </cell>
          <cell r="P1517" t="str">
            <v>Y</v>
          </cell>
          <cell r="Q1517" t="str">
            <v>Y</v>
          </cell>
          <cell r="R1517" t="str">
            <v>Y</v>
          </cell>
          <cell r="V1517" t="str">
            <v>Ortygonax nigricans (11)</v>
          </cell>
        </row>
        <row r="1518">
          <cell r="C1518" t="str">
            <v>Plumbeous Rail</v>
          </cell>
          <cell r="D1518" t="str">
            <v>Pardirallus sanguinolentus</v>
          </cell>
          <cell r="E1518" t="str">
            <v>(Swainson, 1838)</v>
          </cell>
          <cell r="F1518" t="str">
            <v>R</v>
          </cell>
          <cell r="G1518" t="str">
            <v>LC</v>
          </cell>
          <cell r="P1518" t="str">
            <v>Y</v>
          </cell>
          <cell r="Q1518" t="str">
            <v>Y</v>
          </cell>
          <cell r="R1518" t="str">
            <v>Y</v>
          </cell>
          <cell r="V1518" t="str">
            <v>Ortygonax sanguinolentus (11)</v>
          </cell>
        </row>
        <row r="1519">
          <cell r="C1519" t="str">
            <v>Chestnut Rail</v>
          </cell>
          <cell r="D1519" t="str">
            <v>Eulabeornis castaneoventris</v>
          </cell>
          <cell r="E1519" t="str">
            <v>Gould, 1844</v>
          </cell>
          <cell r="F1519" t="str">
            <v>R</v>
          </cell>
          <cell r="G1519" t="str">
            <v>LC</v>
          </cell>
          <cell r="L1519" t="str">
            <v>Y</v>
          </cell>
          <cell r="Q1519" t="str">
            <v>Y</v>
          </cell>
        </row>
        <row r="1520">
          <cell r="C1520" t="str">
            <v>Invisible Rail</v>
          </cell>
          <cell r="D1520" t="str">
            <v>Habroptila wallacii</v>
          </cell>
          <cell r="E1520" t="str">
            <v>Gray, 1860</v>
          </cell>
          <cell r="F1520" t="str">
            <v>R</v>
          </cell>
          <cell r="G1520" t="str">
            <v>VU</v>
          </cell>
          <cell r="Q1520" t="str">
            <v>Y</v>
          </cell>
        </row>
        <row r="1521">
          <cell r="C1521" t="str">
            <v>New Guinea Flightless Rail</v>
          </cell>
          <cell r="D1521" t="str">
            <v>Megacrex inepta</v>
          </cell>
          <cell r="E1521" t="str">
            <v>d'Albertis &amp; Salvadori, 1879</v>
          </cell>
          <cell r="F1521" t="str">
            <v>R</v>
          </cell>
          <cell r="G1521" t="str">
            <v>NT</v>
          </cell>
          <cell r="Q1521" t="str">
            <v>Y</v>
          </cell>
          <cell r="W1521" t="str">
            <v>Papuan Flightless Rail (15)</v>
          </cell>
        </row>
        <row r="1522">
          <cell r="C1522" t="str">
            <v>Watercock</v>
          </cell>
          <cell r="D1522" t="str">
            <v>Gallicrex cinerea</v>
          </cell>
          <cell r="E1522" t="str">
            <v>(Gmelin, 1789)</v>
          </cell>
          <cell r="F1522" t="str">
            <v>R</v>
          </cell>
          <cell r="G1522" t="str">
            <v>LC</v>
          </cell>
          <cell r="L1522" t="str">
            <v>Y</v>
          </cell>
          <cell r="Q1522" t="str">
            <v>Y</v>
          </cell>
        </row>
        <row r="1523">
          <cell r="C1523" t="str">
            <v>Reunion Gallinule</v>
          </cell>
          <cell r="D1523" t="str">
            <v>Porphyrio coerulescens</v>
          </cell>
          <cell r="E1523" t="str">
            <v>(Selys Longchamps, 1848)</v>
          </cell>
          <cell r="F1523" t="str">
            <v>R</v>
          </cell>
          <cell r="G1523" t="str">
            <v>EX</v>
          </cell>
          <cell r="K1523" t="str">
            <v>Y</v>
          </cell>
          <cell r="W1523" t="str">
            <v>Réunion Gallinule (4); Réunion Gallinule (14)</v>
          </cell>
          <cell r="X1523" t="str">
            <v xml:space="preserve">Livezey (1998) considers this taxon conspecific with Purple Swamphen P. porphyrio, but Cheke (1987) points out that the montane forest habitat (the Plaine des Cafres) reported for the species by most of the early writers would be atypical for P. porphyrio. </v>
          </cell>
        </row>
        <row r="1524">
          <cell r="C1524" t="str">
            <v>New Caledonia Gallinule</v>
          </cell>
          <cell r="D1524" t="str">
            <v>Porphyrio kukwiedei</v>
          </cell>
          <cell r="E1524" t="str">
            <v>Balouet &amp; Olson, 1989</v>
          </cell>
          <cell r="F1524" t="str">
            <v>R</v>
          </cell>
          <cell r="G1524" t="str">
            <v>EX</v>
          </cell>
          <cell r="K1524" t="str">
            <v>Y</v>
          </cell>
        </row>
        <row r="1525">
          <cell r="C1525" t="str">
            <v>Purple Swamphen</v>
          </cell>
          <cell r="D1525" t="str">
            <v>Porphyrio porphyrio</v>
          </cell>
          <cell r="E1525" t="str">
            <v>(Linnaeus, 1758)</v>
          </cell>
          <cell r="F1525" t="str">
            <v>R</v>
          </cell>
          <cell r="G1525" t="str">
            <v>LC</v>
          </cell>
          <cell r="H1525" t="str">
            <v>Y</v>
          </cell>
          <cell r="L1525" t="str">
            <v>Y</v>
          </cell>
          <cell r="M1525" t="str">
            <v>Y</v>
          </cell>
          <cell r="N1525" t="str">
            <v>Y</v>
          </cell>
          <cell r="Q1525" t="str">
            <v>Y</v>
          </cell>
          <cell r="S1525" t="str">
            <v>Y</v>
          </cell>
          <cell r="W1525" t="str">
            <v>Purple Swamp-Hen (1); Purple Gallinule (6); Purple Gallinule (7); Purple Gallinule (12)</v>
          </cell>
          <cell r="X1525" t="str">
            <v>Porphyrio porphyrio (Sibley and Monroe 1990, 1993) was split into P. porphyrio, P. indicus, P. madagascariensis, P. melanotus, P. poliocephalus and P. pulverulentus by Sangster et al. (1998), but this treatment is not adopted by the BirdLife Taxonomic Working Group. This is because although there is fair degree of variation between the continental forms of porphyrio (with the race pulverulentus the most distinct), a detailed analysis of character differences is required to determine levels of distinctiveness and variation. Pending such studies, porphyrio is retained as a single polytypic species.</v>
          </cell>
        </row>
        <row r="1526">
          <cell r="D1526" t="str">
            <v>Porphyrio poliocephalus</v>
          </cell>
          <cell r="E1526" t="str">
            <v>(Latham, 1802)</v>
          </cell>
          <cell r="F1526" t="str">
            <v>NR</v>
          </cell>
          <cell r="G1526" t="str">
            <v>NR</v>
          </cell>
          <cell r="T1526" t="str">
            <v>Y</v>
          </cell>
          <cell r="U1526" t="str">
            <v>Sangster (1998)</v>
          </cell>
          <cell r="X1526" t="str">
            <v>Porphyrio porphyrio (Sibley and Monroe 1990, 1993) was split into P. porphyrio, P. indicus, P. madagascariensis, P. melanotus, P. poliocephalus and P. pulverulentus by Sangster et al. (1998), but this treatment is not adopted by the BirdLife Taxonomic Working Group. This is because although there is fair degree of variation between the continental forms of porphyrio (with the race pulverulentus the most distinct), a detailed analysis of character differences is required to determine levels of distinctiveness and variation. Pending such studies, porphyrio is retained as a single polytypic species.</v>
          </cell>
        </row>
        <row r="1527">
          <cell r="D1527" t="str">
            <v>Porphyrio pulverulentus</v>
          </cell>
          <cell r="E1527" t="str">
            <v>Temminck, 1826</v>
          </cell>
          <cell r="F1527" t="str">
            <v>NR</v>
          </cell>
          <cell r="G1527" t="str">
            <v>NR</v>
          </cell>
          <cell r="T1527" t="str">
            <v>Y</v>
          </cell>
          <cell r="U1527" t="str">
            <v>Sangster (1998)</v>
          </cell>
          <cell r="X1527" t="str">
            <v>Porphyrio porphyrio (Sibley and Monroe 1990, 1993) was split into P. porphyrio, P. indicus, P. madagascariensis, P. melanotus, P. poliocephalus and P. pulverulentus by Sangster et al. (1998), but this treatment is not adopted by the BirdLife Taxonomic Working Group. This is because although there is fair degree of variation between the continental forms of porphyrio (with the race pulverulentus the most distinct), a detailed analysis of character differences is required to determine levels of distinctiveness and variation. Pending such studies, porphyrio is retained as a single polytypic species.</v>
          </cell>
        </row>
        <row r="1528">
          <cell r="D1528" t="str">
            <v>Porphyrio melanotus</v>
          </cell>
          <cell r="E1528" t="str">
            <v>Temminck, 1820</v>
          </cell>
          <cell r="F1528" t="str">
            <v>NR</v>
          </cell>
          <cell r="G1528" t="str">
            <v>NR</v>
          </cell>
          <cell r="T1528" t="str">
            <v>Y</v>
          </cell>
          <cell r="U1528" t="str">
            <v>Sangster (1998)</v>
          </cell>
          <cell r="X1528" t="str">
            <v>Porphyrio porphyrio (Sibley and Monroe 1990, 1993) was split into P. porphyrio, P. indicus, P. madagascariensis, P. melanotus, P. poliocephalus and P. pulverulentus by Sangster et al. (1998), but this treatment is not adopted by the BirdLife Taxonomic Working Group. This is because although there is fair degree of variation between the continental forms of porphyrio (with the race pulverulentus the most distinct), a detailed analysis of character differences is required to determine levels of distinctiveness and variation. Pending such studies, porphyrio is retained as a single polytypic species.</v>
          </cell>
        </row>
        <row r="1529">
          <cell r="D1529" t="str">
            <v>Porphyrio madagascariensis</v>
          </cell>
          <cell r="E1529" t="str">
            <v>(Latham, 1802)</v>
          </cell>
          <cell r="F1529" t="str">
            <v>NR</v>
          </cell>
          <cell r="G1529" t="str">
            <v>NR</v>
          </cell>
          <cell r="T1529" t="str">
            <v>Y</v>
          </cell>
          <cell r="U1529" t="str">
            <v>Sangster (1998)</v>
          </cell>
          <cell r="X1529" t="str">
            <v>Porphyrio porphyrio (Sibley and Monroe 1990, 1993) was split into P. porphyrio, P. indicus, P. madagascariensis, P. melanotus, P. poliocephalus and P. pulverulentus by Sangster et al. (1998), but this treatment is not adopted by the BirdLife Taxonomic Working Group. This is because although there is fair degree of variation between the continental forms of porphyrio (with the race pulverulentus the most distinct), a detailed analysis of character differences is required to determine levels of distinctiveness and variation. Pending such studies, porphyrio is retained as a single polytypic species.</v>
          </cell>
        </row>
        <row r="1530">
          <cell r="D1530" t="str">
            <v>Porphyrio indicus</v>
          </cell>
          <cell r="E1530" t="str">
            <v>Horsfield, 1821</v>
          </cell>
          <cell r="F1530" t="str">
            <v>NR</v>
          </cell>
          <cell r="G1530" t="str">
            <v>NR</v>
          </cell>
          <cell r="T1530" t="str">
            <v>Y</v>
          </cell>
          <cell r="U1530" t="str">
            <v>Sangster (1998)</v>
          </cell>
          <cell r="X1530" t="str">
            <v>Porphyrio porphyrio (Sibley and Monroe 1990, 1993) was split into P. porphyrio, P. indicus, P. madagascariensis, P. melanotus, P. poliocephalus and P. pulverulentus by Sangster et al. (1998), but this treatment is not adopted by the BirdLife Taxonomic Working Group. This is because although there is fair degree of variation between the continental forms of porphyrio (with the race pulverulentus the most distinct), a detailed analysis of character differences is required to determine levels of distinctiveness and variation. Pending such studies, porphyrio is retained as a single polytypic species.</v>
          </cell>
        </row>
        <row r="1531">
          <cell r="C1531" t="str">
            <v>White Gallinule</v>
          </cell>
          <cell r="D1531" t="str">
            <v>Porphyrio albus</v>
          </cell>
          <cell r="E1531" t="str">
            <v>(White, 1790)</v>
          </cell>
          <cell r="F1531" t="str">
            <v>R</v>
          </cell>
          <cell r="G1531" t="str">
            <v>EX</v>
          </cell>
          <cell r="K1531" t="str">
            <v>Y</v>
          </cell>
          <cell r="L1531" t="str">
            <v>Y</v>
          </cell>
          <cell r="Q1531" t="str">
            <v>Y</v>
          </cell>
          <cell r="W1531" t="str">
            <v>Lord Howe Swamphen (4); Lord Howe Island Swamphen (10)</v>
          </cell>
          <cell r="X1531" t="str">
            <v>Although sometimes considered conspecific with Purple Swamphen P. porphyrio (Livezey 1998), P. albus had shorter and more robust legs and toes, a smaller bill and softer remiges and rectrices (Taylor and van Perlo 1998).</v>
          </cell>
        </row>
        <row r="1532">
          <cell r="D1532" t="str">
            <v>Porphyrio mantelli</v>
          </cell>
          <cell r="E1532" t="str">
            <v>(Owen, 1848)</v>
          </cell>
          <cell r="F1532" t="str">
            <v>NR</v>
          </cell>
          <cell r="G1532" t="str">
            <v>NR</v>
          </cell>
          <cell r="Q1532" t="str">
            <v>Y</v>
          </cell>
          <cell r="S1532" t="str">
            <v>Y</v>
          </cell>
          <cell r="X1532" t="str">
            <v>Porphyrio mantelli (Sibley and Monroe 1990, 1993) has been split into P. mantelli (extinct) and P. hochstetteri (extant) following Trewick (1996). Note that in BirdLife International (2000) the name P. mantelli was incorrectly assigned to the extant form, while the name P. hochstetteri was incorrectly assigned to the extinct form.</v>
          </cell>
        </row>
        <row r="1533">
          <cell r="C1533" t="str">
            <v>North Island Takahe</v>
          </cell>
          <cell r="D1533" t="str">
            <v>Porphyrio mantelli</v>
          </cell>
          <cell r="E1533" t="str">
            <v>(Owen, 1848)</v>
          </cell>
          <cell r="F1533" t="str">
            <v>R</v>
          </cell>
          <cell r="G1533" t="str">
            <v>EX</v>
          </cell>
          <cell r="K1533" t="str">
            <v>Y</v>
          </cell>
          <cell r="X1533" t="str">
            <v>Porphyrio mantelli (Sibley and Monroe 1990, 1993) has been split into P. mantelli (extinct) and P. hochstetteri (extant) following Trewick (1996). Note that in BirdLife International (2000) the name P. mantelli was incorrectly assigned to the extant form, while the name P. hochstetteri was incorrectly assigned to the extinct form.</v>
          </cell>
        </row>
        <row r="1534">
          <cell r="C1534" t="str">
            <v>Takahe</v>
          </cell>
          <cell r="D1534" t="str">
            <v>Porphyrio hochstetteri</v>
          </cell>
          <cell r="E1534" t="str">
            <v>(Meyer, 1883)</v>
          </cell>
          <cell r="F1534" t="str">
            <v>R</v>
          </cell>
          <cell r="G1534" t="str">
            <v>EN</v>
          </cell>
          <cell r="T1534" t="str">
            <v>Y</v>
          </cell>
          <cell r="U1534" t="str">
            <v>Trewick (1996)</v>
          </cell>
          <cell r="V1534" t="str">
            <v>Porphyrio mantelli (13)</v>
          </cell>
          <cell r="X1534" t="str">
            <v>Porphyrio mantelli (Sibley and Monroe 1990, 1993) has been split into P. mantelli (extinct) and P. hochstetteri (extant) following Trewick (1996). Note that in BirdLife International (2000) the name P. mantelli was incorrectly assigned to the extant form, while the name P. hochstetteri was incorrectly assigned to the extinct form.</v>
          </cell>
        </row>
        <row r="1535">
          <cell r="C1535" t="str">
            <v>Allen's Gallinule</v>
          </cell>
          <cell r="D1535" t="str">
            <v>Porphyrio alleni</v>
          </cell>
          <cell r="E1535" t="str">
            <v>Thomson, 1842</v>
          </cell>
          <cell r="F1535" t="str">
            <v>R</v>
          </cell>
          <cell r="G1535" t="str">
            <v>LC</v>
          </cell>
          <cell r="H1535" t="str">
            <v>Y</v>
          </cell>
          <cell r="M1535" t="str">
            <v>Y</v>
          </cell>
          <cell r="N1535" t="str">
            <v>Y</v>
          </cell>
          <cell r="Q1535" t="str">
            <v>Y</v>
          </cell>
          <cell r="V1535" t="str">
            <v>Porphyrula alleni (6); Porphyrula alleni (7)</v>
          </cell>
          <cell r="W1535" t="str">
            <v>Lesser Gallinule (7)</v>
          </cell>
        </row>
        <row r="1536">
          <cell r="C1536" t="str">
            <v>Yellow-legged Gallinule</v>
          </cell>
          <cell r="D1536" t="str">
            <v>Porphyrio martinica</v>
          </cell>
          <cell r="E1536" t="str">
            <v>(Linnaeus, 1766)</v>
          </cell>
          <cell r="F1536" t="str">
            <v>R</v>
          </cell>
          <cell r="G1536" t="str">
            <v>LC</v>
          </cell>
          <cell r="H1536" t="str">
            <v>Y</v>
          </cell>
          <cell r="I1536" t="str">
            <v>Y</v>
          </cell>
          <cell r="M1536" t="str">
            <v>Y</v>
          </cell>
          <cell r="N1536" t="str">
            <v>Y</v>
          </cell>
          <cell r="P1536" t="str">
            <v>Y</v>
          </cell>
          <cell r="Q1536" t="str">
            <v>Y</v>
          </cell>
          <cell r="R1536" t="str">
            <v>Y</v>
          </cell>
          <cell r="V1536" t="str">
            <v>Porphyrula martinica (6); Porphyrula martinica (7); Porphyrio martinicus (10); Porphyrula martinica (11)</v>
          </cell>
          <cell r="W1536" t="str">
            <v>Purple Gallinule (1); Purple Gallinule (1); Purple Gallinule (2); American Purple Gallinule (6); American Purple Gallinule (7); Purple Gallinule (9); Purple Gallinule (10); Purple Gallinule (11)</v>
          </cell>
        </row>
        <row r="1537">
          <cell r="C1537" t="str">
            <v>Azure Gallinule</v>
          </cell>
          <cell r="D1537" t="str">
            <v>Porphyrio flavirostris</v>
          </cell>
          <cell r="E1537" t="str">
            <v>(Gmelin, 1789)</v>
          </cell>
          <cell r="F1537" t="str">
            <v>R</v>
          </cell>
          <cell r="G1537" t="str">
            <v>LC</v>
          </cell>
          <cell r="I1537" t="str">
            <v>Y</v>
          </cell>
          <cell r="P1537" t="str">
            <v>Y</v>
          </cell>
          <cell r="Q1537" t="str">
            <v>Y</v>
          </cell>
          <cell r="R1537" t="str">
            <v>Y</v>
          </cell>
          <cell r="V1537" t="str">
            <v>Porphyrula flavirostris (11)</v>
          </cell>
        </row>
        <row r="1538">
          <cell r="C1538" t="str">
            <v>Samoan Moorhen</v>
          </cell>
          <cell r="D1538" t="str">
            <v>Gallinula pacifica</v>
          </cell>
          <cell r="E1538" t="str">
            <v>(Hartlaub &amp; Finsch, 1871)</v>
          </cell>
          <cell r="F1538" t="str">
            <v>R</v>
          </cell>
          <cell r="G1538" t="str">
            <v>CR</v>
          </cell>
          <cell r="Q1538" t="str">
            <v>Y</v>
          </cell>
        </row>
        <row r="1539">
          <cell r="C1539" t="str">
            <v>Makira Moorhen</v>
          </cell>
          <cell r="D1539" t="str">
            <v>Gallinula silvestris</v>
          </cell>
          <cell r="E1539" t="str">
            <v>(Mayr, 1933)</v>
          </cell>
          <cell r="F1539" t="str">
            <v>R</v>
          </cell>
          <cell r="G1539" t="str">
            <v>CR</v>
          </cell>
          <cell r="Q1539" t="str">
            <v>Y</v>
          </cell>
          <cell r="W1539" t="str">
            <v>San Cristobal Moorhen (10); Makira Woodhen (15)</v>
          </cell>
        </row>
        <row r="1540">
          <cell r="C1540" t="str">
            <v>Gough Moorhen</v>
          </cell>
          <cell r="D1540" t="str">
            <v>Gallinula nesiotis</v>
          </cell>
          <cell r="E1540" t="str">
            <v>P. Sclater, 1861</v>
          </cell>
          <cell r="F1540" t="str">
            <v>R</v>
          </cell>
          <cell r="G1540" t="str">
            <v>VU</v>
          </cell>
          <cell r="N1540" t="str">
            <v>Y</v>
          </cell>
          <cell r="Q1540" t="str">
            <v>Y</v>
          </cell>
          <cell r="W1540" t="str">
            <v>Tristan Moorhen (7); Tristan Moorhen (10)</v>
          </cell>
          <cell r="X1540" t="str">
            <v>Gallinula nesiotis and G. comeri (Collar and Stuart 1985) have been lumped as G. nesiotis following Sibley and Monroe (1990, 1993) and supported by Groenenburg et al. (2008) and Groenenburg et al. (2009).</v>
          </cell>
        </row>
        <row r="1541">
          <cell r="D1541" t="str">
            <v>Gallinula nesiotis</v>
          </cell>
          <cell r="E1541" t="str">
            <v>P. Sclater, 1861</v>
          </cell>
          <cell r="F1541" t="str">
            <v>NR</v>
          </cell>
          <cell r="G1541" t="str">
            <v>NR</v>
          </cell>
          <cell r="K1541" t="str">
            <v>Y</v>
          </cell>
          <cell r="X1541" t="str">
            <v>Gallinula nesiotis and G. comeri (Collar and Stuart 1985) have been lumped as G. nesiotis following Sibley and Monroe (1990, 1993) and supported by Groenenburg et al. (2008) and Groenenburg et al. (2009).</v>
          </cell>
        </row>
        <row r="1542">
          <cell r="D1542" t="str">
            <v>Gallinula comeri</v>
          </cell>
          <cell r="E1542" t="str">
            <v>(Allen, 1892)</v>
          </cell>
          <cell r="F1542" t="str">
            <v>NR</v>
          </cell>
          <cell r="G1542" t="str">
            <v>NR</v>
          </cell>
          <cell r="T1542" t="str">
            <v>Y</v>
          </cell>
          <cell r="U1542" t="str">
            <v>Collar and Stuart (1985)</v>
          </cell>
          <cell r="V1542" t="str">
            <v>Gallinula nesiotis (13)</v>
          </cell>
          <cell r="X1542" t="str">
            <v>Gallinula nesiotis and G. comeri (Collar and Stuart 1985) have been lumped as G. nesiotis following Sibley and Monroe (1990, 1993) and supported by Groenenburg et al. (2008) and Groenenburg et al. (2009).</v>
          </cell>
        </row>
        <row r="1543">
          <cell r="C1543" t="str">
            <v>Common Moorhen</v>
          </cell>
          <cell r="D1543" t="str">
            <v>Gallinula chloropus</v>
          </cell>
          <cell r="E1543" t="str">
            <v>(Linnaeus, 1758)</v>
          </cell>
          <cell r="F1543" t="str">
            <v>R</v>
          </cell>
          <cell r="G1543" t="str">
            <v>LC</v>
          </cell>
          <cell r="H1543" t="str">
            <v>Y</v>
          </cell>
          <cell r="I1543" t="str">
            <v>Y</v>
          </cell>
          <cell r="M1543" t="str">
            <v>Y</v>
          </cell>
          <cell r="N1543" t="str">
            <v>Y</v>
          </cell>
          <cell r="P1543" t="str">
            <v>Y</v>
          </cell>
          <cell r="Q1543" t="str">
            <v>Y</v>
          </cell>
          <cell r="R1543" t="str">
            <v>Y</v>
          </cell>
          <cell r="W1543" t="str">
            <v>Moorhen (6)</v>
          </cell>
        </row>
        <row r="1544">
          <cell r="C1544" t="str">
            <v>Dusky Moorhen</v>
          </cell>
          <cell r="D1544" t="str">
            <v>Gallinula tenebrosa</v>
          </cell>
          <cell r="E1544" t="str">
            <v>Gould, 1846</v>
          </cell>
          <cell r="F1544" t="str">
            <v>R</v>
          </cell>
          <cell r="G1544" t="str">
            <v>LC</v>
          </cell>
          <cell r="L1544" t="str">
            <v>Y</v>
          </cell>
          <cell r="Q1544" t="str">
            <v>Y</v>
          </cell>
          <cell r="S1544" t="str">
            <v>Y</v>
          </cell>
        </row>
        <row r="1545">
          <cell r="C1545" t="str">
            <v>Lesser Moorhen</v>
          </cell>
          <cell r="D1545" t="str">
            <v>Gallinula angulata</v>
          </cell>
          <cell r="E1545" t="str">
            <v>Sundevall, 1851</v>
          </cell>
          <cell r="F1545" t="str">
            <v>R</v>
          </cell>
          <cell r="G1545" t="str">
            <v>LC</v>
          </cell>
          <cell r="H1545" t="str">
            <v>Y</v>
          </cell>
          <cell r="N1545" t="str">
            <v>Y</v>
          </cell>
          <cell r="P1545" t="str">
            <v>Y</v>
          </cell>
          <cell r="Q1545" t="str">
            <v>Y</v>
          </cell>
        </row>
        <row r="1546">
          <cell r="C1546" t="str">
            <v>Spot-flanked Gallinule</v>
          </cell>
          <cell r="D1546" t="str">
            <v>Gallinula melanops</v>
          </cell>
          <cell r="E1546" t="str">
            <v>(Vieillot, 1819)</v>
          </cell>
          <cell r="F1546" t="str">
            <v>R</v>
          </cell>
          <cell r="G1546" t="str">
            <v>LC</v>
          </cell>
          <cell r="P1546" t="str">
            <v>Y</v>
          </cell>
          <cell r="Q1546" t="str">
            <v>Y</v>
          </cell>
          <cell r="R1546" t="str">
            <v>Y</v>
          </cell>
          <cell r="V1546" t="str">
            <v>Porphyriops melanops (11)</v>
          </cell>
        </row>
        <row r="1547">
          <cell r="C1547" t="str">
            <v>Black-tailed Native-hen</v>
          </cell>
          <cell r="D1547" t="str">
            <v>Gallinula ventralis</v>
          </cell>
          <cell r="E1547" t="str">
            <v>Gould, 1837</v>
          </cell>
          <cell r="F1547" t="str">
            <v>R</v>
          </cell>
          <cell r="G1547" t="str">
            <v>LC</v>
          </cell>
          <cell r="L1547" t="str">
            <v>Y</v>
          </cell>
          <cell r="Q1547" t="str">
            <v>Y</v>
          </cell>
          <cell r="S1547" t="str">
            <v>Y</v>
          </cell>
          <cell r="V1547" t="str">
            <v>Tribonyx ventralis (5)</v>
          </cell>
          <cell r="W1547" t="str">
            <v>Black-tailed Nativehen (15)</v>
          </cell>
        </row>
        <row r="1548">
          <cell r="C1548" t="str">
            <v>Tasmanian Native-hen</v>
          </cell>
          <cell r="D1548" t="str">
            <v>Gallinula mortierii</v>
          </cell>
          <cell r="E1548" t="str">
            <v>(Du Bus, 1840)</v>
          </cell>
          <cell r="F1548" t="str">
            <v>R</v>
          </cell>
          <cell r="G1548" t="str">
            <v>LC</v>
          </cell>
          <cell r="L1548" t="str">
            <v>Y</v>
          </cell>
          <cell r="Q1548" t="str">
            <v>Y</v>
          </cell>
          <cell r="V1548" t="str">
            <v>Tribonyx mortierii (5)</v>
          </cell>
          <cell r="W1548" t="str">
            <v>Tasmanian Nativehen (15)</v>
          </cell>
        </row>
        <row r="1549">
          <cell r="C1549" t="str">
            <v>Mascarene Coot</v>
          </cell>
          <cell r="D1549" t="str">
            <v>Fulica newtoni</v>
          </cell>
          <cell r="E1549" t="str">
            <v>Milne-Edwards, 1867</v>
          </cell>
          <cell r="F1549" t="str">
            <v>R</v>
          </cell>
          <cell r="G1549" t="str">
            <v>EX</v>
          </cell>
          <cell r="K1549" t="str">
            <v>Y</v>
          </cell>
        </row>
        <row r="1550">
          <cell r="C1550" t="str">
            <v>Red-knobbed Coot</v>
          </cell>
          <cell r="D1550" t="str">
            <v>Fulica cristata</v>
          </cell>
          <cell r="E1550" t="str">
            <v>Gmelin, 1789</v>
          </cell>
          <cell r="F1550" t="str">
            <v>R</v>
          </cell>
          <cell r="G1550" t="str">
            <v>LC</v>
          </cell>
          <cell r="H1550" t="str">
            <v>Y</v>
          </cell>
          <cell r="M1550" t="str">
            <v>Y</v>
          </cell>
          <cell r="N1550" t="str">
            <v>Y</v>
          </cell>
          <cell r="Q1550" t="str">
            <v>Y</v>
          </cell>
          <cell r="W1550" t="str">
            <v>Crested Coot (6)</v>
          </cell>
        </row>
        <row r="1551">
          <cell r="C1551" t="str">
            <v>Common Coot</v>
          </cell>
          <cell r="D1551" t="str">
            <v>Fulica atra</v>
          </cell>
          <cell r="E1551" t="str">
            <v>Linnaeus, 1758</v>
          </cell>
          <cell r="F1551" t="str">
            <v>R</v>
          </cell>
          <cell r="G1551" t="str">
            <v>LC</v>
          </cell>
          <cell r="H1551" t="str">
            <v>Y</v>
          </cell>
          <cell r="I1551" t="str">
            <v>Y</v>
          </cell>
          <cell r="L1551" t="str">
            <v>Y</v>
          </cell>
          <cell r="M1551" t="str">
            <v>Y</v>
          </cell>
          <cell r="N1551" t="str">
            <v>Y</v>
          </cell>
          <cell r="Q1551" t="str">
            <v>Y</v>
          </cell>
          <cell r="S1551" t="str">
            <v>Y</v>
          </cell>
          <cell r="W1551" t="str">
            <v>Eurasian Coot (1); Eurasian Coot (1); Eurasian Coot (2); Eurasian Coot (5); Coot (6); European Coot (7); Eurasian Coot (12); Eurasian Coot (15)</v>
          </cell>
        </row>
        <row r="1552">
          <cell r="C1552" t="str">
            <v>Hawaiian Coot</v>
          </cell>
          <cell r="D1552" t="str">
            <v>Fulica alai</v>
          </cell>
          <cell r="E1552" t="str">
            <v>Peale, 1848</v>
          </cell>
          <cell r="F1552" t="str">
            <v>R</v>
          </cell>
          <cell r="G1552" t="str">
            <v>VU</v>
          </cell>
          <cell r="I1552" t="str">
            <v>Y</v>
          </cell>
          <cell r="Q1552" t="str">
            <v>Y</v>
          </cell>
        </row>
        <row r="1553">
          <cell r="C1553" t="str">
            <v>American Coot</v>
          </cell>
          <cell r="D1553" t="str">
            <v>Fulica americana</v>
          </cell>
          <cell r="E1553" t="str">
            <v>Gmelin, 1789</v>
          </cell>
          <cell r="F1553" t="str">
            <v>R</v>
          </cell>
          <cell r="G1553" t="str">
            <v>LC</v>
          </cell>
          <cell r="H1553" t="str">
            <v>Y</v>
          </cell>
          <cell r="I1553" t="str">
            <v>Y</v>
          </cell>
          <cell r="M1553" t="str">
            <v>Y</v>
          </cell>
          <cell r="P1553" t="str">
            <v>Y</v>
          </cell>
          <cell r="Q1553" t="str">
            <v>Y</v>
          </cell>
          <cell r="R1553" t="str">
            <v>Y</v>
          </cell>
        </row>
        <row r="1554">
          <cell r="C1554" t="str">
            <v>Caribbean Coot</v>
          </cell>
          <cell r="D1554" t="str">
            <v>Fulica caribaea</v>
          </cell>
          <cell r="E1554" t="str">
            <v>Ridgway, 1884</v>
          </cell>
          <cell r="F1554" t="str">
            <v>R</v>
          </cell>
          <cell r="G1554" t="str">
            <v>NT</v>
          </cell>
          <cell r="I1554" t="str">
            <v>Y</v>
          </cell>
          <cell r="P1554" t="str">
            <v>Y</v>
          </cell>
          <cell r="Q1554" t="str">
            <v>Y</v>
          </cell>
          <cell r="R1554" t="str">
            <v>Y</v>
          </cell>
        </row>
        <row r="1555">
          <cell r="C1555" t="str">
            <v>White-winged Coot</v>
          </cell>
          <cell r="D1555" t="str">
            <v>Fulica leucoptera</v>
          </cell>
          <cell r="E1555" t="str">
            <v>Vieillot, 1817</v>
          </cell>
          <cell r="F1555" t="str">
            <v>R</v>
          </cell>
          <cell r="G1555" t="str">
            <v>LC</v>
          </cell>
          <cell r="P1555" t="str">
            <v>Y</v>
          </cell>
          <cell r="Q1555" t="str">
            <v>Y</v>
          </cell>
          <cell r="R1555" t="str">
            <v>Y</v>
          </cell>
        </row>
        <row r="1556">
          <cell r="C1556" t="str">
            <v>Slate-coloured Coot</v>
          </cell>
          <cell r="D1556" t="str">
            <v>Fulica ardesiaca</v>
          </cell>
          <cell r="E1556" t="str">
            <v>Tschudi, 1843</v>
          </cell>
          <cell r="F1556" t="str">
            <v>R</v>
          </cell>
          <cell r="G1556" t="str">
            <v>LC</v>
          </cell>
          <cell r="P1556" t="str">
            <v>Y</v>
          </cell>
          <cell r="Q1556" t="str">
            <v>Y</v>
          </cell>
          <cell r="R1556" t="str">
            <v>Y</v>
          </cell>
          <cell r="W1556" t="str">
            <v>Slate-colored Coot (9); Slate-colored Coot (10); Slate-colored Coot (11); Andean Coot (15)</v>
          </cell>
        </row>
        <row r="1557">
          <cell r="C1557" t="str">
            <v>Red-gartered Coot</v>
          </cell>
          <cell r="D1557" t="str">
            <v>Fulica armillata</v>
          </cell>
          <cell r="E1557" t="str">
            <v>Vieillot, 1817</v>
          </cell>
          <cell r="F1557" t="str">
            <v>R</v>
          </cell>
          <cell r="G1557" t="str">
            <v>LC</v>
          </cell>
          <cell r="P1557" t="str">
            <v>Y</v>
          </cell>
          <cell r="Q1557" t="str">
            <v>Y</v>
          </cell>
          <cell r="R1557" t="str">
            <v>Y</v>
          </cell>
        </row>
        <row r="1558">
          <cell r="C1558" t="str">
            <v>Red-fronted Coot</v>
          </cell>
          <cell r="D1558" t="str">
            <v>Fulica rufifrons</v>
          </cell>
          <cell r="E1558" t="str">
            <v>Philppi &amp; Landbeck, 1861</v>
          </cell>
          <cell r="F1558" t="str">
            <v>R</v>
          </cell>
          <cell r="G1558" t="str">
            <v>LC</v>
          </cell>
          <cell r="P1558" t="str">
            <v>Y</v>
          </cell>
          <cell r="Q1558" t="str">
            <v>Y</v>
          </cell>
          <cell r="R1558" t="str">
            <v>Y</v>
          </cell>
        </row>
        <row r="1559">
          <cell r="C1559" t="str">
            <v>Giant Coot</v>
          </cell>
          <cell r="D1559" t="str">
            <v>Fulica gigantea</v>
          </cell>
          <cell r="E1559" t="str">
            <v>Eydoux &amp; Souleyet, 1841</v>
          </cell>
          <cell r="F1559" t="str">
            <v>R</v>
          </cell>
          <cell r="G1559" t="str">
            <v>LC</v>
          </cell>
          <cell r="P1559" t="str">
            <v>Y</v>
          </cell>
          <cell r="Q1559" t="str">
            <v>Y</v>
          </cell>
          <cell r="R1559" t="str">
            <v>Y</v>
          </cell>
        </row>
        <row r="1560">
          <cell r="C1560" t="str">
            <v>Horned Coot</v>
          </cell>
          <cell r="D1560" t="str">
            <v>Fulica cornuta</v>
          </cell>
          <cell r="E1560" t="str">
            <v>Bonaparte, 1853</v>
          </cell>
          <cell r="F1560" t="str">
            <v>R</v>
          </cell>
          <cell r="G1560" t="str">
            <v>NT</v>
          </cell>
          <cell r="P1560" t="str">
            <v>Y</v>
          </cell>
          <cell r="Q1560" t="str">
            <v>Y</v>
          </cell>
          <cell r="R1560" t="str">
            <v>Y</v>
          </cell>
        </row>
        <row r="1561">
          <cell r="C1561" t="str">
            <v>African Finfoot</v>
          </cell>
          <cell r="D1561" t="str">
            <v>Podica senegalensis</v>
          </cell>
          <cell r="E1561" t="str">
            <v>(Vieillot, 1817)</v>
          </cell>
          <cell r="F1561" t="str">
            <v>R</v>
          </cell>
          <cell r="G1561" t="str">
            <v>LC</v>
          </cell>
          <cell r="N1561" t="str">
            <v>Y</v>
          </cell>
          <cell r="Q1561" t="str">
            <v>Y</v>
          </cell>
        </row>
        <row r="1562">
          <cell r="C1562" t="str">
            <v>Masked Finfoot</v>
          </cell>
          <cell r="D1562" t="str">
            <v>Heliopais personatus</v>
          </cell>
          <cell r="E1562" t="str">
            <v>(Gray, 1849)</v>
          </cell>
          <cell r="F1562" t="str">
            <v>R</v>
          </cell>
          <cell r="G1562" t="str">
            <v>EN</v>
          </cell>
          <cell r="Q1562" t="str">
            <v>Y</v>
          </cell>
          <cell r="V1562" t="str">
            <v>Heliopais personata (10)</v>
          </cell>
          <cell r="X1562" t="str">
            <v>Gender agreement of species name follows David and Gosselin (2002b).</v>
          </cell>
        </row>
        <row r="1563">
          <cell r="C1563" t="str">
            <v>Sungrebe</v>
          </cell>
          <cell r="D1563" t="str">
            <v>Heliornis fulica</v>
          </cell>
          <cell r="E1563" t="str">
            <v>(Boddaert, 1783)</v>
          </cell>
          <cell r="F1563" t="str">
            <v>R</v>
          </cell>
          <cell r="G1563" t="str">
            <v>LC</v>
          </cell>
          <cell r="I1563" t="str">
            <v>Y</v>
          </cell>
          <cell r="P1563" t="str">
            <v>Y</v>
          </cell>
          <cell r="Q1563" t="str">
            <v>Y</v>
          </cell>
          <cell r="R1563" t="str">
            <v>Y</v>
          </cell>
        </row>
        <row r="1564">
          <cell r="C1564" t="str">
            <v>Grey-winged Trumpeter</v>
          </cell>
          <cell r="D1564" t="str">
            <v>Psophia crepitans</v>
          </cell>
          <cell r="E1564" t="str">
            <v>Linnaeus, 1758</v>
          </cell>
          <cell r="F1564" t="str">
            <v>R</v>
          </cell>
          <cell r="G1564" t="str">
            <v>LC</v>
          </cell>
          <cell r="P1564" t="str">
            <v>Y</v>
          </cell>
          <cell r="Q1564" t="str">
            <v>Y</v>
          </cell>
          <cell r="R1564" t="str">
            <v>Y</v>
          </cell>
          <cell r="W1564" t="str">
            <v>Gray-winged Trumpeter (9)</v>
          </cell>
        </row>
        <row r="1565">
          <cell r="C1565" t="str">
            <v>Pale-winged Trumpeter</v>
          </cell>
          <cell r="D1565" t="str">
            <v>Psophia leucoptera</v>
          </cell>
          <cell r="E1565" t="str">
            <v>Spix, 1825</v>
          </cell>
          <cell r="F1565" t="str">
            <v>R</v>
          </cell>
          <cell r="G1565" t="str">
            <v>LC</v>
          </cell>
          <cell r="P1565" t="str">
            <v>Y</v>
          </cell>
          <cell r="Q1565" t="str">
            <v>Y</v>
          </cell>
          <cell r="R1565" t="str">
            <v>Y</v>
          </cell>
        </row>
        <row r="1566">
          <cell r="C1566" t="str">
            <v>Dark-winged Trumpeter</v>
          </cell>
          <cell r="D1566" t="str">
            <v>Psophia viridis</v>
          </cell>
          <cell r="E1566" t="str">
            <v>Spix, 1825</v>
          </cell>
          <cell r="F1566" t="str">
            <v>R</v>
          </cell>
          <cell r="G1566" t="str">
            <v>LC</v>
          </cell>
          <cell r="P1566" t="str">
            <v>Y</v>
          </cell>
          <cell r="Q1566" t="str">
            <v>Y</v>
          </cell>
          <cell r="R1566" t="str">
            <v>Y</v>
          </cell>
        </row>
        <row r="1567">
          <cell r="C1567" t="str">
            <v>Black Crowned-crane</v>
          </cell>
          <cell r="D1567" t="str">
            <v>Balearica pavonina</v>
          </cell>
          <cell r="E1567" t="str">
            <v>(Linnaeus, 1758)</v>
          </cell>
          <cell r="F1567" t="str">
            <v>R</v>
          </cell>
          <cell r="G1567" t="str">
            <v>VU</v>
          </cell>
          <cell r="N1567" t="str">
            <v>Y</v>
          </cell>
          <cell r="Q1567" t="str">
            <v>Y</v>
          </cell>
          <cell r="W1567" t="str">
            <v>Northern Crowned Crane (7); Black Crowned Crane (15)</v>
          </cell>
        </row>
        <row r="1568">
          <cell r="C1568" t="str">
            <v>Grey Crowned-crane</v>
          </cell>
          <cell r="D1568" t="str">
            <v>Balearica regulorum</v>
          </cell>
          <cell r="E1568" t="str">
            <v>(Bennett, 1834)</v>
          </cell>
          <cell r="F1568" t="str">
            <v>R</v>
          </cell>
          <cell r="G1568" t="str">
            <v>VU</v>
          </cell>
          <cell r="N1568" t="str">
            <v>Y</v>
          </cell>
          <cell r="Q1568" t="str">
            <v>Y</v>
          </cell>
          <cell r="W1568" t="str">
            <v>Southern Crowned Crane (7); Grey Crowned Crane (15)</v>
          </cell>
        </row>
        <row r="1569">
          <cell r="C1569" t="str">
            <v>Siberian Crane</v>
          </cell>
          <cell r="D1569" t="str">
            <v>Grus leucogeranus</v>
          </cell>
          <cell r="E1569" t="str">
            <v>Pallas, 1773</v>
          </cell>
          <cell r="F1569" t="str">
            <v>R</v>
          </cell>
          <cell r="G1569" t="str">
            <v>CR</v>
          </cell>
          <cell r="H1569" t="str">
            <v>Y</v>
          </cell>
          <cell r="M1569" t="str">
            <v>Y</v>
          </cell>
          <cell r="Q1569" t="str">
            <v>Y</v>
          </cell>
          <cell r="W1569" t="str">
            <v>Siberian White Crane (6)</v>
          </cell>
        </row>
        <row r="1570">
          <cell r="C1570" t="str">
            <v>Sarus Crane</v>
          </cell>
          <cell r="D1570" t="str">
            <v>Grus antigone</v>
          </cell>
          <cell r="E1570" t="str">
            <v>(Linnaeus, 1758)</v>
          </cell>
          <cell r="F1570" t="str">
            <v>R</v>
          </cell>
          <cell r="G1570" t="str">
            <v>VU</v>
          </cell>
          <cell r="L1570" t="str">
            <v>Y</v>
          </cell>
          <cell r="Q1570" t="str">
            <v>Y</v>
          </cell>
        </row>
        <row r="1571">
          <cell r="C1571" t="str">
            <v>Brolga</v>
          </cell>
          <cell r="D1571" t="str">
            <v>Grus rubicunda</v>
          </cell>
          <cell r="E1571" t="str">
            <v>(Perry, 1810)</v>
          </cell>
          <cell r="F1571" t="str">
            <v>R</v>
          </cell>
          <cell r="G1571" t="str">
            <v>LC</v>
          </cell>
          <cell r="L1571" t="str">
            <v>Y</v>
          </cell>
          <cell r="Q1571" t="str">
            <v>Y</v>
          </cell>
          <cell r="S1571" t="str">
            <v>Y</v>
          </cell>
          <cell r="V1571" t="str">
            <v>Grus rubicundus (12)</v>
          </cell>
        </row>
        <row r="1572">
          <cell r="C1572" t="str">
            <v>White-naped Crane</v>
          </cell>
          <cell r="D1572" t="str">
            <v>Grus vipio</v>
          </cell>
          <cell r="E1572" t="str">
            <v>Pallas, 1811</v>
          </cell>
          <cell r="F1572" t="str">
            <v>R</v>
          </cell>
          <cell r="G1572" t="str">
            <v>VU</v>
          </cell>
          <cell r="Q1572" t="str">
            <v>Y</v>
          </cell>
        </row>
        <row r="1573">
          <cell r="C1573" t="str">
            <v>Sandhill Crane</v>
          </cell>
          <cell r="D1573" t="str">
            <v>Grus canadensis</v>
          </cell>
          <cell r="E1573" t="str">
            <v>(Linnaeus, 1758)</v>
          </cell>
          <cell r="F1573" t="str">
            <v>R</v>
          </cell>
          <cell r="G1573" t="str">
            <v>LC</v>
          </cell>
          <cell r="H1573" t="str">
            <v>Y</v>
          </cell>
          <cell r="I1573" t="str">
            <v>Y</v>
          </cell>
          <cell r="M1573" t="str">
            <v>Y</v>
          </cell>
          <cell r="Q1573" t="str">
            <v>Y</v>
          </cell>
          <cell r="R1573" t="str">
            <v>Y</v>
          </cell>
        </row>
        <row r="1574">
          <cell r="C1574" t="str">
            <v>Demoiselle Crane</v>
          </cell>
          <cell r="D1574" t="str">
            <v>Grus virgo</v>
          </cell>
          <cell r="E1574" t="str">
            <v>(Linnaeus, 1758)</v>
          </cell>
          <cell r="F1574" t="str">
            <v>R</v>
          </cell>
          <cell r="G1574" t="str">
            <v>LC</v>
          </cell>
          <cell r="H1574" t="str">
            <v>Y</v>
          </cell>
          <cell r="M1574" t="str">
            <v>Y</v>
          </cell>
          <cell r="N1574" t="str">
            <v>Y</v>
          </cell>
          <cell r="Q1574" t="str">
            <v>Y</v>
          </cell>
          <cell r="V1574" t="str">
            <v>Anthropoides virgo (6); Anthropoides virgo (7)</v>
          </cell>
          <cell r="X1574" t="str">
            <v>Grus virgo and G. paradisea (Sibley and Monroe 1990, 1993; AERC TAC 2003) are retained in Grus contra Dowsett and Forbes-Watson (1993), Cramp and Simmons (1977-1994) and Collar and Andrew (1988) who all place them in Anthropoides. This is based upon the most recent review of phylogenetic analyses by AERC TAC (2003) which support the status quo.</v>
          </cell>
        </row>
        <row r="1575">
          <cell r="C1575" t="str">
            <v>Blue Crane</v>
          </cell>
          <cell r="D1575" t="str">
            <v>Grus paradisea</v>
          </cell>
          <cell r="E1575" t="str">
            <v>(Lichtenstein, 1793)</v>
          </cell>
          <cell r="F1575" t="str">
            <v>R</v>
          </cell>
          <cell r="G1575" t="str">
            <v>VU</v>
          </cell>
          <cell r="N1575" t="str">
            <v>Y</v>
          </cell>
          <cell r="Q1575" t="str">
            <v>Y</v>
          </cell>
          <cell r="V1575" t="str">
            <v>Anthropoides paradisea (7)</v>
          </cell>
          <cell r="X1575" t="str">
            <v>Grus virgo and G. paradisea (Sibley and Monroe 1990, 1993; AERC TAC 2003) are retained in Grus contra Dowsett and Forbes-Watson (1993), Cramp and Simmons (1977-1994) and Collar and Andrew (1988) who all place them in Anthropoides. This is based upon the most recent review of phylogenetic analyses by AERC TAC (2003) which support the status quo.</v>
          </cell>
        </row>
        <row r="1576">
          <cell r="C1576" t="str">
            <v>Wattled Crane</v>
          </cell>
          <cell r="D1576" t="str">
            <v>Grus carunculatus</v>
          </cell>
          <cell r="E1576" t="str">
            <v>(Gmelin, 1789)</v>
          </cell>
          <cell r="F1576" t="str">
            <v>R</v>
          </cell>
          <cell r="G1576" t="str">
            <v>VU</v>
          </cell>
          <cell r="N1576" t="str">
            <v>Y</v>
          </cell>
          <cell r="Q1576" t="str">
            <v>Y</v>
          </cell>
        </row>
        <row r="1577">
          <cell r="C1577" t="str">
            <v>Common Crane</v>
          </cell>
          <cell r="D1577" t="str">
            <v>Grus grus</v>
          </cell>
          <cell r="E1577" t="str">
            <v>(Linnaeus, 1758)</v>
          </cell>
          <cell r="F1577" t="str">
            <v>R</v>
          </cell>
          <cell r="G1577" t="str">
            <v>LC</v>
          </cell>
          <cell r="H1577" t="str">
            <v>Y</v>
          </cell>
          <cell r="I1577" t="str">
            <v>Y</v>
          </cell>
          <cell r="M1577" t="str">
            <v>Y</v>
          </cell>
          <cell r="N1577" t="str">
            <v>Y</v>
          </cell>
          <cell r="Q1577" t="str">
            <v>Y</v>
          </cell>
          <cell r="W1577" t="str">
            <v>Crane (6)</v>
          </cell>
        </row>
        <row r="1578">
          <cell r="C1578" t="str">
            <v>Hooded Crane</v>
          </cell>
          <cell r="D1578" t="str">
            <v>Grus monacha</v>
          </cell>
          <cell r="E1578" t="str">
            <v>Temminck, 1835</v>
          </cell>
          <cell r="F1578" t="str">
            <v>R</v>
          </cell>
          <cell r="G1578" t="str">
            <v>VU</v>
          </cell>
          <cell r="Q1578" t="str">
            <v>Y</v>
          </cell>
        </row>
        <row r="1579">
          <cell r="C1579" t="str">
            <v>Whooping Crane</v>
          </cell>
          <cell r="D1579" t="str">
            <v>Grus americana</v>
          </cell>
          <cell r="E1579" t="str">
            <v>(Linnaeus, 1758)</v>
          </cell>
          <cell r="F1579" t="str">
            <v>R</v>
          </cell>
          <cell r="G1579" t="str">
            <v>EN</v>
          </cell>
          <cell r="I1579" t="str">
            <v>Y</v>
          </cell>
          <cell r="Q1579" t="str">
            <v>Y</v>
          </cell>
          <cell r="R1579" t="str">
            <v>Y</v>
          </cell>
        </row>
        <row r="1580">
          <cell r="C1580" t="str">
            <v>Black-necked Crane</v>
          </cell>
          <cell r="D1580" t="str">
            <v>Grus nigricollis</v>
          </cell>
          <cell r="E1580" t="str">
            <v>Przevalski, 1876</v>
          </cell>
          <cell r="F1580" t="str">
            <v>R</v>
          </cell>
          <cell r="G1580" t="str">
            <v>VU</v>
          </cell>
          <cell r="Q1580" t="str">
            <v>Y</v>
          </cell>
        </row>
        <row r="1581">
          <cell r="C1581" t="str">
            <v>Red-crowned Crane</v>
          </cell>
          <cell r="D1581" t="str">
            <v>Grus japonensis</v>
          </cell>
          <cell r="E1581" t="str">
            <v>(Müller, 1776)</v>
          </cell>
          <cell r="F1581" t="str">
            <v>R</v>
          </cell>
          <cell r="G1581" t="str">
            <v>EN</v>
          </cell>
          <cell r="Q1581" t="str">
            <v>Y</v>
          </cell>
        </row>
        <row r="1582">
          <cell r="C1582" t="str">
            <v>Limpkin</v>
          </cell>
          <cell r="D1582" t="str">
            <v>Aramus guarauna</v>
          </cell>
          <cell r="E1582" t="str">
            <v>(Linnaeus, 1766)</v>
          </cell>
          <cell r="F1582" t="str">
            <v>R</v>
          </cell>
          <cell r="G1582" t="str">
            <v>LC</v>
          </cell>
          <cell r="I1582" t="str">
            <v>Y</v>
          </cell>
          <cell r="P1582" t="str">
            <v>Y</v>
          </cell>
          <cell r="Q1582" t="str">
            <v>Y</v>
          </cell>
          <cell r="R1582" t="str">
            <v>Y</v>
          </cell>
        </row>
        <row r="1583">
          <cell r="C1583" t="str">
            <v>Small Buttonquail</v>
          </cell>
          <cell r="D1583" t="str">
            <v>Turnix sylvaticus</v>
          </cell>
          <cell r="E1583" t="str">
            <v>(Desfontaines, 1787)</v>
          </cell>
          <cell r="F1583" t="str">
            <v>R</v>
          </cell>
          <cell r="G1583" t="str">
            <v>LC</v>
          </cell>
          <cell r="H1583" t="str">
            <v>Y</v>
          </cell>
          <cell r="M1583" t="str">
            <v>Y</v>
          </cell>
          <cell r="N1583" t="str">
            <v>Y</v>
          </cell>
          <cell r="Q1583" t="str">
            <v>Y</v>
          </cell>
          <cell r="V1583" t="str">
            <v>Turnix sylvatica (6); Turnix sylvatica (7); Turnix sylvatica (10)</v>
          </cell>
          <cell r="W1583" t="str">
            <v>Andalusian Hemipode (6); Kurrichane Buttonquail (7); Kurrichane Buttonquail (15)</v>
          </cell>
          <cell r="X1583" t="str">
            <v>Gender agreement of species name follows David and Gosselin (2002b).</v>
          </cell>
        </row>
        <row r="1584">
          <cell r="C1584" t="str">
            <v>Red-backed Buttonquail</v>
          </cell>
          <cell r="D1584" t="str">
            <v>Turnix maculosus</v>
          </cell>
          <cell r="E1584" t="str">
            <v>(Temminck, 1815)</v>
          </cell>
          <cell r="F1584" t="str">
            <v>R</v>
          </cell>
          <cell r="G1584" t="str">
            <v>LC</v>
          </cell>
          <cell r="L1584" t="str">
            <v>Y</v>
          </cell>
          <cell r="Q1584" t="str">
            <v>Y</v>
          </cell>
          <cell r="V1584" t="str">
            <v>Turnix maculosa (10)</v>
          </cell>
          <cell r="W1584" t="str">
            <v>Red-backed Button-quail (5)</v>
          </cell>
          <cell r="X1584" t="str">
            <v>Gender agreement of species name follows David and Gosselin (2002b).</v>
          </cell>
        </row>
        <row r="1585">
          <cell r="D1585" t="str">
            <v>Turnix nana</v>
          </cell>
          <cell r="E1585" t="str">
            <v>(Sundevall, 1851)</v>
          </cell>
          <cell r="F1585" t="str">
            <v>NR</v>
          </cell>
          <cell r="G1585" t="str">
            <v>NR</v>
          </cell>
          <cell r="Q1585" t="str">
            <v>Y</v>
          </cell>
          <cell r="X1585" t="str">
            <v>Turnix nana and T. hottentotta (Sibley and Monroe 1990, 1993) have been lumped into T. hottentottus following Dowsett and Forbes-Watson (1993). Gender agreement of T. hottentottus follows David and Gosselin (2002b).</v>
          </cell>
        </row>
        <row r="1586">
          <cell r="D1586" t="str">
            <v>Turnix hottentotta</v>
          </cell>
          <cell r="E1586" t="str">
            <v>Temminck, 1815</v>
          </cell>
          <cell r="F1586" t="str">
            <v>NR</v>
          </cell>
          <cell r="G1586" t="str">
            <v>NR</v>
          </cell>
          <cell r="Q1586" t="str">
            <v>Y</v>
          </cell>
          <cell r="X1586" t="str">
            <v>Turnix nana and T. hottentotta (Sibley and Monroe 1990, 1993) have been lumped into T. hottentottus following Dowsett and Forbes-Watson (1993). Gender agreement of T. hottentottus follows David and Gosselin (2002b).</v>
          </cell>
        </row>
        <row r="1587">
          <cell r="C1587" t="str">
            <v>Hottentot Buttonquail</v>
          </cell>
          <cell r="D1587" t="str">
            <v>Turnix hottentottus</v>
          </cell>
          <cell r="E1587" t="str">
            <v>Temminck, 1815</v>
          </cell>
          <cell r="F1587" t="str">
            <v>R</v>
          </cell>
          <cell r="G1587" t="str">
            <v>LC</v>
          </cell>
          <cell r="N1587" t="str">
            <v>Y</v>
          </cell>
          <cell r="V1587" t="str">
            <v>Turnix hottentotta (7)</v>
          </cell>
          <cell r="W1587" t="str">
            <v>Black-rumped Buttonquail (7); Black-rumped Buttonquail (15)</v>
          </cell>
          <cell r="X1587" t="str">
            <v>Turnix nana and T. hottentotta (Sibley and Monroe 1990, 1993) have been lumped into T. hottentottus following Dowsett and Forbes-Watson (1993). Gender agreement of T. hottentottus follows David and Gosselin (2002b).</v>
          </cell>
        </row>
        <row r="1588">
          <cell r="C1588" t="str">
            <v>Yellow-legged Buttonquail</v>
          </cell>
          <cell r="D1588" t="str">
            <v>Turnix tanki</v>
          </cell>
          <cell r="E1588" t="str">
            <v>Blyth, 1843</v>
          </cell>
          <cell r="F1588" t="str">
            <v>R</v>
          </cell>
          <cell r="G1588" t="str">
            <v>LC</v>
          </cell>
          <cell r="Q1588" t="str">
            <v>Y</v>
          </cell>
        </row>
        <row r="1589">
          <cell r="C1589" t="str">
            <v>Spotted Buttonquail</v>
          </cell>
          <cell r="D1589" t="str">
            <v>Turnix ocellatus</v>
          </cell>
          <cell r="E1589" t="str">
            <v>(Scopoli, 1786)</v>
          </cell>
          <cell r="F1589" t="str">
            <v>R</v>
          </cell>
          <cell r="G1589" t="str">
            <v>LC</v>
          </cell>
          <cell r="Q1589" t="str">
            <v>Y</v>
          </cell>
          <cell r="V1589" t="str">
            <v>Turnix ocellata (10)</v>
          </cell>
          <cell r="X1589" t="str">
            <v>Gender agreement of species name follows David and Gosselin (2002b).</v>
          </cell>
        </row>
        <row r="1590">
          <cell r="C1590" t="str">
            <v>Barred Buttonquail</v>
          </cell>
          <cell r="D1590" t="str">
            <v>Turnix suscitator</v>
          </cell>
          <cell r="E1590" t="str">
            <v>(Gmelin, 1789)</v>
          </cell>
          <cell r="F1590" t="str">
            <v>R</v>
          </cell>
          <cell r="G1590" t="str">
            <v>LC</v>
          </cell>
          <cell r="Q1590" t="str">
            <v>Y</v>
          </cell>
        </row>
        <row r="1591">
          <cell r="C1591" t="str">
            <v>Madagascar Buttonquail</v>
          </cell>
          <cell r="D1591" t="str">
            <v>Turnix nigricollis</v>
          </cell>
          <cell r="E1591" t="str">
            <v>(Gmelin, 1789)</v>
          </cell>
          <cell r="F1591" t="str">
            <v>R</v>
          </cell>
          <cell r="G1591" t="str">
            <v>LC</v>
          </cell>
          <cell r="N1591" t="str">
            <v>Y</v>
          </cell>
          <cell r="Q1591" t="str">
            <v>Y</v>
          </cell>
        </row>
        <row r="1592">
          <cell r="C1592" t="str">
            <v>Black-breasted Buttonquail</v>
          </cell>
          <cell r="D1592" t="str">
            <v>Turnix melanogaster</v>
          </cell>
          <cell r="E1592" t="str">
            <v>(Gould, 1837)</v>
          </cell>
          <cell r="F1592" t="str">
            <v>R</v>
          </cell>
          <cell r="G1592" t="str">
            <v>VU</v>
          </cell>
          <cell r="L1592" t="str">
            <v>Y</v>
          </cell>
          <cell r="Q1592" t="str">
            <v>Y</v>
          </cell>
          <cell r="W1592" t="str">
            <v>Black-breasted Button-quail (5)</v>
          </cell>
        </row>
        <row r="1593">
          <cell r="C1593" t="str">
            <v>Chestnut-backed Buttonquail</v>
          </cell>
          <cell r="D1593" t="str">
            <v>Turnix castanotus</v>
          </cell>
          <cell r="E1593" t="str">
            <v>(Gould, 1840)</v>
          </cell>
          <cell r="F1593" t="str">
            <v>R</v>
          </cell>
          <cell r="G1593" t="str">
            <v>NT</v>
          </cell>
          <cell r="L1593" t="str">
            <v>Y</v>
          </cell>
          <cell r="Q1593" t="str">
            <v>Y</v>
          </cell>
          <cell r="V1593" t="str">
            <v>Turnix castanota (10)</v>
          </cell>
          <cell r="W1593" t="str">
            <v>Chestnut-backed Button-quail (5)</v>
          </cell>
          <cell r="X1593" t="str">
            <v>Gender agreement of species name follows David and Gosselin (2002b).</v>
          </cell>
        </row>
        <row r="1594">
          <cell r="C1594" t="str">
            <v>Buff-breasted Buttonquail</v>
          </cell>
          <cell r="D1594" t="str">
            <v>Turnix olivii</v>
          </cell>
          <cell r="E1594" t="str">
            <v>Robinson, 1900</v>
          </cell>
          <cell r="F1594" t="str">
            <v>R</v>
          </cell>
          <cell r="G1594" t="str">
            <v>EN</v>
          </cell>
          <cell r="L1594" t="str">
            <v>Y</v>
          </cell>
          <cell r="Q1594" t="str">
            <v>Y</v>
          </cell>
          <cell r="W1594" t="str">
            <v>Buff-breasted Button-quail (5)</v>
          </cell>
        </row>
        <row r="1595">
          <cell r="C1595" t="str">
            <v>Painted Buttonquail</v>
          </cell>
          <cell r="D1595" t="str">
            <v>Turnix varius</v>
          </cell>
          <cell r="E1595" t="str">
            <v>(Latham, 1801)</v>
          </cell>
          <cell r="F1595" t="str">
            <v>R</v>
          </cell>
          <cell r="G1595" t="str">
            <v>LC</v>
          </cell>
          <cell r="L1595" t="str">
            <v>Y</v>
          </cell>
          <cell r="Q1595" t="str">
            <v>Y</v>
          </cell>
          <cell r="V1595" t="str">
            <v>Turnix varia (10)</v>
          </cell>
          <cell r="W1595" t="str">
            <v>Painted Button-quail (5)</v>
          </cell>
          <cell r="X1595" t="str">
            <v>Gender agreement of species name follows David and Gosselin (2002b).</v>
          </cell>
        </row>
        <row r="1596">
          <cell r="D1596" t="str">
            <v>Turnix novaecaledoniae</v>
          </cell>
          <cell r="E1596" t="str">
            <v>Ogilvie-Grant, 1893</v>
          </cell>
          <cell r="F1596" t="str">
            <v>NR</v>
          </cell>
          <cell r="G1596" t="str">
            <v>NR</v>
          </cell>
          <cell r="K1596" t="str">
            <v>Y</v>
          </cell>
          <cell r="X1596" t="str">
            <v>This taxon is known from the type in the British Museum, collected on New Caledonia (to France) and described by Ogilvie-Grant in 1889, from a reported 1911 specimen taken by Sarasin, from various reports (including one that T. varius were introduced onto the island from Australia in the nineteenth century), and fossils. Its taxonomic status is unclear (Balouet and Olson 1989).</v>
          </cell>
        </row>
        <row r="1597">
          <cell r="C1597" t="str">
            <v>Luzon Buttonquail</v>
          </cell>
          <cell r="D1597" t="str">
            <v>Turnix worcesteri</v>
          </cell>
          <cell r="E1597" t="str">
            <v>McGregor, 1904</v>
          </cell>
          <cell r="F1597" t="str">
            <v>R</v>
          </cell>
          <cell r="G1597" t="str">
            <v>DD</v>
          </cell>
          <cell r="Q1597" t="str">
            <v>Y</v>
          </cell>
          <cell r="W1597" t="str">
            <v>Worcester's Buttonquail (10); Worcester's Buttonquail (15)</v>
          </cell>
        </row>
        <row r="1598">
          <cell r="C1598" t="str">
            <v>Sumba Buttonquail</v>
          </cell>
          <cell r="D1598" t="str">
            <v>Turnix everetti</v>
          </cell>
          <cell r="E1598" t="str">
            <v>Hartert, 1898</v>
          </cell>
          <cell r="F1598" t="str">
            <v>R</v>
          </cell>
          <cell r="G1598" t="str">
            <v>VU</v>
          </cell>
          <cell r="Q1598" t="str">
            <v>Y</v>
          </cell>
        </row>
        <row r="1599">
          <cell r="C1599" t="str">
            <v>Red-chested Buttonquail</v>
          </cell>
          <cell r="D1599" t="str">
            <v>Turnix pyrrhothorax</v>
          </cell>
          <cell r="E1599" t="str">
            <v>(Gould, 1841)</v>
          </cell>
          <cell r="F1599" t="str">
            <v>R</v>
          </cell>
          <cell r="G1599" t="str">
            <v>LC</v>
          </cell>
          <cell r="L1599" t="str">
            <v>Y</v>
          </cell>
          <cell r="Q1599" t="str">
            <v>Y</v>
          </cell>
          <cell r="W1599" t="str">
            <v>Red-chested Button-quail (5)</v>
          </cell>
        </row>
        <row r="1600">
          <cell r="C1600" t="str">
            <v>Little Buttonquail</v>
          </cell>
          <cell r="D1600" t="str">
            <v>Turnix velox</v>
          </cell>
          <cell r="E1600" t="str">
            <v>(Gould, 1841)</v>
          </cell>
          <cell r="F1600" t="str">
            <v>R</v>
          </cell>
          <cell r="G1600" t="str">
            <v>LC</v>
          </cell>
          <cell r="L1600" t="str">
            <v>Y</v>
          </cell>
          <cell r="Q1600" t="str">
            <v>Y</v>
          </cell>
          <cell r="W1600" t="str">
            <v>Little Button-quail (5)</v>
          </cell>
        </row>
        <row r="1601">
          <cell r="C1601" t="str">
            <v>Lark Buttonquail</v>
          </cell>
          <cell r="D1601" t="str">
            <v>Ortyxelos meiffrenii</v>
          </cell>
          <cell r="E1601" t="str">
            <v>(Vieillot, 1819)</v>
          </cell>
          <cell r="F1601" t="str">
            <v>R</v>
          </cell>
          <cell r="G1601" t="str">
            <v>LC</v>
          </cell>
          <cell r="N1601" t="str">
            <v>Y</v>
          </cell>
          <cell r="Q1601" t="str">
            <v>Y</v>
          </cell>
          <cell r="W1601" t="str">
            <v>Quail-plover (7); Quail-plover (15)</v>
          </cell>
        </row>
        <row r="1602">
          <cell r="C1602" t="str">
            <v>Eurasian Thick-knee</v>
          </cell>
          <cell r="D1602" t="str">
            <v>Burhinus oedicnemus</v>
          </cell>
          <cell r="E1602" t="str">
            <v>(Linnaeus, 1758)</v>
          </cell>
          <cell r="F1602" t="str">
            <v>R</v>
          </cell>
          <cell r="G1602" t="str">
            <v>LC</v>
          </cell>
          <cell r="H1602" t="str">
            <v>Y</v>
          </cell>
          <cell r="M1602" t="str">
            <v>Y</v>
          </cell>
          <cell r="N1602" t="str">
            <v>Y</v>
          </cell>
          <cell r="Q1602" t="str">
            <v>Y</v>
          </cell>
          <cell r="W1602" t="str">
            <v>Stone-Curlew (1); Stone Curlew (6); Stone Curlew (7); Eurasian Stone-curlew (15)</v>
          </cell>
        </row>
        <row r="1603">
          <cell r="C1603" t="str">
            <v>Senegal Thick-knee</v>
          </cell>
          <cell r="D1603" t="str">
            <v>Burhinus senegalensis</v>
          </cell>
          <cell r="E1603" t="str">
            <v>(Swainson, 1837)</v>
          </cell>
          <cell r="F1603" t="str">
            <v>R</v>
          </cell>
          <cell r="G1603" t="str">
            <v>LC</v>
          </cell>
          <cell r="H1603" t="str">
            <v>Y</v>
          </cell>
          <cell r="M1603" t="str">
            <v>Y</v>
          </cell>
          <cell r="N1603" t="str">
            <v>Y</v>
          </cell>
          <cell r="Q1603" t="str">
            <v>Y</v>
          </cell>
        </row>
        <row r="1604">
          <cell r="C1604" t="str">
            <v>Water Thick-knee</v>
          </cell>
          <cell r="D1604" t="str">
            <v>Burhinus vermiculatus</v>
          </cell>
          <cell r="E1604" t="str">
            <v>(Cabanis, 1868)</v>
          </cell>
          <cell r="F1604" t="str">
            <v>R</v>
          </cell>
          <cell r="G1604" t="str">
            <v>LC</v>
          </cell>
          <cell r="N1604" t="str">
            <v>Y</v>
          </cell>
          <cell r="Q1604" t="str">
            <v>Y</v>
          </cell>
          <cell r="W1604" t="str">
            <v>Water Dikkop (7)</v>
          </cell>
        </row>
        <row r="1605">
          <cell r="C1605" t="str">
            <v>Spotted Thick-knee</v>
          </cell>
          <cell r="D1605" t="str">
            <v>Burhinus capensis</v>
          </cell>
          <cell r="E1605" t="str">
            <v>(Lichtenstein, 1823)</v>
          </cell>
          <cell r="F1605" t="str">
            <v>R</v>
          </cell>
          <cell r="G1605" t="str">
            <v>LC</v>
          </cell>
          <cell r="N1605" t="str">
            <v>Y</v>
          </cell>
          <cell r="Q1605" t="str">
            <v>Y</v>
          </cell>
          <cell r="W1605" t="str">
            <v>Spotted Dikkop (7)</v>
          </cell>
        </row>
        <row r="1606">
          <cell r="C1606" t="str">
            <v>Double-striped Thick-knee</v>
          </cell>
          <cell r="D1606" t="str">
            <v>Burhinus bistriatus</v>
          </cell>
          <cell r="E1606" t="str">
            <v>(Wagler, 1829)</v>
          </cell>
          <cell r="F1606" t="str">
            <v>R</v>
          </cell>
          <cell r="G1606" t="str">
            <v>LC</v>
          </cell>
          <cell r="I1606" t="str">
            <v>Y</v>
          </cell>
          <cell r="P1606" t="str">
            <v>Y</v>
          </cell>
          <cell r="Q1606" t="str">
            <v>Y</v>
          </cell>
          <cell r="R1606" t="str">
            <v>Y</v>
          </cell>
        </row>
        <row r="1607">
          <cell r="C1607" t="str">
            <v>Peruvian Thick-knee</v>
          </cell>
          <cell r="D1607" t="str">
            <v>Burhinus superciliaris</v>
          </cell>
          <cell r="E1607" t="str">
            <v>(Tschudi, 1843)</v>
          </cell>
          <cell r="F1607" t="str">
            <v>R</v>
          </cell>
          <cell r="G1607" t="str">
            <v>LC</v>
          </cell>
          <cell r="P1607" t="str">
            <v>Y</v>
          </cell>
          <cell r="Q1607" t="str">
            <v>Y</v>
          </cell>
          <cell r="R1607" t="str">
            <v>Y</v>
          </cell>
        </row>
        <row r="1608">
          <cell r="C1608" t="str">
            <v>Bush Thick-knee</v>
          </cell>
          <cell r="D1608" t="str">
            <v>Burhinus grallarius</v>
          </cell>
          <cell r="E1608" t="str">
            <v>(Latham, 1801)</v>
          </cell>
          <cell r="F1608" t="str">
            <v>R</v>
          </cell>
          <cell r="G1608" t="str">
            <v>NT</v>
          </cell>
          <cell r="L1608" t="str">
            <v>Y</v>
          </cell>
          <cell r="Q1608" t="str">
            <v>Y</v>
          </cell>
          <cell r="W1608" t="str">
            <v>Bush Stone-curlew (5); Bush Stone-curlew (15)</v>
          </cell>
        </row>
        <row r="1609">
          <cell r="C1609" t="str">
            <v>Great Thick-knee</v>
          </cell>
          <cell r="D1609" t="str">
            <v>Esacus recurvirostris</v>
          </cell>
          <cell r="E1609" t="str">
            <v>(Cuvier, 1829)</v>
          </cell>
          <cell r="F1609" t="str">
            <v>R</v>
          </cell>
          <cell r="G1609" t="str">
            <v>LC</v>
          </cell>
          <cell r="Q1609" t="str">
            <v>Y</v>
          </cell>
          <cell r="V1609" t="str">
            <v>Burhinus recurvirostris (10)</v>
          </cell>
          <cell r="W1609" t="str">
            <v>Great Stone-curlew (15)</v>
          </cell>
          <cell r="X1609" t="str">
            <v>The retention of the genus Esacus follows Andrew (1992) contra Sibley and Monroe (1990, 1993), because its merger with Burhinus does not do justice to the highly distinctive nature of Burhinus (=Esacus) giganteus and B. (=E.) recurvirostris, both of which have massive bills, strong black-and-white facial markings, and simplified dorsal patterning, all three of these characters being absent in other burhinids.</v>
          </cell>
        </row>
        <row r="1610">
          <cell r="C1610" t="str">
            <v>Beach Thick-knee</v>
          </cell>
          <cell r="D1610" t="str">
            <v>Esacus giganteus</v>
          </cell>
          <cell r="E1610" t="str">
            <v>(Wagler, 1829)</v>
          </cell>
          <cell r="F1610" t="str">
            <v>R</v>
          </cell>
          <cell r="G1610" t="str">
            <v>NT</v>
          </cell>
          <cell r="L1610" t="str">
            <v>Y</v>
          </cell>
          <cell r="Q1610" t="str">
            <v>Y</v>
          </cell>
          <cell r="V1610" t="str">
            <v>Esacus magnirostris (5); Burhinus giganteus (10)</v>
          </cell>
          <cell r="W1610" t="str">
            <v>Beach Stone-curlew (5)</v>
          </cell>
          <cell r="X1610" t="str">
            <v>The retention of the genus Esacus follows Andrew (1992) contra Sibley and Monroe (1990, 1993), because its merger with Burhinus does not do justice to the highly distinctive nature of Burhinus (=Esacus) giganteus and B. (=E.) recurvirostris, both of which have massive bills, strong black-and-white facial markings, and simplified dorsal patterning, all three of these characters being absent in other burhinids.</v>
          </cell>
        </row>
        <row r="1611">
          <cell r="C1611" t="str">
            <v>Snowy Sheathbill</v>
          </cell>
          <cell r="D1611" t="str">
            <v>Chionis albus</v>
          </cell>
          <cell r="E1611" t="str">
            <v>(Gmelin, 1789)</v>
          </cell>
          <cell r="F1611" t="str">
            <v>R</v>
          </cell>
          <cell r="G1611" t="str">
            <v>LC</v>
          </cell>
          <cell r="N1611" t="str">
            <v>Y</v>
          </cell>
          <cell r="P1611" t="str">
            <v>Y</v>
          </cell>
          <cell r="Q1611" t="str">
            <v>Y</v>
          </cell>
          <cell r="R1611" t="str">
            <v>Y</v>
          </cell>
          <cell r="V1611" t="str">
            <v>Chionis alba (7); Chionis alba (10); Chionis alba (11)</v>
          </cell>
          <cell r="W1611" t="str">
            <v>American Sheathbill (7)</v>
          </cell>
          <cell r="X1611" t="str">
            <v>Gender agreement of species name follows David and Gosselin (2002b).</v>
          </cell>
        </row>
        <row r="1612">
          <cell r="C1612" t="str">
            <v>Black-faced Sheathbill</v>
          </cell>
          <cell r="D1612" t="str">
            <v>Chionis minor</v>
          </cell>
          <cell r="E1612" t="str">
            <v>Hartlaub, 1841</v>
          </cell>
          <cell r="F1612" t="str">
            <v>R</v>
          </cell>
          <cell r="G1612" t="str">
            <v>LC</v>
          </cell>
          <cell r="L1612" t="str">
            <v>Y</v>
          </cell>
          <cell r="Q1612" t="str">
            <v>Y</v>
          </cell>
        </row>
        <row r="1613">
          <cell r="C1613" t="str">
            <v>Magellanic Plover</v>
          </cell>
          <cell r="D1613" t="str">
            <v>Pluvianellus socialis</v>
          </cell>
          <cell r="E1613" t="str">
            <v>Gray, 1846</v>
          </cell>
          <cell r="F1613" t="str">
            <v>R</v>
          </cell>
          <cell r="G1613" t="str">
            <v>NT</v>
          </cell>
          <cell r="P1613" t="str">
            <v>Y</v>
          </cell>
          <cell r="Q1613" t="str">
            <v>Y</v>
          </cell>
          <cell r="R1613" t="str">
            <v>Y</v>
          </cell>
        </row>
        <row r="1614">
          <cell r="C1614" t="str">
            <v>Eurasian Oystercatcher</v>
          </cell>
          <cell r="D1614" t="str">
            <v>Haematopus ostralegus</v>
          </cell>
          <cell r="E1614" t="str">
            <v>Linnaeus, 1758</v>
          </cell>
          <cell r="F1614" t="str">
            <v>R</v>
          </cell>
          <cell r="G1614" t="str">
            <v>LC</v>
          </cell>
          <cell r="H1614" t="str">
            <v>Y</v>
          </cell>
          <cell r="I1614" t="str">
            <v>Y</v>
          </cell>
          <cell r="M1614" t="str">
            <v>Y</v>
          </cell>
          <cell r="N1614" t="str">
            <v>Y</v>
          </cell>
          <cell r="Q1614" t="str">
            <v>Y</v>
          </cell>
          <cell r="W1614" t="str">
            <v>Oystercatcher (6); European Oystercatcher (7)</v>
          </cell>
          <cell r="X1614" t="str">
            <v>Haematopus ostralegus and H. finschi (Sibley and Monroe 1990, 1993), cross-regional species, are retained as separate species contra Turbott (1990) who include finschi as a subspecies of H. ostralegus.</v>
          </cell>
        </row>
        <row r="1615">
          <cell r="D1615" t="str">
            <v>Haematopus ostralegus</v>
          </cell>
          <cell r="E1615" t="str">
            <v>Linnaeus, 1758</v>
          </cell>
          <cell r="F1615" t="str">
            <v>NR</v>
          </cell>
          <cell r="G1615" t="str">
            <v>NR</v>
          </cell>
          <cell r="S1615" t="str">
            <v>Y</v>
          </cell>
          <cell r="X1615" t="str">
            <v>Haematopus ostralegus and H. finschi (Sibley and Monroe 1990, 1993), cross-regional species, are retained as separate species contra Turbott (1990) who include finschi as a subspecies of H. ostralegus.</v>
          </cell>
        </row>
        <row r="1616">
          <cell r="C1616" t="str">
            <v>Canary Islands Oystercatcher</v>
          </cell>
          <cell r="D1616" t="str">
            <v>Haematopus meadewaldoi</v>
          </cell>
          <cell r="E1616" t="str">
            <v>Bannerman, 1913</v>
          </cell>
          <cell r="F1616" t="str">
            <v>R</v>
          </cell>
          <cell r="G1616" t="str">
            <v>EX</v>
          </cell>
          <cell r="H1616" t="str">
            <v>Y</v>
          </cell>
          <cell r="K1616" t="str">
            <v>Y</v>
          </cell>
          <cell r="Q1616" t="str">
            <v>Y</v>
          </cell>
          <cell r="X1616" t="str">
            <v>Hockey (1982) showed that this taxon was distinct from African Black Oystercatcher H. moquini.</v>
          </cell>
        </row>
        <row r="1617">
          <cell r="C1617" t="str">
            <v>African Oystercatcher</v>
          </cell>
          <cell r="D1617" t="str">
            <v>Haematopus moquini</v>
          </cell>
          <cell r="E1617" t="str">
            <v>Bonaparte, 1856</v>
          </cell>
          <cell r="F1617" t="str">
            <v>R</v>
          </cell>
          <cell r="G1617" t="str">
            <v>NT</v>
          </cell>
          <cell r="M1617" t="str">
            <v>Y</v>
          </cell>
          <cell r="N1617" t="str">
            <v>Y</v>
          </cell>
          <cell r="Q1617" t="str">
            <v>Y</v>
          </cell>
          <cell r="W1617" t="str">
            <v>African Black Oystercatcher (6); African Black Oystercatcher (7)</v>
          </cell>
        </row>
        <row r="1618">
          <cell r="C1618" t="str">
            <v>South Island Oystercatcher</v>
          </cell>
          <cell r="D1618" t="str">
            <v>Haematopus finschi</v>
          </cell>
          <cell r="E1618" t="str">
            <v>Martens, 1897</v>
          </cell>
          <cell r="F1618" t="str">
            <v>R</v>
          </cell>
          <cell r="G1618" t="str">
            <v>LC</v>
          </cell>
          <cell r="L1618" t="str">
            <v>Y</v>
          </cell>
          <cell r="Q1618" t="str">
            <v>Y</v>
          </cell>
          <cell r="W1618" t="str">
            <v>South Island Pied Oystercatcher (5)</v>
          </cell>
          <cell r="X1618" t="str">
            <v>Haematopus ostralegus and H. finschi (Sibley and Monroe 1990, 1993), cross-regional species, are retained as separate species contra Turbott (1990) who include finschi as a subspecies of H. ostralegus.</v>
          </cell>
        </row>
        <row r="1619">
          <cell r="C1619" t="str">
            <v>Black Oystercatcher</v>
          </cell>
          <cell r="D1619" t="str">
            <v>Haematopus bachmani</v>
          </cell>
          <cell r="E1619" t="str">
            <v>Audubon, 1838</v>
          </cell>
          <cell r="F1619" t="str">
            <v>R</v>
          </cell>
          <cell r="G1619" t="str">
            <v>LC</v>
          </cell>
          <cell r="I1619" t="str">
            <v>Y</v>
          </cell>
          <cell r="Q1619" t="str">
            <v>Y</v>
          </cell>
          <cell r="R1619" t="str">
            <v>Y</v>
          </cell>
        </row>
        <row r="1620">
          <cell r="C1620" t="str">
            <v>American Oystercatcher</v>
          </cell>
          <cell r="D1620" t="str">
            <v>Haematopus palliatus</v>
          </cell>
          <cell r="E1620" t="str">
            <v>Temminck, 1820</v>
          </cell>
          <cell r="F1620" t="str">
            <v>R</v>
          </cell>
          <cell r="G1620" t="str">
            <v>LC</v>
          </cell>
          <cell r="I1620" t="str">
            <v>Y</v>
          </cell>
          <cell r="P1620" t="str">
            <v>Y</v>
          </cell>
          <cell r="Q1620" t="str">
            <v>Y</v>
          </cell>
          <cell r="R1620" t="str">
            <v>Y</v>
          </cell>
        </row>
        <row r="1621">
          <cell r="C1621" t="str">
            <v>Pied Oystercatcher</v>
          </cell>
          <cell r="D1621" t="str">
            <v>Haematopus longirostris</v>
          </cell>
          <cell r="E1621" t="str">
            <v>Vieillot, 1817</v>
          </cell>
          <cell r="F1621" t="str">
            <v>R</v>
          </cell>
          <cell r="G1621" t="str">
            <v>LC</v>
          </cell>
          <cell r="L1621" t="str">
            <v>Y</v>
          </cell>
          <cell r="Q1621" t="str">
            <v>Y</v>
          </cell>
          <cell r="W1621" t="str">
            <v>Australian Pied Oystercatcher (5)</v>
          </cell>
        </row>
        <row r="1622">
          <cell r="D1622" t="str">
            <v>Haematopus unicolor</v>
          </cell>
          <cell r="E1622" t="str">
            <v>Forster, 1844</v>
          </cell>
          <cell r="F1622" t="str">
            <v>NR</v>
          </cell>
          <cell r="G1622" t="str">
            <v>NR</v>
          </cell>
          <cell r="Q1622" t="str">
            <v>Y</v>
          </cell>
          <cell r="X1622" t="str">
            <v>Haematopus unicolor (Sibley and Monroe 1990, 1993) has been split into H. unicolor and H. chathamensis following Turbott (1990).</v>
          </cell>
        </row>
        <row r="1623">
          <cell r="C1623" t="str">
            <v>Variable Oystercatcher</v>
          </cell>
          <cell r="D1623" t="str">
            <v>Haematopus unicolor</v>
          </cell>
          <cell r="E1623" t="str">
            <v>Forster, 1844</v>
          </cell>
          <cell r="F1623" t="str">
            <v>R</v>
          </cell>
          <cell r="G1623" t="str">
            <v>LC</v>
          </cell>
          <cell r="S1623" t="str">
            <v>Y</v>
          </cell>
          <cell r="X1623" t="str">
            <v>Haematopus unicolor (Sibley and Monroe 1990, 1993) has been split into H. unicolor and H. chathamensis following Turbott (1990).</v>
          </cell>
        </row>
        <row r="1624">
          <cell r="C1624" t="str">
            <v>Chatham Oystercatcher</v>
          </cell>
          <cell r="D1624" t="str">
            <v>Haematopus chathamensis</v>
          </cell>
          <cell r="E1624" t="str">
            <v>Hartert, 1927</v>
          </cell>
          <cell r="F1624" t="str">
            <v>R</v>
          </cell>
          <cell r="G1624" t="str">
            <v>EN</v>
          </cell>
          <cell r="S1624" t="str">
            <v>Y</v>
          </cell>
          <cell r="W1624" t="str">
            <v>Chatham Island Pied Oystercatcher (12)</v>
          </cell>
          <cell r="X1624" t="str">
            <v>Haematopus unicolor (Sibley and Monroe 1990, 1993) has been split into H. unicolor and H. chathamensis following Turbott (1990).</v>
          </cell>
        </row>
        <row r="1625">
          <cell r="C1625" t="str">
            <v>Sooty Oystercatcher</v>
          </cell>
          <cell r="D1625" t="str">
            <v>Haematopus fuliginosus</v>
          </cell>
          <cell r="E1625" t="str">
            <v>Gould, 1845</v>
          </cell>
          <cell r="F1625" t="str">
            <v>R</v>
          </cell>
          <cell r="G1625" t="str">
            <v>LC</v>
          </cell>
          <cell r="L1625" t="str">
            <v>Y</v>
          </cell>
          <cell r="Q1625" t="str">
            <v>Y</v>
          </cell>
        </row>
        <row r="1626">
          <cell r="C1626" t="str">
            <v>Blackish Oystercatcher</v>
          </cell>
          <cell r="D1626" t="str">
            <v>Haematopus ater</v>
          </cell>
          <cell r="E1626" t="str">
            <v>Vieillot &amp; Oudart, 1825</v>
          </cell>
          <cell r="F1626" t="str">
            <v>R</v>
          </cell>
          <cell r="G1626" t="str">
            <v>LC</v>
          </cell>
          <cell r="P1626" t="str">
            <v>Y</v>
          </cell>
          <cell r="Q1626" t="str">
            <v>Y</v>
          </cell>
          <cell r="R1626" t="str">
            <v>Y</v>
          </cell>
        </row>
        <row r="1627">
          <cell r="C1627" t="str">
            <v>Magellanic Oystercatcher</v>
          </cell>
          <cell r="D1627" t="str">
            <v>Haematopus leucopodus</v>
          </cell>
          <cell r="E1627" t="str">
            <v>Garnot, 1826</v>
          </cell>
          <cell r="F1627" t="str">
            <v>R</v>
          </cell>
          <cell r="G1627" t="str">
            <v>LC</v>
          </cell>
          <cell r="P1627" t="str">
            <v>Y</v>
          </cell>
          <cell r="Q1627" t="str">
            <v>Y</v>
          </cell>
          <cell r="R1627" t="str">
            <v>Y</v>
          </cell>
        </row>
        <row r="1628">
          <cell r="C1628" t="str">
            <v>Crab Plover</v>
          </cell>
          <cell r="D1628" t="str">
            <v>Dromas ardeola</v>
          </cell>
          <cell r="E1628" t="str">
            <v>Paykull, 1805</v>
          </cell>
          <cell r="F1628" t="str">
            <v>R</v>
          </cell>
          <cell r="G1628" t="str">
            <v>LC</v>
          </cell>
          <cell r="H1628" t="str">
            <v>Y</v>
          </cell>
          <cell r="M1628" t="str">
            <v>Y</v>
          </cell>
          <cell r="N1628" t="str">
            <v>Y</v>
          </cell>
          <cell r="Q1628" t="str">
            <v>Y</v>
          </cell>
          <cell r="W1628" t="str">
            <v>Crab-plover (15)</v>
          </cell>
        </row>
        <row r="1629">
          <cell r="C1629" t="str">
            <v>Ibisbill</v>
          </cell>
          <cell r="D1629" t="str">
            <v>Ibidorhyncha struthersii</v>
          </cell>
          <cell r="E1629" t="str">
            <v>Vigors, 1832</v>
          </cell>
          <cell r="F1629" t="str">
            <v>R</v>
          </cell>
          <cell r="G1629" t="str">
            <v>LC</v>
          </cell>
          <cell r="Q1629" t="str">
            <v>Y</v>
          </cell>
        </row>
        <row r="1630">
          <cell r="C1630" t="str">
            <v>Black-winged Stilt</v>
          </cell>
          <cell r="D1630" t="str">
            <v>Himantopus himantopus</v>
          </cell>
          <cell r="E1630" t="str">
            <v>(Linnaeus, 1758)</v>
          </cell>
          <cell r="F1630" t="str">
            <v>R</v>
          </cell>
          <cell r="G1630" t="str">
            <v>LC</v>
          </cell>
          <cell r="H1630" t="str">
            <v>Y</v>
          </cell>
          <cell r="I1630" t="str">
            <v>Y</v>
          </cell>
          <cell r="L1630" t="str">
            <v>Y</v>
          </cell>
          <cell r="M1630" t="str">
            <v>Y</v>
          </cell>
          <cell r="N1630" t="str">
            <v>Y</v>
          </cell>
          <cell r="Q1630" t="str">
            <v>Y</v>
          </cell>
          <cell r="X1630" t="str">
            <v>Himantopus himantopus and H. leucocephalus (Sibley and Monroe 1990, 1993), cross-regional species, are retained as separate species contra Christidis and Boles (1994) and Turbott (1990) who include leucocephalus as a subpecies of H. himantopus.</v>
          </cell>
        </row>
        <row r="1631">
          <cell r="D1631" t="str">
            <v>Himantopus himantopus</v>
          </cell>
          <cell r="E1631" t="str">
            <v>(Linnaeus, 1758)</v>
          </cell>
          <cell r="F1631" t="str">
            <v>NR</v>
          </cell>
          <cell r="G1631" t="str">
            <v>NR</v>
          </cell>
          <cell r="S1631" t="str">
            <v>Y</v>
          </cell>
          <cell r="X1631" t="str">
            <v>Himantopus himantopus and H. leucocephalus (Sibley and Monroe 1990, 1993), cross-regional species, are retained as separate species contra Christidis and Boles (1994) and Turbott (1990) who include leucocephalus as a subpecies of H. himantopus.</v>
          </cell>
        </row>
        <row r="1632">
          <cell r="C1632" t="str">
            <v>White-headed Stilt</v>
          </cell>
          <cell r="D1632" t="str">
            <v>Himantopus leucocephalus</v>
          </cell>
          <cell r="E1632" t="str">
            <v>Gould, 1837</v>
          </cell>
          <cell r="F1632" t="str">
            <v>R</v>
          </cell>
          <cell r="G1632" t="str">
            <v>LC</v>
          </cell>
          <cell r="Q1632" t="str">
            <v>Y</v>
          </cell>
          <cell r="X1632" t="str">
            <v>Himantopus himantopus and H. leucocephalus (Sibley and Monroe 1990, 1993), cross-regional species, are retained as separate species contra Christidis and Boles (1994) and Turbott (1990) who include leucocephalus as a subpecies of H. himantopus.</v>
          </cell>
        </row>
        <row r="1633">
          <cell r="C1633" t="str">
            <v>Black Stilt</v>
          </cell>
          <cell r="D1633" t="str">
            <v>Himantopus novaezelandiae</v>
          </cell>
          <cell r="E1633" t="str">
            <v>Gould, 1841</v>
          </cell>
          <cell r="F1633" t="str">
            <v>R</v>
          </cell>
          <cell r="G1633" t="str">
            <v>CR</v>
          </cell>
          <cell r="Q1633" t="str">
            <v>Y</v>
          </cell>
          <cell r="S1633" t="str">
            <v>Y</v>
          </cell>
        </row>
        <row r="1634">
          <cell r="D1634" t="str">
            <v>Himantopus mexicanus</v>
          </cell>
          <cell r="E1634" t="str">
            <v>(Müller, 1776)</v>
          </cell>
          <cell r="F1634" t="str">
            <v>NR</v>
          </cell>
          <cell r="G1634" t="str">
            <v>NR</v>
          </cell>
          <cell r="Q1634" t="str">
            <v>Y</v>
          </cell>
          <cell r="X1634" t="str">
            <v>Himantopus mexicanus and H. melanurus (Sibley and Monroe 1990, 1993) have been lumped into H. mexicanus following AOU (1998), SACC (2006) and a review by the BirdLife Taxonomic Working Group.</v>
          </cell>
        </row>
        <row r="1635">
          <cell r="C1635" t="str">
            <v>Black-necked Stilt</v>
          </cell>
          <cell r="D1635" t="str">
            <v>Himantopus mexicanus</v>
          </cell>
          <cell r="E1635" t="str">
            <v>(Müller, 1776)</v>
          </cell>
          <cell r="F1635" t="str">
            <v>R</v>
          </cell>
          <cell r="G1635" t="str">
            <v>LC</v>
          </cell>
          <cell r="I1635" t="str">
            <v>Y</v>
          </cell>
          <cell r="P1635" t="str">
            <v>Y</v>
          </cell>
          <cell r="R1635" t="str">
            <v>Y</v>
          </cell>
          <cell r="X1635" t="str">
            <v>Himantopus mexicanus and H. melanurus (Sibley and Monroe 1990, 1993) have been lumped into H. mexicanus following AOU (1998), SACC (2006) and a review by the BirdLife Taxonomic Working Group.</v>
          </cell>
        </row>
        <row r="1636">
          <cell r="D1636" t="str">
            <v>Himantopus melanurus</v>
          </cell>
          <cell r="E1636" t="str">
            <v>Vieillot, 1817</v>
          </cell>
          <cell r="F1636" t="str">
            <v>NR</v>
          </cell>
          <cell r="G1636" t="str">
            <v>NR</v>
          </cell>
          <cell r="Q1636" t="str">
            <v>Y</v>
          </cell>
          <cell r="X1636" t="str">
            <v>Himantopus mexicanus and H. melanurus (Sibley and Monroe 1990, 1993) have been lumped into H. mexicanus following AOU (1998), SACC (2006) and a review by the BirdLife Taxonomic Working Group.</v>
          </cell>
        </row>
        <row r="1637">
          <cell r="C1637" t="str">
            <v>Banded Stilt</v>
          </cell>
          <cell r="D1637" t="str">
            <v>Cladorhynchus leucocephalus</v>
          </cell>
          <cell r="E1637" t="str">
            <v>(Vieillot, 1816)</v>
          </cell>
          <cell r="F1637" t="str">
            <v>R</v>
          </cell>
          <cell r="G1637" t="str">
            <v>LC</v>
          </cell>
          <cell r="L1637" t="str">
            <v>Y</v>
          </cell>
          <cell r="Q1637" t="str">
            <v>Y</v>
          </cell>
        </row>
        <row r="1638">
          <cell r="C1638" t="str">
            <v>Pied Avocet</v>
          </cell>
          <cell r="D1638" t="str">
            <v>Recurvirostra avosetta</v>
          </cell>
          <cell r="E1638" t="str">
            <v>Linnaeus, 1758</v>
          </cell>
          <cell r="F1638" t="str">
            <v>R</v>
          </cell>
          <cell r="G1638" t="str">
            <v>LC</v>
          </cell>
          <cell r="H1638" t="str">
            <v>Y</v>
          </cell>
          <cell r="M1638" t="str">
            <v>Y</v>
          </cell>
          <cell r="N1638" t="str">
            <v>Y</v>
          </cell>
          <cell r="Q1638" t="str">
            <v>Y</v>
          </cell>
          <cell r="W1638" t="str">
            <v>Avocet (6); Avocet (7)</v>
          </cell>
        </row>
        <row r="1639">
          <cell r="C1639" t="str">
            <v>American Avocet</v>
          </cell>
          <cell r="D1639" t="str">
            <v>Recurvirostra americana</v>
          </cell>
          <cell r="E1639" t="str">
            <v>Gmelin, 1789</v>
          </cell>
          <cell r="F1639" t="str">
            <v>R</v>
          </cell>
          <cell r="G1639" t="str">
            <v>LC</v>
          </cell>
          <cell r="I1639" t="str">
            <v>Y</v>
          </cell>
          <cell r="P1639" t="str">
            <v>Y</v>
          </cell>
          <cell r="Q1639" t="str">
            <v>Y</v>
          </cell>
          <cell r="R1639" t="str">
            <v>Y</v>
          </cell>
        </row>
        <row r="1640">
          <cell r="C1640" t="str">
            <v>Red-necked Avocet</v>
          </cell>
          <cell r="D1640" t="str">
            <v>Recurvirostra novaehollandiae</v>
          </cell>
          <cell r="E1640" t="str">
            <v>Vieillot, 1816</v>
          </cell>
          <cell r="F1640" t="str">
            <v>R</v>
          </cell>
          <cell r="G1640" t="str">
            <v>LC</v>
          </cell>
          <cell r="L1640" t="str">
            <v>Y</v>
          </cell>
          <cell r="Q1640" t="str">
            <v>Y</v>
          </cell>
          <cell r="S1640" t="str">
            <v>Y</v>
          </cell>
          <cell r="W1640" t="str">
            <v>Australian Red-necked Avocet (12)</v>
          </cell>
        </row>
        <row r="1641">
          <cell r="C1641" t="str">
            <v>Andean Avocet</v>
          </cell>
          <cell r="D1641" t="str">
            <v>Recurvirostra andina</v>
          </cell>
          <cell r="E1641" t="str">
            <v>Philippi &amp; Landbeck, 1861</v>
          </cell>
          <cell r="F1641" t="str">
            <v>R</v>
          </cell>
          <cell r="G1641" t="str">
            <v>LC</v>
          </cell>
          <cell r="P1641" t="str">
            <v>Y</v>
          </cell>
          <cell r="Q1641" t="str">
            <v>Y</v>
          </cell>
          <cell r="R1641" t="str">
            <v>Y</v>
          </cell>
        </row>
        <row r="1642">
          <cell r="C1642" t="str">
            <v>Northern Lapwing</v>
          </cell>
          <cell r="D1642" t="str">
            <v>Vanellus vanellus</v>
          </cell>
          <cell r="E1642" t="str">
            <v>(Linnaeus, 1758)</v>
          </cell>
          <cell r="F1642" t="str">
            <v>R</v>
          </cell>
          <cell r="G1642" t="str">
            <v>LC</v>
          </cell>
          <cell r="H1642" t="str">
            <v>Y</v>
          </cell>
          <cell r="I1642" t="str">
            <v>Y</v>
          </cell>
          <cell r="M1642" t="str">
            <v>Y</v>
          </cell>
          <cell r="N1642" t="str">
            <v>Y</v>
          </cell>
          <cell r="Q1642" t="str">
            <v>Y</v>
          </cell>
          <cell r="R1642" t="str">
            <v>Y</v>
          </cell>
          <cell r="W1642" t="str">
            <v>Lapwing (6); Lapwing (7)</v>
          </cell>
        </row>
        <row r="1643">
          <cell r="C1643" t="str">
            <v>Long-toed Lapwing</v>
          </cell>
          <cell r="D1643" t="str">
            <v>Vanellus crassirostris</v>
          </cell>
          <cell r="E1643" t="str">
            <v>(Hartlaub, 1855)</v>
          </cell>
          <cell r="F1643" t="str">
            <v>R</v>
          </cell>
          <cell r="G1643" t="str">
            <v>LC</v>
          </cell>
          <cell r="N1643" t="str">
            <v>Y</v>
          </cell>
          <cell r="Q1643" t="str">
            <v>Y</v>
          </cell>
          <cell r="W1643" t="str">
            <v>Long-toed Plover (7)</v>
          </cell>
        </row>
        <row r="1644">
          <cell r="C1644" t="str">
            <v>Yellow-wattled Lapwing</v>
          </cell>
          <cell r="D1644" t="str">
            <v>Vanellus malarbaricus</v>
          </cell>
          <cell r="E1644" t="str">
            <v>(Boddaert, 1783)</v>
          </cell>
          <cell r="F1644" t="str">
            <v>R</v>
          </cell>
          <cell r="G1644" t="str">
            <v>LC</v>
          </cell>
          <cell r="Q1644" t="str">
            <v>Y</v>
          </cell>
        </row>
        <row r="1645">
          <cell r="C1645" t="str">
            <v>Javan Lapwing</v>
          </cell>
          <cell r="D1645" t="str">
            <v>Vanellus macropterus</v>
          </cell>
          <cell r="E1645" t="str">
            <v>(Wagler, 1827)</v>
          </cell>
          <cell r="F1645" t="str">
            <v>R</v>
          </cell>
          <cell r="G1645" t="str">
            <v>CR</v>
          </cell>
          <cell r="Q1645" t="str">
            <v>Y</v>
          </cell>
          <cell r="W1645" t="str">
            <v>Javanese Lapwing (10)</v>
          </cell>
        </row>
        <row r="1646">
          <cell r="C1646" t="str">
            <v>Banded Lapwing</v>
          </cell>
          <cell r="D1646" t="str">
            <v>Vanellus tricolor</v>
          </cell>
          <cell r="E1646" t="str">
            <v>(Vieillot, 1818)</v>
          </cell>
          <cell r="F1646" t="str">
            <v>R</v>
          </cell>
          <cell r="G1646" t="str">
            <v>LC</v>
          </cell>
          <cell r="L1646" t="str">
            <v>Y</v>
          </cell>
          <cell r="Q1646" t="str">
            <v>Y</v>
          </cell>
        </row>
        <row r="1647">
          <cell r="C1647" t="str">
            <v>Masked Lapwing</v>
          </cell>
          <cell r="D1647" t="str">
            <v>Vanellus miles</v>
          </cell>
          <cell r="E1647" t="str">
            <v>(Boddaert, 1783)</v>
          </cell>
          <cell r="F1647" t="str">
            <v>R</v>
          </cell>
          <cell r="G1647" t="str">
            <v>LC</v>
          </cell>
          <cell r="L1647" t="str">
            <v>Y</v>
          </cell>
          <cell r="Q1647" t="str">
            <v>Y</v>
          </cell>
          <cell r="S1647" t="str">
            <v>Y</v>
          </cell>
          <cell r="W1647" t="str">
            <v>Masked Plover (12)</v>
          </cell>
        </row>
        <row r="1648">
          <cell r="C1648" t="str">
            <v>Blacksmith Lapwing</v>
          </cell>
          <cell r="D1648" t="str">
            <v>Vanellus armatus</v>
          </cell>
          <cell r="E1648" t="str">
            <v>(Burchell, 1822)</v>
          </cell>
          <cell r="F1648" t="str">
            <v>R</v>
          </cell>
          <cell r="G1648" t="str">
            <v>LC</v>
          </cell>
          <cell r="N1648" t="str">
            <v>Y</v>
          </cell>
          <cell r="Q1648" t="str">
            <v>Y</v>
          </cell>
          <cell r="W1648" t="str">
            <v>Blacksmith Plover (7)</v>
          </cell>
        </row>
        <row r="1649">
          <cell r="C1649" t="str">
            <v>Spur-winged Lapwing</v>
          </cell>
          <cell r="D1649" t="str">
            <v>Vanellus spinosus</v>
          </cell>
          <cell r="E1649" t="str">
            <v>(Linnaeus, 1758)</v>
          </cell>
          <cell r="F1649" t="str">
            <v>R</v>
          </cell>
          <cell r="G1649" t="str">
            <v>LC</v>
          </cell>
          <cell r="H1649" t="str">
            <v>Y</v>
          </cell>
          <cell r="M1649" t="str">
            <v>Y</v>
          </cell>
          <cell r="N1649" t="str">
            <v>Y</v>
          </cell>
          <cell r="Q1649" t="str">
            <v>Y</v>
          </cell>
          <cell r="V1649" t="str">
            <v>Hoplopterus spinosus (1); Hoplopterus spinosus (6)</v>
          </cell>
          <cell r="W1649" t="str">
            <v>Spur-winged Plover (6); Spur-winged Plover (7)</v>
          </cell>
        </row>
        <row r="1650">
          <cell r="C1650" t="str">
            <v>River Lapwing</v>
          </cell>
          <cell r="D1650" t="str">
            <v>Vanellus duvaucelii</v>
          </cell>
          <cell r="E1650" t="str">
            <v>(Lesson, 1826)</v>
          </cell>
          <cell r="F1650" t="str">
            <v>R</v>
          </cell>
          <cell r="G1650" t="str">
            <v>LC</v>
          </cell>
          <cell r="Q1650" t="str">
            <v>Y</v>
          </cell>
        </row>
        <row r="1651">
          <cell r="C1651" t="str">
            <v>Black-headed Lapwing</v>
          </cell>
          <cell r="D1651" t="str">
            <v>Vanellus tectus</v>
          </cell>
          <cell r="E1651" t="str">
            <v>(Boddaert, 1783)</v>
          </cell>
          <cell r="F1651" t="str">
            <v>R</v>
          </cell>
          <cell r="G1651" t="str">
            <v>LC</v>
          </cell>
          <cell r="H1651" t="str">
            <v>Y</v>
          </cell>
          <cell r="M1651" t="str">
            <v>Y</v>
          </cell>
          <cell r="N1651" t="str">
            <v>Y</v>
          </cell>
          <cell r="Q1651" t="str">
            <v>Y</v>
          </cell>
          <cell r="V1651" t="str">
            <v>Hoplopterus tectus (1); Hoplopterus tectus (6)</v>
          </cell>
          <cell r="W1651" t="str">
            <v>Blackhead Plover (6); Black-headed Plover (7)</v>
          </cell>
        </row>
        <row r="1652">
          <cell r="C1652" t="str">
            <v>Spot-breasted Lapwing</v>
          </cell>
          <cell r="D1652" t="str">
            <v>Vanellus melanocephalus</v>
          </cell>
          <cell r="E1652" t="str">
            <v>(Rüppell, 1845)</v>
          </cell>
          <cell r="F1652" t="str">
            <v>R</v>
          </cell>
          <cell r="G1652" t="str">
            <v>LC</v>
          </cell>
          <cell r="N1652" t="str">
            <v>Y</v>
          </cell>
          <cell r="Q1652" t="str">
            <v>Y</v>
          </cell>
          <cell r="W1652" t="str">
            <v>Spot-breasted Plover (7)</v>
          </cell>
        </row>
        <row r="1653">
          <cell r="C1653" t="str">
            <v>Grey-headed Lapwing</v>
          </cell>
          <cell r="D1653" t="str">
            <v>Vanellus cinereus</v>
          </cell>
          <cell r="E1653" t="str">
            <v>(Blyth, 1842)</v>
          </cell>
          <cell r="F1653" t="str">
            <v>R</v>
          </cell>
          <cell r="G1653" t="str">
            <v>LC</v>
          </cell>
          <cell r="L1653" t="str">
            <v>Y</v>
          </cell>
          <cell r="Q1653" t="str">
            <v>Y</v>
          </cell>
        </row>
        <row r="1654">
          <cell r="C1654" t="str">
            <v>Red-wattled Lapwing</v>
          </cell>
          <cell r="D1654" t="str">
            <v>Vanellus indicus</v>
          </cell>
          <cell r="E1654" t="str">
            <v>(Boddaert, 1783)</v>
          </cell>
          <cell r="F1654" t="str">
            <v>R</v>
          </cell>
          <cell r="G1654" t="str">
            <v>LC</v>
          </cell>
          <cell r="H1654" t="str">
            <v>Y</v>
          </cell>
          <cell r="M1654" t="str">
            <v>Y</v>
          </cell>
          <cell r="Q1654" t="str">
            <v>Y</v>
          </cell>
          <cell r="V1654" t="str">
            <v>Hoplopterus indicus (1); Hoplopterus indicus (6)</v>
          </cell>
          <cell r="W1654" t="str">
            <v>Red-wattled Plover (6)</v>
          </cell>
        </row>
        <row r="1655">
          <cell r="C1655" t="str">
            <v>White-headed Lapwing</v>
          </cell>
          <cell r="D1655" t="str">
            <v>Vanellus albiceps</v>
          </cell>
          <cell r="E1655" t="str">
            <v>Gould, 1834</v>
          </cell>
          <cell r="F1655" t="str">
            <v>R</v>
          </cell>
          <cell r="G1655" t="str">
            <v>LC</v>
          </cell>
          <cell r="N1655" t="str">
            <v>Y</v>
          </cell>
          <cell r="Q1655" t="str">
            <v>Y</v>
          </cell>
          <cell r="W1655" t="str">
            <v>White-crowned Plover (7); White-crowned Lapwing (15)</v>
          </cell>
        </row>
        <row r="1656">
          <cell r="C1656" t="str">
            <v>Wattled Lapwing</v>
          </cell>
          <cell r="D1656" t="str">
            <v>Vanellus senegallus</v>
          </cell>
          <cell r="E1656" t="str">
            <v>(Linnaeus, 1766)</v>
          </cell>
          <cell r="F1656" t="str">
            <v>R</v>
          </cell>
          <cell r="G1656" t="str">
            <v>LC</v>
          </cell>
          <cell r="N1656" t="str">
            <v>Y</v>
          </cell>
          <cell r="Q1656" t="str">
            <v>Y</v>
          </cell>
          <cell r="W1656" t="str">
            <v>Senegal Wattled Plover (7); African Wattled Lapwing (15)</v>
          </cell>
        </row>
        <row r="1657">
          <cell r="C1657" t="str">
            <v>Senegal Lapwing</v>
          </cell>
          <cell r="D1657" t="str">
            <v>Vanellus lugubris</v>
          </cell>
          <cell r="E1657" t="str">
            <v>(Lesson, 1826)</v>
          </cell>
          <cell r="F1657" t="str">
            <v>R</v>
          </cell>
          <cell r="G1657" t="str">
            <v>LC</v>
          </cell>
          <cell r="N1657" t="str">
            <v>Y</v>
          </cell>
          <cell r="Q1657" t="str">
            <v>Y</v>
          </cell>
          <cell r="W1657" t="str">
            <v>Lesser Black-winged Plover (7)</v>
          </cell>
        </row>
        <row r="1658">
          <cell r="C1658" t="str">
            <v>Black-winged Lapwing</v>
          </cell>
          <cell r="D1658" t="str">
            <v>Vanellus melanopterus</v>
          </cell>
          <cell r="E1658" t="str">
            <v>(Cretzschmar, 1829)</v>
          </cell>
          <cell r="F1658" t="str">
            <v>R</v>
          </cell>
          <cell r="G1658" t="str">
            <v>LC</v>
          </cell>
          <cell r="N1658" t="str">
            <v>Y</v>
          </cell>
          <cell r="Q1658" t="str">
            <v>Y</v>
          </cell>
          <cell r="W1658" t="str">
            <v>Black-winged Plover (7)</v>
          </cell>
        </row>
        <row r="1659">
          <cell r="C1659" t="str">
            <v>Crowned Lapwing</v>
          </cell>
          <cell r="D1659" t="str">
            <v>Vanellus coronatus</v>
          </cell>
          <cell r="E1659" t="str">
            <v>(Boddaert, 1783)</v>
          </cell>
          <cell r="F1659" t="str">
            <v>R</v>
          </cell>
          <cell r="G1659" t="str">
            <v>LC</v>
          </cell>
          <cell r="N1659" t="str">
            <v>Y</v>
          </cell>
          <cell r="Q1659" t="str">
            <v>Y</v>
          </cell>
          <cell r="W1659" t="str">
            <v>Crowned Plover (7)</v>
          </cell>
        </row>
        <row r="1660">
          <cell r="C1660" t="str">
            <v>Brown-chested Lapwing</v>
          </cell>
          <cell r="D1660" t="str">
            <v>Vanellus superciliosus</v>
          </cell>
          <cell r="E1660" t="str">
            <v>(Reichenow, 1886)</v>
          </cell>
          <cell r="F1660" t="str">
            <v>R</v>
          </cell>
          <cell r="G1660" t="str">
            <v>LC</v>
          </cell>
          <cell r="N1660" t="str">
            <v>Y</v>
          </cell>
          <cell r="Q1660" t="str">
            <v>Y</v>
          </cell>
          <cell r="W1660" t="str">
            <v>Brown-chested Wattled Plover (7)</v>
          </cell>
        </row>
        <row r="1661">
          <cell r="C1661" t="str">
            <v>Sociable Lapwing</v>
          </cell>
          <cell r="D1661" t="str">
            <v>Vanellus gregarius</v>
          </cell>
          <cell r="E1661" t="str">
            <v>(Pallas, 1771)</v>
          </cell>
          <cell r="F1661" t="str">
            <v>R</v>
          </cell>
          <cell r="G1661" t="str">
            <v>CR</v>
          </cell>
          <cell r="H1661" t="str">
            <v>Y</v>
          </cell>
          <cell r="M1661" t="str">
            <v>Y</v>
          </cell>
          <cell r="N1661" t="str">
            <v>Y</v>
          </cell>
          <cell r="Q1661" t="str">
            <v>Y</v>
          </cell>
          <cell r="V1661" t="str">
            <v>Chettusia gregaria (6)</v>
          </cell>
          <cell r="W1661" t="str">
            <v>Sociable Plover (6); Sociable Plover (7)</v>
          </cell>
        </row>
        <row r="1662">
          <cell r="C1662" t="str">
            <v>White-tailed Lapwing</v>
          </cell>
          <cell r="D1662" t="str">
            <v>Vanellus leucurus</v>
          </cell>
          <cell r="E1662" t="str">
            <v>(Lichtenstein, 1823)</v>
          </cell>
          <cell r="F1662" t="str">
            <v>R</v>
          </cell>
          <cell r="G1662" t="str">
            <v>LC</v>
          </cell>
          <cell r="H1662" t="str">
            <v>Y</v>
          </cell>
          <cell r="M1662" t="str">
            <v>Y</v>
          </cell>
          <cell r="N1662" t="str">
            <v>Y</v>
          </cell>
          <cell r="Q1662" t="str">
            <v>Y</v>
          </cell>
          <cell r="V1662" t="str">
            <v>Chettusia leucura (6)</v>
          </cell>
          <cell r="W1662" t="str">
            <v>White-tailed Plover (6); White-tailed Plover (7)</v>
          </cell>
        </row>
        <row r="1663">
          <cell r="C1663" t="str">
            <v>Pied Lapwing</v>
          </cell>
          <cell r="D1663" t="str">
            <v>Vanellus cayanus</v>
          </cell>
          <cell r="E1663" t="str">
            <v>(Latham, 1790)</v>
          </cell>
          <cell r="F1663" t="str">
            <v>R</v>
          </cell>
          <cell r="G1663" t="str">
            <v>LC</v>
          </cell>
          <cell r="P1663" t="str">
            <v>Y</v>
          </cell>
          <cell r="Q1663" t="str">
            <v>Y</v>
          </cell>
          <cell r="R1663" t="str">
            <v>Y</v>
          </cell>
        </row>
        <row r="1664">
          <cell r="C1664" t="str">
            <v>Southern Lapwing</v>
          </cell>
          <cell r="D1664" t="str">
            <v>Vanellus chilensis</v>
          </cell>
          <cell r="E1664" t="str">
            <v>(Molina, 1782)</v>
          </cell>
          <cell r="F1664" t="str">
            <v>R</v>
          </cell>
          <cell r="G1664" t="str">
            <v>LC</v>
          </cell>
          <cell r="I1664" t="str">
            <v>Y</v>
          </cell>
          <cell r="P1664" t="str">
            <v>Y</v>
          </cell>
          <cell r="Q1664" t="str">
            <v>Y</v>
          </cell>
          <cell r="R1664" t="str">
            <v>Y</v>
          </cell>
        </row>
        <row r="1665">
          <cell r="C1665" t="str">
            <v>Andean Lapwing</v>
          </cell>
          <cell r="D1665" t="str">
            <v>Vanellus resplendens</v>
          </cell>
          <cell r="E1665" t="str">
            <v>(Tschudi, 1843)</v>
          </cell>
          <cell r="F1665" t="str">
            <v>R</v>
          </cell>
          <cell r="G1665" t="str">
            <v>LC</v>
          </cell>
          <cell r="P1665" t="str">
            <v>Y</v>
          </cell>
          <cell r="Q1665" t="str">
            <v>Y</v>
          </cell>
          <cell r="R1665" t="str">
            <v>Y</v>
          </cell>
        </row>
        <row r="1666">
          <cell r="C1666" t="str">
            <v>Red-kneed Dotterel</v>
          </cell>
          <cell r="D1666" t="str">
            <v>Erythrogonys cinctus</v>
          </cell>
          <cell r="E1666" t="str">
            <v>Gould, 1838</v>
          </cell>
          <cell r="F1666" t="str">
            <v>R</v>
          </cell>
          <cell r="G1666" t="str">
            <v>LC</v>
          </cell>
          <cell r="L1666" t="str">
            <v>Y</v>
          </cell>
          <cell r="Q1666" t="str">
            <v>Y</v>
          </cell>
          <cell r="S1666" t="str">
            <v>Y</v>
          </cell>
        </row>
        <row r="1667">
          <cell r="C1667" t="str">
            <v>Eurasian Golden Plover</v>
          </cell>
          <cell r="D1667" t="str">
            <v>Pluvialis apricaria</v>
          </cell>
          <cell r="E1667" t="str">
            <v>(Linnaeus, 1758)</v>
          </cell>
          <cell r="F1667" t="str">
            <v>R</v>
          </cell>
          <cell r="G1667" t="str">
            <v>LC</v>
          </cell>
          <cell r="H1667" t="str">
            <v>Y</v>
          </cell>
          <cell r="I1667" t="str">
            <v>Y</v>
          </cell>
          <cell r="M1667" t="str">
            <v>Y</v>
          </cell>
          <cell r="N1667" t="str">
            <v>Y</v>
          </cell>
          <cell r="Q1667" t="str">
            <v>Y</v>
          </cell>
          <cell r="W1667" t="str">
            <v>European Golden Plover (1); European Golden Plover (1); European Golden-Plover (2); Golden Plover (6); Golden Plover (7); Eurasian Golden-Plover (10); European Golden Plover (15)</v>
          </cell>
        </row>
        <row r="1668">
          <cell r="C1668" t="str">
            <v>Pacific Golden Plover</v>
          </cell>
          <cell r="D1668" t="str">
            <v>Pluvialis fulva</v>
          </cell>
          <cell r="E1668" t="str">
            <v>(Gmelin, 1789)</v>
          </cell>
          <cell r="F1668" t="str">
            <v>R</v>
          </cell>
          <cell r="G1668" t="str">
            <v>LC</v>
          </cell>
          <cell r="H1668" t="str">
            <v>Y</v>
          </cell>
          <cell r="I1668" t="str">
            <v>Y</v>
          </cell>
          <cell r="L1668" t="str">
            <v>Y</v>
          </cell>
          <cell r="N1668" t="str">
            <v>Y</v>
          </cell>
          <cell r="Q1668" t="str">
            <v>Y</v>
          </cell>
          <cell r="R1668" t="str">
            <v>Y</v>
          </cell>
          <cell r="S1668" t="str">
            <v>Y</v>
          </cell>
          <cell r="W1668" t="str">
            <v>Pacific Golden-Plover (2); Pacific Golden-Plover (10); Pacific Golden-Plover (11)</v>
          </cell>
        </row>
        <row r="1669">
          <cell r="C1669" t="str">
            <v>American Golden Plover</v>
          </cell>
          <cell r="D1669" t="str">
            <v>Pluvialis dominica</v>
          </cell>
          <cell r="E1669" t="str">
            <v>(Müller, 1776)</v>
          </cell>
          <cell r="F1669" t="str">
            <v>R</v>
          </cell>
          <cell r="G1669" t="str">
            <v>LC</v>
          </cell>
          <cell r="H1669" t="str">
            <v>Y</v>
          </cell>
          <cell r="I1669" t="str">
            <v>Y</v>
          </cell>
          <cell r="L1669" t="str">
            <v>Y</v>
          </cell>
          <cell r="M1669" t="str">
            <v>Y</v>
          </cell>
          <cell r="N1669" t="str">
            <v>Y</v>
          </cell>
          <cell r="P1669" t="str">
            <v>Y</v>
          </cell>
          <cell r="Q1669" t="str">
            <v>Y</v>
          </cell>
          <cell r="R1669" t="str">
            <v>Y</v>
          </cell>
          <cell r="V1669" t="str">
            <v>Pluvialis dominicus (5)</v>
          </cell>
          <cell r="W1669" t="str">
            <v>American Golden-Plover (2); Lesser Golden Plover (6); American Golden-Plover (9); American Golden-Plover (10); American Golden-Plover (11)</v>
          </cell>
        </row>
        <row r="1670">
          <cell r="C1670" t="str">
            <v>Grey Plover</v>
          </cell>
          <cell r="D1670" t="str">
            <v>Pluvialis squatarola</v>
          </cell>
          <cell r="E1670" t="str">
            <v>(Linnaeus, 1758)</v>
          </cell>
          <cell r="F1670" t="str">
            <v>R</v>
          </cell>
          <cell r="G1670" t="str">
            <v>LC</v>
          </cell>
          <cell r="H1670" t="str">
            <v>Y</v>
          </cell>
          <cell r="I1670" t="str">
            <v>Y</v>
          </cell>
          <cell r="L1670" t="str">
            <v>Y</v>
          </cell>
          <cell r="M1670" t="str">
            <v>Y</v>
          </cell>
          <cell r="N1670" t="str">
            <v>Y</v>
          </cell>
          <cell r="P1670" t="str">
            <v>Y</v>
          </cell>
          <cell r="Q1670" t="str">
            <v>Y</v>
          </cell>
          <cell r="R1670" t="str">
            <v>Y</v>
          </cell>
          <cell r="S1670" t="str">
            <v>Y</v>
          </cell>
          <cell r="W1670" t="str">
            <v>Black-bellied Plover (2); Black-bellied Plover (9)</v>
          </cell>
        </row>
        <row r="1671">
          <cell r="C1671" t="str">
            <v>New Zealand Dotterel</v>
          </cell>
          <cell r="D1671" t="str">
            <v>Charadrius obscurus</v>
          </cell>
          <cell r="E1671" t="str">
            <v>Gmelin, 1789</v>
          </cell>
          <cell r="F1671" t="str">
            <v>R</v>
          </cell>
          <cell r="G1671" t="str">
            <v>EN</v>
          </cell>
          <cell r="Q1671" t="str">
            <v>Y</v>
          </cell>
          <cell r="S1671" t="str">
            <v>Y</v>
          </cell>
          <cell r="W1671" t="str">
            <v>Red-breasted Plover (10); New Zealand Plover (15)</v>
          </cell>
        </row>
        <row r="1672">
          <cell r="C1672" t="str">
            <v>Common Ringed Plover</v>
          </cell>
          <cell r="D1672" t="str">
            <v>Charadrius hiaticula</v>
          </cell>
          <cell r="E1672" t="str">
            <v>Linnaeus, 1758</v>
          </cell>
          <cell r="F1672" t="str">
            <v>R</v>
          </cell>
          <cell r="G1672" t="str">
            <v>LC</v>
          </cell>
          <cell r="H1672" t="str">
            <v>Y</v>
          </cell>
          <cell r="I1672" t="str">
            <v>Y</v>
          </cell>
          <cell r="L1672" t="str">
            <v>Y</v>
          </cell>
          <cell r="M1672" t="str">
            <v>Y</v>
          </cell>
          <cell r="N1672" t="str">
            <v>Y</v>
          </cell>
          <cell r="Q1672" t="str">
            <v>Y</v>
          </cell>
          <cell r="R1672" t="str">
            <v>Y</v>
          </cell>
          <cell r="S1672" t="str">
            <v>Y</v>
          </cell>
          <cell r="W1672" t="str">
            <v>Ringed Plover (5); Ringed Plover (6); Ringed Plover (7); Ringed Plover (12)</v>
          </cell>
        </row>
        <row r="1673">
          <cell r="C1673" t="str">
            <v>Semipalmated Plover</v>
          </cell>
          <cell r="D1673" t="str">
            <v>Charadrius semipalmatus</v>
          </cell>
          <cell r="E1673" t="str">
            <v>Bonaparte, 1825</v>
          </cell>
          <cell r="F1673" t="str">
            <v>R</v>
          </cell>
          <cell r="G1673" t="str">
            <v>LC</v>
          </cell>
          <cell r="H1673" t="str">
            <v>Y</v>
          </cell>
          <cell r="I1673" t="str">
            <v>Y</v>
          </cell>
          <cell r="M1673" t="str">
            <v>Y</v>
          </cell>
          <cell r="P1673" t="str">
            <v>Y</v>
          </cell>
          <cell r="Q1673" t="str">
            <v>Y</v>
          </cell>
          <cell r="R1673" t="str">
            <v>Y</v>
          </cell>
        </row>
        <row r="1674">
          <cell r="C1674" t="str">
            <v>Long-billed Plover</v>
          </cell>
          <cell r="D1674" t="str">
            <v>Charadrius placidus</v>
          </cell>
          <cell r="E1674" t="str">
            <v>Gray &amp; Gray, 1863</v>
          </cell>
          <cell r="F1674" t="str">
            <v>R</v>
          </cell>
          <cell r="G1674" t="str">
            <v>LC</v>
          </cell>
          <cell r="Q1674" t="str">
            <v>Y</v>
          </cell>
        </row>
        <row r="1675">
          <cell r="C1675" t="str">
            <v>Little Ringed Plover</v>
          </cell>
          <cell r="D1675" t="str">
            <v>Charadrius dubius</v>
          </cell>
          <cell r="E1675" t="str">
            <v>Scopoli, 1786</v>
          </cell>
          <cell r="F1675" t="str">
            <v>R</v>
          </cell>
          <cell r="G1675" t="str">
            <v>LC</v>
          </cell>
          <cell r="H1675" t="str">
            <v>Y</v>
          </cell>
          <cell r="I1675" t="str">
            <v>Y</v>
          </cell>
          <cell r="L1675" t="str">
            <v>Y</v>
          </cell>
          <cell r="M1675" t="str">
            <v>Y</v>
          </cell>
          <cell r="N1675" t="str">
            <v>Y</v>
          </cell>
          <cell r="Q1675" t="str">
            <v>Y</v>
          </cell>
        </row>
        <row r="1676">
          <cell r="C1676" t="str">
            <v>Wilson's Plover</v>
          </cell>
          <cell r="D1676" t="str">
            <v>Charadrius wilsonia</v>
          </cell>
          <cell r="E1676" t="str">
            <v>Ord, 1814</v>
          </cell>
          <cell r="F1676" t="str">
            <v>R</v>
          </cell>
          <cell r="G1676" t="str">
            <v>LC</v>
          </cell>
          <cell r="I1676" t="str">
            <v>Y</v>
          </cell>
          <cell r="P1676" t="str">
            <v>Y</v>
          </cell>
          <cell r="Q1676" t="str">
            <v>Y</v>
          </cell>
          <cell r="R1676" t="str">
            <v>Y</v>
          </cell>
        </row>
        <row r="1677">
          <cell r="C1677" t="str">
            <v>Killdeer</v>
          </cell>
          <cell r="D1677" t="str">
            <v>Charadrius vociferus</v>
          </cell>
          <cell r="E1677" t="str">
            <v>Linnaeus, 1758</v>
          </cell>
          <cell r="F1677" t="str">
            <v>R</v>
          </cell>
          <cell r="G1677" t="str">
            <v>LC</v>
          </cell>
          <cell r="H1677" t="str">
            <v>Y</v>
          </cell>
          <cell r="I1677" t="str">
            <v>Y</v>
          </cell>
          <cell r="M1677" t="str">
            <v>Y</v>
          </cell>
          <cell r="P1677" t="str">
            <v>Y</v>
          </cell>
          <cell r="Q1677" t="str">
            <v>Y</v>
          </cell>
          <cell r="R1677" t="str">
            <v>Y</v>
          </cell>
        </row>
        <row r="1678">
          <cell r="C1678" t="str">
            <v>Madagascar Plover</v>
          </cell>
          <cell r="D1678" t="str">
            <v>Charadrius thoracicus</v>
          </cell>
          <cell r="E1678" t="str">
            <v>(Richmond, 1896)</v>
          </cell>
          <cell r="F1678" t="str">
            <v>R</v>
          </cell>
          <cell r="G1678" t="str">
            <v>VU</v>
          </cell>
          <cell r="N1678" t="str">
            <v>Y</v>
          </cell>
          <cell r="Q1678" t="str">
            <v>Y</v>
          </cell>
          <cell r="W1678" t="str">
            <v>Black-banded Plover (10)</v>
          </cell>
        </row>
        <row r="1679">
          <cell r="C1679" t="str">
            <v>St Helena Plover</v>
          </cell>
          <cell r="D1679" t="str">
            <v>Charadrius sanctaehelenae</v>
          </cell>
          <cell r="E1679" t="str">
            <v>(Harting, 1873)</v>
          </cell>
          <cell r="F1679" t="str">
            <v>R</v>
          </cell>
          <cell r="G1679" t="str">
            <v>CR</v>
          </cell>
          <cell r="Q1679" t="str">
            <v>Y</v>
          </cell>
          <cell r="W1679" t="str">
            <v>St. Helena Plover (10); St. Helena Plover (15)</v>
          </cell>
          <cell r="X1679" t="str">
            <v>Charadrius pecuarius and C. sanctaehelenae (Sibley and Monroe 1990, 1993) are retained as separate species contra Dowsett and Forbes-Watson (1993) who include sanctaehelenae as a subspecies of C. pecuarius.</v>
          </cell>
        </row>
        <row r="1680">
          <cell r="C1680" t="str">
            <v>Kittlitz's Plover</v>
          </cell>
          <cell r="D1680" t="str">
            <v>Charadrius pecuarius</v>
          </cell>
          <cell r="E1680" t="str">
            <v>Temminck, 1823</v>
          </cell>
          <cell r="F1680" t="str">
            <v>R</v>
          </cell>
          <cell r="G1680" t="str">
            <v>LC</v>
          </cell>
          <cell r="H1680" t="str">
            <v>Y</v>
          </cell>
          <cell r="M1680" t="str">
            <v>Y</v>
          </cell>
          <cell r="N1680" t="str">
            <v>Y</v>
          </cell>
          <cell r="Q1680" t="str">
            <v>Y</v>
          </cell>
          <cell r="X1680" t="str">
            <v>Charadrius pecuarius and C. sanctaehelenae (Sibley and Monroe 1990, 1993) are retained as separate species contra Dowsett and Forbes-Watson (1993) who include sanctaehelenae as a subspecies of C. pecuarius.</v>
          </cell>
        </row>
        <row r="1681">
          <cell r="C1681" t="str">
            <v>Three-banded Plover</v>
          </cell>
          <cell r="D1681" t="str">
            <v>Charadrius tricollaris</v>
          </cell>
          <cell r="E1681" t="str">
            <v>Vieillot, 1818</v>
          </cell>
          <cell r="F1681" t="str">
            <v>R</v>
          </cell>
          <cell r="G1681" t="str">
            <v>LC</v>
          </cell>
          <cell r="H1681" t="str">
            <v>Y</v>
          </cell>
          <cell r="N1681" t="str">
            <v>Y</v>
          </cell>
          <cell r="Q1681" t="str">
            <v>Y</v>
          </cell>
        </row>
        <row r="1682">
          <cell r="C1682" t="str">
            <v>Forbes's Plover</v>
          </cell>
          <cell r="D1682" t="str">
            <v>Charadrius forbesi</v>
          </cell>
          <cell r="E1682" t="str">
            <v>(Shelley, 1883)</v>
          </cell>
          <cell r="F1682" t="str">
            <v>R</v>
          </cell>
          <cell r="G1682" t="str">
            <v>LC</v>
          </cell>
          <cell r="N1682" t="str">
            <v>Y</v>
          </cell>
          <cell r="Q1682" t="str">
            <v>Y</v>
          </cell>
        </row>
        <row r="1683">
          <cell r="C1683" t="str">
            <v>Piping Plover</v>
          </cell>
          <cell r="D1683" t="str">
            <v>Charadrius melodus</v>
          </cell>
          <cell r="E1683" t="str">
            <v>Ord, 1824</v>
          </cell>
          <cell r="F1683" t="str">
            <v>R</v>
          </cell>
          <cell r="G1683" t="str">
            <v>NT</v>
          </cell>
          <cell r="I1683" t="str">
            <v>Y</v>
          </cell>
          <cell r="P1683" t="str">
            <v>Y</v>
          </cell>
          <cell r="Q1683" t="str">
            <v>Y</v>
          </cell>
          <cell r="R1683" t="str">
            <v>Y</v>
          </cell>
        </row>
        <row r="1684">
          <cell r="C1684" t="str">
            <v>Chestnut-banded Plover</v>
          </cell>
          <cell r="D1684" t="str">
            <v>Charadrius pallidus</v>
          </cell>
          <cell r="E1684" t="str">
            <v>Strickland, 1852</v>
          </cell>
          <cell r="F1684" t="str">
            <v>R</v>
          </cell>
          <cell r="G1684" t="str">
            <v>NT</v>
          </cell>
          <cell r="N1684" t="str">
            <v>Y</v>
          </cell>
          <cell r="Q1684" t="str">
            <v>Y</v>
          </cell>
        </row>
        <row r="1685">
          <cell r="C1685" t="str">
            <v>Kentish Plover</v>
          </cell>
          <cell r="D1685" t="str">
            <v>Charadrius alexandrinus</v>
          </cell>
          <cell r="E1685" t="str">
            <v>Linnaeus, 1758</v>
          </cell>
          <cell r="F1685" t="str">
            <v>R</v>
          </cell>
          <cell r="G1685" t="str">
            <v>LC</v>
          </cell>
          <cell r="H1685" t="str">
            <v>Y</v>
          </cell>
          <cell r="I1685" t="str">
            <v>Y</v>
          </cell>
          <cell r="L1685" t="str">
            <v>Y</v>
          </cell>
          <cell r="M1685" t="str">
            <v>Y</v>
          </cell>
          <cell r="N1685" t="str">
            <v>Y</v>
          </cell>
          <cell r="P1685" t="str">
            <v>Y</v>
          </cell>
          <cell r="Q1685" t="str">
            <v>Y</v>
          </cell>
          <cell r="R1685" t="str">
            <v>Y</v>
          </cell>
          <cell r="W1685" t="str">
            <v>Snowy Plover (2); Snowy Plover (9)</v>
          </cell>
        </row>
        <row r="1686">
          <cell r="C1686" t="str">
            <v>White-faced Plover</v>
          </cell>
          <cell r="D1686" t="str">
            <v>Charadrius dealbatus</v>
          </cell>
          <cell r="E1686" t="str">
            <v>(Swinhoe, 1870)</v>
          </cell>
          <cell r="F1686" t="str">
            <v>UR</v>
          </cell>
          <cell r="G1686" t="str">
            <v>UR</v>
          </cell>
          <cell r="T1686" t="str">
            <v>Y</v>
          </cell>
          <cell r="U1686" t="str">
            <v>Kennerley et al; (2008)</v>
          </cell>
        </row>
        <row r="1687">
          <cell r="C1687" t="str">
            <v>White-fronted Plover</v>
          </cell>
          <cell r="D1687" t="str">
            <v>Charadrius marginatus</v>
          </cell>
          <cell r="E1687" t="str">
            <v>Vieillot, 1818</v>
          </cell>
          <cell r="F1687" t="str">
            <v>R</v>
          </cell>
          <cell r="G1687" t="str">
            <v>LC</v>
          </cell>
          <cell r="N1687" t="str">
            <v>Y</v>
          </cell>
          <cell r="Q1687" t="str">
            <v>Y</v>
          </cell>
        </row>
        <row r="1688">
          <cell r="C1688" t="str">
            <v>Red-capped Plover</v>
          </cell>
          <cell r="D1688" t="str">
            <v>Charadrius ruficapillus</v>
          </cell>
          <cell r="E1688" t="str">
            <v>Temminck, 1822</v>
          </cell>
          <cell r="F1688" t="str">
            <v>R</v>
          </cell>
          <cell r="G1688" t="str">
            <v>LC</v>
          </cell>
          <cell r="L1688" t="str">
            <v>Y</v>
          </cell>
          <cell r="Q1688" t="str">
            <v>Y</v>
          </cell>
          <cell r="S1688" t="str">
            <v>Y</v>
          </cell>
          <cell r="W1688" t="str">
            <v>Red-capped Dotterel (12)</v>
          </cell>
        </row>
        <row r="1689">
          <cell r="C1689" t="str">
            <v>Malaysian Plover</v>
          </cell>
          <cell r="D1689" t="str">
            <v>Charadrius peronii</v>
          </cell>
          <cell r="E1689" t="str">
            <v>Schlegel, 1865</v>
          </cell>
          <cell r="F1689" t="str">
            <v>R</v>
          </cell>
          <cell r="G1689" t="str">
            <v>NT</v>
          </cell>
          <cell r="Q1689" t="str">
            <v>Y</v>
          </cell>
        </row>
        <row r="1690">
          <cell r="C1690" t="str">
            <v>Javan Plover</v>
          </cell>
          <cell r="D1690" t="str">
            <v>Charadrius javanicus</v>
          </cell>
          <cell r="E1690" t="str">
            <v>Chasen, 1938</v>
          </cell>
          <cell r="F1690" t="str">
            <v>R</v>
          </cell>
          <cell r="G1690" t="str">
            <v>NT</v>
          </cell>
          <cell r="Q1690" t="str">
            <v>Y</v>
          </cell>
        </row>
        <row r="1691">
          <cell r="C1691" t="str">
            <v>Collared Plover</v>
          </cell>
          <cell r="D1691" t="str">
            <v>Charadrius collaris</v>
          </cell>
          <cell r="E1691" t="str">
            <v>Vieillot, 1818</v>
          </cell>
          <cell r="F1691" t="str">
            <v>R</v>
          </cell>
          <cell r="G1691" t="str">
            <v>LC</v>
          </cell>
          <cell r="I1691" t="str">
            <v>Y</v>
          </cell>
          <cell r="P1691" t="str">
            <v>Y</v>
          </cell>
          <cell r="Q1691" t="str">
            <v>Y</v>
          </cell>
          <cell r="R1691" t="str">
            <v>Y</v>
          </cell>
        </row>
        <row r="1692">
          <cell r="C1692" t="str">
            <v>Double-banded Plover</v>
          </cell>
          <cell r="D1692" t="str">
            <v>Charadrius bicinctus</v>
          </cell>
          <cell r="E1692" t="str">
            <v>Jardine &amp; Selby, 1827</v>
          </cell>
          <cell r="F1692" t="str">
            <v>R</v>
          </cell>
          <cell r="G1692" t="str">
            <v>LC</v>
          </cell>
          <cell r="L1692" t="str">
            <v>Y</v>
          </cell>
          <cell r="Q1692" t="str">
            <v>Y</v>
          </cell>
          <cell r="S1692" t="str">
            <v>Y</v>
          </cell>
          <cell r="W1692" t="str">
            <v>Banded Dotterel (12)</v>
          </cell>
        </row>
        <row r="1693">
          <cell r="C1693" t="str">
            <v>Puna Plover</v>
          </cell>
          <cell r="D1693" t="str">
            <v>Charadrius alticola</v>
          </cell>
          <cell r="E1693" t="str">
            <v>(Berlepsch &amp; Stolzmann, 1902)</v>
          </cell>
          <cell r="F1693" t="str">
            <v>R</v>
          </cell>
          <cell r="G1693" t="str">
            <v>LC</v>
          </cell>
          <cell r="P1693" t="str">
            <v>Y</v>
          </cell>
          <cell r="Q1693" t="str">
            <v>Y</v>
          </cell>
          <cell r="R1693" t="str">
            <v>Y</v>
          </cell>
        </row>
        <row r="1694">
          <cell r="C1694" t="str">
            <v>Two-banded Plover</v>
          </cell>
          <cell r="D1694" t="str">
            <v>Charadrius falklandicus</v>
          </cell>
          <cell r="E1694" t="str">
            <v>Latham, 1790</v>
          </cell>
          <cell r="F1694" t="str">
            <v>R</v>
          </cell>
          <cell r="G1694" t="str">
            <v>LC</v>
          </cell>
          <cell r="P1694" t="str">
            <v>Y</v>
          </cell>
          <cell r="Q1694" t="str">
            <v>Y</v>
          </cell>
          <cell r="R1694" t="str">
            <v>Y</v>
          </cell>
        </row>
        <row r="1695">
          <cell r="C1695" t="str">
            <v>Lesser Sand Plover</v>
          </cell>
          <cell r="D1695" t="str">
            <v>Charadrius mongolus</v>
          </cell>
          <cell r="E1695" t="str">
            <v>Pallas, 1776</v>
          </cell>
          <cell r="F1695" t="str">
            <v>R</v>
          </cell>
          <cell r="G1695" t="str">
            <v>LC</v>
          </cell>
          <cell r="H1695" t="str">
            <v>Y</v>
          </cell>
          <cell r="I1695" t="str">
            <v>Y</v>
          </cell>
          <cell r="L1695" t="str">
            <v>Y</v>
          </cell>
          <cell r="M1695" t="str">
            <v>Y</v>
          </cell>
          <cell r="N1695" t="str">
            <v>Y</v>
          </cell>
          <cell r="Q1695" t="str">
            <v>Y</v>
          </cell>
          <cell r="S1695" t="str">
            <v>Y</v>
          </cell>
          <cell r="W1695" t="str">
            <v>Lesser Sand-Plover (2); Mongolian Plover (7); Mongolian Plover (10); Mongolian Dotterel (12)</v>
          </cell>
        </row>
        <row r="1696">
          <cell r="C1696" t="str">
            <v>Greater Sand Plover</v>
          </cell>
          <cell r="D1696" t="str">
            <v>Charadrius leschenaultii</v>
          </cell>
          <cell r="E1696" t="str">
            <v>Lesson, 1826</v>
          </cell>
          <cell r="F1696" t="str">
            <v>R</v>
          </cell>
          <cell r="G1696" t="str">
            <v>LC</v>
          </cell>
          <cell r="H1696" t="str">
            <v>Y</v>
          </cell>
          <cell r="I1696" t="str">
            <v>Y</v>
          </cell>
          <cell r="L1696" t="str">
            <v>Y</v>
          </cell>
          <cell r="M1696" t="str">
            <v>Y</v>
          </cell>
          <cell r="N1696" t="str">
            <v>Y</v>
          </cell>
          <cell r="Q1696" t="str">
            <v>Y</v>
          </cell>
          <cell r="S1696" t="str">
            <v>Y</v>
          </cell>
          <cell r="W1696" t="str">
            <v>Greater Sand-Plover (2); Large Sand Dotterel (12)</v>
          </cell>
        </row>
        <row r="1697">
          <cell r="C1697" t="str">
            <v>Caspian Plover</v>
          </cell>
          <cell r="D1697" t="str">
            <v>Charadrius asiaticus</v>
          </cell>
          <cell r="E1697" t="str">
            <v>Pallas, 1773</v>
          </cell>
          <cell r="F1697" t="str">
            <v>R</v>
          </cell>
          <cell r="G1697" t="str">
            <v>LC</v>
          </cell>
          <cell r="H1697" t="str">
            <v>Y</v>
          </cell>
          <cell r="L1697" t="str">
            <v>Y</v>
          </cell>
          <cell r="M1697" t="str">
            <v>Y</v>
          </cell>
          <cell r="N1697" t="str">
            <v>Y</v>
          </cell>
          <cell r="Q1697" t="str">
            <v>Y</v>
          </cell>
        </row>
        <row r="1698">
          <cell r="C1698" t="str">
            <v>Oriental Plover</v>
          </cell>
          <cell r="D1698" t="str">
            <v>Charadrius veredus</v>
          </cell>
          <cell r="E1698" t="str">
            <v>Gould, 1848</v>
          </cell>
          <cell r="F1698" t="str">
            <v>R</v>
          </cell>
          <cell r="G1698" t="str">
            <v>LC</v>
          </cell>
          <cell r="H1698" t="str">
            <v>Y</v>
          </cell>
          <cell r="L1698" t="str">
            <v>Y</v>
          </cell>
          <cell r="Q1698" t="str">
            <v>Y</v>
          </cell>
          <cell r="S1698" t="str">
            <v>Y</v>
          </cell>
          <cell r="W1698" t="str">
            <v>Oriental Dotterel (12)</v>
          </cell>
        </row>
        <row r="1699">
          <cell r="C1699" t="str">
            <v>Mountain Plover</v>
          </cell>
          <cell r="D1699" t="str">
            <v>Charadrius montanus</v>
          </cell>
          <cell r="E1699" t="str">
            <v>Townsend, 1837</v>
          </cell>
          <cell r="F1699" t="str">
            <v>R</v>
          </cell>
          <cell r="G1699" t="str">
            <v>NT</v>
          </cell>
          <cell r="I1699" t="str">
            <v>Y</v>
          </cell>
          <cell r="Q1699" t="str">
            <v>Y</v>
          </cell>
          <cell r="R1699" t="str">
            <v>Y</v>
          </cell>
        </row>
        <row r="1700">
          <cell r="C1700" t="str">
            <v>Rufous-chested Plover</v>
          </cell>
          <cell r="D1700" t="str">
            <v>Charadrius modestus</v>
          </cell>
          <cell r="E1700" t="str">
            <v>Lichtenstein, 1823</v>
          </cell>
          <cell r="F1700" t="str">
            <v>R</v>
          </cell>
          <cell r="G1700" t="str">
            <v>LC</v>
          </cell>
          <cell r="P1700" t="str">
            <v>Y</v>
          </cell>
          <cell r="Q1700" t="str">
            <v>Y</v>
          </cell>
          <cell r="R1700" t="str">
            <v>Y</v>
          </cell>
          <cell r="W1700" t="str">
            <v>Rufous-chested Dotterel (9)</v>
          </cell>
        </row>
        <row r="1701">
          <cell r="C1701" t="str">
            <v>Inland Dotterel</v>
          </cell>
          <cell r="D1701" t="str">
            <v>Charadrius australis</v>
          </cell>
          <cell r="E1701" t="str">
            <v>(Gould, 1841)</v>
          </cell>
          <cell r="F1701" t="str">
            <v>R</v>
          </cell>
          <cell r="G1701" t="str">
            <v>LC</v>
          </cell>
          <cell r="L1701" t="str">
            <v>Y</v>
          </cell>
          <cell r="Q1701" t="str">
            <v>Y</v>
          </cell>
          <cell r="V1701" t="str">
            <v>Peltohyas australis (10)</v>
          </cell>
          <cell r="W1701" t="str">
            <v>Inland Plover (15)</v>
          </cell>
        </row>
        <row r="1702">
          <cell r="C1702" t="str">
            <v>Eurasian Dotterel</v>
          </cell>
          <cell r="D1702" t="str">
            <v>Eudromias morinellus</v>
          </cell>
          <cell r="E1702" t="str">
            <v>(Linnaeus, 1758)</v>
          </cell>
          <cell r="F1702" t="str">
            <v>R</v>
          </cell>
          <cell r="G1702" t="str">
            <v>LC</v>
          </cell>
          <cell r="H1702" t="str">
            <v>Y</v>
          </cell>
          <cell r="I1702" t="str">
            <v>Y</v>
          </cell>
          <cell r="M1702" t="str">
            <v>Y</v>
          </cell>
          <cell r="N1702" t="str">
            <v>Y</v>
          </cell>
          <cell r="Q1702" t="str">
            <v>Y</v>
          </cell>
          <cell r="V1702" t="str">
            <v>Charadrius morinellus (1); Charadrius morinellus (2); Charadrius morinellus (6); Charadrius morinellus (7)</v>
          </cell>
          <cell r="W1702" t="str">
            <v>Dotterel (6); Dotterel (7)</v>
          </cell>
        </row>
        <row r="1703">
          <cell r="C1703" t="str">
            <v>Hooded Plover</v>
          </cell>
          <cell r="D1703" t="str">
            <v>Thinornis rubricollis</v>
          </cell>
          <cell r="E1703" t="str">
            <v>Gmelin, 1789</v>
          </cell>
          <cell r="F1703" t="str">
            <v>R</v>
          </cell>
          <cell r="G1703" t="str">
            <v>NT</v>
          </cell>
          <cell r="L1703" t="str">
            <v>Y</v>
          </cell>
          <cell r="Q1703" t="str">
            <v>Y</v>
          </cell>
          <cell r="V1703" t="str">
            <v>Charadrius rubricollis (10)</v>
          </cell>
          <cell r="W1703" t="str">
            <v>Hooded Dotterel (15)</v>
          </cell>
        </row>
        <row r="1704">
          <cell r="C1704" t="str">
            <v>Shore Plover</v>
          </cell>
          <cell r="D1704" t="str">
            <v>Thinornis novaeseelandiae</v>
          </cell>
          <cell r="E1704" t="str">
            <v>(Gmelin, 1789)</v>
          </cell>
          <cell r="F1704" t="str">
            <v>R</v>
          </cell>
          <cell r="G1704" t="str">
            <v>EN</v>
          </cell>
          <cell r="Q1704" t="str">
            <v>Y</v>
          </cell>
          <cell r="S1704" t="str">
            <v>Y</v>
          </cell>
          <cell r="W1704" t="str">
            <v>Shore Dotterel (15)</v>
          </cell>
        </row>
        <row r="1705">
          <cell r="C1705" t="str">
            <v>Black-fronted Dotterel</v>
          </cell>
          <cell r="D1705" t="str">
            <v>Elseyornis melanops</v>
          </cell>
          <cell r="E1705" t="str">
            <v>(Vieillot, 1818)</v>
          </cell>
          <cell r="F1705" t="str">
            <v>R</v>
          </cell>
          <cell r="G1705" t="str">
            <v>LC</v>
          </cell>
          <cell r="L1705" t="str">
            <v>Y</v>
          </cell>
          <cell r="Q1705" t="str">
            <v>Y</v>
          </cell>
          <cell r="S1705" t="str">
            <v>Y</v>
          </cell>
          <cell r="V1705" t="str">
            <v>Charadrius melanops (12)</v>
          </cell>
        </row>
        <row r="1706">
          <cell r="C1706" t="str">
            <v>Tawny-throated Dotterel</v>
          </cell>
          <cell r="D1706" t="str">
            <v>Oreopholus ruficollis</v>
          </cell>
          <cell r="E1706" t="str">
            <v>(Wagler, 1829)</v>
          </cell>
          <cell r="F1706" t="str">
            <v>R</v>
          </cell>
          <cell r="G1706" t="str">
            <v>LC</v>
          </cell>
          <cell r="P1706" t="str">
            <v>Y</v>
          </cell>
          <cell r="Q1706" t="str">
            <v>Y</v>
          </cell>
          <cell r="R1706" t="str">
            <v>Y</v>
          </cell>
          <cell r="V1706" t="str">
            <v>Eudromias ruficollis (11)</v>
          </cell>
        </row>
        <row r="1707">
          <cell r="C1707" t="str">
            <v>Wrybill</v>
          </cell>
          <cell r="D1707" t="str">
            <v>Anarhynchus frontalis</v>
          </cell>
          <cell r="E1707" t="str">
            <v>Quoy &amp; Gaimard, 1830</v>
          </cell>
          <cell r="F1707" t="str">
            <v>R</v>
          </cell>
          <cell r="G1707" t="str">
            <v>VU</v>
          </cell>
          <cell r="Q1707" t="str">
            <v>Y</v>
          </cell>
          <cell r="S1707" t="str">
            <v>Y</v>
          </cell>
        </row>
        <row r="1708">
          <cell r="C1708" t="str">
            <v>Diademed Sandpiper-plover</v>
          </cell>
          <cell r="D1708" t="str">
            <v>Phegornis mitchellii</v>
          </cell>
          <cell r="E1708" t="str">
            <v>(Fraser, 1845)</v>
          </cell>
          <cell r="F1708" t="str">
            <v>R</v>
          </cell>
          <cell r="G1708" t="str">
            <v>NT</v>
          </cell>
          <cell r="P1708" t="str">
            <v>Y</v>
          </cell>
          <cell r="Q1708" t="str">
            <v>Y</v>
          </cell>
          <cell r="R1708" t="str">
            <v>Y</v>
          </cell>
          <cell r="W1708" t="str">
            <v>Diademed Plover (15)</v>
          </cell>
        </row>
        <row r="1709">
          <cell r="D1709" t="str">
            <v>Rostratula benghalensis</v>
          </cell>
          <cell r="E1709" t="str">
            <v>(Linnaeus, 1758)</v>
          </cell>
          <cell r="F1709" t="str">
            <v>NR</v>
          </cell>
          <cell r="G1709" t="str">
            <v>NR</v>
          </cell>
          <cell r="H1709" t="str">
            <v>Y</v>
          </cell>
          <cell r="M1709" t="str">
            <v>Y</v>
          </cell>
          <cell r="N1709" t="str">
            <v>Y</v>
          </cell>
          <cell r="Q1709" t="str">
            <v>Y</v>
          </cell>
          <cell r="S1709" t="str">
            <v>Y</v>
          </cell>
          <cell r="X1709" t="str">
            <v>Rostratula benghalensis (Sibley and Monroe 1990, 1993) has been split into R. benghalensis and R. australis following Christidis and Boles (2008).</v>
          </cell>
        </row>
        <row r="1710">
          <cell r="C1710" t="str">
            <v>Greater Painted-snipe</v>
          </cell>
          <cell r="D1710" t="str">
            <v>Rostratula benghalensis</v>
          </cell>
          <cell r="E1710" t="str">
            <v>(Linnaeus, 1758)</v>
          </cell>
          <cell r="F1710" t="str">
            <v>R</v>
          </cell>
          <cell r="G1710" t="str">
            <v>LC</v>
          </cell>
          <cell r="L1710" t="str">
            <v>Y</v>
          </cell>
          <cell r="W1710" t="str">
            <v>Greater Painted Snipe (5)</v>
          </cell>
          <cell r="X1710" t="str">
            <v>Rostratula benghalensis (Sibley and Monroe 1990, 1993) has been split into R. benghalensis and R. australis following Christidis and Boles (2008).</v>
          </cell>
        </row>
        <row r="1711">
          <cell r="C1711" t="str">
            <v>Australian Painted Snipe</v>
          </cell>
          <cell r="D1711" t="str">
            <v>Rostratula australis</v>
          </cell>
          <cell r="E1711" t="str">
            <v>(Gould, 1838)</v>
          </cell>
          <cell r="F1711" t="str">
            <v>R</v>
          </cell>
          <cell r="G1711" t="str">
            <v>EN</v>
          </cell>
          <cell r="L1711" t="str">
            <v>Y</v>
          </cell>
          <cell r="W1711" t="str">
            <v>Australian Painted-snipe (5)</v>
          </cell>
          <cell r="X1711" t="str">
            <v>Rostratula benghalensis (Sibley and Monroe 1990, 1993) has been split into R. benghalensis and R. australis following Christidis and Boles (2008).</v>
          </cell>
        </row>
        <row r="1712">
          <cell r="C1712" t="str">
            <v>South American Painted-snipe</v>
          </cell>
          <cell r="D1712" t="str">
            <v>Rostratula semicollaris</v>
          </cell>
          <cell r="E1712" t="str">
            <v>(Vieillot, 1816)</v>
          </cell>
          <cell r="F1712" t="str">
            <v>R</v>
          </cell>
          <cell r="G1712" t="str">
            <v>LC</v>
          </cell>
          <cell r="P1712" t="str">
            <v>Y</v>
          </cell>
          <cell r="Q1712" t="str">
            <v>Y</v>
          </cell>
          <cell r="R1712" t="str">
            <v>Y</v>
          </cell>
          <cell r="V1712" t="str">
            <v>Nycticryphes semicollaris (9); Nycticryphes semicollaris (11)</v>
          </cell>
          <cell r="W1712" t="str">
            <v>American Painted-snipe (10); American Painted-snipe (11)</v>
          </cell>
        </row>
        <row r="1713">
          <cell r="C1713" t="str">
            <v>Lesser Jacana</v>
          </cell>
          <cell r="D1713" t="str">
            <v>Microparra capensis</v>
          </cell>
          <cell r="E1713" t="str">
            <v>(Smith, 1839)</v>
          </cell>
          <cell r="F1713" t="str">
            <v>R</v>
          </cell>
          <cell r="G1713" t="str">
            <v>LC</v>
          </cell>
          <cell r="N1713" t="str">
            <v>Y</v>
          </cell>
          <cell r="Q1713" t="str">
            <v>Y</v>
          </cell>
        </row>
        <row r="1714">
          <cell r="C1714" t="str">
            <v>African Jacana</v>
          </cell>
          <cell r="D1714" t="str">
            <v>Actophilornis africanus</v>
          </cell>
          <cell r="E1714" t="str">
            <v>(Gmelin, 1789)</v>
          </cell>
          <cell r="F1714" t="str">
            <v>R</v>
          </cell>
          <cell r="G1714" t="str">
            <v>LC</v>
          </cell>
          <cell r="N1714" t="str">
            <v>Y</v>
          </cell>
          <cell r="Q1714" t="str">
            <v>Y</v>
          </cell>
        </row>
        <row r="1715">
          <cell r="C1715" t="str">
            <v>Madagascar Jacana</v>
          </cell>
          <cell r="D1715" t="str">
            <v>Actophilornis albinucha</v>
          </cell>
          <cell r="E1715" t="str">
            <v>(Geoffroy Saint-Hilaire, 1832)</v>
          </cell>
          <cell r="F1715" t="str">
            <v>R</v>
          </cell>
          <cell r="G1715" t="str">
            <v>LC</v>
          </cell>
          <cell r="N1715" t="str">
            <v>Y</v>
          </cell>
          <cell r="Q1715" t="str">
            <v>Y</v>
          </cell>
        </row>
        <row r="1716">
          <cell r="C1716" t="str">
            <v>Comb-crested Jacana</v>
          </cell>
          <cell r="D1716" t="str">
            <v>Irediparra gallinacea</v>
          </cell>
          <cell r="E1716" t="str">
            <v>(Temminck, 1828)</v>
          </cell>
          <cell r="F1716" t="str">
            <v>R</v>
          </cell>
          <cell r="G1716" t="str">
            <v>LC</v>
          </cell>
          <cell r="L1716" t="str">
            <v>Y</v>
          </cell>
          <cell r="Q1716" t="str">
            <v>Y</v>
          </cell>
        </row>
        <row r="1717">
          <cell r="C1717" t="str">
            <v>Pheasant-tailed Jacana</v>
          </cell>
          <cell r="D1717" t="str">
            <v>Hydrophasianus chirurgus</v>
          </cell>
          <cell r="E1717" t="str">
            <v>(Scopoli, 1786)</v>
          </cell>
          <cell r="F1717" t="str">
            <v>R</v>
          </cell>
          <cell r="G1717" t="str">
            <v>LC</v>
          </cell>
          <cell r="L1717" t="str">
            <v>Y</v>
          </cell>
          <cell r="N1717" t="str">
            <v>Y</v>
          </cell>
          <cell r="Q1717" t="str">
            <v>Y</v>
          </cell>
        </row>
        <row r="1718">
          <cell r="C1718" t="str">
            <v>Bronze-winged Jacana</v>
          </cell>
          <cell r="D1718" t="str">
            <v>Metopidius indicus</v>
          </cell>
          <cell r="E1718" t="str">
            <v>(Latham, 1790)</v>
          </cell>
          <cell r="F1718" t="str">
            <v>R</v>
          </cell>
          <cell r="G1718" t="str">
            <v>LC</v>
          </cell>
          <cell r="Q1718" t="str">
            <v>Y</v>
          </cell>
        </row>
        <row r="1719">
          <cell r="C1719" t="str">
            <v>Northern Jacana</v>
          </cell>
          <cell r="D1719" t="str">
            <v>Jacana spinosa</v>
          </cell>
          <cell r="E1719" t="str">
            <v>(Linnaeus, 1758)</v>
          </cell>
          <cell r="F1719" t="str">
            <v>R</v>
          </cell>
          <cell r="G1719" t="str">
            <v>LC</v>
          </cell>
          <cell r="I1719" t="str">
            <v>Y</v>
          </cell>
          <cell r="Q1719" t="str">
            <v>Y</v>
          </cell>
          <cell r="R1719" t="str">
            <v>Y</v>
          </cell>
        </row>
        <row r="1720">
          <cell r="C1720" t="str">
            <v>Wattled Jacana</v>
          </cell>
          <cell r="D1720" t="str">
            <v>Jacana jacana</v>
          </cell>
          <cell r="E1720" t="str">
            <v>(Linnaeus, 1766)</v>
          </cell>
          <cell r="F1720" t="str">
            <v>R</v>
          </cell>
          <cell r="G1720" t="str">
            <v>LC</v>
          </cell>
          <cell r="I1720" t="str">
            <v>Y</v>
          </cell>
          <cell r="P1720" t="str">
            <v>Y</v>
          </cell>
          <cell r="Q1720" t="str">
            <v>Y</v>
          </cell>
          <cell r="R1720" t="str">
            <v>Y</v>
          </cell>
        </row>
        <row r="1721">
          <cell r="C1721" t="str">
            <v>Plains-wanderer</v>
          </cell>
          <cell r="D1721" t="str">
            <v>Pedionomus torquatus</v>
          </cell>
          <cell r="E1721" t="str">
            <v>Gould, 1841</v>
          </cell>
          <cell r="F1721" t="str">
            <v>R</v>
          </cell>
          <cell r="G1721" t="str">
            <v>EN</v>
          </cell>
          <cell r="L1721" t="str">
            <v>Y</v>
          </cell>
          <cell r="Q1721" t="str">
            <v>Y</v>
          </cell>
        </row>
        <row r="1722">
          <cell r="C1722" t="str">
            <v>Rufous-bellied Seedsnipe</v>
          </cell>
          <cell r="D1722" t="str">
            <v>Attagis gayi</v>
          </cell>
          <cell r="E1722" t="str">
            <v>Geoffroy Saint-Hilaire &amp; Lesson, 1831</v>
          </cell>
          <cell r="F1722" t="str">
            <v>R</v>
          </cell>
          <cell r="G1722" t="str">
            <v>LC</v>
          </cell>
          <cell r="P1722" t="str">
            <v>Y</v>
          </cell>
          <cell r="Q1722" t="str">
            <v>Y</v>
          </cell>
          <cell r="R1722" t="str">
            <v>Y</v>
          </cell>
        </row>
        <row r="1723">
          <cell r="C1723" t="str">
            <v>White-bellied Seedsnipe</v>
          </cell>
          <cell r="D1723" t="str">
            <v>Attagis malouinus</v>
          </cell>
          <cell r="E1723" t="str">
            <v>(Boddaert, 1783)</v>
          </cell>
          <cell r="F1723" t="str">
            <v>R</v>
          </cell>
          <cell r="G1723" t="str">
            <v>LC</v>
          </cell>
          <cell r="P1723" t="str">
            <v>Y</v>
          </cell>
          <cell r="Q1723" t="str">
            <v>Y</v>
          </cell>
          <cell r="R1723" t="str">
            <v>Y</v>
          </cell>
        </row>
        <row r="1724">
          <cell r="C1724" t="str">
            <v>Grey-breasted Seedsnipe</v>
          </cell>
          <cell r="D1724" t="str">
            <v>Thinocorus orbignyianus</v>
          </cell>
          <cell r="E1724" t="str">
            <v>Geoffroy Saint-Hilaire &amp; Lesson, 1831</v>
          </cell>
          <cell r="F1724" t="str">
            <v>R</v>
          </cell>
          <cell r="G1724" t="str">
            <v>LC</v>
          </cell>
          <cell r="P1724" t="str">
            <v>Y</v>
          </cell>
          <cell r="Q1724" t="str">
            <v>Y</v>
          </cell>
          <cell r="R1724" t="str">
            <v>Y</v>
          </cell>
          <cell r="W1724" t="str">
            <v>Gray-breasted Seedsnipe (9)</v>
          </cell>
        </row>
        <row r="1725">
          <cell r="C1725" t="str">
            <v>Least Seedsnipe</v>
          </cell>
          <cell r="D1725" t="str">
            <v>Thinocorus rumicivorus</v>
          </cell>
          <cell r="E1725" t="str">
            <v>Eschscholtz, 1829</v>
          </cell>
          <cell r="F1725" t="str">
            <v>R</v>
          </cell>
          <cell r="G1725" t="str">
            <v>LC</v>
          </cell>
          <cell r="P1725" t="str">
            <v>Y</v>
          </cell>
          <cell r="Q1725" t="str">
            <v>Y</v>
          </cell>
          <cell r="R1725" t="str">
            <v>Y</v>
          </cell>
        </row>
        <row r="1726">
          <cell r="C1726" t="str">
            <v>Eurasian Woodcock</v>
          </cell>
          <cell r="D1726" t="str">
            <v>Scolopax rusticola</v>
          </cell>
          <cell r="E1726" t="str">
            <v>Linnaeus, 1758</v>
          </cell>
          <cell r="F1726" t="str">
            <v>R</v>
          </cell>
          <cell r="G1726" t="str">
            <v>LC</v>
          </cell>
          <cell r="H1726" t="str">
            <v>Y</v>
          </cell>
          <cell r="I1726" t="str">
            <v>Y</v>
          </cell>
          <cell r="M1726" t="str">
            <v>Y</v>
          </cell>
          <cell r="Q1726" t="str">
            <v>Y</v>
          </cell>
          <cell r="W1726" t="str">
            <v>Woodcock (6)</v>
          </cell>
        </row>
        <row r="1727">
          <cell r="C1727" t="str">
            <v>Ryukyu Woodcock</v>
          </cell>
          <cell r="D1727" t="str">
            <v>Scolopax mira</v>
          </cell>
          <cell r="E1727" t="str">
            <v>Hartert, 1916</v>
          </cell>
          <cell r="F1727" t="str">
            <v>R</v>
          </cell>
          <cell r="G1727" t="str">
            <v>VU</v>
          </cell>
          <cell r="Q1727" t="str">
            <v>Y</v>
          </cell>
          <cell r="W1727" t="str">
            <v>Amami Woodcock (10); Amami Woodcock (15)</v>
          </cell>
        </row>
        <row r="1728">
          <cell r="D1728" t="str">
            <v>Scolopax saturata</v>
          </cell>
          <cell r="E1728" t="str">
            <v>Horsfield, 1821</v>
          </cell>
          <cell r="F1728" t="str">
            <v>NR</v>
          </cell>
          <cell r="G1728" t="str">
            <v>NR</v>
          </cell>
          <cell r="Q1728" t="str">
            <v>Y</v>
          </cell>
          <cell r="X1728" t="str">
            <v>Scolopax saturata (Sibley and Monroe 1990, 1993) has been split into S. saturata and S. rosenbergii following Kennedy et al. (2001).</v>
          </cell>
        </row>
        <row r="1729">
          <cell r="C1729" t="str">
            <v>New Guinea Woodcock</v>
          </cell>
          <cell r="D1729" t="str">
            <v>Scolopax rosenbergii</v>
          </cell>
          <cell r="E1729" t="str">
            <v>Schlegel, 1871</v>
          </cell>
          <cell r="F1729" t="str">
            <v>R</v>
          </cell>
          <cell r="G1729" t="str">
            <v>LC</v>
          </cell>
          <cell r="T1729" t="str">
            <v>Y</v>
          </cell>
          <cell r="U1729" t="str">
            <v>Kennedy et al. (2001)</v>
          </cell>
          <cell r="X1729" t="str">
            <v>Scolopax saturata (Sibley and Monroe 1990, 1993) has been split into S. saturata and S. rosenbergii following Kennedy et al. (2001).</v>
          </cell>
        </row>
        <row r="1730">
          <cell r="C1730" t="str">
            <v>Javan Woodcock</v>
          </cell>
          <cell r="D1730" t="str">
            <v>Scolopax saturata</v>
          </cell>
          <cell r="E1730" t="str">
            <v>Horsfield, 1821</v>
          </cell>
          <cell r="F1730" t="str">
            <v>R</v>
          </cell>
          <cell r="G1730" t="str">
            <v>NT</v>
          </cell>
          <cell r="T1730" t="str">
            <v>Y</v>
          </cell>
          <cell r="U1730" t="str">
            <v>Kennedy et al. (2001)</v>
          </cell>
          <cell r="X1730" t="str">
            <v>Scolopax saturata (Sibley and Monroe 1990, 1993) has been split into S. saturata and S. rosenbergii following Kennedy et al. (2001).</v>
          </cell>
        </row>
        <row r="1731">
          <cell r="C1731" t="str">
            <v>Sulawesi Woodcock</v>
          </cell>
          <cell r="D1731" t="str">
            <v>Scolopax celebensis</v>
          </cell>
          <cell r="E1731" t="str">
            <v>Riley, 1921</v>
          </cell>
          <cell r="F1731" t="str">
            <v>R</v>
          </cell>
          <cell r="G1731" t="str">
            <v>NT</v>
          </cell>
          <cell r="Q1731" t="str">
            <v>Y</v>
          </cell>
        </row>
        <row r="1732">
          <cell r="C1732" t="str">
            <v>Philippine Woodcock</v>
          </cell>
          <cell r="D1732" t="str">
            <v>Scolopax bukidnonensis</v>
          </cell>
          <cell r="E1732" t="str">
            <v>Kennedy, Fisher, Harrap, Diesmos &amp; Manamtam, 2001</v>
          </cell>
          <cell r="F1732" t="str">
            <v>R</v>
          </cell>
          <cell r="G1732" t="str">
            <v>LC</v>
          </cell>
          <cell r="T1732" t="str">
            <v>Y</v>
          </cell>
          <cell r="U1732" t="str">
            <v>Kennedy et al. (2001)</v>
          </cell>
          <cell r="W1732" t="str">
            <v>Bukidnon Woodcock (15)</v>
          </cell>
          <cell r="X1732" t="str">
            <v>Described as new to science by Kennedy et al. (2001).</v>
          </cell>
        </row>
        <row r="1733">
          <cell r="C1733" t="str">
            <v>Moluccan Woodcock</v>
          </cell>
          <cell r="D1733" t="str">
            <v>Scolopax rochussenii</v>
          </cell>
          <cell r="E1733" t="str">
            <v>Schlegel, 1866</v>
          </cell>
          <cell r="F1733" t="str">
            <v>R</v>
          </cell>
          <cell r="G1733" t="str">
            <v>EN</v>
          </cell>
          <cell r="Q1733" t="str">
            <v>Y</v>
          </cell>
        </row>
        <row r="1734">
          <cell r="C1734" t="str">
            <v>American Woodcock</v>
          </cell>
          <cell r="D1734" t="str">
            <v>Scolopax minor</v>
          </cell>
          <cell r="E1734" t="str">
            <v>Gmelin, 1789</v>
          </cell>
          <cell r="F1734" t="str">
            <v>R</v>
          </cell>
          <cell r="G1734" t="str">
            <v>LC</v>
          </cell>
          <cell r="I1734" t="str">
            <v>Y</v>
          </cell>
          <cell r="Q1734" t="str">
            <v>Y</v>
          </cell>
          <cell r="R1734" t="str">
            <v>Y</v>
          </cell>
        </row>
        <row r="1735">
          <cell r="C1735" t="str">
            <v>Chatham Snipe</v>
          </cell>
          <cell r="D1735" t="str">
            <v>Coenocorypha pusilla</v>
          </cell>
          <cell r="E1735" t="str">
            <v>(Buller, 1869)</v>
          </cell>
          <cell r="F1735" t="str">
            <v>R</v>
          </cell>
          <cell r="G1735" t="str">
            <v>VU</v>
          </cell>
          <cell r="Q1735" t="str">
            <v>Y</v>
          </cell>
          <cell r="S1735" t="str">
            <v>Y</v>
          </cell>
          <cell r="W1735" t="str">
            <v>Chatham Islands Snipe (10); Chatham Island Snipe (12)</v>
          </cell>
        </row>
        <row r="1736">
          <cell r="C1736" t="str">
            <v>New Zealand Snipe</v>
          </cell>
          <cell r="D1736" t="str">
            <v>Coenocorypha aucklandica</v>
          </cell>
          <cell r="E1736" t="str">
            <v>(Gray, 1845)</v>
          </cell>
          <cell r="F1736" t="str">
            <v>R</v>
          </cell>
          <cell r="G1736" t="str">
            <v>NT</v>
          </cell>
          <cell r="Q1736" t="str">
            <v>Y</v>
          </cell>
          <cell r="S1736" t="str">
            <v>Y</v>
          </cell>
          <cell r="W1736" t="str">
            <v>Subantarctic Snipe (10)</v>
          </cell>
        </row>
        <row r="1737">
          <cell r="C1737" t="str">
            <v>Jack Snipe</v>
          </cell>
          <cell r="D1737" t="str">
            <v>Lymnocryptes minimus</v>
          </cell>
          <cell r="E1737" t="str">
            <v>(Brünnich, 1764)</v>
          </cell>
          <cell r="F1737" t="str">
            <v>R</v>
          </cell>
          <cell r="G1737" t="str">
            <v>LC</v>
          </cell>
          <cell r="H1737" t="str">
            <v>Y</v>
          </cell>
          <cell r="I1737" t="str">
            <v>Y</v>
          </cell>
          <cell r="M1737" t="str">
            <v>Y</v>
          </cell>
          <cell r="N1737" t="str">
            <v>Y</v>
          </cell>
          <cell r="Q1737" t="str">
            <v>Y</v>
          </cell>
          <cell r="R1737" t="str">
            <v>Y</v>
          </cell>
        </row>
        <row r="1738">
          <cell r="C1738" t="str">
            <v>Solitary Snipe</v>
          </cell>
          <cell r="D1738" t="str">
            <v>Gallinago solitaria</v>
          </cell>
          <cell r="E1738" t="str">
            <v>Hodgson, 1831</v>
          </cell>
          <cell r="F1738" t="str">
            <v>R</v>
          </cell>
          <cell r="G1738" t="str">
            <v>LC</v>
          </cell>
          <cell r="Q1738" t="str">
            <v>Y</v>
          </cell>
        </row>
        <row r="1739">
          <cell r="C1739" t="str">
            <v>Latham's Snipe</v>
          </cell>
          <cell r="D1739" t="str">
            <v>Gallinago hardwickii</v>
          </cell>
          <cell r="E1739" t="str">
            <v>(Gray, 1831)</v>
          </cell>
          <cell r="F1739" t="str">
            <v>R</v>
          </cell>
          <cell r="G1739" t="str">
            <v>LC</v>
          </cell>
          <cell r="L1739" t="str">
            <v>Y</v>
          </cell>
          <cell r="Q1739" t="str">
            <v>Y</v>
          </cell>
          <cell r="S1739" t="str">
            <v>Y</v>
          </cell>
          <cell r="W1739" t="str">
            <v>Japanese Snipe (12)</v>
          </cell>
        </row>
        <row r="1740">
          <cell r="C1740" t="str">
            <v>Wood Snipe</v>
          </cell>
          <cell r="D1740" t="str">
            <v>Gallinago nemoricola</v>
          </cell>
          <cell r="E1740" t="str">
            <v>Hodgson, 1836</v>
          </cell>
          <cell r="F1740" t="str">
            <v>R</v>
          </cell>
          <cell r="G1740" t="str">
            <v>VU</v>
          </cell>
          <cell r="Q1740" t="str">
            <v>Y</v>
          </cell>
        </row>
        <row r="1741">
          <cell r="C1741" t="str">
            <v>Pintail Snipe</v>
          </cell>
          <cell r="D1741" t="str">
            <v>Gallinago stenura</v>
          </cell>
          <cell r="E1741" t="str">
            <v>(Bonaparte, 1830)</v>
          </cell>
          <cell r="F1741" t="str">
            <v>R</v>
          </cell>
          <cell r="G1741" t="str">
            <v>LC</v>
          </cell>
          <cell r="H1741" t="str">
            <v>Y</v>
          </cell>
          <cell r="I1741" t="str">
            <v>Y</v>
          </cell>
          <cell r="L1741" t="str">
            <v>Y</v>
          </cell>
          <cell r="M1741" t="str">
            <v>Y</v>
          </cell>
          <cell r="N1741" t="str">
            <v>Y</v>
          </cell>
          <cell r="Q1741" t="str">
            <v>Y</v>
          </cell>
          <cell r="W1741" t="str">
            <v>Pin-tailed Snipe (1); Pin-tailed Snipe (1); Pin-tailed Snipe (2); Pin-tailed Snipe (5); Pin-tailed Snipe (7); Pin-tailed Snipe (15)</v>
          </cell>
        </row>
        <row r="1742">
          <cell r="C1742" t="str">
            <v>Swinhoe's Snipe</v>
          </cell>
          <cell r="D1742" t="str">
            <v>Gallinago megala</v>
          </cell>
          <cell r="E1742" t="str">
            <v>Swinhoe, 1861</v>
          </cell>
          <cell r="F1742" t="str">
            <v>R</v>
          </cell>
          <cell r="G1742" t="str">
            <v>LC</v>
          </cell>
          <cell r="L1742" t="str">
            <v>Y</v>
          </cell>
          <cell r="M1742" t="str">
            <v>Y</v>
          </cell>
          <cell r="Q1742" t="str">
            <v>Y</v>
          </cell>
        </row>
        <row r="1743">
          <cell r="C1743" t="str">
            <v>Great Snipe</v>
          </cell>
          <cell r="D1743" t="str">
            <v>Gallinago media</v>
          </cell>
          <cell r="E1743" t="str">
            <v>(Latham, 1787)</v>
          </cell>
          <cell r="F1743" t="str">
            <v>R</v>
          </cell>
          <cell r="G1743" t="str">
            <v>NT</v>
          </cell>
          <cell r="H1743" t="str">
            <v>Y</v>
          </cell>
          <cell r="M1743" t="str">
            <v>Y</v>
          </cell>
          <cell r="N1743" t="str">
            <v>Y</v>
          </cell>
          <cell r="Q1743" t="str">
            <v>Y</v>
          </cell>
        </row>
        <row r="1744">
          <cell r="C1744" t="str">
            <v>Common Snipe</v>
          </cell>
          <cell r="D1744" t="str">
            <v>Gallinago gallinago</v>
          </cell>
          <cell r="E1744" t="str">
            <v>(Linnaeus, 1758)</v>
          </cell>
          <cell r="F1744" t="str">
            <v>R</v>
          </cell>
          <cell r="G1744" t="str">
            <v>LC</v>
          </cell>
          <cell r="M1744" t="str">
            <v>Y</v>
          </cell>
          <cell r="N1744" t="str">
            <v>Y</v>
          </cell>
          <cell r="Q1744" t="str">
            <v>Y</v>
          </cell>
          <cell r="R1744" t="str">
            <v>Y</v>
          </cell>
          <cell r="W1744" t="str">
            <v>Snipe (6)</v>
          </cell>
          <cell r="X1744" t="str">
            <v>Gallinago gallinago (Sibley and Monroe 1990, 1993) was split into G. gallinago and G. delicata by Banks et al. (2002), on the basis of 'differences in the winnowing display sounds and morphology', and recognised as separate by AOU (2002) and SACC (2005), but this treatment is not followed by the BirdLife Taxonomic Working Group because the morphological differences are limited to the number and width of tail feathers and, as Mueller (1999) makes clear, there is overlap between the two forms in these characters. Although the differences between gallinago and delicata drumming have been described as 'strong', it is not clear that these do not come from the two ends of a Holarctic 'ring' (eastern USA and western Europe). The BirdLife Taxonomic Working Group therefore favours non-recognition of delicata as a species, pending playback experiments and more information from areas of reported breeding in areas of local sympatry.</v>
          </cell>
        </row>
        <row r="1745">
          <cell r="D1745" t="str">
            <v>Gallinago gallinago</v>
          </cell>
          <cell r="E1745" t="str">
            <v>(Linnaeus, 1758)</v>
          </cell>
          <cell r="F1745" t="str">
            <v>NR</v>
          </cell>
          <cell r="G1745" t="str">
            <v>NR</v>
          </cell>
          <cell r="H1745" t="str">
            <v>Y</v>
          </cell>
          <cell r="I1745" t="str">
            <v>Y</v>
          </cell>
          <cell r="X1745" t="str">
            <v>Gallinago gallinago (Sibley and Monroe 1990, 1993) was split into G. gallinago and G. delicata by Banks et al. (2002), on the basis of 'differences in the winnowing display sounds and morphology', and recognised as separate by AOU (2002) and SACC (2005), but this treatment is not followed by the BirdLife Taxonomic Working Group because the morphological differences are limited to the number and width of tail feathers and, as Mueller (1999) makes clear, there is overlap between the two forms in these characters. Although the differences between gallinago and delicata drumming have been described as 'strong', it is not clear that these do not come from the two ends of a Holarctic 'ring' (eastern USA and western Europe). The BirdLife Taxonomic Working Group therefore favours non-recognition of delicata as a species, pending playback experiments and more information from areas of reported breeding in areas of local sympatry.</v>
          </cell>
        </row>
        <row r="1746">
          <cell r="D1746" t="str">
            <v>Gallinago delicata</v>
          </cell>
          <cell r="E1746" t="str">
            <v>(Ord, 1825)</v>
          </cell>
          <cell r="F1746" t="str">
            <v>NR</v>
          </cell>
          <cell r="G1746" t="str">
            <v>NR</v>
          </cell>
          <cell r="H1746" t="str">
            <v>Y</v>
          </cell>
          <cell r="I1746" t="str">
            <v>Y</v>
          </cell>
          <cell r="P1746" t="str">
            <v>Y</v>
          </cell>
          <cell r="X1746" t="str">
            <v>Gallinago gallinago (Sibley and Monroe 1990, 1993) was split into G. gallinago and G. delicata by Banks et al. (2002), on the basis of 'differences in the winnowing display sounds and morphology', and recognised as separate by AOU (2002) and SACC (2005), but this treatment is not followed by the BirdLife Taxonomic Working Group because the morphological differences are limited to the number and width of tail feathers and, as Mueller (1999) makes clear, there is overlap between the two forms in these characters. Although the differences between gallinago and delicata drumming have been described as 'strong', it is not clear that these do not come from the two ends of a Holarctic 'ring' (eastern USA and western Europe). The BirdLife Taxonomic Working Group therefore favours non-recognition of delicata as a species, pending playback experiments and more information from areas of reported breeding in areas of local sympatry.</v>
          </cell>
        </row>
        <row r="1747">
          <cell r="C1747" t="str">
            <v>African Snipe</v>
          </cell>
          <cell r="D1747" t="str">
            <v>Gallinago nigripennis</v>
          </cell>
          <cell r="E1747" t="str">
            <v>Bonaparte, 1839</v>
          </cell>
          <cell r="F1747" t="str">
            <v>R</v>
          </cell>
          <cell r="G1747" t="str">
            <v>LC</v>
          </cell>
          <cell r="N1747" t="str">
            <v>Y</v>
          </cell>
          <cell r="Q1747" t="str">
            <v>Y</v>
          </cell>
          <cell r="W1747" t="str">
            <v>Ethiopian Snipe (7)</v>
          </cell>
        </row>
        <row r="1748">
          <cell r="C1748" t="str">
            <v>Madagascar Snipe</v>
          </cell>
          <cell r="D1748" t="str">
            <v>Gallinago macrodactyla</v>
          </cell>
          <cell r="E1748" t="str">
            <v>Bonaparte, 1839</v>
          </cell>
          <cell r="F1748" t="str">
            <v>R</v>
          </cell>
          <cell r="G1748" t="str">
            <v>VU</v>
          </cell>
          <cell r="N1748" t="str">
            <v>Y</v>
          </cell>
          <cell r="Q1748" t="str">
            <v>Y</v>
          </cell>
        </row>
        <row r="1749">
          <cell r="C1749" t="str">
            <v>South American Snipe</v>
          </cell>
          <cell r="D1749" t="str">
            <v>Gallinago paraguaiae</v>
          </cell>
          <cell r="E1749" t="str">
            <v>(Vieillot, 1816)</v>
          </cell>
          <cell r="F1749" t="str">
            <v>R</v>
          </cell>
          <cell r="G1749" t="str">
            <v>LC</v>
          </cell>
          <cell r="P1749" t="str">
            <v>Y</v>
          </cell>
          <cell r="Q1749" t="str">
            <v>Y</v>
          </cell>
          <cell r="R1749" t="str">
            <v>Y</v>
          </cell>
        </row>
        <row r="1750">
          <cell r="C1750" t="str">
            <v>Puna Snipe</v>
          </cell>
          <cell r="D1750" t="str">
            <v>Gallinago andina</v>
          </cell>
          <cell r="E1750" t="str">
            <v>Taczanowski, 1875</v>
          </cell>
          <cell r="F1750" t="str">
            <v>R</v>
          </cell>
          <cell r="G1750" t="str">
            <v>LC</v>
          </cell>
          <cell r="P1750" t="str">
            <v>Y</v>
          </cell>
          <cell r="Q1750" t="str">
            <v>Y</v>
          </cell>
          <cell r="R1750" t="str">
            <v>Y</v>
          </cell>
        </row>
        <row r="1751">
          <cell r="C1751" t="str">
            <v>Noble Snipe</v>
          </cell>
          <cell r="D1751" t="str">
            <v>Gallinago nobilis</v>
          </cell>
          <cell r="E1751" t="str">
            <v>Sclater, 1856</v>
          </cell>
          <cell r="F1751" t="str">
            <v>R</v>
          </cell>
          <cell r="G1751" t="str">
            <v>LC</v>
          </cell>
          <cell r="P1751" t="str">
            <v>Y</v>
          </cell>
          <cell r="Q1751" t="str">
            <v>Y</v>
          </cell>
          <cell r="R1751" t="str">
            <v>Y</v>
          </cell>
        </row>
        <row r="1752">
          <cell r="C1752" t="str">
            <v>Giant Snipe</v>
          </cell>
          <cell r="D1752" t="str">
            <v>Gallinago undulata</v>
          </cell>
          <cell r="E1752" t="str">
            <v>(Boddaert, 1783)</v>
          </cell>
          <cell r="F1752" t="str">
            <v>R</v>
          </cell>
          <cell r="G1752" t="str">
            <v>LC</v>
          </cell>
          <cell r="P1752" t="str">
            <v>Y</v>
          </cell>
          <cell r="Q1752" t="str">
            <v>Y</v>
          </cell>
          <cell r="R1752" t="str">
            <v>Y</v>
          </cell>
        </row>
        <row r="1753">
          <cell r="C1753" t="str">
            <v>Andean Snipe</v>
          </cell>
          <cell r="D1753" t="str">
            <v>Gallinago jamesoni</v>
          </cell>
          <cell r="E1753" t="str">
            <v>(Bonaparte, 1855)</v>
          </cell>
          <cell r="F1753" t="str">
            <v>R</v>
          </cell>
          <cell r="G1753" t="str">
            <v>LC</v>
          </cell>
          <cell r="P1753" t="str">
            <v>Y</v>
          </cell>
          <cell r="Q1753" t="str">
            <v>Y</v>
          </cell>
        </row>
        <row r="1754">
          <cell r="C1754" t="str">
            <v>Fuegian Snipe</v>
          </cell>
          <cell r="D1754" t="str">
            <v>Gallinago stricklandii</v>
          </cell>
          <cell r="E1754" t="str">
            <v>(Gray, 1845)</v>
          </cell>
          <cell r="F1754" t="str">
            <v>R</v>
          </cell>
          <cell r="G1754" t="str">
            <v>NT</v>
          </cell>
          <cell r="P1754" t="str">
            <v>Y</v>
          </cell>
          <cell r="Q1754" t="str">
            <v>Y</v>
          </cell>
          <cell r="R1754" t="str">
            <v>Y</v>
          </cell>
        </row>
        <row r="1755">
          <cell r="C1755" t="str">
            <v>Imperial Snipe</v>
          </cell>
          <cell r="D1755" t="str">
            <v>Gallinago imperialis</v>
          </cell>
          <cell r="E1755" t="str">
            <v>Sclater &amp; Salvin, 1869</v>
          </cell>
          <cell r="F1755" t="str">
            <v>R</v>
          </cell>
          <cell r="G1755" t="str">
            <v>NT</v>
          </cell>
          <cell r="P1755" t="str">
            <v>Y</v>
          </cell>
          <cell r="Q1755" t="str">
            <v>Y</v>
          </cell>
          <cell r="R1755" t="str">
            <v>Y</v>
          </cell>
        </row>
        <row r="1756">
          <cell r="C1756" t="str">
            <v>Short-billed Dowitcher</v>
          </cell>
          <cell r="D1756" t="str">
            <v>Limnodromus griseus</v>
          </cell>
          <cell r="E1756" t="str">
            <v>(Gmelin, 1789)</v>
          </cell>
          <cell r="F1756" t="str">
            <v>R</v>
          </cell>
          <cell r="G1756" t="str">
            <v>LC</v>
          </cell>
          <cell r="H1756" t="str">
            <v>Y</v>
          </cell>
          <cell r="I1756" t="str">
            <v>Y</v>
          </cell>
          <cell r="L1756" t="str">
            <v>Y</v>
          </cell>
          <cell r="M1756" t="str">
            <v>Y</v>
          </cell>
          <cell r="N1756" t="str">
            <v>Y</v>
          </cell>
          <cell r="P1756" t="str">
            <v>Y</v>
          </cell>
          <cell r="Q1756" t="str">
            <v>Y</v>
          </cell>
          <cell r="R1756" t="str">
            <v>Y</v>
          </cell>
        </row>
        <row r="1757">
          <cell r="C1757" t="str">
            <v>Long-billed Dowitcher</v>
          </cell>
          <cell r="D1757" t="str">
            <v>Limnodromus scolopaceus</v>
          </cell>
          <cell r="E1757" t="str">
            <v>(Say, 1823)</v>
          </cell>
          <cell r="F1757" t="str">
            <v>R</v>
          </cell>
          <cell r="G1757" t="str">
            <v>LC</v>
          </cell>
          <cell r="H1757" t="str">
            <v>Y</v>
          </cell>
          <cell r="I1757" t="str">
            <v>Y</v>
          </cell>
          <cell r="M1757" t="str">
            <v>Y</v>
          </cell>
          <cell r="Q1757" t="str">
            <v>Y</v>
          </cell>
          <cell r="R1757" t="str">
            <v>Y</v>
          </cell>
        </row>
        <row r="1758">
          <cell r="C1758" t="str">
            <v>Asian Dowitcher</v>
          </cell>
          <cell r="D1758" t="str">
            <v>Limnodromus semipalmatus</v>
          </cell>
          <cell r="E1758" t="str">
            <v>(Blyth, 1848)</v>
          </cell>
          <cell r="F1758" t="str">
            <v>R</v>
          </cell>
          <cell r="G1758" t="str">
            <v>NT</v>
          </cell>
          <cell r="L1758" t="str">
            <v>Y</v>
          </cell>
          <cell r="N1758" t="str">
            <v>Y</v>
          </cell>
          <cell r="Q1758" t="str">
            <v>Y</v>
          </cell>
          <cell r="S1758" t="str">
            <v>Y</v>
          </cell>
          <cell r="W1758" t="str">
            <v>Asiatic Dowitcher (7); Asiatic Dowitcher (12)</v>
          </cell>
        </row>
        <row r="1759">
          <cell r="C1759" t="str">
            <v>Black-tailed Godwit</v>
          </cell>
          <cell r="D1759" t="str">
            <v>Limosa limosa</v>
          </cell>
          <cell r="E1759" t="str">
            <v>(Linnaeus, 1758)</v>
          </cell>
          <cell r="F1759" t="str">
            <v>R</v>
          </cell>
          <cell r="G1759" t="str">
            <v>NT</v>
          </cell>
          <cell r="H1759" t="str">
            <v>Y</v>
          </cell>
          <cell r="I1759" t="str">
            <v>Y</v>
          </cell>
          <cell r="L1759" t="str">
            <v>Y</v>
          </cell>
          <cell r="M1759" t="str">
            <v>Y</v>
          </cell>
          <cell r="N1759" t="str">
            <v>Y</v>
          </cell>
          <cell r="P1759" t="str">
            <v>Y</v>
          </cell>
          <cell r="Q1759" t="str">
            <v>Y</v>
          </cell>
          <cell r="R1759" t="str">
            <v>Y</v>
          </cell>
          <cell r="S1759" t="str">
            <v>Y</v>
          </cell>
        </row>
        <row r="1760">
          <cell r="C1760" t="str">
            <v>Hudsonian Godwit</v>
          </cell>
          <cell r="D1760" t="str">
            <v>Limosa haemastica</v>
          </cell>
          <cell r="E1760" t="str">
            <v>(Linnaeus, 1758)</v>
          </cell>
          <cell r="F1760" t="str">
            <v>R</v>
          </cell>
          <cell r="G1760" t="str">
            <v>LC</v>
          </cell>
          <cell r="H1760" t="str">
            <v>Y</v>
          </cell>
          <cell r="I1760" t="str">
            <v>Y</v>
          </cell>
          <cell r="L1760" t="str">
            <v>Y</v>
          </cell>
          <cell r="N1760" t="str">
            <v>Y</v>
          </cell>
          <cell r="P1760" t="str">
            <v>Y</v>
          </cell>
          <cell r="Q1760" t="str">
            <v>Y</v>
          </cell>
          <cell r="R1760" t="str">
            <v>Y</v>
          </cell>
          <cell r="S1760" t="str">
            <v>Y</v>
          </cell>
        </row>
        <row r="1761">
          <cell r="C1761" t="str">
            <v>Bar-tailed Godwit</v>
          </cell>
          <cell r="D1761" t="str">
            <v>Limosa lapponica</v>
          </cell>
          <cell r="E1761" t="str">
            <v>(Linnaeus, 1758)</v>
          </cell>
          <cell r="F1761" t="str">
            <v>R</v>
          </cell>
          <cell r="G1761" t="str">
            <v>LC</v>
          </cell>
          <cell r="H1761" t="str">
            <v>Y</v>
          </cell>
          <cell r="I1761" t="str">
            <v>Y</v>
          </cell>
          <cell r="L1761" t="str">
            <v>Y</v>
          </cell>
          <cell r="M1761" t="str">
            <v>Y</v>
          </cell>
          <cell r="N1761" t="str">
            <v>Y</v>
          </cell>
          <cell r="P1761" t="str">
            <v>Y</v>
          </cell>
          <cell r="Q1761" t="str">
            <v>Y</v>
          </cell>
          <cell r="R1761" t="str">
            <v>Y</v>
          </cell>
          <cell r="S1761" t="str">
            <v>Y</v>
          </cell>
        </row>
        <row r="1762">
          <cell r="C1762" t="str">
            <v>Marbled Godwit</v>
          </cell>
          <cell r="D1762" t="str">
            <v>Limosa fedoa</v>
          </cell>
          <cell r="E1762" t="str">
            <v>(Linnaeus, 1758)</v>
          </cell>
          <cell r="F1762" t="str">
            <v>R</v>
          </cell>
          <cell r="G1762" t="str">
            <v>LC</v>
          </cell>
          <cell r="I1762" t="str">
            <v>Y</v>
          </cell>
          <cell r="P1762" t="str">
            <v>Y</v>
          </cell>
          <cell r="Q1762" t="str">
            <v>Y</v>
          </cell>
          <cell r="R1762" t="str">
            <v>Y</v>
          </cell>
        </row>
        <row r="1763">
          <cell r="C1763" t="str">
            <v>Little Curlew</v>
          </cell>
          <cell r="D1763" t="str">
            <v>Numenius minutus</v>
          </cell>
          <cell r="E1763" t="str">
            <v>Gould, 1841</v>
          </cell>
          <cell r="F1763" t="str">
            <v>R</v>
          </cell>
          <cell r="G1763" t="str">
            <v>LC</v>
          </cell>
          <cell r="H1763" t="str">
            <v>Y</v>
          </cell>
          <cell r="I1763" t="str">
            <v>Y</v>
          </cell>
          <cell r="L1763" t="str">
            <v>Y</v>
          </cell>
          <cell r="M1763" t="str">
            <v>Y</v>
          </cell>
          <cell r="N1763" t="str">
            <v>Y</v>
          </cell>
          <cell r="Q1763" t="str">
            <v>Y</v>
          </cell>
          <cell r="S1763" t="str">
            <v>Y</v>
          </cell>
          <cell r="W1763" t="str">
            <v>Little Whimbrel (6); Little Whimbrel (7); Little Whimbrel (12)</v>
          </cell>
        </row>
        <row r="1764">
          <cell r="C1764" t="str">
            <v>Eskimo Curlew</v>
          </cell>
          <cell r="D1764" t="str">
            <v>Numenius borealis</v>
          </cell>
          <cell r="E1764" t="str">
            <v>(Forster, 1772)</v>
          </cell>
          <cell r="F1764" t="str">
            <v>R</v>
          </cell>
          <cell r="G1764" t="str">
            <v>CR</v>
          </cell>
          <cell r="H1764" t="str">
            <v>Y</v>
          </cell>
          <cell r="I1764" t="str">
            <v>Y</v>
          </cell>
          <cell r="M1764" t="str">
            <v>Y</v>
          </cell>
          <cell r="P1764" t="str">
            <v>Y</v>
          </cell>
          <cell r="Q1764" t="str">
            <v>Y</v>
          </cell>
          <cell r="R1764" t="str">
            <v>Y</v>
          </cell>
        </row>
        <row r="1765">
          <cell r="C1765" t="str">
            <v>Whimbrel</v>
          </cell>
          <cell r="D1765" t="str">
            <v>Numenius phaeopus</v>
          </cell>
          <cell r="E1765" t="str">
            <v>(Linnaeus, 1758)</v>
          </cell>
          <cell r="F1765" t="str">
            <v>R</v>
          </cell>
          <cell r="G1765" t="str">
            <v>LC</v>
          </cell>
          <cell r="H1765" t="str">
            <v>Y</v>
          </cell>
          <cell r="I1765" t="str">
            <v>Y</v>
          </cell>
          <cell r="L1765" t="str">
            <v>Y</v>
          </cell>
          <cell r="M1765" t="str">
            <v>Y</v>
          </cell>
          <cell r="N1765" t="str">
            <v>Y</v>
          </cell>
          <cell r="P1765" t="str">
            <v>Y</v>
          </cell>
          <cell r="Q1765" t="str">
            <v>Y</v>
          </cell>
          <cell r="R1765" t="str">
            <v>Y</v>
          </cell>
          <cell r="S1765" t="str">
            <v>Y</v>
          </cell>
        </row>
        <row r="1766">
          <cell r="C1766" t="str">
            <v>Bristle-thighed Curlew</v>
          </cell>
          <cell r="D1766" t="str">
            <v>Numenius tahitiensis</v>
          </cell>
          <cell r="E1766" t="str">
            <v>(Gmelin, 1789)</v>
          </cell>
          <cell r="F1766" t="str">
            <v>R</v>
          </cell>
          <cell r="G1766" t="str">
            <v>VU</v>
          </cell>
          <cell r="I1766" t="str">
            <v>Y</v>
          </cell>
          <cell r="Q1766" t="str">
            <v>Y</v>
          </cell>
          <cell r="S1766" t="str">
            <v>Y</v>
          </cell>
        </row>
        <row r="1767">
          <cell r="C1767" t="str">
            <v>Slender-billed Curlew</v>
          </cell>
          <cell r="D1767" t="str">
            <v>Numenius tenuirostris</v>
          </cell>
          <cell r="E1767" t="str">
            <v>Vieillot, 1817</v>
          </cell>
          <cell r="F1767" t="str">
            <v>R</v>
          </cell>
          <cell r="G1767" t="str">
            <v>CR</v>
          </cell>
          <cell r="H1767" t="str">
            <v>Y</v>
          </cell>
          <cell r="I1767" t="str">
            <v>Y</v>
          </cell>
          <cell r="M1767" t="str">
            <v>Y</v>
          </cell>
          <cell r="N1767" t="str">
            <v>Y</v>
          </cell>
          <cell r="Q1767" t="str">
            <v>Y</v>
          </cell>
        </row>
        <row r="1768">
          <cell r="C1768" t="str">
            <v>Eurasian Curlew</v>
          </cell>
          <cell r="D1768" t="str">
            <v>Numenius arquata</v>
          </cell>
          <cell r="E1768" t="str">
            <v>(Linnaeus, 1758)</v>
          </cell>
          <cell r="F1768" t="str">
            <v>R</v>
          </cell>
          <cell r="G1768" t="str">
            <v>NT</v>
          </cell>
          <cell r="H1768" t="str">
            <v>Y</v>
          </cell>
          <cell r="I1768" t="str">
            <v>Y</v>
          </cell>
          <cell r="M1768" t="str">
            <v>Y</v>
          </cell>
          <cell r="N1768" t="str">
            <v>Y</v>
          </cell>
          <cell r="Q1768" t="str">
            <v>Y</v>
          </cell>
          <cell r="W1768" t="str">
            <v>Curlew (6); Curlew (7)</v>
          </cell>
        </row>
        <row r="1769">
          <cell r="C1769" t="str">
            <v>Long-billed Curlew</v>
          </cell>
          <cell r="D1769" t="str">
            <v>Numenius americanus</v>
          </cell>
          <cell r="E1769" t="str">
            <v>Bechstein, 1812</v>
          </cell>
          <cell r="F1769" t="str">
            <v>R</v>
          </cell>
          <cell r="G1769" t="str">
            <v>LC</v>
          </cell>
          <cell r="I1769" t="str">
            <v>Y</v>
          </cell>
          <cell r="P1769" t="str">
            <v>Y</v>
          </cell>
          <cell r="Q1769" t="str">
            <v>Y</v>
          </cell>
          <cell r="R1769" t="str">
            <v>Y</v>
          </cell>
        </row>
        <row r="1770">
          <cell r="C1770" t="str">
            <v>Far Eastern Curlew</v>
          </cell>
          <cell r="D1770" t="str">
            <v>Numenius madagascariensis</v>
          </cell>
          <cell r="E1770" t="str">
            <v>(Linnaeus, 1766)</v>
          </cell>
          <cell r="F1770" t="str">
            <v>R</v>
          </cell>
          <cell r="G1770" t="str">
            <v>VU</v>
          </cell>
          <cell r="I1770" t="str">
            <v>Y</v>
          </cell>
          <cell r="L1770" t="str">
            <v>Y</v>
          </cell>
          <cell r="Q1770" t="str">
            <v>Y</v>
          </cell>
          <cell r="S1770" t="str">
            <v>Y</v>
          </cell>
          <cell r="W1770" t="str">
            <v>Eastern Curlew (5); Eastern Curlew (12); Eastern Curlew (15)</v>
          </cell>
        </row>
        <row r="1771">
          <cell r="C1771" t="str">
            <v>Upland Sandpiper</v>
          </cell>
          <cell r="D1771" t="str">
            <v>Bartramia longicauda</v>
          </cell>
          <cell r="E1771" t="str">
            <v>(Bechstein, 1812)</v>
          </cell>
          <cell r="F1771" t="str">
            <v>R</v>
          </cell>
          <cell r="G1771" t="str">
            <v>LC</v>
          </cell>
          <cell r="H1771" t="str">
            <v>Y</v>
          </cell>
          <cell r="I1771" t="str">
            <v>Y</v>
          </cell>
          <cell r="L1771" t="str">
            <v>Y</v>
          </cell>
          <cell r="M1771" t="str">
            <v>Y</v>
          </cell>
          <cell r="N1771" t="str">
            <v>Y</v>
          </cell>
          <cell r="P1771" t="str">
            <v>Y</v>
          </cell>
          <cell r="Q1771" t="str">
            <v>Y</v>
          </cell>
          <cell r="R1771" t="str">
            <v>Y</v>
          </cell>
          <cell r="S1771" t="str">
            <v>Y</v>
          </cell>
        </row>
        <row r="1772">
          <cell r="C1772" t="str">
            <v>Spotted Redshank</v>
          </cell>
          <cell r="D1772" t="str">
            <v>Tringa erythropus</v>
          </cell>
          <cell r="E1772" t="str">
            <v>(Pallas, 1764)</v>
          </cell>
          <cell r="F1772" t="str">
            <v>R</v>
          </cell>
          <cell r="G1772" t="str">
            <v>LC</v>
          </cell>
          <cell r="H1772" t="str">
            <v>Y</v>
          </cell>
          <cell r="I1772" t="str">
            <v>Y</v>
          </cell>
          <cell r="L1772" t="str">
            <v>Y</v>
          </cell>
          <cell r="M1772" t="str">
            <v>Y</v>
          </cell>
          <cell r="N1772" t="str">
            <v>Y</v>
          </cell>
          <cell r="Q1772" t="str">
            <v>Y</v>
          </cell>
          <cell r="R1772" t="str">
            <v>Y</v>
          </cell>
        </row>
        <row r="1773">
          <cell r="C1773" t="str">
            <v>Common Redshank</v>
          </cell>
          <cell r="D1773" t="str">
            <v>Tringa totanus</v>
          </cell>
          <cell r="E1773" t="str">
            <v>(Linnaeus, 1758)</v>
          </cell>
          <cell r="F1773" t="str">
            <v>R</v>
          </cell>
          <cell r="G1773" t="str">
            <v>LC</v>
          </cell>
          <cell r="H1773" t="str">
            <v>Y</v>
          </cell>
          <cell r="I1773" t="str">
            <v>Y</v>
          </cell>
          <cell r="L1773" t="str">
            <v>Y</v>
          </cell>
          <cell r="M1773" t="str">
            <v>Y</v>
          </cell>
          <cell r="N1773" t="str">
            <v>Y</v>
          </cell>
          <cell r="Q1773" t="str">
            <v>Y</v>
          </cell>
          <cell r="W1773" t="str">
            <v>Redshank (6)</v>
          </cell>
        </row>
        <row r="1774">
          <cell r="C1774" t="str">
            <v>Marsh Sandpiper</v>
          </cell>
          <cell r="D1774" t="str">
            <v>Tringa stagnatilis</v>
          </cell>
          <cell r="E1774" t="str">
            <v>(Bechstein, 1803)</v>
          </cell>
          <cell r="F1774" t="str">
            <v>R</v>
          </cell>
          <cell r="G1774" t="str">
            <v>LC</v>
          </cell>
          <cell r="H1774" t="str">
            <v>Y</v>
          </cell>
          <cell r="I1774" t="str">
            <v>Y</v>
          </cell>
          <cell r="L1774" t="str">
            <v>Y</v>
          </cell>
          <cell r="M1774" t="str">
            <v>Y</v>
          </cell>
          <cell r="N1774" t="str">
            <v>Y</v>
          </cell>
          <cell r="Q1774" t="str">
            <v>Y</v>
          </cell>
          <cell r="S1774" t="str">
            <v>Y</v>
          </cell>
        </row>
        <row r="1775">
          <cell r="C1775" t="str">
            <v>Common Greenshank</v>
          </cell>
          <cell r="D1775" t="str">
            <v>Tringa nebularia</v>
          </cell>
          <cell r="E1775" t="str">
            <v>(Gunnerus, 1767)</v>
          </cell>
          <cell r="F1775" t="str">
            <v>R</v>
          </cell>
          <cell r="G1775" t="str">
            <v>LC</v>
          </cell>
          <cell r="H1775" t="str">
            <v>Y</v>
          </cell>
          <cell r="I1775" t="str">
            <v>Y</v>
          </cell>
          <cell r="L1775" t="str">
            <v>Y</v>
          </cell>
          <cell r="M1775" t="str">
            <v>Y</v>
          </cell>
          <cell r="N1775" t="str">
            <v>Y</v>
          </cell>
          <cell r="Q1775" t="str">
            <v>Y</v>
          </cell>
          <cell r="R1775" t="str">
            <v>Y</v>
          </cell>
          <cell r="S1775" t="str">
            <v>Y</v>
          </cell>
          <cell r="W1775" t="str">
            <v>Greenshank (6); Greenshank (7); Greenshank (12)</v>
          </cell>
        </row>
        <row r="1776">
          <cell r="C1776" t="str">
            <v>Spotted Greenshank</v>
          </cell>
          <cell r="D1776" t="str">
            <v>Tringa guttifer</v>
          </cell>
          <cell r="E1776" t="str">
            <v>(Nordmann, 1835)</v>
          </cell>
          <cell r="F1776" t="str">
            <v>R</v>
          </cell>
          <cell r="G1776" t="str">
            <v>EN</v>
          </cell>
          <cell r="L1776" t="str">
            <v>Y</v>
          </cell>
          <cell r="Q1776" t="str">
            <v>Y</v>
          </cell>
          <cell r="W1776" t="str">
            <v>Nordmann’s Greenshank (5); Nordmann's Greenshank (10); Nordmann's Greenshank (15)</v>
          </cell>
        </row>
        <row r="1777">
          <cell r="C1777" t="str">
            <v>Greater Yellowlegs</v>
          </cell>
          <cell r="D1777" t="str">
            <v>Tringa melanoleuca</v>
          </cell>
          <cell r="E1777" t="str">
            <v>(Gmelin, 1789)</v>
          </cell>
          <cell r="F1777" t="str">
            <v>R</v>
          </cell>
          <cell r="G1777" t="str">
            <v>LC</v>
          </cell>
          <cell r="H1777" t="str">
            <v>Y</v>
          </cell>
          <cell r="I1777" t="str">
            <v>Y</v>
          </cell>
          <cell r="M1777" t="str">
            <v>Y</v>
          </cell>
          <cell r="N1777" t="str">
            <v>Y</v>
          </cell>
          <cell r="P1777" t="str">
            <v>Y</v>
          </cell>
          <cell r="Q1777" t="str">
            <v>Y</v>
          </cell>
          <cell r="R1777" t="str">
            <v>Y</v>
          </cell>
        </row>
        <row r="1778">
          <cell r="C1778" t="str">
            <v>Lesser Yellowlegs</v>
          </cell>
          <cell r="D1778" t="str">
            <v>Tringa flavipes</v>
          </cell>
          <cell r="E1778" t="str">
            <v>(Gmelin, 1789)</v>
          </cell>
          <cell r="F1778" t="str">
            <v>R</v>
          </cell>
          <cell r="G1778" t="str">
            <v>LC</v>
          </cell>
          <cell r="H1778" t="str">
            <v>Y</v>
          </cell>
          <cell r="I1778" t="str">
            <v>Y</v>
          </cell>
          <cell r="L1778" t="str">
            <v>Y</v>
          </cell>
          <cell r="M1778" t="str">
            <v>Y</v>
          </cell>
          <cell r="N1778" t="str">
            <v>Y</v>
          </cell>
          <cell r="P1778" t="str">
            <v>Y</v>
          </cell>
          <cell r="Q1778" t="str">
            <v>Y</v>
          </cell>
          <cell r="R1778" t="str">
            <v>Y</v>
          </cell>
          <cell r="S1778" t="str">
            <v>Y</v>
          </cell>
        </row>
        <row r="1779">
          <cell r="C1779" t="str">
            <v>Solitary Sandpiper</v>
          </cell>
          <cell r="D1779" t="str">
            <v>Tringa solitaria</v>
          </cell>
          <cell r="E1779" t="str">
            <v>Wilson, 1813</v>
          </cell>
          <cell r="F1779" t="str">
            <v>R</v>
          </cell>
          <cell r="G1779" t="str">
            <v>LC</v>
          </cell>
          <cell r="H1779" t="str">
            <v>Y</v>
          </cell>
          <cell r="I1779" t="str">
            <v>Y</v>
          </cell>
          <cell r="M1779" t="str">
            <v>Y</v>
          </cell>
          <cell r="N1779" t="str">
            <v>Y</v>
          </cell>
          <cell r="P1779" t="str">
            <v>Y</v>
          </cell>
          <cell r="Q1779" t="str">
            <v>Y</v>
          </cell>
          <cell r="R1779" t="str">
            <v>Y</v>
          </cell>
        </row>
        <row r="1780">
          <cell r="C1780" t="str">
            <v>Green Sandpiper</v>
          </cell>
          <cell r="D1780" t="str">
            <v>Tringa ochropus</v>
          </cell>
          <cell r="E1780" t="str">
            <v>Linnaeus, 1758</v>
          </cell>
          <cell r="F1780" t="str">
            <v>R</v>
          </cell>
          <cell r="G1780" t="str">
            <v>LC</v>
          </cell>
          <cell r="H1780" t="str">
            <v>Y</v>
          </cell>
          <cell r="I1780" t="str">
            <v>Y</v>
          </cell>
          <cell r="L1780" t="str">
            <v>Y</v>
          </cell>
          <cell r="M1780" t="str">
            <v>Y</v>
          </cell>
          <cell r="N1780" t="str">
            <v>Y</v>
          </cell>
          <cell r="Q1780" t="str">
            <v>Y</v>
          </cell>
        </row>
        <row r="1781">
          <cell r="C1781" t="str">
            <v>Wood Sandpiper</v>
          </cell>
          <cell r="D1781" t="str">
            <v>Tringa glareola</v>
          </cell>
          <cell r="E1781" t="str">
            <v>Linnaeus, 1758</v>
          </cell>
          <cell r="F1781" t="str">
            <v>R</v>
          </cell>
          <cell r="G1781" t="str">
            <v>LC</v>
          </cell>
          <cell r="H1781" t="str">
            <v>Y</v>
          </cell>
          <cell r="I1781" t="str">
            <v>Y</v>
          </cell>
          <cell r="L1781" t="str">
            <v>Y</v>
          </cell>
          <cell r="M1781" t="str">
            <v>Y</v>
          </cell>
          <cell r="N1781" t="str">
            <v>Y</v>
          </cell>
          <cell r="Q1781" t="str">
            <v>Y</v>
          </cell>
          <cell r="R1781" t="str">
            <v>Y</v>
          </cell>
        </row>
        <row r="1782">
          <cell r="C1782" t="str">
            <v>Terek Sandpiper</v>
          </cell>
          <cell r="D1782" t="str">
            <v>Xenus cinereus</v>
          </cell>
          <cell r="E1782" t="str">
            <v>(Güldenstädt, 1775)</v>
          </cell>
          <cell r="F1782" t="str">
            <v>R</v>
          </cell>
          <cell r="G1782" t="str">
            <v>LC</v>
          </cell>
          <cell r="H1782" t="str">
            <v>Y</v>
          </cell>
          <cell r="I1782" t="str">
            <v>Y</v>
          </cell>
          <cell r="L1782" t="str">
            <v>Y</v>
          </cell>
          <cell r="M1782" t="str">
            <v>Y</v>
          </cell>
          <cell r="N1782" t="str">
            <v>Y</v>
          </cell>
          <cell r="P1782" t="str">
            <v>Y</v>
          </cell>
          <cell r="Q1782" t="str">
            <v>Y</v>
          </cell>
          <cell r="S1782" t="str">
            <v>Y</v>
          </cell>
          <cell r="V1782" t="str">
            <v>Tringa cinerea (6); Tringa cinerea (10); Tringa terek (12)</v>
          </cell>
        </row>
        <row r="1783">
          <cell r="C1783" t="str">
            <v>Common Sandpiper</v>
          </cell>
          <cell r="D1783" t="str">
            <v>Actitis hypoleucos</v>
          </cell>
          <cell r="E1783" t="str">
            <v>Linnaeus, 1758</v>
          </cell>
          <cell r="F1783" t="str">
            <v>R</v>
          </cell>
          <cell r="G1783" t="str">
            <v>LC</v>
          </cell>
          <cell r="H1783" t="str">
            <v>Y</v>
          </cell>
          <cell r="I1783" t="str">
            <v>Y</v>
          </cell>
          <cell r="L1783" t="str">
            <v>Y</v>
          </cell>
          <cell r="M1783" t="str">
            <v>Y</v>
          </cell>
          <cell r="N1783" t="str">
            <v>Y</v>
          </cell>
          <cell r="Q1783" t="str">
            <v>Y</v>
          </cell>
          <cell r="S1783" t="str">
            <v>Y</v>
          </cell>
          <cell r="V1783" t="str">
            <v>Tringa hypoleucos (6); Tringa hypoleucos (10); Tringa hypoleucos (12)</v>
          </cell>
        </row>
        <row r="1784">
          <cell r="C1784" t="str">
            <v>Spotted Sandpiper</v>
          </cell>
          <cell r="D1784" t="str">
            <v>Actitis macularius</v>
          </cell>
          <cell r="E1784" t="str">
            <v>Linnaeus, 1766</v>
          </cell>
          <cell r="F1784" t="str">
            <v>R</v>
          </cell>
          <cell r="G1784" t="str">
            <v>LC</v>
          </cell>
          <cell r="H1784" t="str">
            <v>Y</v>
          </cell>
          <cell r="I1784" t="str">
            <v>Y</v>
          </cell>
          <cell r="M1784" t="str">
            <v>Y</v>
          </cell>
          <cell r="P1784" t="str">
            <v>Y</v>
          </cell>
          <cell r="Q1784" t="str">
            <v>Y</v>
          </cell>
          <cell r="R1784" t="str">
            <v>Y</v>
          </cell>
          <cell r="V1784" t="str">
            <v>Actitis macularia (6); Tringa macularia (10); Actitis macularia (11)</v>
          </cell>
        </row>
        <row r="1785">
          <cell r="C1785" t="str">
            <v>Grey-tailed Tattler</v>
          </cell>
          <cell r="D1785" t="str">
            <v>Heteroscelus brevipes</v>
          </cell>
          <cell r="E1785" t="str">
            <v>(Vieillot, 1816)</v>
          </cell>
          <cell r="F1785" t="str">
            <v>R</v>
          </cell>
          <cell r="G1785" t="str">
            <v>LC</v>
          </cell>
          <cell r="H1785" t="str">
            <v>Y</v>
          </cell>
          <cell r="I1785" t="str">
            <v>Y</v>
          </cell>
          <cell r="L1785" t="str">
            <v>Y</v>
          </cell>
          <cell r="N1785" t="str">
            <v>Y</v>
          </cell>
          <cell r="Q1785" t="str">
            <v>Y</v>
          </cell>
          <cell r="S1785" t="str">
            <v>Y</v>
          </cell>
          <cell r="V1785" t="str">
            <v>Tringa brevipes (2); Tringa brevipes (5); Tringa brevipes (10); Tringa brevipes (12)</v>
          </cell>
          <cell r="W1785" t="str">
            <v>Gray-tailed Tattler (2); Siberian (Grey-tailed) Tattler (12)</v>
          </cell>
        </row>
        <row r="1786">
          <cell r="C1786" t="str">
            <v>Wandering Tattler</v>
          </cell>
          <cell r="D1786" t="str">
            <v>Heteroscelus incanus</v>
          </cell>
          <cell r="E1786" t="str">
            <v>(Gmelin, 1789)</v>
          </cell>
          <cell r="F1786" t="str">
            <v>R</v>
          </cell>
          <cell r="G1786" t="str">
            <v>LC</v>
          </cell>
          <cell r="I1786" t="str">
            <v>Y</v>
          </cell>
          <cell r="L1786" t="str">
            <v>Y</v>
          </cell>
          <cell r="P1786" t="str">
            <v>Y</v>
          </cell>
          <cell r="Q1786" t="str">
            <v>Y</v>
          </cell>
          <cell r="R1786" t="str">
            <v>Y</v>
          </cell>
          <cell r="S1786" t="str">
            <v>Y</v>
          </cell>
          <cell r="V1786" t="str">
            <v>Tringa incana (2); Tringa incana (5); Tringa incana (10); Tringa incana (12)</v>
          </cell>
          <cell r="W1786" t="str">
            <v>Wandering (Alaskan) Tattler (12)</v>
          </cell>
        </row>
        <row r="1787">
          <cell r="C1787" t="str">
            <v>Willet</v>
          </cell>
          <cell r="D1787" t="str">
            <v>Catoptrophorus semipalmatus</v>
          </cell>
          <cell r="E1787" t="str">
            <v>(Gmelin, 1789)</v>
          </cell>
          <cell r="F1787" t="str">
            <v>R</v>
          </cell>
          <cell r="G1787" t="str">
            <v>LC</v>
          </cell>
          <cell r="H1787" t="str">
            <v>Y</v>
          </cell>
          <cell r="I1787" t="str">
            <v>Y</v>
          </cell>
          <cell r="M1787" t="str">
            <v>Y</v>
          </cell>
          <cell r="P1787" t="str">
            <v>Y</v>
          </cell>
          <cell r="Q1787" t="str">
            <v>Y</v>
          </cell>
          <cell r="R1787" t="str">
            <v>Y</v>
          </cell>
          <cell r="V1787" t="str">
            <v>Tringa semipalmata (2)</v>
          </cell>
        </row>
        <row r="1788">
          <cell r="C1788" t="str">
            <v>White-winged Sandpiper</v>
          </cell>
          <cell r="D1788" t="str">
            <v>Prosobonia ellisi</v>
          </cell>
          <cell r="E1788" t="str">
            <v>(Gmelin, 1789)</v>
          </cell>
          <cell r="F1788" t="str">
            <v>R</v>
          </cell>
          <cell r="G1788" t="str">
            <v>EX</v>
          </cell>
          <cell r="K1788" t="str">
            <v>Y</v>
          </cell>
          <cell r="X1788" t="str">
            <v>P. ellisi was historically considered a synonym of P. leucoptera2, but it has been shown to be a good species1.</v>
          </cell>
        </row>
        <row r="1789">
          <cell r="C1789" t="str">
            <v>Tuamotu Sandpiper</v>
          </cell>
          <cell r="D1789" t="str">
            <v>Prosobonia cancellata</v>
          </cell>
          <cell r="E1789" t="str">
            <v>(Gmelin, 1789)</v>
          </cell>
          <cell r="F1789" t="str">
            <v>R</v>
          </cell>
          <cell r="G1789" t="str">
            <v>EN</v>
          </cell>
          <cell r="Q1789" t="str">
            <v>Y</v>
          </cell>
        </row>
        <row r="1790">
          <cell r="C1790" t="str">
            <v>Tahitian Sandpiper</v>
          </cell>
          <cell r="D1790" t="str">
            <v>Prosobonia leucoptera</v>
          </cell>
          <cell r="E1790" t="str">
            <v>(Gmelin, 1789)</v>
          </cell>
          <cell r="F1790" t="str">
            <v>R</v>
          </cell>
          <cell r="G1790" t="str">
            <v>EX</v>
          </cell>
          <cell r="K1790" t="str">
            <v>Y</v>
          </cell>
          <cell r="Q1790" t="str">
            <v>Y</v>
          </cell>
          <cell r="W1790" t="str">
            <v>Tahiti Sandpiper (15)</v>
          </cell>
          <cell r="X1790" t="str">
            <v>White-winged Sandpiper P. ellisi was historically considered a synonym of this taxon4, but it has been shown to be a good species3.</v>
          </cell>
        </row>
        <row r="1791">
          <cell r="C1791" t="str">
            <v>Ruddy Turnstone</v>
          </cell>
          <cell r="D1791" t="str">
            <v>Arenaria interpres</v>
          </cell>
          <cell r="E1791" t="str">
            <v>(Linnaeus, 1758)</v>
          </cell>
          <cell r="F1791" t="str">
            <v>R</v>
          </cell>
          <cell r="G1791" t="str">
            <v>LC</v>
          </cell>
          <cell r="H1791" t="str">
            <v>Y</v>
          </cell>
          <cell r="I1791" t="str">
            <v>Y</v>
          </cell>
          <cell r="L1791" t="str">
            <v>Y</v>
          </cell>
          <cell r="M1791" t="str">
            <v>Y</v>
          </cell>
          <cell r="N1791" t="str">
            <v>Y</v>
          </cell>
          <cell r="P1791" t="str">
            <v>Y</v>
          </cell>
          <cell r="Q1791" t="str">
            <v>Y</v>
          </cell>
          <cell r="R1791" t="str">
            <v>Y</v>
          </cell>
          <cell r="S1791" t="str">
            <v>Y</v>
          </cell>
          <cell r="W1791" t="str">
            <v>Turnstone (6); Turnstone (7); Turnstone (12)</v>
          </cell>
        </row>
        <row r="1792">
          <cell r="C1792" t="str">
            <v>Black Turnstone</v>
          </cell>
          <cell r="D1792" t="str">
            <v>Arenaria melanocephala</v>
          </cell>
          <cell r="E1792" t="str">
            <v>(Vigors, 1829)</v>
          </cell>
          <cell r="F1792" t="str">
            <v>R</v>
          </cell>
          <cell r="G1792" t="str">
            <v>LC</v>
          </cell>
          <cell r="I1792" t="str">
            <v>Y</v>
          </cell>
          <cell r="P1792" t="str">
            <v>Y</v>
          </cell>
          <cell r="Q1792" t="str">
            <v>Y</v>
          </cell>
          <cell r="R1792" t="str">
            <v>Y</v>
          </cell>
        </row>
        <row r="1793">
          <cell r="C1793" t="str">
            <v>Surfbird</v>
          </cell>
          <cell r="D1793" t="str">
            <v>Aphriza virgata</v>
          </cell>
          <cell r="E1793" t="str">
            <v>(Gmelin, 1789)</v>
          </cell>
          <cell r="F1793" t="str">
            <v>R</v>
          </cell>
          <cell r="G1793" t="str">
            <v>LC</v>
          </cell>
          <cell r="I1793" t="str">
            <v>Y</v>
          </cell>
          <cell r="P1793" t="str">
            <v>Y</v>
          </cell>
          <cell r="Q1793" t="str">
            <v>Y</v>
          </cell>
          <cell r="R1793" t="str">
            <v>Y</v>
          </cell>
        </row>
        <row r="1794">
          <cell r="C1794" t="str">
            <v>Great Knot</v>
          </cell>
          <cell r="D1794" t="str">
            <v>Calidris tenuirostris</v>
          </cell>
          <cell r="E1794" t="str">
            <v>(Horsfield, 1821)</v>
          </cell>
          <cell r="F1794" t="str">
            <v>R</v>
          </cell>
          <cell r="G1794" t="str">
            <v>VU</v>
          </cell>
          <cell r="H1794" t="str">
            <v>Y</v>
          </cell>
          <cell r="I1794" t="str">
            <v>Y</v>
          </cell>
          <cell r="L1794" t="str">
            <v>Y</v>
          </cell>
          <cell r="M1794" t="str">
            <v>Y</v>
          </cell>
          <cell r="N1794" t="str">
            <v>Y</v>
          </cell>
          <cell r="Q1794" t="str">
            <v>Y</v>
          </cell>
          <cell r="S1794" t="str">
            <v>Y</v>
          </cell>
        </row>
        <row r="1795">
          <cell r="C1795" t="str">
            <v>Red Knot</v>
          </cell>
          <cell r="D1795" t="str">
            <v>Calidris canutus</v>
          </cell>
          <cell r="E1795" t="str">
            <v>(Linnaeus, 1758)</v>
          </cell>
          <cell r="F1795" t="str">
            <v>R</v>
          </cell>
          <cell r="G1795" t="str">
            <v>LC</v>
          </cell>
          <cell r="H1795" t="str">
            <v>Y</v>
          </cell>
          <cell r="I1795" t="str">
            <v>Y</v>
          </cell>
          <cell r="L1795" t="str">
            <v>Y</v>
          </cell>
          <cell r="M1795" t="str">
            <v>Y</v>
          </cell>
          <cell r="N1795" t="str">
            <v>Y</v>
          </cell>
          <cell r="P1795" t="str">
            <v>Y</v>
          </cell>
          <cell r="Q1795" t="str">
            <v>Y</v>
          </cell>
          <cell r="R1795" t="str">
            <v>Y</v>
          </cell>
          <cell r="S1795" t="str">
            <v>Y</v>
          </cell>
          <cell r="W1795" t="str">
            <v>Knot (6); Knot (7); Lesser Knot (12)</v>
          </cell>
        </row>
        <row r="1796">
          <cell r="C1796" t="str">
            <v>Sanderling</v>
          </cell>
          <cell r="D1796" t="str">
            <v>Calidris alba</v>
          </cell>
          <cell r="E1796" t="str">
            <v>(Pallas, 1764)</v>
          </cell>
          <cell r="F1796" t="str">
            <v>R</v>
          </cell>
          <cell r="G1796" t="str">
            <v>LC</v>
          </cell>
          <cell r="H1796" t="str">
            <v>Y</v>
          </cell>
          <cell r="I1796" t="str">
            <v>Y</v>
          </cell>
          <cell r="L1796" t="str">
            <v>Y</v>
          </cell>
          <cell r="M1796" t="str">
            <v>Y</v>
          </cell>
          <cell r="N1796" t="str">
            <v>Y</v>
          </cell>
          <cell r="P1796" t="str">
            <v>Y</v>
          </cell>
          <cell r="Q1796" t="str">
            <v>Y</v>
          </cell>
          <cell r="R1796" t="str">
            <v>Y</v>
          </cell>
          <cell r="S1796" t="str">
            <v>Y</v>
          </cell>
        </row>
        <row r="1797">
          <cell r="C1797" t="str">
            <v>Semipalmated Sandpiper</v>
          </cell>
          <cell r="D1797" t="str">
            <v>Calidris pusilla</v>
          </cell>
          <cell r="E1797" t="str">
            <v>(Linnaeus, 1766)</v>
          </cell>
          <cell r="F1797" t="str">
            <v>R</v>
          </cell>
          <cell r="G1797" t="str">
            <v>LC</v>
          </cell>
          <cell r="H1797" t="str">
            <v>Y</v>
          </cell>
          <cell r="I1797" t="str">
            <v>Y</v>
          </cell>
          <cell r="M1797" t="str">
            <v>Y</v>
          </cell>
          <cell r="P1797" t="str">
            <v>Y</v>
          </cell>
          <cell r="Q1797" t="str">
            <v>Y</v>
          </cell>
          <cell r="R1797" t="str">
            <v>Y</v>
          </cell>
        </row>
        <row r="1798">
          <cell r="C1798" t="str">
            <v>Western Sandpiper</v>
          </cell>
          <cell r="D1798" t="str">
            <v>Calidris mauri</v>
          </cell>
          <cell r="E1798" t="str">
            <v>(Cabanis, 1857)</v>
          </cell>
          <cell r="F1798" t="str">
            <v>R</v>
          </cell>
          <cell r="G1798" t="str">
            <v>LC</v>
          </cell>
          <cell r="H1798" t="str">
            <v>Y</v>
          </cell>
          <cell r="I1798" t="str">
            <v>Y</v>
          </cell>
          <cell r="M1798" t="str">
            <v>Y</v>
          </cell>
          <cell r="P1798" t="str">
            <v>Y</v>
          </cell>
          <cell r="Q1798" t="str">
            <v>Y</v>
          </cell>
          <cell r="R1798" t="str">
            <v>Y</v>
          </cell>
          <cell r="S1798" t="str">
            <v>Y</v>
          </cell>
        </row>
        <row r="1799">
          <cell r="C1799" t="str">
            <v>Little Stint</v>
          </cell>
          <cell r="D1799" t="str">
            <v>Calidris minuta</v>
          </cell>
          <cell r="E1799" t="str">
            <v>(Leisler, 1812)</v>
          </cell>
          <cell r="F1799" t="str">
            <v>R</v>
          </cell>
          <cell r="G1799" t="str">
            <v>LC</v>
          </cell>
          <cell r="H1799" t="str">
            <v>Y</v>
          </cell>
          <cell r="I1799" t="str">
            <v>Y</v>
          </cell>
          <cell r="L1799" t="str">
            <v>Y</v>
          </cell>
          <cell r="M1799" t="str">
            <v>Y</v>
          </cell>
          <cell r="N1799" t="str">
            <v>Y</v>
          </cell>
          <cell r="Q1799" t="str">
            <v>Y</v>
          </cell>
        </row>
        <row r="1800">
          <cell r="C1800" t="str">
            <v>Red-necked Stint</v>
          </cell>
          <cell r="D1800" t="str">
            <v>Calidris ruficollis</v>
          </cell>
          <cell r="E1800" t="str">
            <v>(Pallas, 1776)</v>
          </cell>
          <cell r="F1800" t="str">
            <v>R</v>
          </cell>
          <cell r="G1800" t="str">
            <v>LC</v>
          </cell>
          <cell r="H1800" t="str">
            <v>Y</v>
          </cell>
          <cell r="I1800" t="str">
            <v>Y</v>
          </cell>
          <cell r="L1800" t="str">
            <v>Y</v>
          </cell>
          <cell r="M1800" t="str">
            <v>Y</v>
          </cell>
          <cell r="N1800" t="str">
            <v>Y</v>
          </cell>
          <cell r="Q1800" t="str">
            <v>Y</v>
          </cell>
          <cell r="R1800" t="str">
            <v>Y</v>
          </cell>
          <cell r="S1800" t="str">
            <v>Y</v>
          </cell>
          <cell r="W1800" t="str">
            <v>Rufous-necked Stint (10); Rufous-necked Stint (11)</v>
          </cell>
        </row>
        <row r="1801">
          <cell r="C1801" t="str">
            <v>Temminck's Stint</v>
          </cell>
          <cell r="D1801" t="str">
            <v>Calidris temminckii</v>
          </cell>
          <cell r="E1801" t="str">
            <v>(Leisler, 1812)</v>
          </cell>
          <cell r="F1801" t="str">
            <v>R</v>
          </cell>
          <cell r="G1801" t="str">
            <v>LC</v>
          </cell>
          <cell r="H1801" t="str">
            <v>Y</v>
          </cell>
          <cell r="I1801" t="str">
            <v>Y</v>
          </cell>
          <cell r="M1801" t="str">
            <v>Y</v>
          </cell>
          <cell r="N1801" t="str">
            <v>Y</v>
          </cell>
          <cell r="Q1801" t="str">
            <v>Y</v>
          </cell>
        </row>
        <row r="1802">
          <cell r="C1802" t="str">
            <v>Long-toed Stint</v>
          </cell>
          <cell r="D1802" t="str">
            <v>Calidris subminuta</v>
          </cell>
          <cell r="E1802" t="str">
            <v>(Middendorff, 1853)</v>
          </cell>
          <cell r="F1802" t="str">
            <v>R</v>
          </cell>
          <cell r="G1802" t="str">
            <v>LC</v>
          </cell>
          <cell r="H1802" t="str">
            <v>Y</v>
          </cell>
          <cell r="I1802" t="str">
            <v>Y</v>
          </cell>
          <cell r="L1802" t="str">
            <v>Y</v>
          </cell>
          <cell r="M1802" t="str">
            <v>Y</v>
          </cell>
          <cell r="N1802" t="str">
            <v>Y</v>
          </cell>
          <cell r="Q1802" t="str">
            <v>Y</v>
          </cell>
        </row>
        <row r="1803">
          <cell r="C1803" t="str">
            <v>Least Sandpiper</v>
          </cell>
          <cell r="D1803" t="str">
            <v>Calidris minutilla</v>
          </cell>
          <cell r="E1803" t="str">
            <v>(Vieillot, 1819)</v>
          </cell>
          <cell r="F1803" t="str">
            <v>R</v>
          </cell>
          <cell r="G1803" t="str">
            <v>LC</v>
          </cell>
          <cell r="H1803" t="str">
            <v>Y</v>
          </cell>
          <cell r="I1803" t="str">
            <v>Y</v>
          </cell>
          <cell r="M1803" t="str">
            <v>Y</v>
          </cell>
          <cell r="P1803" t="str">
            <v>Y</v>
          </cell>
          <cell r="Q1803" t="str">
            <v>Y</v>
          </cell>
          <cell r="R1803" t="str">
            <v>Y</v>
          </cell>
        </row>
        <row r="1804">
          <cell r="C1804" t="str">
            <v>White-rumped Sandpiper</v>
          </cell>
          <cell r="D1804" t="str">
            <v>Calidris fuscicollis</v>
          </cell>
          <cell r="E1804" t="str">
            <v>(Vieillot, 1819)</v>
          </cell>
          <cell r="F1804" t="str">
            <v>R</v>
          </cell>
          <cell r="G1804" t="str">
            <v>LC</v>
          </cell>
          <cell r="H1804" t="str">
            <v>Y</v>
          </cell>
          <cell r="I1804" t="str">
            <v>Y</v>
          </cell>
          <cell r="L1804" t="str">
            <v>Y</v>
          </cell>
          <cell r="M1804" t="str">
            <v>Y</v>
          </cell>
          <cell r="N1804" t="str">
            <v>Y</v>
          </cell>
          <cell r="P1804" t="str">
            <v>Y</v>
          </cell>
          <cell r="Q1804" t="str">
            <v>Y</v>
          </cell>
          <cell r="R1804" t="str">
            <v>Y</v>
          </cell>
          <cell r="S1804" t="str">
            <v>Y</v>
          </cell>
          <cell r="V1804" t="str">
            <v>Calidris fusicollis (12)</v>
          </cell>
        </row>
        <row r="1805">
          <cell r="C1805" t="str">
            <v>Baird's Sandpiper</v>
          </cell>
          <cell r="D1805" t="str">
            <v>Calidris bairdii</v>
          </cell>
          <cell r="E1805" t="str">
            <v>(Coues, 1861)</v>
          </cell>
          <cell r="F1805" t="str">
            <v>R</v>
          </cell>
          <cell r="G1805" t="str">
            <v>LC</v>
          </cell>
          <cell r="H1805" t="str">
            <v>Y</v>
          </cell>
          <cell r="I1805" t="str">
            <v>Y</v>
          </cell>
          <cell r="L1805" t="str">
            <v>Y</v>
          </cell>
          <cell r="M1805" t="str">
            <v>Y</v>
          </cell>
          <cell r="N1805" t="str">
            <v>Y</v>
          </cell>
          <cell r="P1805" t="str">
            <v>Y</v>
          </cell>
          <cell r="Q1805" t="str">
            <v>Y</v>
          </cell>
          <cell r="R1805" t="str">
            <v>Y</v>
          </cell>
          <cell r="S1805" t="str">
            <v>Y</v>
          </cell>
        </row>
        <row r="1806">
          <cell r="C1806" t="str">
            <v>Pectoral Sandpiper</v>
          </cell>
          <cell r="D1806" t="str">
            <v>Calidris melanotos</v>
          </cell>
          <cell r="E1806" t="str">
            <v>(Vieillot, 1819)</v>
          </cell>
          <cell r="F1806" t="str">
            <v>R</v>
          </cell>
          <cell r="G1806" t="str">
            <v>LC</v>
          </cell>
          <cell r="H1806" t="str">
            <v>Y</v>
          </cell>
          <cell r="I1806" t="str">
            <v>Y</v>
          </cell>
          <cell r="L1806" t="str">
            <v>Y</v>
          </cell>
          <cell r="M1806" t="str">
            <v>Y</v>
          </cell>
          <cell r="N1806" t="str">
            <v>Y</v>
          </cell>
          <cell r="P1806" t="str">
            <v>Y</v>
          </cell>
          <cell r="Q1806" t="str">
            <v>Y</v>
          </cell>
          <cell r="R1806" t="str">
            <v>Y</v>
          </cell>
          <cell r="S1806" t="str">
            <v>Y</v>
          </cell>
          <cell r="X1806" t="str">
            <v>Calidris paramelanotos (Hayman et al.1986) was treated as a subspecies of C. melanotos following Sibley and Monroe (1990, 1993) but is now considered a hybrid of C. melanotus and C. ferruginea following Higgins and Davies (1996).</v>
          </cell>
        </row>
        <row r="1807">
          <cell r="C1807" t="str">
            <v>Sharp-tailed Sandpiper</v>
          </cell>
          <cell r="D1807" t="str">
            <v>Calidris acuminata</v>
          </cell>
          <cell r="E1807" t="str">
            <v>(Horsfield, 1821)</v>
          </cell>
          <cell r="F1807" t="str">
            <v>R</v>
          </cell>
          <cell r="G1807" t="str">
            <v>LC</v>
          </cell>
          <cell r="H1807" t="str">
            <v>Y</v>
          </cell>
          <cell r="I1807" t="str">
            <v>Y</v>
          </cell>
          <cell r="L1807" t="str">
            <v>Y</v>
          </cell>
          <cell r="M1807" t="str">
            <v>Y</v>
          </cell>
          <cell r="N1807" t="str">
            <v>Y</v>
          </cell>
          <cell r="Q1807" t="str">
            <v>Y</v>
          </cell>
          <cell r="S1807" t="str">
            <v>Y</v>
          </cell>
          <cell r="X1807" t="str">
            <v>Calidris cooperi was described by Baird in 1858 based on a specimen collected on Long Island, New York, USA in May 1833 (Cox 1990b). There is a possible Australian record of a bird captured at Stockton, New South Wales, Australia, in March 1981 (Cox 1990a), but studies of the type suggest that the form is of hybrid origin, Curlew Sandpiper C. ferruginea and Sharp-tailed Sandpiper C. acuminata (Cox 1990b).</v>
          </cell>
        </row>
        <row r="1808">
          <cell r="D1808" t="str">
            <v>Calidris cooperi</v>
          </cell>
          <cell r="E1808" t="str">
            <v>Baird, 1858</v>
          </cell>
          <cell r="F1808" t="str">
            <v>NR</v>
          </cell>
          <cell r="G1808" t="str">
            <v>NR</v>
          </cell>
          <cell r="K1808" t="str">
            <v>Y</v>
          </cell>
          <cell r="X1808" t="str">
            <v>Calidris cooperi was described by Baird in 1858 based on a specimen collected on Long Island, New York, USA in May 1833 (Cox 1990b). There is a possible Australian record of a bird captured at Stockton, New South Wales, Australia, in March 1981 (Cox 1990a), but studies of the type suggest that the form is of hybrid origin, Curlew Sandpiper C. ferruginea and Sharp-tailed Sandpiper C. acuminata (Cox 1990b).</v>
          </cell>
        </row>
        <row r="1809">
          <cell r="C1809" t="str">
            <v>Purple Sandpiper</v>
          </cell>
          <cell r="D1809" t="str">
            <v>Calidris maritima</v>
          </cell>
          <cell r="E1809" t="str">
            <v>(Brünnich, 1764)</v>
          </cell>
          <cell r="F1809" t="str">
            <v>R</v>
          </cell>
          <cell r="G1809" t="str">
            <v>LC</v>
          </cell>
          <cell r="H1809" t="str">
            <v>Y</v>
          </cell>
          <cell r="I1809" t="str">
            <v>Y</v>
          </cell>
          <cell r="M1809" t="str">
            <v>Y</v>
          </cell>
          <cell r="N1809" t="str">
            <v>Y</v>
          </cell>
          <cell r="Q1809" t="str">
            <v>Y</v>
          </cell>
        </row>
        <row r="1810">
          <cell r="C1810" t="str">
            <v>Rock Sandpiper</v>
          </cell>
          <cell r="D1810" t="str">
            <v>Calidris ptilocnemis</v>
          </cell>
          <cell r="E1810" t="str">
            <v>(Coues, 1873)</v>
          </cell>
          <cell r="F1810" t="str">
            <v>R</v>
          </cell>
          <cell r="G1810" t="str">
            <v>LC</v>
          </cell>
          <cell r="I1810" t="str">
            <v>Y</v>
          </cell>
          <cell r="Q1810" t="str">
            <v>Y</v>
          </cell>
        </row>
        <row r="1811">
          <cell r="C1811" t="str">
            <v>Dunlin</v>
          </cell>
          <cell r="D1811" t="str">
            <v>Calidris alpina</v>
          </cell>
          <cell r="E1811" t="str">
            <v>(Linnaeus, 1758)</v>
          </cell>
          <cell r="F1811" t="str">
            <v>R</v>
          </cell>
          <cell r="G1811" t="str">
            <v>LC</v>
          </cell>
          <cell r="H1811" t="str">
            <v>Y</v>
          </cell>
          <cell r="I1811" t="str">
            <v>Y</v>
          </cell>
          <cell r="L1811" t="str">
            <v>Y</v>
          </cell>
          <cell r="M1811" t="str">
            <v>Y</v>
          </cell>
          <cell r="N1811" t="str">
            <v>Y</v>
          </cell>
          <cell r="P1811" t="str">
            <v>Y</v>
          </cell>
          <cell r="Q1811" t="str">
            <v>Y</v>
          </cell>
          <cell r="R1811" t="str">
            <v>Y</v>
          </cell>
          <cell r="S1811" t="str">
            <v>Y</v>
          </cell>
        </row>
        <row r="1812">
          <cell r="C1812" t="str">
            <v>Curlew Sandpiper</v>
          </cell>
          <cell r="D1812" t="str">
            <v>Calidris ferruginea</v>
          </cell>
          <cell r="E1812" t="str">
            <v>(Pontoppidan 1763)</v>
          </cell>
          <cell r="F1812" t="str">
            <v>R</v>
          </cell>
          <cell r="G1812" t="str">
            <v>LC</v>
          </cell>
          <cell r="H1812" t="str">
            <v>Y</v>
          </cell>
          <cell r="I1812" t="str">
            <v>Y</v>
          </cell>
          <cell r="L1812" t="str">
            <v>Y</v>
          </cell>
          <cell r="M1812" t="str">
            <v>Y</v>
          </cell>
          <cell r="N1812" t="str">
            <v>Y</v>
          </cell>
          <cell r="P1812" t="str">
            <v>Y</v>
          </cell>
          <cell r="Q1812" t="str">
            <v>Y</v>
          </cell>
          <cell r="R1812" t="str">
            <v>Y</v>
          </cell>
          <cell r="S1812" t="str">
            <v>Y</v>
          </cell>
          <cell r="X1812" t="str">
            <v>Calidris paramelanotos (Hayman et al.1986) was treated as a subspecies of C. melanotos following Sibley and Monroe (1990, 1993) but is now considered a hybrid of C. melanotus and C. ferruginea following Higgins and Davies (1996). Calidris cooperi was described by Baird in 1858 based on a specimen collected on Long Island, New York, USA in May 1833 (Cox 1990b). There is a possible Australian record of a bird captured at Stockton, New South Wales, Australia, in March 1981 (Cox 1990a), but studies of the type suggest that the form is of hybrid origin, Curlew Sandpiper C. ferruginea and Sharp-tailed Sandpiper C. acuminata (Cox 1990b).</v>
          </cell>
        </row>
        <row r="1813">
          <cell r="D1813" t="str">
            <v>Calidris paramelanotos</v>
          </cell>
          <cell r="E1813" t="str">
            <v>S. A. Parker, 1982</v>
          </cell>
          <cell r="F1813" t="str">
            <v>NR</v>
          </cell>
          <cell r="G1813" t="str">
            <v>NR</v>
          </cell>
          <cell r="T1813" t="str">
            <v>Y</v>
          </cell>
          <cell r="U1813" t="str">
            <v>Hayman et al. (1986)</v>
          </cell>
          <cell r="X1813" t="str">
            <v>Calidris paramelanotos (Hayman et al.1986) was treated as a subspecies of C. melanotos following Sibley and Monroe (1990, 1993) but is now considered a hybrid of C. melanotus and C. ferruginea following Higgins and Davies (1996).</v>
          </cell>
        </row>
        <row r="1814">
          <cell r="C1814" t="str">
            <v>Stilt Sandpiper</v>
          </cell>
          <cell r="D1814" t="str">
            <v>Calidris himantopus</v>
          </cell>
          <cell r="E1814" t="str">
            <v>(Bonaparte, 1826)</v>
          </cell>
          <cell r="F1814" t="str">
            <v>R</v>
          </cell>
          <cell r="G1814" t="str">
            <v>LC</v>
          </cell>
          <cell r="H1814" t="str">
            <v>Y</v>
          </cell>
          <cell r="I1814" t="str">
            <v>Y</v>
          </cell>
          <cell r="L1814" t="str">
            <v>Y</v>
          </cell>
          <cell r="M1814" t="str">
            <v>Y</v>
          </cell>
          <cell r="P1814" t="str">
            <v>Y</v>
          </cell>
          <cell r="Q1814" t="str">
            <v>Y</v>
          </cell>
          <cell r="R1814" t="str">
            <v>Y</v>
          </cell>
          <cell r="V1814" t="str">
            <v>Micropalama himantopus (6); Micropalama himantopus (10); Micropalama himantopus (11)</v>
          </cell>
        </row>
        <row r="1815">
          <cell r="C1815" t="str">
            <v>Spoon-billed Sandpiper</v>
          </cell>
          <cell r="D1815" t="str">
            <v>Eurynorhynchus pygmeus</v>
          </cell>
          <cell r="E1815" t="str">
            <v>(Linnaeus, 1758)</v>
          </cell>
          <cell r="F1815" t="str">
            <v>R</v>
          </cell>
          <cell r="G1815" t="str">
            <v>CR</v>
          </cell>
          <cell r="I1815" t="str">
            <v>Y</v>
          </cell>
          <cell r="Q1815" t="str">
            <v>Y</v>
          </cell>
          <cell r="W1815" t="str">
            <v>Spoonbill Sandpiper (10)</v>
          </cell>
        </row>
        <row r="1816">
          <cell r="C1816" t="str">
            <v>Broad-billed Sandpiper</v>
          </cell>
          <cell r="D1816" t="str">
            <v>Limicola falcinellus</v>
          </cell>
          <cell r="E1816" t="str">
            <v>(Pontoppidan, 1763)</v>
          </cell>
          <cell r="F1816" t="str">
            <v>R</v>
          </cell>
          <cell r="G1816" t="str">
            <v>LC</v>
          </cell>
          <cell r="H1816" t="str">
            <v>Y</v>
          </cell>
          <cell r="I1816" t="str">
            <v>Y</v>
          </cell>
          <cell r="L1816" t="str">
            <v>Y</v>
          </cell>
          <cell r="M1816" t="str">
            <v>Y</v>
          </cell>
          <cell r="N1816" t="str">
            <v>Y</v>
          </cell>
          <cell r="Q1816" t="str">
            <v>Y</v>
          </cell>
          <cell r="S1816" t="str">
            <v>Y</v>
          </cell>
        </row>
        <row r="1817">
          <cell r="C1817" t="str">
            <v>Buff-breasted Sandpiper</v>
          </cell>
          <cell r="D1817" t="str">
            <v>Tryngites subruficollis</v>
          </cell>
          <cell r="E1817" t="str">
            <v>(Vieillot, 1819)</v>
          </cell>
          <cell r="F1817" t="str">
            <v>R</v>
          </cell>
          <cell r="G1817" t="str">
            <v>NT</v>
          </cell>
          <cell r="H1817" t="str">
            <v>Y</v>
          </cell>
          <cell r="I1817" t="str">
            <v>Y</v>
          </cell>
          <cell r="L1817" t="str">
            <v>Y</v>
          </cell>
          <cell r="M1817" t="str">
            <v>Y</v>
          </cell>
          <cell r="N1817" t="str">
            <v>Y</v>
          </cell>
          <cell r="P1817" t="str">
            <v>Y</v>
          </cell>
          <cell r="Q1817" t="str">
            <v>Y</v>
          </cell>
          <cell r="R1817" t="str">
            <v>Y</v>
          </cell>
        </row>
        <row r="1818">
          <cell r="C1818" t="str">
            <v>Ruff</v>
          </cell>
          <cell r="D1818" t="str">
            <v>Philomachus pugnax</v>
          </cell>
          <cell r="E1818" t="str">
            <v>(Linnaeus, 1758)</v>
          </cell>
          <cell r="F1818" t="str">
            <v>R</v>
          </cell>
          <cell r="G1818" t="str">
            <v>LC</v>
          </cell>
          <cell r="H1818" t="str">
            <v>Y</v>
          </cell>
          <cell r="I1818" t="str">
            <v>Y</v>
          </cell>
          <cell r="L1818" t="str">
            <v>Y</v>
          </cell>
          <cell r="M1818" t="str">
            <v>Y</v>
          </cell>
          <cell r="N1818" t="str">
            <v>Y</v>
          </cell>
          <cell r="P1818" t="str">
            <v>Y</v>
          </cell>
          <cell r="Q1818" t="str">
            <v>Y</v>
          </cell>
          <cell r="R1818" t="str">
            <v>Y</v>
          </cell>
          <cell r="S1818" t="str">
            <v>Y</v>
          </cell>
        </row>
        <row r="1819">
          <cell r="C1819" t="str">
            <v>Wilson's Phalarope</v>
          </cell>
          <cell r="D1819" t="str">
            <v>Steganopus tricolor</v>
          </cell>
          <cell r="E1819" t="str">
            <v>(Vieillot, 1819)</v>
          </cell>
          <cell r="F1819" t="str">
            <v>R</v>
          </cell>
          <cell r="G1819" t="str">
            <v>LC</v>
          </cell>
          <cell r="H1819" t="str">
            <v>Y</v>
          </cell>
          <cell r="I1819" t="str">
            <v>Y</v>
          </cell>
          <cell r="L1819" t="str">
            <v>Y</v>
          </cell>
          <cell r="M1819" t="str">
            <v>Y</v>
          </cell>
          <cell r="N1819" t="str">
            <v>Y</v>
          </cell>
          <cell r="P1819" t="str">
            <v>Y</v>
          </cell>
          <cell r="Q1819" t="str">
            <v>Y</v>
          </cell>
          <cell r="R1819" t="str">
            <v>Y</v>
          </cell>
          <cell r="S1819" t="str">
            <v>Y</v>
          </cell>
          <cell r="V1819" t="str">
            <v>Phalaropus tricolor (1); Phalaropus tricolor (2); Phalaropus tricolor (6); Phalaropus tricolor (9); Phalaropus tricolor (11); Phalaropus tricolor (12)</v>
          </cell>
        </row>
        <row r="1820">
          <cell r="C1820" t="str">
            <v>Red-necked Phalarope</v>
          </cell>
          <cell r="D1820" t="str">
            <v>Phalaropus lobatus</v>
          </cell>
          <cell r="E1820" t="str">
            <v>(Linnaeus, 1758)</v>
          </cell>
          <cell r="F1820" t="str">
            <v>R</v>
          </cell>
          <cell r="G1820" t="str">
            <v>LC</v>
          </cell>
          <cell r="H1820" t="str">
            <v>Y</v>
          </cell>
          <cell r="I1820" t="str">
            <v>Y</v>
          </cell>
          <cell r="L1820" t="str">
            <v>Y</v>
          </cell>
          <cell r="M1820" t="str">
            <v>Y</v>
          </cell>
          <cell r="N1820" t="str">
            <v>Y</v>
          </cell>
          <cell r="P1820" t="str">
            <v>Y</v>
          </cell>
          <cell r="Q1820" t="str">
            <v>Y</v>
          </cell>
          <cell r="R1820" t="str">
            <v>Y</v>
          </cell>
          <cell r="S1820" t="str">
            <v>Y</v>
          </cell>
        </row>
        <row r="1821">
          <cell r="C1821" t="str">
            <v>Red Phalarope</v>
          </cell>
          <cell r="D1821" t="str">
            <v>Phalaropus fulicarius</v>
          </cell>
          <cell r="E1821" t="str">
            <v>(Linnaeus, 1758)</v>
          </cell>
          <cell r="F1821" t="str">
            <v>R</v>
          </cell>
          <cell r="G1821" t="str">
            <v>LC</v>
          </cell>
          <cell r="H1821" t="str">
            <v>Y</v>
          </cell>
          <cell r="I1821" t="str">
            <v>Y</v>
          </cell>
          <cell r="L1821" t="str">
            <v>Y</v>
          </cell>
          <cell r="M1821" t="str">
            <v>Y</v>
          </cell>
          <cell r="N1821" t="str">
            <v>Y</v>
          </cell>
          <cell r="P1821" t="str">
            <v>Y</v>
          </cell>
          <cell r="Q1821" t="str">
            <v>Y</v>
          </cell>
          <cell r="R1821" t="str">
            <v>Y</v>
          </cell>
          <cell r="S1821" t="str">
            <v>Y</v>
          </cell>
          <cell r="V1821" t="str">
            <v>Phalaropus fulicaria (10); Phalaropus fulicaria (11)</v>
          </cell>
          <cell r="W1821" t="str">
            <v>Grey Phalarope (5); Grey Phalarope (6); Grey Phalarope (7); Grey (Red) Phalarope (12)</v>
          </cell>
          <cell r="X1821" t="str">
            <v>Gender agreement of species name follows David and Gosselin (2002a).</v>
          </cell>
        </row>
        <row r="1822">
          <cell r="C1822" t="str">
            <v>Egyptian Plover</v>
          </cell>
          <cell r="D1822" t="str">
            <v>Pluvianus aegyptius</v>
          </cell>
          <cell r="E1822" t="str">
            <v>(Linnaeus, 1758)</v>
          </cell>
          <cell r="F1822" t="str">
            <v>R</v>
          </cell>
          <cell r="G1822" t="str">
            <v>LC</v>
          </cell>
          <cell r="H1822" t="str">
            <v>Y</v>
          </cell>
          <cell r="M1822" t="str">
            <v>Y</v>
          </cell>
          <cell r="N1822" t="str">
            <v>Y</v>
          </cell>
          <cell r="Q1822" t="str">
            <v>Y</v>
          </cell>
          <cell r="W1822" t="str">
            <v>Crocodile-bird (10)</v>
          </cell>
        </row>
        <row r="1823">
          <cell r="C1823" t="str">
            <v>Cream-coloured Courser</v>
          </cell>
          <cell r="D1823" t="str">
            <v>Cursorius cursor</v>
          </cell>
          <cell r="E1823" t="str">
            <v>(Latham, 1787)</v>
          </cell>
          <cell r="F1823" t="str">
            <v>R</v>
          </cell>
          <cell r="G1823" t="str">
            <v>LC</v>
          </cell>
          <cell r="T1823" t="str">
            <v>Y</v>
          </cell>
          <cell r="U1823" t="str">
            <v>Pearson and Ash (1996)</v>
          </cell>
          <cell r="X1823" t="str">
            <v>Cursorius cursor (Sibley and Monroe 1990, 1993) has been split into C. cursor and C. somalensis (including ssp. littoralis) following Pearson and Ash (1996) owing to morphological differences.</v>
          </cell>
        </row>
        <row r="1824">
          <cell r="D1824" t="str">
            <v>Cursorius cursor</v>
          </cell>
          <cell r="E1824" t="str">
            <v>(Latham, 1787)</v>
          </cell>
          <cell r="F1824" t="str">
            <v>NR</v>
          </cell>
          <cell r="G1824" t="str">
            <v>NR</v>
          </cell>
          <cell r="H1824" t="str">
            <v>Y</v>
          </cell>
          <cell r="M1824" t="str">
            <v>Y</v>
          </cell>
          <cell r="N1824" t="str">
            <v>Y</v>
          </cell>
          <cell r="Q1824" t="str">
            <v>Y</v>
          </cell>
          <cell r="X1824" t="str">
            <v>Cursorius cursor (Sibley and Monroe 1990, 1993) has been split into C. cursor and C. somalensis (including ssp. littoralis) following Pearson and Ash (1996) owing to morphological differences.</v>
          </cell>
        </row>
        <row r="1825">
          <cell r="C1825" t="str">
            <v>Somali Courser</v>
          </cell>
          <cell r="D1825" t="str">
            <v>Cursorius somalensis</v>
          </cell>
          <cell r="E1825" t="str">
            <v>Shelley, 1885</v>
          </cell>
          <cell r="F1825" t="str">
            <v>R</v>
          </cell>
          <cell r="G1825" t="str">
            <v>LC</v>
          </cell>
          <cell r="T1825" t="str">
            <v>Y</v>
          </cell>
          <cell r="U1825" t="str">
            <v>Pearson and Ash (1996)</v>
          </cell>
          <cell r="X1825" t="str">
            <v>Cursorius cursor (Sibley and Monroe 1990, 1993) has been split into C. cursor and C. somalensis (including ssp. littoralis) following Pearson and Ash (1996) owing to morphological differences.</v>
          </cell>
        </row>
        <row r="1826">
          <cell r="C1826" t="str">
            <v>Burchell's Courser</v>
          </cell>
          <cell r="D1826" t="str">
            <v>Cursorius rufus</v>
          </cell>
          <cell r="E1826" t="str">
            <v>Gould, 1837</v>
          </cell>
          <cell r="F1826" t="str">
            <v>R</v>
          </cell>
          <cell r="G1826" t="str">
            <v>LC</v>
          </cell>
          <cell r="N1826" t="str">
            <v>Y</v>
          </cell>
          <cell r="Q1826" t="str">
            <v>Y</v>
          </cell>
        </row>
        <row r="1827">
          <cell r="C1827" t="str">
            <v>Temminck's Courser</v>
          </cell>
          <cell r="D1827" t="str">
            <v>Cursorius temminckii</v>
          </cell>
          <cell r="E1827" t="str">
            <v>Swainson, 1822</v>
          </cell>
          <cell r="F1827" t="str">
            <v>R</v>
          </cell>
          <cell r="G1827" t="str">
            <v>LC</v>
          </cell>
          <cell r="H1827" t="str">
            <v>Y</v>
          </cell>
          <cell r="N1827" t="str">
            <v>Y</v>
          </cell>
          <cell r="Q1827" t="str">
            <v>Y</v>
          </cell>
        </row>
        <row r="1828">
          <cell r="C1828" t="str">
            <v>Indian Courser</v>
          </cell>
          <cell r="D1828" t="str">
            <v>Cursorius coromandelicus</v>
          </cell>
          <cell r="E1828" t="str">
            <v>(Gmelin, 1789)</v>
          </cell>
          <cell r="F1828" t="str">
            <v>R</v>
          </cell>
          <cell r="G1828" t="str">
            <v>LC</v>
          </cell>
          <cell r="Q1828" t="str">
            <v>Y</v>
          </cell>
        </row>
        <row r="1829">
          <cell r="C1829" t="str">
            <v>Double-banded Courser</v>
          </cell>
          <cell r="D1829" t="str">
            <v>Rhinoptilus africanus</v>
          </cell>
          <cell r="E1829" t="str">
            <v>(Temminck, 1807)</v>
          </cell>
          <cell r="F1829" t="str">
            <v>R</v>
          </cell>
          <cell r="G1829" t="str">
            <v>LC</v>
          </cell>
          <cell r="N1829" t="str">
            <v>Y</v>
          </cell>
          <cell r="Q1829" t="str">
            <v>Y</v>
          </cell>
        </row>
        <row r="1830">
          <cell r="C1830" t="str">
            <v>Bronze-winged Courser</v>
          </cell>
          <cell r="D1830" t="str">
            <v>Rhinoptilus chalcopterus</v>
          </cell>
          <cell r="E1830" t="str">
            <v>(Temminck, 1824)</v>
          </cell>
          <cell r="F1830" t="str">
            <v>R</v>
          </cell>
          <cell r="G1830" t="str">
            <v>LC</v>
          </cell>
          <cell r="N1830" t="str">
            <v>Y</v>
          </cell>
          <cell r="Q1830" t="str">
            <v>Y</v>
          </cell>
        </row>
        <row r="1831">
          <cell r="C1831" t="str">
            <v>Three-banded Courser</v>
          </cell>
          <cell r="D1831" t="str">
            <v>Rhinoptilus cinctus</v>
          </cell>
          <cell r="E1831" t="str">
            <v>(Heuglin, 1863)</v>
          </cell>
          <cell r="F1831" t="str">
            <v>R</v>
          </cell>
          <cell r="G1831" t="str">
            <v>LC</v>
          </cell>
          <cell r="N1831" t="str">
            <v>Y</v>
          </cell>
          <cell r="Q1831" t="str">
            <v>Y</v>
          </cell>
        </row>
        <row r="1832">
          <cell r="C1832" t="str">
            <v>Jerdon's Courser</v>
          </cell>
          <cell r="D1832" t="str">
            <v>Rhinoptilus bitorquatus</v>
          </cell>
          <cell r="E1832" t="str">
            <v>(Blyth, 1848)</v>
          </cell>
          <cell r="F1832" t="str">
            <v>R</v>
          </cell>
          <cell r="G1832" t="str">
            <v>CR</v>
          </cell>
          <cell r="Q1832" t="str">
            <v>Y</v>
          </cell>
        </row>
        <row r="1833">
          <cell r="C1833" t="str">
            <v>Australian Pratincole</v>
          </cell>
          <cell r="D1833" t="str">
            <v>Stiltia isabella</v>
          </cell>
          <cell r="E1833" t="str">
            <v>(Vieillot, 1816)</v>
          </cell>
          <cell r="F1833" t="str">
            <v>R</v>
          </cell>
          <cell r="G1833" t="str">
            <v>LC</v>
          </cell>
          <cell r="L1833" t="str">
            <v>Y</v>
          </cell>
          <cell r="Q1833" t="str">
            <v>Y</v>
          </cell>
        </row>
        <row r="1834">
          <cell r="C1834" t="str">
            <v>Collared Pratincole</v>
          </cell>
          <cell r="D1834" t="str">
            <v>Glareola pratincola</v>
          </cell>
          <cell r="E1834" t="str">
            <v>(Linnaeus, 1766)</v>
          </cell>
          <cell r="F1834" t="str">
            <v>R</v>
          </cell>
          <cell r="G1834" t="str">
            <v>LC</v>
          </cell>
          <cell r="H1834" t="str">
            <v>Y</v>
          </cell>
          <cell r="M1834" t="str">
            <v>Y</v>
          </cell>
          <cell r="N1834" t="str">
            <v>Y</v>
          </cell>
          <cell r="Q1834" t="str">
            <v>Y</v>
          </cell>
          <cell r="W1834" t="str">
            <v>Common Pratincole (7)</v>
          </cell>
        </row>
        <row r="1835">
          <cell r="C1835" t="str">
            <v>Oriental Pratincole</v>
          </cell>
          <cell r="D1835" t="str">
            <v>Glareola maldivarum</v>
          </cell>
          <cell r="E1835" t="str">
            <v>Forster, 1795</v>
          </cell>
          <cell r="F1835" t="str">
            <v>R</v>
          </cell>
          <cell r="G1835" t="str">
            <v>LC</v>
          </cell>
          <cell r="H1835" t="str">
            <v>Y</v>
          </cell>
          <cell r="I1835" t="str">
            <v>Y</v>
          </cell>
          <cell r="L1835" t="str">
            <v>Y</v>
          </cell>
          <cell r="N1835" t="str">
            <v>Y</v>
          </cell>
          <cell r="Q1835" t="str">
            <v>Y</v>
          </cell>
          <cell r="S1835" t="str">
            <v>Y</v>
          </cell>
        </row>
        <row r="1836">
          <cell r="C1836" t="str">
            <v>Black-winged Pratincole</v>
          </cell>
          <cell r="D1836" t="str">
            <v>Glareola nordmanni</v>
          </cell>
          <cell r="E1836" t="str">
            <v>Fischer, 1842</v>
          </cell>
          <cell r="F1836" t="str">
            <v>R</v>
          </cell>
          <cell r="G1836" t="str">
            <v>NT</v>
          </cell>
          <cell r="H1836" t="str">
            <v>Y</v>
          </cell>
          <cell r="M1836" t="str">
            <v>Y</v>
          </cell>
          <cell r="N1836" t="str">
            <v>Y</v>
          </cell>
          <cell r="Q1836" t="str">
            <v>Y</v>
          </cell>
        </row>
        <row r="1837">
          <cell r="C1837" t="str">
            <v>Madagascar Pratincole</v>
          </cell>
          <cell r="D1837" t="str">
            <v>Glareola ocularis</v>
          </cell>
          <cell r="E1837" t="str">
            <v>Verreaux, 1833</v>
          </cell>
          <cell r="F1837" t="str">
            <v>R</v>
          </cell>
          <cell r="G1837" t="str">
            <v>VU</v>
          </cell>
          <cell r="N1837" t="str">
            <v>Y</v>
          </cell>
          <cell r="Q1837" t="str">
            <v>Y</v>
          </cell>
        </row>
        <row r="1838">
          <cell r="C1838" t="str">
            <v>Rock Pratincole</v>
          </cell>
          <cell r="D1838" t="str">
            <v>Glareola nuchalis</v>
          </cell>
          <cell r="E1838" t="str">
            <v>Gray, 1849</v>
          </cell>
          <cell r="F1838" t="str">
            <v>R</v>
          </cell>
          <cell r="G1838" t="str">
            <v>LC</v>
          </cell>
          <cell r="N1838" t="str">
            <v>Y</v>
          </cell>
          <cell r="Q1838" t="str">
            <v>Y</v>
          </cell>
        </row>
        <row r="1839">
          <cell r="C1839" t="str">
            <v>Grey Pratincole</v>
          </cell>
          <cell r="D1839" t="str">
            <v>Glareola cinerea</v>
          </cell>
          <cell r="E1839" t="str">
            <v>Fraser, 1843</v>
          </cell>
          <cell r="F1839" t="str">
            <v>R</v>
          </cell>
          <cell r="G1839" t="str">
            <v>LC</v>
          </cell>
          <cell r="N1839" t="str">
            <v>Y</v>
          </cell>
          <cell r="Q1839" t="str">
            <v>Y</v>
          </cell>
        </row>
        <row r="1840">
          <cell r="C1840" t="str">
            <v>Small Pratincole</v>
          </cell>
          <cell r="D1840" t="str">
            <v>Glareola lactea</v>
          </cell>
          <cell r="E1840" t="str">
            <v>Temminck, 1820</v>
          </cell>
          <cell r="F1840" t="str">
            <v>R</v>
          </cell>
          <cell r="G1840" t="str">
            <v>LC</v>
          </cell>
          <cell r="N1840" t="str">
            <v>Y</v>
          </cell>
          <cell r="Q1840" t="str">
            <v>Y</v>
          </cell>
          <cell r="W1840" t="str">
            <v>Little Pratincole (7)</v>
          </cell>
        </row>
        <row r="1841">
          <cell r="C1841" t="str">
            <v>Dolphin Gull</v>
          </cell>
          <cell r="D1841" t="str">
            <v>Leucophaeus scoresbii</v>
          </cell>
          <cell r="E1841" t="str">
            <v>Traill, 1823</v>
          </cell>
          <cell r="F1841" t="str">
            <v>R</v>
          </cell>
          <cell r="G1841" t="str">
            <v>LC</v>
          </cell>
          <cell r="P1841" t="str">
            <v>Y</v>
          </cell>
          <cell r="Q1841" t="str">
            <v>Y</v>
          </cell>
          <cell r="R1841" t="str">
            <v>Y</v>
          </cell>
          <cell r="V1841" t="str">
            <v>Larus scoresbii (10); Gabianus scoresbii (11)</v>
          </cell>
        </row>
        <row r="1842">
          <cell r="C1842" t="str">
            <v>Pacific Gull</v>
          </cell>
          <cell r="D1842" t="str">
            <v>Larus pacificus</v>
          </cell>
          <cell r="E1842" t="str">
            <v>Latham, 1801</v>
          </cell>
          <cell r="F1842" t="str">
            <v>R</v>
          </cell>
          <cell r="G1842" t="str">
            <v>LC</v>
          </cell>
          <cell r="L1842" t="str">
            <v>Y</v>
          </cell>
          <cell r="Q1842" t="str">
            <v>Y</v>
          </cell>
        </row>
        <row r="1843">
          <cell r="C1843" t="str">
            <v>Band-tailed Gull</v>
          </cell>
          <cell r="D1843" t="str">
            <v>Larus belcheri</v>
          </cell>
          <cell r="E1843" t="str">
            <v>Vigors, 1829</v>
          </cell>
          <cell r="F1843" t="str">
            <v>R</v>
          </cell>
          <cell r="G1843" t="str">
            <v>LC</v>
          </cell>
          <cell r="I1843" t="str">
            <v>Y</v>
          </cell>
          <cell r="P1843" t="str">
            <v>Y</v>
          </cell>
          <cell r="Q1843" t="str">
            <v>Y</v>
          </cell>
          <cell r="R1843" t="str">
            <v>Y</v>
          </cell>
          <cell r="W1843" t="str">
            <v>Belcher's Gull (2); Belcher's Gull (9)</v>
          </cell>
        </row>
        <row r="1844">
          <cell r="C1844" t="str">
            <v>Olrog's Gull</v>
          </cell>
          <cell r="D1844" t="str">
            <v>Larus atlanticus</v>
          </cell>
          <cell r="E1844" t="str">
            <v>Olrog, 1958</v>
          </cell>
          <cell r="F1844" t="str">
            <v>R</v>
          </cell>
          <cell r="G1844" t="str">
            <v>VU</v>
          </cell>
          <cell r="P1844" t="str">
            <v>Y</v>
          </cell>
          <cell r="Q1844" t="str">
            <v>Y</v>
          </cell>
          <cell r="R1844" t="str">
            <v>Y</v>
          </cell>
        </row>
        <row r="1845">
          <cell r="C1845" t="str">
            <v>Black-tailed Gull</v>
          </cell>
          <cell r="D1845" t="str">
            <v>Larus crassirostris</v>
          </cell>
          <cell r="E1845" t="str">
            <v>Vieillot, 1818</v>
          </cell>
          <cell r="F1845" t="str">
            <v>R</v>
          </cell>
          <cell r="G1845" t="str">
            <v>LC</v>
          </cell>
          <cell r="I1845" t="str">
            <v>Y</v>
          </cell>
          <cell r="L1845" t="str">
            <v>Y</v>
          </cell>
          <cell r="Q1845" t="str">
            <v>Y</v>
          </cell>
        </row>
        <row r="1846">
          <cell r="C1846" t="str">
            <v>Grey Gull</v>
          </cell>
          <cell r="D1846" t="str">
            <v>Larus modestus</v>
          </cell>
          <cell r="E1846" t="str">
            <v>Tschudi, 1843</v>
          </cell>
          <cell r="F1846" t="str">
            <v>R</v>
          </cell>
          <cell r="G1846" t="str">
            <v>LC</v>
          </cell>
          <cell r="I1846" t="str">
            <v>Y</v>
          </cell>
          <cell r="P1846" t="str">
            <v>Y</v>
          </cell>
          <cell r="Q1846" t="str">
            <v>Y</v>
          </cell>
          <cell r="R1846" t="str">
            <v>Y</v>
          </cell>
          <cell r="W1846" t="str">
            <v>Gray Gull (2); Gray Gull (9)</v>
          </cell>
        </row>
        <row r="1847">
          <cell r="C1847" t="str">
            <v>Heermann's Gull</v>
          </cell>
          <cell r="D1847" t="str">
            <v>Larus heermanni</v>
          </cell>
          <cell r="E1847" t="str">
            <v>Cassin, 1852</v>
          </cell>
          <cell r="F1847" t="str">
            <v>R</v>
          </cell>
          <cell r="G1847" t="str">
            <v>NT</v>
          </cell>
          <cell r="I1847" t="str">
            <v>Y</v>
          </cell>
          <cell r="Q1847" t="str">
            <v>Y</v>
          </cell>
          <cell r="R1847" t="str">
            <v>Y</v>
          </cell>
        </row>
        <row r="1848">
          <cell r="C1848" t="str">
            <v>White-eyed Gull</v>
          </cell>
          <cell r="D1848" t="str">
            <v>Larus leucophthalmus</v>
          </cell>
          <cell r="E1848" t="str">
            <v>Temminck, 1825</v>
          </cell>
          <cell r="F1848" t="str">
            <v>R</v>
          </cell>
          <cell r="G1848" t="str">
            <v>NT</v>
          </cell>
          <cell r="H1848" t="str">
            <v>Y</v>
          </cell>
          <cell r="M1848" t="str">
            <v>Y</v>
          </cell>
          <cell r="N1848" t="str">
            <v>Y</v>
          </cell>
          <cell r="Q1848" t="str">
            <v>Y</v>
          </cell>
        </row>
        <row r="1849">
          <cell r="C1849" t="str">
            <v>Sooty Gull</v>
          </cell>
          <cell r="D1849" t="str">
            <v>Larus hemprichii</v>
          </cell>
          <cell r="E1849" t="str">
            <v>Bruch, 1853</v>
          </cell>
          <cell r="F1849" t="str">
            <v>R</v>
          </cell>
          <cell r="G1849" t="str">
            <v>LC</v>
          </cell>
          <cell r="H1849" t="str">
            <v>Y</v>
          </cell>
          <cell r="M1849" t="str">
            <v>Y</v>
          </cell>
          <cell r="N1849" t="str">
            <v>Y</v>
          </cell>
          <cell r="Q1849" t="str">
            <v>Y</v>
          </cell>
          <cell r="W1849" t="str">
            <v>Hemprich's Gull (7)</v>
          </cell>
        </row>
        <row r="1850">
          <cell r="C1850" t="str">
            <v>Mew Gull</v>
          </cell>
          <cell r="D1850" t="str">
            <v>Larus canus</v>
          </cell>
          <cell r="E1850" t="str">
            <v>Linnaeus, 1758</v>
          </cell>
          <cell r="F1850" t="str">
            <v>R</v>
          </cell>
          <cell r="G1850" t="str">
            <v>LC</v>
          </cell>
          <cell r="H1850" t="str">
            <v>Y</v>
          </cell>
          <cell r="I1850" t="str">
            <v>Y</v>
          </cell>
          <cell r="L1850" t="str">
            <v>Y</v>
          </cell>
          <cell r="M1850" t="str">
            <v>Y</v>
          </cell>
          <cell r="N1850" t="str">
            <v>Y</v>
          </cell>
          <cell r="Q1850" t="str">
            <v>Y</v>
          </cell>
          <cell r="R1850" t="str">
            <v>Y</v>
          </cell>
          <cell r="W1850" t="str">
            <v>Common Gull (6); Common Gull (7)</v>
          </cell>
        </row>
        <row r="1851">
          <cell r="C1851" t="str">
            <v>Audouin's Gull</v>
          </cell>
          <cell r="D1851" t="str">
            <v>Larus audouinii</v>
          </cell>
          <cell r="E1851" t="str">
            <v>Payraudeau, 1826</v>
          </cell>
          <cell r="F1851" t="str">
            <v>R</v>
          </cell>
          <cell r="G1851" t="str">
            <v>NT</v>
          </cell>
          <cell r="H1851" t="str">
            <v>Y</v>
          </cell>
          <cell r="M1851" t="str">
            <v>Y</v>
          </cell>
          <cell r="N1851" t="str">
            <v>Y</v>
          </cell>
          <cell r="Q1851" t="str">
            <v>Y</v>
          </cell>
        </row>
        <row r="1852">
          <cell r="C1852" t="str">
            <v>Ring-billed Gull</v>
          </cell>
          <cell r="D1852" t="str">
            <v>Larus delawarensis</v>
          </cell>
          <cell r="E1852" t="str">
            <v>Ord, 1815</v>
          </cell>
          <cell r="F1852" t="str">
            <v>R</v>
          </cell>
          <cell r="G1852" t="str">
            <v>LC</v>
          </cell>
          <cell r="H1852" t="str">
            <v>Y</v>
          </cell>
          <cell r="I1852" t="str">
            <v>Y</v>
          </cell>
          <cell r="M1852" t="str">
            <v>Y</v>
          </cell>
          <cell r="N1852" t="str">
            <v>Y</v>
          </cell>
          <cell r="P1852" t="str">
            <v>Y</v>
          </cell>
          <cell r="Q1852" t="str">
            <v>Y</v>
          </cell>
          <cell r="R1852" t="str">
            <v>Y</v>
          </cell>
        </row>
        <row r="1853">
          <cell r="C1853" t="str">
            <v>California Gull</v>
          </cell>
          <cell r="D1853" t="str">
            <v>Larus californicus</v>
          </cell>
          <cell r="E1853" t="str">
            <v>Lawrence, 1854</v>
          </cell>
          <cell r="F1853" t="str">
            <v>R</v>
          </cell>
          <cell r="G1853" t="str">
            <v>LC</v>
          </cell>
          <cell r="I1853" t="str">
            <v>Y</v>
          </cell>
          <cell r="Q1853" t="str">
            <v>Y</v>
          </cell>
          <cell r="R1853" t="str">
            <v>Y</v>
          </cell>
        </row>
        <row r="1854">
          <cell r="C1854" t="str">
            <v>Great Black-backed Gull</v>
          </cell>
          <cell r="D1854" t="str">
            <v>Larus marinus</v>
          </cell>
          <cell r="E1854" t="str">
            <v>Linnaeus, 1758</v>
          </cell>
          <cell r="F1854" t="str">
            <v>R</v>
          </cell>
          <cell r="G1854" t="str">
            <v>LC</v>
          </cell>
          <cell r="H1854" t="str">
            <v>Y</v>
          </cell>
          <cell r="I1854" t="str">
            <v>Y</v>
          </cell>
          <cell r="M1854" t="str">
            <v>Y</v>
          </cell>
          <cell r="N1854" t="str">
            <v>Y</v>
          </cell>
          <cell r="Q1854" t="str">
            <v>Y</v>
          </cell>
          <cell r="R1854" t="str">
            <v>Y</v>
          </cell>
          <cell r="W1854" t="str">
            <v>Greater Black-backed Gull (1); Greater Black-backed Gull (7)</v>
          </cell>
        </row>
        <row r="1855">
          <cell r="C1855" t="str">
            <v>Kelp Gull</v>
          </cell>
          <cell r="D1855" t="str">
            <v>Larus dominicanus</v>
          </cell>
          <cell r="E1855" t="str">
            <v>Lichtenstein, 1823</v>
          </cell>
          <cell r="F1855" t="str">
            <v>R</v>
          </cell>
          <cell r="G1855" t="str">
            <v>LC</v>
          </cell>
          <cell r="H1855" t="str">
            <v>Y</v>
          </cell>
          <cell r="I1855" t="str">
            <v>Y</v>
          </cell>
          <cell r="L1855" t="str">
            <v>Y</v>
          </cell>
          <cell r="N1855" t="str">
            <v>Y</v>
          </cell>
          <cell r="P1855" t="str">
            <v>Y</v>
          </cell>
          <cell r="Q1855" t="str">
            <v>Y</v>
          </cell>
          <cell r="R1855" t="str">
            <v>Y</v>
          </cell>
          <cell r="S1855" t="str">
            <v>Y</v>
          </cell>
          <cell r="W1855" t="str">
            <v>Southern Black-backed Gull (12)</v>
          </cell>
        </row>
        <row r="1856">
          <cell r="C1856" t="str">
            <v>Glaucous-winged Gull</v>
          </cell>
          <cell r="D1856" t="str">
            <v>Larus glaucescens</v>
          </cell>
          <cell r="E1856" t="str">
            <v>Naumann, 1840</v>
          </cell>
          <cell r="F1856" t="str">
            <v>R</v>
          </cell>
          <cell r="G1856" t="str">
            <v>LC</v>
          </cell>
          <cell r="H1856" t="str">
            <v>Y</v>
          </cell>
          <cell r="I1856" t="str">
            <v>Y</v>
          </cell>
          <cell r="Q1856" t="str">
            <v>Y</v>
          </cell>
          <cell r="R1856" t="str">
            <v>Y</v>
          </cell>
        </row>
        <row r="1857">
          <cell r="C1857" t="str">
            <v>Western Gull</v>
          </cell>
          <cell r="D1857" t="str">
            <v>Larus occidentalis</v>
          </cell>
          <cell r="E1857" t="str">
            <v>Audubon, 1839</v>
          </cell>
          <cell r="F1857" t="str">
            <v>R</v>
          </cell>
          <cell r="G1857" t="str">
            <v>LC</v>
          </cell>
          <cell r="I1857" t="str">
            <v>Y</v>
          </cell>
          <cell r="Q1857" t="str">
            <v>Y</v>
          </cell>
          <cell r="R1857" t="str">
            <v>Y</v>
          </cell>
        </row>
        <row r="1858">
          <cell r="C1858" t="str">
            <v>Yellow-footed Gull</v>
          </cell>
          <cell r="D1858" t="str">
            <v>Larus livens</v>
          </cell>
          <cell r="E1858" t="str">
            <v>Dwight, 1919</v>
          </cell>
          <cell r="F1858" t="str">
            <v>R</v>
          </cell>
          <cell r="G1858" t="str">
            <v>LC</v>
          </cell>
          <cell r="I1858" t="str">
            <v>Y</v>
          </cell>
          <cell r="Q1858" t="str">
            <v>Y</v>
          </cell>
          <cell r="R1858" t="str">
            <v>Y</v>
          </cell>
        </row>
        <row r="1859">
          <cell r="C1859" t="str">
            <v>Glaucous Gull</v>
          </cell>
          <cell r="D1859" t="str">
            <v>Larus hyperboreus</v>
          </cell>
          <cell r="E1859" t="str">
            <v>Gunnerus, 1767</v>
          </cell>
          <cell r="F1859" t="str">
            <v>R</v>
          </cell>
          <cell r="G1859" t="str">
            <v>LC</v>
          </cell>
          <cell r="H1859" t="str">
            <v>Y</v>
          </cell>
          <cell r="I1859" t="str">
            <v>Y</v>
          </cell>
          <cell r="M1859" t="str">
            <v>Y</v>
          </cell>
          <cell r="Q1859" t="str">
            <v>Y</v>
          </cell>
          <cell r="R1859" t="str">
            <v>Y</v>
          </cell>
        </row>
        <row r="1860">
          <cell r="D1860" t="str">
            <v>Larus glaucoides</v>
          </cell>
          <cell r="E1860" t="str">
            <v>Meyer, 1822</v>
          </cell>
          <cell r="F1860" t="str">
            <v>NR</v>
          </cell>
          <cell r="G1860" t="str">
            <v>NR</v>
          </cell>
          <cell r="M1860" t="str">
            <v>Y</v>
          </cell>
          <cell r="Q1860" t="str">
            <v>Y</v>
          </cell>
          <cell r="X1860" t="str">
            <v>Larus glaucoides (Sibley and Monroe 1990, 1993) has been split into L. glaucoides and L. thayeri following AOU (1998).</v>
          </cell>
        </row>
        <row r="1861">
          <cell r="C1861" t="str">
            <v>Iceland Gull</v>
          </cell>
          <cell r="D1861" t="str">
            <v>Larus glaucoides</v>
          </cell>
          <cell r="E1861" t="str">
            <v>Meyer, 1822</v>
          </cell>
          <cell r="F1861" t="str">
            <v>R</v>
          </cell>
          <cell r="G1861" t="str">
            <v>LC</v>
          </cell>
          <cell r="H1861" t="str">
            <v>Y</v>
          </cell>
          <cell r="I1861" t="str">
            <v>Y</v>
          </cell>
          <cell r="X1861" t="str">
            <v>Larus glaucoides (Sibley and Monroe 1990, 1993) has been split into L. glaucoides and L. thayeri following AOU (1998).</v>
          </cell>
        </row>
        <row r="1862">
          <cell r="C1862" t="str">
            <v>Thayer's Gull</v>
          </cell>
          <cell r="D1862" t="str">
            <v>Larus thayeri</v>
          </cell>
          <cell r="E1862" t="str">
            <v>Brooks, 1915</v>
          </cell>
          <cell r="F1862" t="str">
            <v>R</v>
          </cell>
          <cell r="G1862" t="str">
            <v>LC</v>
          </cell>
          <cell r="H1862" t="str">
            <v>Y</v>
          </cell>
          <cell r="I1862" t="str">
            <v>Y</v>
          </cell>
          <cell r="R1862" t="str">
            <v>Y</v>
          </cell>
          <cell r="X1862" t="str">
            <v>Larus glaucoides (Sibley and Monroe 1990, 1993) has been split into L. glaucoides and L. thayeri following AOU (1998).</v>
          </cell>
        </row>
        <row r="1863">
          <cell r="C1863" t="str">
            <v>Herring Gull</v>
          </cell>
          <cell r="D1863" t="str">
            <v>Larus argentatus</v>
          </cell>
          <cell r="E1863" t="str">
            <v>Pontoppidan, 1763</v>
          </cell>
          <cell r="F1863" t="str">
            <v>R</v>
          </cell>
          <cell r="G1863" t="str">
            <v>LC</v>
          </cell>
          <cell r="I1863" t="str">
            <v>Y</v>
          </cell>
          <cell r="M1863" t="str">
            <v>Y</v>
          </cell>
          <cell r="N1863" t="str">
            <v>Y</v>
          </cell>
          <cell r="P1863" t="str">
            <v>Y</v>
          </cell>
          <cell r="Q1863" t="str">
            <v>Y</v>
          </cell>
          <cell r="R1863" t="str">
            <v>Y</v>
          </cell>
          <cell r="X1863"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64">
          <cell r="D1864" t="str">
            <v>Larus smithsonianus</v>
          </cell>
          <cell r="E1864" t="str">
            <v>Coues, 1862</v>
          </cell>
          <cell r="F1864" t="str">
            <v>NR</v>
          </cell>
          <cell r="G1864" t="str">
            <v>NR</v>
          </cell>
          <cell r="H1864" t="str">
            <v>Y</v>
          </cell>
          <cell r="T1864" t="str">
            <v>Y</v>
          </cell>
          <cell r="U1864" t="str">
            <v>Yésou (2002)</v>
          </cell>
          <cell r="X1864"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65">
          <cell r="D1865" t="str">
            <v>Larus heuglini</v>
          </cell>
          <cell r="E1865" t="str">
            <v>Bree, 1876</v>
          </cell>
          <cell r="F1865" t="str">
            <v>NR</v>
          </cell>
          <cell r="G1865" t="str">
            <v>NR</v>
          </cell>
          <cell r="T1865" t="str">
            <v>Y</v>
          </cell>
          <cell r="U1865" t="str">
            <v>Crochet et al. (2002)</v>
          </cell>
          <cell r="X1865"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66">
          <cell r="D1866" t="str">
            <v>Larus mongolicus</v>
          </cell>
          <cell r="E1866" t="str">
            <v>Sushkin, 1925</v>
          </cell>
          <cell r="F1866" t="str">
            <v>NR</v>
          </cell>
          <cell r="G1866" t="str">
            <v>NR</v>
          </cell>
          <cell r="T1866" t="str">
            <v>Y</v>
          </cell>
          <cell r="U1866" t="str">
            <v>Liebers et al. (2001)</v>
          </cell>
          <cell r="X1866"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v>
          </cell>
        </row>
        <row r="1867">
          <cell r="D1867" t="str">
            <v>Larus vegae</v>
          </cell>
          <cell r="E1867" t="str">
            <v>Palmén, 1887</v>
          </cell>
          <cell r="F1867" t="str">
            <v>NR</v>
          </cell>
          <cell r="G1867" t="str">
            <v>NR</v>
          </cell>
          <cell r="T1867" t="str">
            <v>Y</v>
          </cell>
          <cell r="U1867" t="str">
            <v>Yésou (2002)</v>
          </cell>
          <cell r="X1867"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68">
          <cell r="D1868" t="str">
            <v>Larus armenicus</v>
          </cell>
          <cell r="E1868" t="str">
            <v>Buturlin, 1934</v>
          </cell>
          <cell r="F1868" t="str">
            <v>NR</v>
          </cell>
          <cell r="G1868" t="str">
            <v>NR</v>
          </cell>
          <cell r="H1868" t="str">
            <v>Y</v>
          </cell>
          <cell r="Q1868" t="str">
            <v>Y</v>
          </cell>
          <cell r="X1868"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69">
          <cell r="C1869" t="str">
            <v>Slaty-backed Gull</v>
          </cell>
          <cell r="D1869" t="str">
            <v>Larus schistisagus</v>
          </cell>
          <cell r="E1869" t="str">
            <v>Stejneger, 1884</v>
          </cell>
          <cell r="F1869" t="str">
            <v>R</v>
          </cell>
          <cell r="G1869" t="str">
            <v>LC</v>
          </cell>
          <cell r="I1869" t="str">
            <v>Y</v>
          </cell>
          <cell r="Q1869" t="str">
            <v>Y</v>
          </cell>
        </row>
        <row r="1870">
          <cell r="D1870" t="str">
            <v>Larus cachinnans</v>
          </cell>
          <cell r="E1870" t="str">
            <v>Pallas, 1811</v>
          </cell>
          <cell r="F1870" t="str">
            <v>NR</v>
          </cell>
          <cell r="G1870" t="str">
            <v>NR</v>
          </cell>
          <cell r="H1870" t="str">
            <v>Y</v>
          </cell>
          <cell r="N1870" t="str">
            <v>Y</v>
          </cell>
          <cell r="Q1870" t="str">
            <v>Y</v>
          </cell>
          <cell r="X1870"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71">
          <cell r="C1871" t="str">
            <v>Caspian Gull</v>
          </cell>
          <cell r="D1871" t="str">
            <v>Larus cachinnans</v>
          </cell>
          <cell r="E1871" t="str">
            <v>Pallas, 1811</v>
          </cell>
          <cell r="F1871" t="str">
            <v>R</v>
          </cell>
          <cell r="G1871" t="str">
            <v>LC</v>
          </cell>
          <cell r="H1871" t="str">
            <v>Y</v>
          </cell>
          <cell r="X1871"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72">
          <cell r="D1872" t="str">
            <v>Larus barabensis</v>
          </cell>
          <cell r="E1872" t="str">
            <v>H. Johansen, 1960</v>
          </cell>
          <cell r="F1872" t="str">
            <v>NR</v>
          </cell>
          <cell r="G1872" t="str">
            <v>NR</v>
          </cell>
          <cell r="T1872" t="str">
            <v>Y</v>
          </cell>
          <cell r="U1872" t="str">
            <v>Liebers et al. (2001)</v>
          </cell>
          <cell r="X1872"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73">
          <cell r="D1873" t="str">
            <v>Larus michahellis</v>
          </cell>
          <cell r="E1873" t="str">
            <v>J.F. Naumann, 1840</v>
          </cell>
          <cell r="F1873" t="str">
            <v>NR</v>
          </cell>
          <cell r="G1873" t="str">
            <v>NR</v>
          </cell>
          <cell r="H1873" t="str">
            <v>Y</v>
          </cell>
          <cell r="I1873" t="str">
            <v>Y</v>
          </cell>
          <cell r="X1873"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74">
          <cell r="C1874" t="str">
            <v>Yellow-legged Gull</v>
          </cell>
          <cell r="D1874" t="str">
            <v>Larus michahellis</v>
          </cell>
          <cell r="E1874" t="str">
            <v>J. F. Naumann, 1840</v>
          </cell>
          <cell r="F1874" t="str">
            <v>R</v>
          </cell>
          <cell r="G1874" t="str">
            <v>LC</v>
          </cell>
          <cell r="T1874" t="str">
            <v>Y</v>
          </cell>
          <cell r="U1874" t="str">
            <v>BTWG</v>
          </cell>
          <cell r="X1874"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75">
          <cell r="D1875" t="str">
            <v>Larus atlantis</v>
          </cell>
          <cell r="E1875" t="str">
            <v>Dwight, 1992</v>
          </cell>
          <cell r="F1875" t="str">
            <v>NR</v>
          </cell>
          <cell r="G1875" t="str">
            <v>NR</v>
          </cell>
          <cell r="T1875" t="str">
            <v>Y</v>
          </cell>
          <cell r="U1875" t="str">
            <v>Collinson et al. (2008)</v>
          </cell>
          <cell r="X1875"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76">
          <cell r="C1876" t="str">
            <v>Lesser Black-backed Gull</v>
          </cell>
          <cell r="D1876" t="str">
            <v>Larus fuscus</v>
          </cell>
          <cell r="E1876" t="str">
            <v>Linnaeus, 1758</v>
          </cell>
          <cell r="F1876" t="str">
            <v>R</v>
          </cell>
          <cell r="G1876" t="str">
            <v>LC</v>
          </cell>
          <cell r="H1876" t="str">
            <v>Y</v>
          </cell>
          <cell r="I1876" t="str">
            <v>Y</v>
          </cell>
          <cell r="L1876" t="str">
            <v>Y</v>
          </cell>
          <cell r="M1876" t="str">
            <v>Y</v>
          </cell>
          <cell r="N1876" t="str">
            <v>Y</v>
          </cell>
          <cell r="P1876" t="str">
            <v>Y</v>
          </cell>
          <cell r="Q1876" t="str">
            <v>Y</v>
          </cell>
          <cell r="R1876" t="str">
            <v>Y</v>
          </cell>
          <cell r="X1876"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77">
          <cell r="D1877" t="str">
            <v>Larus taimyrensis</v>
          </cell>
          <cell r="E1877" t="str">
            <v>Buturlin, 1911</v>
          </cell>
          <cell r="F1877" t="str">
            <v>NR</v>
          </cell>
          <cell r="G1877" t="str">
            <v>NR</v>
          </cell>
          <cell r="T1877" t="str">
            <v>Y</v>
          </cell>
          <cell r="U1877" t="str">
            <v>Collinson et al. (2008)</v>
          </cell>
          <cell r="X1877"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78">
          <cell r="D1878" t="str">
            <v>Larus graellsii</v>
          </cell>
          <cell r="E1878" t="str">
            <v>A.E. Brehm, 1857</v>
          </cell>
          <cell r="F1878" t="str">
            <v>NR</v>
          </cell>
          <cell r="G1878" t="str">
            <v>NR</v>
          </cell>
          <cell r="T1878" t="str">
            <v>Y</v>
          </cell>
          <cell r="U1878" t="str">
            <v>Sangster et al. (1998)</v>
          </cell>
          <cell r="X1878" t="str">
            <v>Larus cachinnans (Sibley and Monroe 1990, 1993) has been split into L. cachinnans and L. michahellis; L. armenicus (Sibley and Monroe 1990, 1993; AERC TAC) has been lumped into L. michahellis. These changes to the BirdLife checklist follow examination by the BirdLife Taxonomic Working Group (BTWG) of a recent review of large white-headed gulls in the Holarctic by Collinson et al. (2008) and associated literature referred to therein. The following species level treatment, shown with subspecific placements, has been adopted by the BTWG: L. fuscus (with intermedius, graellsii, heuglini, taimyrensis and barabensis); L. argentatus (with argenteus, smithsonianus, vegae and mongolicus); L. michahellis (with atlantis and armenicus) and L. cachinnans. This treatment is based on evidence of sympatry, and morphological and behavioural differences, but rejects further splits derived from phylogentic analyses based on mtDNA because Collinson et al. (2008) admit that (1) mtDNA lineages can disappear by random events, resulting in misplacements and displacements in phylogenies, and (2) hybridisation, which seems very widespread in these white-headed gulls, can result in "adoption" of mtDNA sequences by another taxon, completely obscuring the real situation. Collinson et al. (2008) explicitly state "these complications do not just make gull phylogenies difficult: they may cause entirely false conclusions to be drawn about species boundaries… it must be recognised that splits or lumps based solely on mtDNA cannot be regarded as robust". While proposed splits not adopted here are not based solely on mtDNA, the morphological evidence presented is not conclusive, taxa are only diagnosable in some cases and there is hybridisation between them.</v>
          </cell>
        </row>
        <row r="1879">
          <cell r="C1879" t="str">
            <v>Pallas's Gull</v>
          </cell>
          <cell r="D1879" t="str">
            <v>Larus ichthyaetus</v>
          </cell>
          <cell r="E1879" t="str">
            <v>Pallas, 1773</v>
          </cell>
          <cell r="F1879" t="str">
            <v>R</v>
          </cell>
          <cell r="G1879" t="str">
            <v>LC</v>
          </cell>
          <cell r="H1879" t="str">
            <v>Y</v>
          </cell>
          <cell r="M1879" t="str">
            <v>Y</v>
          </cell>
          <cell r="N1879" t="str">
            <v>Y</v>
          </cell>
          <cell r="Q1879" t="str">
            <v>Y</v>
          </cell>
          <cell r="W1879" t="str">
            <v>Great Black-headed Gull (6); Great Black-headed Gull (7); Great Black-headed Gull (10); Great Black-headed Gull (15)</v>
          </cell>
        </row>
        <row r="1880">
          <cell r="C1880" t="str">
            <v>Brown-headed Gull</v>
          </cell>
          <cell r="D1880" t="str">
            <v>Larus brunnicephalus</v>
          </cell>
          <cell r="E1880" t="str">
            <v>Jerdon, 1840</v>
          </cell>
          <cell r="F1880" t="str">
            <v>R</v>
          </cell>
          <cell r="G1880" t="str">
            <v>LC</v>
          </cell>
          <cell r="Q1880" t="str">
            <v>Y</v>
          </cell>
        </row>
        <row r="1881">
          <cell r="C1881" t="str">
            <v>Grey-headed Gull</v>
          </cell>
          <cell r="D1881" t="str">
            <v>Larus cirrocephalus</v>
          </cell>
          <cell r="E1881" t="str">
            <v>Vieillot, 1818</v>
          </cell>
          <cell r="F1881" t="str">
            <v>R</v>
          </cell>
          <cell r="G1881" t="str">
            <v>LC</v>
          </cell>
          <cell r="H1881" t="str">
            <v>Y</v>
          </cell>
          <cell r="I1881" t="str">
            <v>Y</v>
          </cell>
          <cell r="M1881" t="str">
            <v>Y</v>
          </cell>
          <cell r="N1881" t="str">
            <v>Y</v>
          </cell>
          <cell r="P1881" t="str">
            <v>Y</v>
          </cell>
          <cell r="Q1881" t="str">
            <v>Y</v>
          </cell>
          <cell r="R1881" t="str">
            <v>Y</v>
          </cell>
          <cell r="W1881" t="str">
            <v>Gray-hooded Gull (2); Gray-hooded Gull (9); Grey-hooded Gull (15)</v>
          </cell>
        </row>
        <row r="1882">
          <cell r="C1882" t="str">
            <v>King Gull</v>
          </cell>
          <cell r="D1882" t="str">
            <v>Larus hartlaubii</v>
          </cell>
          <cell r="E1882" t="str">
            <v>Bruch, 1853</v>
          </cell>
          <cell r="F1882" t="str">
            <v>R</v>
          </cell>
          <cell r="G1882" t="str">
            <v>LC</v>
          </cell>
          <cell r="N1882" t="str">
            <v>Y</v>
          </cell>
          <cell r="Q1882" t="str">
            <v>Y</v>
          </cell>
          <cell r="W1882" t="str">
            <v>Hartlaub's Gull (7); Hartlaub's Gull (15)</v>
          </cell>
          <cell r="X1882" t="str">
            <v>Larus novaehollandiae and L. hartlaubi, cross-regional species, and L. scopulinus, a New Zealand endemic (Sibley and Monroe 1990, 1993), are retained as separate species contra Turbott (1990) who include scopulinus and hartlaubi as subspecies of L. novaehollandiae, pending revision of the New Zealand CheckList.</v>
          </cell>
        </row>
        <row r="1883">
          <cell r="C1883" t="str">
            <v>Silver Gull</v>
          </cell>
          <cell r="D1883" t="str">
            <v>Larus novaehollandiae</v>
          </cell>
          <cell r="E1883" t="str">
            <v>Stephens, 1826</v>
          </cell>
          <cell r="F1883" t="str">
            <v>R</v>
          </cell>
          <cell r="G1883" t="str">
            <v>LC</v>
          </cell>
          <cell r="L1883" t="str">
            <v>Y</v>
          </cell>
          <cell r="Q1883" t="str">
            <v>Y</v>
          </cell>
          <cell r="V1883" t="str">
            <v>Chroicocephalus novaehollandiae (5)</v>
          </cell>
          <cell r="X1883" t="str">
            <v>Larus novaehollandiae and L. hartlaubi, cross-regional species, and L. scopulinus, a New Zealand endemic (Sibley and Monroe 1990, 1993), are retained as separate species contra Turbott (1990) who include scopulinus and hartlaubi as subspecies of L. novaehollandiae, pending revision of the New Zealand CheckList.</v>
          </cell>
        </row>
        <row r="1884">
          <cell r="D1884" t="str">
            <v>Larus novaehollandiae</v>
          </cell>
          <cell r="E1884" t="str">
            <v>Stephens, 1826</v>
          </cell>
          <cell r="F1884" t="str">
            <v>NR</v>
          </cell>
          <cell r="G1884" t="str">
            <v>NR</v>
          </cell>
          <cell r="S1884" t="str">
            <v>Y</v>
          </cell>
          <cell r="X1884" t="str">
            <v>Larus novaehollandiae and L. hartlaubi, cross-regional species, and L. scopulinus, a New Zealand endemic (Sibley and Monroe 1990, 1993), are retained as separate species contra Turbott (1990) who include scopulinus and hartlaubi as subspecies of L. novaehollandiae, pending revision of the New Zealand CheckList.</v>
          </cell>
        </row>
        <row r="1885">
          <cell r="C1885" t="str">
            <v>Red-billed Gull</v>
          </cell>
          <cell r="D1885" t="str">
            <v>Larus scopulinus</v>
          </cell>
          <cell r="E1885" t="str">
            <v>Forster, 1844</v>
          </cell>
          <cell r="F1885" t="str">
            <v>R</v>
          </cell>
          <cell r="G1885" t="str">
            <v>LC</v>
          </cell>
          <cell r="Q1885" t="str">
            <v>Y</v>
          </cell>
          <cell r="X1885" t="str">
            <v>Larus novaehollandiae and L. hartlaubi, cross-regional species, and L. scopulinus, a New Zealand endemic (Sibley and Monroe 1990, 1993), are retained as separate species contra Turbott (1990) who include scopulinus and hartlaubi as subspecies of L. novaehollandiae, pending revision of the New Zealand CheckList.</v>
          </cell>
        </row>
        <row r="1886">
          <cell r="C1886" t="str">
            <v>Black-billed Gull</v>
          </cell>
          <cell r="D1886" t="str">
            <v>Larus bulleri</v>
          </cell>
          <cell r="E1886" t="str">
            <v>Hutton, 1871</v>
          </cell>
          <cell r="F1886" t="str">
            <v>R</v>
          </cell>
          <cell r="G1886" t="str">
            <v>EN</v>
          </cell>
          <cell r="Q1886" t="str">
            <v>Y</v>
          </cell>
          <cell r="S1886" t="str">
            <v>Y</v>
          </cell>
        </row>
        <row r="1887">
          <cell r="C1887" t="str">
            <v>Brown-hooded Gull</v>
          </cell>
          <cell r="D1887" t="str">
            <v>Larus maculipennis</v>
          </cell>
          <cell r="E1887" t="str">
            <v>Lichtenstein, 1823</v>
          </cell>
          <cell r="F1887" t="str">
            <v>R</v>
          </cell>
          <cell r="G1887" t="str">
            <v>LC</v>
          </cell>
          <cell r="P1887" t="str">
            <v>Y</v>
          </cell>
          <cell r="Q1887" t="str">
            <v>Y</v>
          </cell>
          <cell r="R1887" t="str">
            <v>Y</v>
          </cell>
        </row>
        <row r="1888">
          <cell r="C1888" t="str">
            <v>Black-headed Gull</v>
          </cell>
          <cell r="D1888" t="str">
            <v>Larus ridibundus</v>
          </cell>
          <cell r="E1888" t="str">
            <v>Linnaeus, 1766</v>
          </cell>
          <cell r="F1888" t="str">
            <v>R</v>
          </cell>
          <cell r="G1888" t="str">
            <v>LC</v>
          </cell>
          <cell r="H1888" t="str">
            <v>Y</v>
          </cell>
          <cell r="I1888" t="str">
            <v>Y</v>
          </cell>
          <cell r="L1888" t="str">
            <v>Y</v>
          </cell>
          <cell r="M1888" t="str">
            <v>Y</v>
          </cell>
          <cell r="N1888" t="str">
            <v>Y</v>
          </cell>
          <cell r="Q1888" t="str">
            <v>Y</v>
          </cell>
          <cell r="R1888" t="str">
            <v>Y</v>
          </cell>
          <cell r="V1888" t="str">
            <v>Chroicocephalus ridibundus (5)</v>
          </cell>
          <cell r="W1888" t="str">
            <v>Common Black-headed Gull (10); Common Black-headed Gull (11); Common Black-headed Gull (15)</v>
          </cell>
        </row>
        <row r="1889">
          <cell r="C1889" t="str">
            <v>Slender-billed Gull</v>
          </cell>
          <cell r="D1889" t="str">
            <v>Larus genei</v>
          </cell>
          <cell r="E1889" t="str">
            <v>Brème, 1839</v>
          </cell>
          <cell r="F1889" t="str">
            <v>R</v>
          </cell>
          <cell r="G1889" t="str">
            <v>LC</v>
          </cell>
          <cell r="H1889" t="str">
            <v>Y</v>
          </cell>
          <cell r="M1889" t="str">
            <v>Y</v>
          </cell>
          <cell r="N1889" t="str">
            <v>Y</v>
          </cell>
          <cell r="Q1889" t="str">
            <v>Y</v>
          </cell>
        </row>
        <row r="1890">
          <cell r="C1890" t="str">
            <v>Bonaparte's Gull</v>
          </cell>
          <cell r="D1890" t="str">
            <v>Larus philadelphia</v>
          </cell>
          <cell r="E1890" t="str">
            <v>(Ord, 1815)</v>
          </cell>
          <cell r="F1890" t="str">
            <v>R</v>
          </cell>
          <cell r="G1890" t="str">
            <v>LC</v>
          </cell>
          <cell r="H1890" t="str">
            <v>Y</v>
          </cell>
          <cell r="I1890" t="str">
            <v>Y</v>
          </cell>
          <cell r="M1890" t="str">
            <v>Y</v>
          </cell>
          <cell r="N1890" t="str">
            <v>Y</v>
          </cell>
          <cell r="Q1890" t="str">
            <v>Y</v>
          </cell>
          <cell r="R1890" t="str">
            <v>Y</v>
          </cell>
        </row>
        <row r="1891">
          <cell r="C1891" t="str">
            <v>Saunders's Gull</v>
          </cell>
          <cell r="D1891" t="str">
            <v>Larus saundersi</v>
          </cell>
          <cell r="E1891" t="str">
            <v>(Swinhoe, 1871)</v>
          </cell>
          <cell r="F1891" t="str">
            <v>R</v>
          </cell>
          <cell r="G1891" t="str">
            <v>VU</v>
          </cell>
          <cell r="Q1891" t="str">
            <v>Y</v>
          </cell>
        </row>
        <row r="1892">
          <cell r="C1892" t="str">
            <v>Andean Gull</v>
          </cell>
          <cell r="D1892" t="str">
            <v>Larus serranus</v>
          </cell>
          <cell r="E1892" t="str">
            <v>Tschudi, 1844</v>
          </cell>
          <cell r="F1892" t="str">
            <v>R</v>
          </cell>
          <cell r="G1892" t="str">
            <v>LC</v>
          </cell>
          <cell r="P1892" t="str">
            <v>Y</v>
          </cell>
          <cell r="Q1892" t="str">
            <v>Y</v>
          </cell>
          <cell r="R1892" t="str">
            <v>Y</v>
          </cell>
        </row>
        <row r="1893">
          <cell r="C1893" t="str">
            <v>Mediterranean Gull</v>
          </cell>
          <cell r="D1893" t="str">
            <v>Larus melanocephalus</v>
          </cell>
          <cell r="E1893" t="str">
            <v>Temminck, 1820</v>
          </cell>
          <cell r="F1893" t="str">
            <v>R</v>
          </cell>
          <cell r="G1893" t="str">
            <v>LC</v>
          </cell>
          <cell r="H1893" t="str">
            <v>Y</v>
          </cell>
          <cell r="M1893" t="str">
            <v>Y</v>
          </cell>
          <cell r="N1893" t="str">
            <v>Y</v>
          </cell>
          <cell r="Q1893" t="str">
            <v>Y</v>
          </cell>
        </row>
        <row r="1894">
          <cell r="C1894" t="str">
            <v>Relict Gull</v>
          </cell>
          <cell r="D1894" t="str">
            <v>Larus relictus</v>
          </cell>
          <cell r="E1894" t="str">
            <v>Lönnberg, 1931</v>
          </cell>
          <cell r="F1894" t="str">
            <v>R</v>
          </cell>
          <cell r="G1894" t="str">
            <v>VU</v>
          </cell>
          <cell r="Q1894" t="str">
            <v>Y</v>
          </cell>
        </row>
        <row r="1895">
          <cell r="C1895" t="str">
            <v>Lava Gull</v>
          </cell>
          <cell r="D1895" t="str">
            <v>Larus fuliginosus</v>
          </cell>
          <cell r="E1895" t="str">
            <v>Gould, 1841</v>
          </cell>
          <cell r="F1895" t="str">
            <v>R</v>
          </cell>
          <cell r="G1895" t="str">
            <v>VU</v>
          </cell>
          <cell r="P1895" t="str">
            <v>Y</v>
          </cell>
          <cell r="Q1895" t="str">
            <v>Y</v>
          </cell>
          <cell r="R1895" t="str">
            <v>Y</v>
          </cell>
        </row>
        <row r="1896">
          <cell r="C1896" t="str">
            <v>Laughing Gull</v>
          </cell>
          <cell r="D1896" t="str">
            <v>Larus atricilla</v>
          </cell>
          <cell r="E1896" t="str">
            <v>Linnaeus, 1758</v>
          </cell>
          <cell r="F1896" t="str">
            <v>R</v>
          </cell>
          <cell r="G1896" t="str">
            <v>LC</v>
          </cell>
          <cell r="H1896" t="str">
            <v>Y</v>
          </cell>
          <cell r="I1896" t="str">
            <v>Y</v>
          </cell>
          <cell r="L1896" t="str">
            <v>Y</v>
          </cell>
          <cell r="M1896" t="str">
            <v>Y</v>
          </cell>
          <cell r="N1896" t="str">
            <v>Y</v>
          </cell>
          <cell r="P1896" t="str">
            <v>Y</v>
          </cell>
          <cell r="Q1896" t="str">
            <v>Y</v>
          </cell>
          <cell r="R1896" t="str">
            <v>Y</v>
          </cell>
          <cell r="V1896" t="str">
            <v>Leucophaeus atricilla (5)</v>
          </cell>
        </row>
        <row r="1897">
          <cell r="C1897" t="str">
            <v>Franklin's Gull</v>
          </cell>
          <cell r="D1897" t="str">
            <v>Larus pipixcan</v>
          </cell>
          <cell r="E1897" t="str">
            <v>Wagler, 1813</v>
          </cell>
          <cell r="F1897" t="str">
            <v>R</v>
          </cell>
          <cell r="G1897" t="str">
            <v>LC</v>
          </cell>
          <cell r="H1897" t="str">
            <v>Y</v>
          </cell>
          <cell r="I1897" t="str">
            <v>Y</v>
          </cell>
          <cell r="L1897" t="str">
            <v>Y</v>
          </cell>
          <cell r="M1897" t="str">
            <v>Y</v>
          </cell>
          <cell r="N1897" t="str">
            <v>Y</v>
          </cell>
          <cell r="P1897" t="str">
            <v>Y</v>
          </cell>
          <cell r="Q1897" t="str">
            <v>Y</v>
          </cell>
          <cell r="R1897" t="str">
            <v>Y</v>
          </cell>
          <cell r="V1897" t="str">
            <v>Leucophaeus pipixcan (5)</v>
          </cell>
        </row>
        <row r="1898">
          <cell r="C1898" t="str">
            <v>Little Gull</v>
          </cell>
          <cell r="D1898" t="str">
            <v>Larus minutus</v>
          </cell>
          <cell r="E1898" t="str">
            <v>Pallas, 1776</v>
          </cell>
          <cell r="F1898" t="str">
            <v>R</v>
          </cell>
          <cell r="G1898" t="str">
            <v>LC</v>
          </cell>
          <cell r="H1898" t="str">
            <v>Y</v>
          </cell>
          <cell r="I1898" t="str">
            <v>Y</v>
          </cell>
          <cell r="M1898" t="str">
            <v>Y</v>
          </cell>
          <cell r="N1898" t="str">
            <v>Y</v>
          </cell>
          <cell r="P1898" t="str">
            <v>Y</v>
          </cell>
          <cell r="Q1898" t="str">
            <v>Y</v>
          </cell>
          <cell r="R1898" t="str">
            <v>Y</v>
          </cell>
        </row>
        <row r="1899">
          <cell r="C1899" t="str">
            <v>Ivory Gull</v>
          </cell>
          <cell r="D1899" t="str">
            <v>Pagophila eburnea</v>
          </cell>
          <cell r="E1899" t="str">
            <v>(Phipps, 1774)</v>
          </cell>
          <cell r="F1899" t="str">
            <v>R</v>
          </cell>
          <cell r="G1899" t="str">
            <v>NT</v>
          </cell>
          <cell r="H1899" t="str">
            <v>Y</v>
          </cell>
          <cell r="I1899" t="str">
            <v>Y</v>
          </cell>
          <cell r="M1899" t="str">
            <v>Y</v>
          </cell>
          <cell r="Q1899" t="str">
            <v>Y</v>
          </cell>
        </row>
        <row r="1900">
          <cell r="C1900" t="str">
            <v>Ross's Gull</v>
          </cell>
          <cell r="D1900" t="str">
            <v>Rhodostethia rosea</v>
          </cell>
          <cell r="E1900" t="str">
            <v>(MacGillivray, 1824)</v>
          </cell>
          <cell r="F1900" t="str">
            <v>R</v>
          </cell>
          <cell r="G1900" t="str">
            <v>LC</v>
          </cell>
          <cell r="H1900" t="str">
            <v>Y</v>
          </cell>
          <cell r="I1900" t="str">
            <v>Y</v>
          </cell>
          <cell r="M1900" t="str">
            <v>Y</v>
          </cell>
          <cell r="Q1900" t="str">
            <v>Y</v>
          </cell>
        </row>
        <row r="1901">
          <cell r="C1901" t="str">
            <v>Sabine's Gull</v>
          </cell>
          <cell r="D1901" t="str">
            <v>Xema sabini</v>
          </cell>
          <cell r="E1901" t="str">
            <v>(Sabine, 1819)</v>
          </cell>
          <cell r="F1901" t="str">
            <v>R</v>
          </cell>
          <cell r="G1901" t="str">
            <v>LC</v>
          </cell>
          <cell r="H1901" t="str">
            <v>Y</v>
          </cell>
          <cell r="I1901" t="str">
            <v>Y</v>
          </cell>
          <cell r="L1901" t="str">
            <v>Y</v>
          </cell>
          <cell r="M1901" t="str">
            <v>Y</v>
          </cell>
          <cell r="N1901" t="str">
            <v>Y</v>
          </cell>
          <cell r="P1901" t="str">
            <v>Y</v>
          </cell>
          <cell r="Q1901" t="str">
            <v>Y</v>
          </cell>
          <cell r="R1901" t="str">
            <v>Y</v>
          </cell>
          <cell r="V1901" t="str">
            <v>Larus sabini (1); Larus sabini (6); Larus sabini (7)</v>
          </cell>
        </row>
        <row r="1902">
          <cell r="C1902" t="str">
            <v>Swallow-tailed Gull</v>
          </cell>
          <cell r="D1902" t="str">
            <v>Creagrus furcatus</v>
          </cell>
          <cell r="E1902" t="str">
            <v>(Néboux, 1842)</v>
          </cell>
          <cell r="F1902" t="str">
            <v>R</v>
          </cell>
          <cell r="G1902" t="str">
            <v>LC</v>
          </cell>
          <cell r="P1902" t="str">
            <v>Y</v>
          </cell>
          <cell r="Q1902" t="str">
            <v>Y</v>
          </cell>
          <cell r="R1902" t="str">
            <v>Y</v>
          </cell>
        </row>
        <row r="1903">
          <cell r="C1903" t="str">
            <v>Black-legged Kittiwake</v>
          </cell>
          <cell r="D1903" t="str">
            <v>Rissa tridactyla</v>
          </cell>
          <cell r="E1903" t="str">
            <v>(Linnaeus, 1758)</v>
          </cell>
          <cell r="F1903" t="str">
            <v>R</v>
          </cell>
          <cell r="G1903" t="str">
            <v>LC</v>
          </cell>
          <cell r="H1903" t="str">
            <v>Y</v>
          </cell>
          <cell r="I1903" t="str">
            <v>Y</v>
          </cell>
          <cell r="M1903" t="str">
            <v>Y</v>
          </cell>
          <cell r="N1903" t="str">
            <v>Y</v>
          </cell>
          <cell r="P1903" t="str">
            <v>Y</v>
          </cell>
          <cell r="Q1903" t="str">
            <v>Y</v>
          </cell>
          <cell r="R1903" t="str">
            <v>Y</v>
          </cell>
          <cell r="W1903" t="str">
            <v>Kittiwake (6); Kittiwake (7)</v>
          </cell>
        </row>
        <row r="1904">
          <cell r="C1904" t="str">
            <v>Red-legged Kittiwake</v>
          </cell>
          <cell r="D1904" t="str">
            <v>Rissa brevirostris</v>
          </cell>
          <cell r="E1904" t="str">
            <v>(Bruch, 1853)</v>
          </cell>
          <cell r="F1904" t="str">
            <v>R</v>
          </cell>
          <cell r="G1904" t="str">
            <v>VU</v>
          </cell>
          <cell r="I1904" t="str">
            <v>Y</v>
          </cell>
          <cell r="Q1904" t="str">
            <v>Y</v>
          </cell>
        </row>
        <row r="1905">
          <cell r="C1905" t="str">
            <v>Gull-billed Tern</v>
          </cell>
          <cell r="D1905" t="str">
            <v>Sterna nilotica</v>
          </cell>
          <cell r="E1905" t="str">
            <v>Gmelin, 1789</v>
          </cell>
          <cell r="F1905" t="str">
            <v>R</v>
          </cell>
          <cell r="G1905" t="str">
            <v>LC</v>
          </cell>
          <cell r="H1905" t="str">
            <v>Y</v>
          </cell>
          <cell r="I1905" t="str">
            <v>Y</v>
          </cell>
          <cell r="L1905" t="str">
            <v>Y</v>
          </cell>
          <cell r="M1905" t="str">
            <v>Y</v>
          </cell>
          <cell r="N1905" t="str">
            <v>Y</v>
          </cell>
          <cell r="P1905" t="str">
            <v>Y</v>
          </cell>
          <cell r="Q1905" t="str">
            <v>Y</v>
          </cell>
          <cell r="R1905" t="str">
            <v>Y</v>
          </cell>
          <cell r="S1905" t="str">
            <v>Y</v>
          </cell>
          <cell r="V1905" t="str">
            <v>Gelochelidon nilotica (2); Gelochelidon nilotica (5); Gelochelidon nilotica (6); Gelochelidon nilotica (11); Gelochelidon nilotica (12)</v>
          </cell>
          <cell r="X1905"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06">
          <cell r="C1906" t="str">
            <v>Caspian Tern</v>
          </cell>
          <cell r="D1906" t="str">
            <v>Sterna caspia</v>
          </cell>
          <cell r="E1906" t="str">
            <v>Pallas, 1770</v>
          </cell>
          <cell r="F1906" t="str">
            <v>R</v>
          </cell>
          <cell r="G1906" t="str">
            <v>LC</v>
          </cell>
          <cell r="H1906" t="str">
            <v>Y</v>
          </cell>
          <cell r="I1906" t="str">
            <v>Y</v>
          </cell>
          <cell r="L1906" t="str">
            <v>Y</v>
          </cell>
          <cell r="M1906" t="str">
            <v>Y</v>
          </cell>
          <cell r="N1906" t="str">
            <v>Y</v>
          </cell>
          <cell r="P1906" t="str">
            <v>Y</v>
          </cell>
          <cell r="Q1906" t="str">
            <v>Y</v>
          </cell>
          <cell r="R1906" t="str">
            <v>Y</v>
          </cell>
          <cell r="S1906" t="str">
            <v>Y</v>
          </cell>
          <cell r="V1906" t="str">
            <v>Hydroprogne caspia (2); Hydroprogne caspia (5); Hydroprogne caspia (11)</v>
          </cell>
          <cell r="X1906"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07">
          <cell r="C1907" t="str">
            <v>River Tern</v>
          </cell>
          <cell r="D1907" t="str">
            <v>Sterna aurantia</v>
          </cell>
          <cell r="E1907" t="str">
            <v>Gray, 1831</v>
          </cell>
          <cell r="F1907" t="str">
            <v>R</v>
          </cell>
          <cell r="G1907" t="str">
            <v>LC</v>
          </cell>
          <cell r="Q1907" t="str">
            <v>Y</v>
          </cell>
          <cell r="X1907"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08">
          <cell r="C1908" t="str">
            <v>Royal Tern</v>
          </cell>
          <cell r="D1908" t="str">
            <v>Sterna maxima</v>
          </cell>
          <cell r="E1908" t="str">
            <v>Boddaert, 1783</v>
          </cell>
          <cell r="F1908" t="str">
            <v>R</v>
          </cell>
          <cell r="G1908" t="str">
            <v>LC</v>
          </cell>
          <cell r="H1908" t="str">
            <v>Y</v>
          </cell>
          <cell r="I1908" t="str">
            <v>Y</v>
          </cell>
          <cell r="M1908" t="str">
            <v>Y</v>
          </cell>
          <cell r="N1908" t="str">
            <v>Y</v>
          </cell>
          <cell r="P1908" t="str">
            <v>Y</v>
          </cell>
          <cell r="Q1908" t="str">
            <v>Y</v>
          </cell>
          <cell r="R1908" t="str">
            <v>Y</v>
          </cell>
          <cell r="V1908" t="str">
            <v>Thalasseus maximus (2); Thalasseus maximus (11)</v>
          </cell>
          <cell r="X1908"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09">
          <cell r="C1909" t="str">
            <v>Elegant Tern</v>
          </cell>
          <cell r="D1909" t="str">
            <v>Sterna elegans</v>
          </cell>
          <cell r="E1909" t="str">
            <v>Gambel, 1849</v>
          </cell>
          <cell r="F1909" t="str">
            <v>R</v>
          </cell>
          <cell r="G1909" t="str">
            <v>NT</v>
          </cell>
          <cell r="H1909" t="str">
            <v>Y</v>
          </cell>
          <cell r="I1909" t="str">
            <v>Y</v>
          </cell>
          <cell r="P1909" t="str">
            <v>Y</v>
          </cell>
          <cell r="Q1909" t="str">
            <v>Y</v>
          </cell>
          <cell r="R1909" t="str">
            <v>Y</v>
          </cell>
          <cell r="V1909" t="str">
            <v>Thalasseus elegans (2); Thalasseus elegans (11)</v>
          </cell>
          <cell r="X1909"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10">
          <cell r="C1910" t="str">
            <v>Lesser Crested Tern</v>
          </cell>
          <cell r="D1910" t="str">
            <v>Sterna bengalensis</v>
          </cell>
          <cell r="E1910" t="str">
            <v>Lesson, 1831</v>
          </cell>
          <cell r="F1910" t="str">
            <v>R</v>
          </cell>
          <cell r="G1910" t="str">
            <v>LC</v>
          </cell>
          <cell r="H1910" t="str">
            <v>Y</v>
          </cell>
          <cell r="L1910" t="str">
            <v>Y</v>
          </cell>
          <cell r="M1910" t="str">
            <v>Y</v>
          </cell>
          <cell r="N1910" t="str">
            <v>Y</v>
          </cell>
          <cell r="Q1910" t="str">
            <v>Y</v>
          </cell>
          <cell r="V1910" t="str">
            <v>Thalasseus bengalensis (5)</v>
          </cell>
          <cell r="W1910" t="str">
            <v>Lesser Crested-Tern (10)</v>
          </cell>
          <cell r="X1910"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11">
          <cell r="C1911" t="str">
            <v>Great Crested Tern</v>
          </cell>
          <cell r="D1911" t="str">
            <v>Sterna bergii</v>
          </cell>
          <cell r="E1911" t="str">
            <v>Lichtenstein, 1823</v>
          </cell>
          <cell r="F1911" t="str">
            <v>R</v>
          </cell>
          <cell r="G1911" t="str">
            <v>LC</v>
          </cell>
          <cell r="H1911" t="str">
            <v>Y</v>
          </cell>
          <cell r="I1911" t="str">
            <v>Y</v>
          </cell>
          <cell r="L1911" t="str">
            <v>Y</v>
          </cell>
          <cell r="M1911" t="str">
            <v>Y</v>
          </cell>
          <cell r="N1911" t="str">
            <v>Y</v>
          </cell>
          <cell r="Q1911" t="str">
            <v>Y</v>
          </cell>
          <cell r="S1911" t="str">
            <v>Y</v>
          </cell>
          <cell r="V1911" t="str">
            <v>Thalasseus bergii (2); Thalasseus bergii (5)</v>
          </cell>
          <cell r="W1911" t="str">
            <v>Greater Crested Tern (1); Crested Tern (5); Swift Tern (6); Swift Tern (7); Great Crested-Tern (10); Crested Tern (12); Swift Tern (15)</v>
          </cell>
          <cell r="X191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12">
          <cell r="C1912" t="str">
            <v>Chinese Crested Tern</v>
          </cell>
          <cell r="D1912" t="str">
            <v>Sterna bernsteini</v>
          </cell>
          <cell r="E1912" t="str">
            <v>Schlegel, 1863</v>
          </cell>
          <cell r="F1912" t="str">
            <v>R</v>
          </cell>
          <cell r="G1912" t="str">
            <v>CR</v>
          </cell>
          <cell r="Q1912" t="str">
            <v>Y</v>
          </cell>
          <cell r="W1912" t="str">
            <v>Chinese Crested-Tern (10)</v>
          </cell>
          <cell r="X1912"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13">
          <cell r="C1913" t="str">
            <v>Sandwich Tern</v>
          </cell>
          <cell r="D1913" t="str">
            <v>Sterna sandvicensis</v>
          </cell>
          <cell r="E1913" t="str">
            <v>Latham, 1787</v>
          </cell>
          <cell r="F1913" t="str">
            <v>R</v>
          </cell>
          <cell r="G1913" t="str">
            <v>LC</v>
          </cell>
          <cell r="H1913" t="str">
            <v>Y</v>
          </cell>
          <cell r="I1913" t="str">
            <v>Y</v>
          </cell>
          <cell r="M1913" t="str">
            <v>Y</v>
          </cell>
          <cell r="N1913" t="str">
            <v>Y</v>
          </cell>
          <cell r="P1913" t="str">
            <v>Y</v>
          </cell>
          <cell r="Q1913" t="str">
            <v>Y</v>
          </cell>
          <cell r="R1913" t="str">
            <v>Y</v>
          </cell>
          <cell r="V1913" t="str">
            <v>Thalasseus sandvicensis (2); Thalasseus sandvicensis (11)</v>
          </cell>
          <cell r="X1913"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14">
          <cell r="C1914" t="str">
            <v>Roseate Tern</v>
          </cell>
          <cell r="D1914" t="str">
            <v>Sterna dougallii</v>
          </cell>
          <cell r="E1914" t="str">
            <v>Montagu, 1813</v>
          </cell>
          <cell r="F1914" t="str">
            <v>R</v>
          </cell>
          <cell r="G1914" t="str">
            <v>LC</v>
          </cell>
          <cell r="H1914" t="str">
            <v>Y</v>
          </cell>
          <cell r="I1914" t="str">
            <v>Y</v>
          </cell>
          <cell r="L1914" t="str">
            <v>Y</v>
          </cell>
          <cell r="M1914" t="str">
            <v>Y</v>
          </cell>
          <cell r="N1914" t="str">
            <v>Y</v>
          </cell>
          <cell r="P1914" t="str">
            <v>Y</v>
          </cell>
          <cell r="Q1914" t="str">
            <v>Y</v>
          </cell>
          <cell r="R1914" t="str">
            <v>Y</v>
          </cell>
          <cell r="X1914"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15">
          <cell r="C1915" t="str">
            <v>White-fronted Tern</v>
          </cell>
          <cell r="D1915" t="str">
            <v>Sterna striata</v>
          </cell>
          <cell r="E1915" t="str">
            <v>Gmelin, 1789</v>
          </cell>
          <cell r="F1915" t="str">
            <v>R</v>
          </cell>
          <cell r="G1915" t="str">
            <v>LC</v>
          </cell>
          <cell r="L1915" t="str">
            <v>Y</v>
          </cell>
          <cell r="Q1915" t="str">
            <v>Y</v>
          </cell>
          <cell r="S1915" t="str">
            <v>Y</v>
          </cell>
          <cell r="X1915"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16">
          <cell r="C1916" t="str">
            <v>Black-naped Tern</v>
          </cell>
          <cell r="D1916" t="str">
            <v>Sterna sumatrana</v>
          </cell>
          <cell r="E1916" t="str">
            <v>Raffles, 1822</v>
          </cell>
          <cell r="F1916" t="str">
            <v>R</v>
          </cell>
          <cell r="G1916" t="str">
            <v>LC</v>
          </cell>
          <cell r="L1916" t="str">
            <v>Y</v>
          </cell>
          <cell r="N1916" t="str">
            <v>Y</v>
          </cell>
          <cell r="Q1916" t="str">
            <v>Y</v>
          </cell>
          <cell r="X1916"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17">
          <cell r="C1917" t="str">
            <v>South American Tern</v>
          </cell>
          <cell r="D1917" t="str">
            <v>Sterna hirundinacea</v>
          </cell>
          <cell r="E1917" t="str">
            <v>Lesson, 1831</v>
          </cell>
          <cell r="F1917" t="str">
            <v>R</v>
          </cell>
          <cell r="G1917" t="str">
            <v>LC</v>
          </cell>
          <cell r="P1917" t="str">
            <v>Y</v>
          </cell>
          <cell r="Q1917" t="str">
            <v>Y</v>
          </cell>
          <cell r="R1917" t="str">
            <v>Y</v>
          </cell>
          <cell r="X1917"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18">
          <cell r="C1918" t="str">
            <v>Common Tern</v>
          </cell>
          <cell r="D1918" t="str">
            <v>Sterna hirundo</v>
          </cell>
          <cell r="E1918" t="str">
            <v>Linnaeus, 1758</v>
          </cell>
          <cell r="F1918" t="str">
            <v>R</v>
          </cell>
          <cell r="G1918" t="str">
            <v>LC</v>
          </cell>
          <cell r="H1918" t="str">
            <v>Y</v>
          </cell>
          <cell r="I1918" t="str">
            <v>Y</v>
          </cell>
          <cell r="L1918" t="str">
            <v>Y</v>
          </cell>
          <cell r="M1918" t="str">
            <v>Y</v>
          </cell>
          <cell r="N1918" t="str">
            <v>Y</v>
          </cell>
          <cell r="P1918" t="str">
            <v>Y</v>
          </cell>
          <cell r="Q1918" t="str">
            <v>Y</v>
          </cell>
          <cell r="R1918" t="str">
            <v>Y</v>
          </cell>
          <cell r="S1918" t="str">
            <v>Y</v>
          </cell>
          <cell r="X1918"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19">
          <cell r="C1919" t="str">
            <v>Arctic Tern</v>
          </cell>
          <cell r="D1919" t="str">
            <v>Sterna paradisaea</v>
          </cell>
          <cell r="E1919" t="str">
            <v>Pontoppidan, 1763</v>
          </cell>
          <cell r="F1919" t="str">
            <v>R</v>
          </cell>
          <cell r="G1919" t="str">
            <v>LC</v>
          </cell>
          <cell r="H1919" t="str">
            <v>Y</v>
          </cell>
          <cell r="I1919" t="str">
            <v>Y</v>
          </cell>
          <cell r="L1919" t="str">
            <v>Y</v>
          </cell>
          <cell r="M1919" t="str">
            <v>Y</v>
          </cell>
          <cell r="N1919" t="str">
            <v>Y</v>
          </cell>
          <cell r="P1919" t="str">
            <v>Y</v>
          </cell>
          <cell r="Q1919" t="str">
            <v>Y</v>
          </cell>
          <cell r="R1919" t="str">
            <v>Y</v>
          </cell>
          <cell r="S1919" t="str">
            <v>Y</v>
          </cell>
          <cell r="X1919"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20">
          <cell r="C1920" t="str">
            <v>Antarctic Tern</v>
          </cell>
          <cell r="D1920" t="str">
            <v>Sterna vittata</v>
          </cell>
          <cell r="E1920" t="str">
            <v>Gmelin, 1789</v>
          </cell>
          <cell r="F1920" t="str">
            <v>R</v>
          </cell>
          <cell r="G1920" t="str">
            <v>LC</v>
          </cell>
          <cell r="L1920" t="str">
            <v>Y</v>
          </cell>
          <cell r="N1920" t="str">
            <v>Y</v>
          </cell>
          <cell r="P1920" t="str">
            <v>Y</v>
          </cell>
          <cell r="Q1920" t="str">
            <v>Y</v>
          </cell>
          <cell r="R1920" t="str">
            <v>Y</v>
          </cell>
          <cell r="S1920" t="str">
            <v>Y</v>
          </cell>
          <cell r="X1920"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21">
          <cell r="C1921" t="str">
            <v>Kerguelen Tern</v>
          </cell>
          <cell r="D1921" t="str">
            <v>Sterna virgata</v>
          </cell>
          <cell r="E1921" t="str">
            <v>Cabanis, 1875</v>
          </cell>
          <cell r="F1921" t="str">
            <v>R</v>
          </cell>
          <cell r="G1921" t="str">
            <v>NT</v>
          </cell>
          <cell r="Q1921" t="str">
            <v>Y</v>
          </cell>
          <cell r="X192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22">
          <cell r="C1922" t="str">
            <v>Forster's Tern</v>
          </cell>
          <cell r="D1922" t="str">
            <v>Sterna forsteri</v>
          </cell>
          <cell r="E1922" t="str">
            <v>Nuttall, 1834</v>
          </cell>
          <cell r="F1922" t="str">
            <v>R</v>
          </cell>
          <cell r="G1922" t="str">
            <v>LC</v>
          </cell>
          <cell r="H1922" t="str">
            <v>Y</v>
          </cell>
          <cell r="I1922" t="str">
            <v>Y</v>
          </cell>
          <cell r="M1922" t="str">
            <v>Y</v>
          </cell>
          <cell r="P1922" t="str">
            <v>Y</v>
          </cell>
          <cell r="Q1922" t="str">
            <v>Y</v>
          </cell>
          <cell r="R1922" t="str">
            <v>Y</v>
          </cell>
          <cell r="X1922"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23">
          <cell r="C1923" t="str">
            <v>Snowy-crowned Tern</v>
          </cell>
          <cell r="D1923" t="str">
            <v>Sterna trudeaui</v>
          </cell>
          <cell r="E1923" t="str">
            <v>Audubon, 1838</v>
          </cell>
          <cell r="F1923" t="str">
            <v>R</v>
          </cell>
          <cell r="G1923" t="str">
            <v>LC</v>
          </cell>
          <cell r="P1923" t="str">
            <v>Y</v>
          </cell>
          <cell r="Q1923" t="str">
            <v>Y</v>
          </cell>
          <cell r="R1923" t="str">
            <v>Y</v>
          </cell>
          <cell r="X1923"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24">
          <cell r="C1924" t="str">
            <v>Little Tern</v>
          </cell>
          <cell r="D1924" t="str">
            <v>Sterna albifrons</v>
          </cell>
          <cell r="E1924" t="str">
            <v>Pallas, 1764</v>
          </cell>
          <cell r="F1924" t="str">
            <v>R</v>
          </cell>
          <cell r="G1924" t="str">
            <v>LC</v>
          </cell>
          <cell r="H1924" t="str">
            <v>Y</v>
          </cell>
          <cell r="I1924" t="str">
            <v>Y</v>
          </cell>
          <cell r="L1924" t="str">
            <v>Y</v>
          </cell>
          <cell r="M1924" t="str">
            <v>Y</v>
          </cell>
          <cell r="N1924" t="str">
            <v>Y</v>
          </cell>
          <cell r="Q1924" t="str">
            <v>Y</v>
          </cell>
          <cell r="S1924" t="str">
            <v>Y</v>
          </cell>
          <cell r="V1924" t="str">
            <v>Sternula albifrons (2); Sternula albifrons (5)</v>
          </cell>
          <cell r="X1924"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25">
          <cell r="C1925" t="str">
            <v>Saunders's Tern</v>
          </cell>
          <cell r="D1925" t="str">
            <v>Sterna saundersi</v>
          </cell>
          <cell r="E1925" t="str">
            <v>Hume, 1877</v>
          </cell>
          <cell r="F1925" t="str">
            <v>R</v>
          </cell>
          <cell r="G1925" t="str">
            <v>LC</v>
          </cell>
          <cell r="H1925" t="str">
            <v>Y</v>
          </cell>
          <cell r="M1925" t="str">
            <v>Y</v>
          </cell>
          <cell r="N1925" t="str">
            <v>Y</v>
          </cell>
          <cell r="Q1925" t="str">
            <v>Y</v>
          </cell>
          <cell r="W1925" t="str">
            <v>Saunders' Little Tern (6)</v>
          </cell>
          <cell r="X1925"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26">
          <cell r="C1926" t="str">
            <v>Least Tern</v>
          </cell>
          <cell r="D1926" t="str">
            <v>Sterna antillarum</v>
          </cell>
          <cell r="E1926" t="str">
            <v>(Lesson, 1847)</v>
          </cell>
          <cell r="F1926" t="str">
            <v>R</v>
          </cell>
          <cell r="G1926" t="str">
            <v>LC</v>
          </cell>
          <cell r="I1926" t="str">
            <v>Y</v>
          </cell>
          <cell r="P1926" t="str">
            <v>Y</v>
          </cell>
          <cell r="Q1926" t="str">
            <v>Y</v>
          </cell>
          <cell r="R1926" t="str">
            <v>Y</v>
          </cell>
          <cell r="V1926" t="str">
            <v>Sternula antillarum (2)</v>
          </cell>
          <cell r="X1926"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27">
          <cell r="C1927" t="str">
            <v>Yellow-billed Tern</v>
          </cell>
          <cell r="D1927" t="str">
            <v>Sterna superciliaris</v>
          </cell>
          <cell r="E1927" t="str">
            <v>Vieillot, 1819</v>
          </cell>
          <cell r="F1927" t="str">
            <v>R</v>
          </cell>
          <cell r="G1927" t="str">
            <v>LC</v>
          </cell>
          <cell r="I1927" t="str">
            <v>Y</v>
          </cell>
          <cell r="P1927" t="str">
            <v>Y</v>
          </cell>
          <cell r="Q1927" t="str">
            <v>Y</v>
          </cell>
          <cell r="R1927" t="str">
            <v>Y</v>
          </cell>
          <cell r="V1927" t="str">
            <v>Sternula superciliaris (2)</v>
          </cell>
          <cell r="X1927"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28">
          <cell r="C1928" t="str">
            <v>Peruvian Tern</v>
          </cell>
          <cell r="D1928" t="str">
            <v>Sterna lorata</v>
          </cell>
          <cell r="E1928" t="str">
            <v>Philippi &amp; Landbeck, 1861</v>
          </cell>
          <cell r="F1928" t="str">
            <v>R</v>
          </cell>
          <cell r="G1928" t="str">
            <v>EN</v>
          </cell>
          <cell r="P1928" t="str">
            <v>Y</v>
          </cell>
          <cell r="Q1928" t="str">
            <v>Y</v>
          </cell>
          <cell r="R1928" t="str">
            <v>Y</v>
          </cell>
          <cell r="X1928"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29">
          <cell r="C1929" t="str">
            <v>Fairy Tern</v>
          </cell>
          <cell r="D1929" t="str">
            <v>Sterna nereis</v>
          </cell>
          <cell r="E1929" t="str">
            <v>(Gould, 1843)</v>
          </cell>
          <cell r="F1929" t="str">
            <v>R</v>
          </cell>
          <cell r="G1929" t="str">
            <v>VU</v>
          </cell>
          <cell r="L1929" t="str">
            <v>Y</v>
          </cell>
          <cell r="Q1929" t="str">
            <v>Y</v>
          </cell>
          <cell r="S1929" t="str">
            <v>Y</v>
          </cell>
          <cell r="V1929" t="str">
            <v>Sternula nereis (5)</v>
          </cell>
          <cell r="X1929"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30">
          <cell r="C1930" t="str">
            <v>Damara Tern</v>
          </cell>
          <cell r="D1930" t="str">
            <v>Sterna balaenarum</v>
          </cell>
          <cell r="E1930" t="str">
            <v>(Strickland, 1852)</v>
          </cell>
          <cell r="F1930" t="str">
            <v>R</v>
          </cell>
          <cell r="G1930" t="str">
            <v>NT</v>
          </cell>
          <cell r="N1930" t="str">
            <v>Y</v>
          </cell>
          <cell r="Q1930" t="str">
            <v>Y</v>
          </cell>
          <cell r="X1930"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31">
          <cell r="C1931" t="str">
            <v>White-cheeked Tern</v>
          </cell>
          <cell r="D1931" t="str">
            <v>Sterna repressa</v>
          </cell>
          <cell r="E1931" t="str">
            <v>Hartert, 1916</v>
          </cell>
          <cell r="F1931" t="str">
            <v>R</v>
          </cell>
          <cell r="G1931" t="str">
            <v>LC</v>
          </cell>
          <cell r="H1931" t="str">
            <v>Y</v>
          </cell>
          <cell r="M1931" t="str">
            <v>Y</v>
          </cell>
          <cell r="N1931" t="str">
            <v>Y</v>
          </cell>
          <cell r="Q1931" t="str">
            <v>Y</v>
          </cell>
          <cell r="X193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32">
          <cell r="C1932" t="str">
            <v>Black-bellied Tern</v>
          </cell>
          <cell r="D1932" t="str">
            <v>Sterna acuticauda</v>
          </cell>
          <cell r="E1932" t="str">
            <v>Gray, 1832</v>
          </cell>
          <cell r="F1932" t="str">
            <v>R</v>
          </cell>
          <cell r="G1932" t="str">
            <v>NT</v>
          </cell>
          <cell r="Q1932" t="str">
            <v>Y</v>
          </cell>
          <cell r="X1932"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33">
          <cell r="C1933" t="str">
            <v>Aleutian Tern</v>
          </cell>
          <cell r="D1933" t="str">
            <v>Sterna aleutica</v>
          </cell>
          <cell r="E1933" t="str">
            <v>Baird, 1869</v>
          </cell>
          <cell r="F1933" t="str">
            <v>R</v>
          </cell>
          <cell r="G1933" t="str">
            <v>LC</v>
          </cell>
          <cell r="H1933" t="str">
            <v>Y</v>
          </cell>
          <cell r="I1933" t="str">
            <v>Y</v>
          </cell>
          <cell r="M1933" t="str">
            <v>Y</v>
          </cell>
          <cell r="Q1933" t="str">
            <v>Y</v>
          </cell>
          <cell r="V1933" t="str">
            <v>Onychoprion aleuticus (2)</v>
          </cell>
          <cell r="X1933"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34">
          <cell r="C1934" t="str">
            <v>Grey-backed Tern</v>
          </cell>
          <cell r="D1934" t="str">
            <v>Sterna lunata</v>
          </cell>
          <cell r="E1934" t="str">
            <v>Peale, 1848</v>
          </cell>
          <cell r="F1934" t="str">
            <v>R</v>
          </cell>
          <cell r="G1934" t="str">
            <v>LC</v>
          </cell>
          <cell r="I1934" t="str">
            <v>Y</v>
          </cell>
          <cell r="Q1934" t="str">
            <v>Y</v>
          </cell>
          <cell r="V1934" t="str">
            <v>Onychoprion lunatus (2)</v>
          </cell>
          <cell r="W1934" t="str">
            <v>Gray-backed Tern (2); Spectacled Tern (15)</v>
          </cell>
          <cell r="X1934"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35">
          <cell r="C1935" t="str">
            <v>Bridled Tern</v>
          </cell>
          <cell r="D1935" t="str">
            <v>Sterna anaethetus</v>
          </cell>
          <cell r="E1935" t="str">
            <v>Scopoli, 1786</v>
          </cell>
          <cell r="F1935" t="str">
            <v>R</v>
          </cell>
          <cell r="G1935" t="str">
            <v>LC</v>
          </cell>
          <cell r="H1935" t="str">
            <v>Y</v>
          </cell>
          <cell r="I1935" t="str">
            <v>Y</v>
          </cell>
          <cell r="L1935" t="str">
            <v>Y</v>
          </cell>
          <cell r="M1935" t="str">
            <v>Y</v>
          </cell>
          <cell r="N1935" t="str">
            <v>Y</v>
          </cell>
          <cell r="P1935" t="str">
            <v>Y</v>
          </cell>
          <cell r="Q1935" t="str">
            <v>Y</v>
          </cell>
          <cell r="R1935" t="str">
            <v>Y</v>
          </cell>
          <cell r="S1935" t="str">
            <v>Y</v>
          </cell>
          <cell r="V1935" t="str">
            <v>Onychoprion anaethetus (2); Onychoprion anaethetus (5)</v>
          </cell>
          <cell r="X1935"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36">
          <cell r="C1936" t="str">
            <v>Sooty Tern</v>
          </cell>
          <cell r="D1936" t="str">
            <v>Sterna fuscata</v>
          </cell>
          <cell r="E1936" t="str">
            <v>Linnaeus, 1766</v>
          </cell>
          <cell r="F1936" t="str">
            <v>R</v>
          </cell>
          <cell r="G1936" t="str">
            <v>LC</v>
          </cell>
          <cell r="H1936" t="str">
            <v>Y</v>
          </cell>
          <cell r="I1936" t="str">
            <v>Y</v>
          </cell>
          <cell r="L1936" t="str">
            <v>Y</v>
          </cell>
          <cell r="M1936" t="str">
            <v>Y</v>
          </cell>
          <cell r="N1936" t="str">
            <v>Y</v>
          </cell>
          <cell r="P1936" t="str">
            <v>Y</v>
          </cell>
          <cell r="Q1936" t="str">
            <v>Y</v>
          </cell>
          <cell r="R1936" t="str">
            <v>Y</v>
          </cell>
          <cell r="S1936" t="str">
            <v>Y</v>
          </cell>
          <cell r="V1936" t="str">
            <v>Onychoprion fuscatus (2); Onychoprion fuscata (5)</v>
          </cell>
          <cell r="X1936"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37">
          <cell r="C1937" t="str">
            <v>Black-fronted Tern</v>
          </cell>
          <cell r="D1937" t="str">
            <v>Sterna albostriata</v>
          </cell>
          <cell r="E1937" t="str">
            <v>(Gray, 1845)</v>
          </cell>
          <cell r="F1937" t="str">
            <v>R</v>
          </cell>
          <cell r="G1937" t="str">
            <v>EN</v>
          </cell>
          <cell r="Q1937" t="str">
            <v>Y</v>
          </cell>
          <cell r="S1937" t="str">
            <v>Y</v>
          </cell>
          <cell r="V1937" t="str">
            <v>Chlidonias albostriatus (10)</v>
          </cell>
          <cell r="X1937"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1938">
          <cell r="C1938" t="str">
            <v>Whiskered Tern</v>
          </cell>
          <cell r="D1938" t="str">
            <v>Chlidonias hybrida</v>
          </cell>
          <cell r="E1938" t="str">
            <v>(Pallas, 1811)</v>
          </cell>
          <cell r="F1938" t="str">
            <v>R</v>
          </cell>
          <cell r="G1938" t="str">
            <v>LC</v>
          </cell>
          <cell r="H1938" t="str">
            <v>Y</v>
          </cell>
          <cell r="I1938" t="str">
            <v>Y</v>
          </cell>
          <cell r="L1938" t="str">
            <v>Y</v>
          </cell>
          <cell r="M1938" t="str">
            <v>Y</v>
          </cell>
          <cell r="N1938" t="str">
            <v>Y</v>
          </cell>
          <cell r="Q1938" t="str">
            <v>Y</v>
          </cell>
          <cell r="S1938" t="str">
            <v>Y</v>
          </cell>
          <cell r="V1938" t="str">
            <v>Chlidonias hybridus (6); Chlidonias hybridus (7); Chlidonias hybridus (10)</v>
          </cell>
          <cell r="X1938" t="str">
            <v>Gender agreement of species name follows David and Gosselin (2002a).</v>
          </cell>
        </row>
        <row r="1939">
          <cell r="C1939" t="str">
            <v>White-winged Tern</v>
          </cell>
          <cell r="D1939" t="str">
            <v>Chlidonias leucopterus</v>
          </cell>
          <cell r="E1939" t="str">
            <v>(Temminck, 1815)</v>
          </cell>
          <cell r="F1939" t="str">
            <v>R</v>
          </cell>
          <cell r="G1939" t="str">
            <v>LC</v>
          </cell>
          <cell r="H1939" t="str">
            <v>Y</v>
          </cell>
          <cell r="I1939" t="str">
            <v>Y</v>
          </cell>
          <cell r="L1939" t="str">
            <v>Y</v>
          </cell>
          <cell r="M1939" t="str">
            <v>Y</v>
          </cell>
          <cell r="N1939" t="str">
            <v>Y</v>
          </cell>
          <cell r="Q1939" t="str">
            <v>Y</v>
          </cell>
          <cell r="R1939" t="str">
            <v>Y</v>
          </cell>
          <cell r="S1939" t="str">
            <v>Y</v>
          </cell>
          <cell r="W1939" t="str">
            <v>White-winged Black Tern (5); White-winged Black Tern (6); White-winged Black Tern (12)</v>
          </cell>
        </row>
        <row r="1940">
          <cell r="C1940" t="str">
            <v>Black Tern</v>
          </cell>
          <cell r="D1940" t="str">
            <v>Chlidonias niger</v>
          </cell>
          <cell r="E1940" t="str">
            <v>(Linnaeus, 1758)</v>
          </cell>
          <cell r="F1940" t="str">
            <v>R</v>
          </cell>
          <cell r="G1940" t="str">
            <v>LC</v>
          </cell>
          <cell r="H1940" t="str">
            <v>Y</v>
          </cell>
          <cell r="I1940" t="str">
            <v>Y</v>
          </cell>
          <cell r="L1940" t="str">
            <v>Y</v>
          </cell>
          <cell r="M1940" t="str">
            <v>Y</v>
          </cell>
          <cell r="N1940" t="str">
            <v>Y</v>
          </cell>
          <cell r="P1940" t="str">
            <v>Y</v>
          </cell>
          <cell r="Q1940" t="str">
            <v>Y</v>
          </cell>
          <cell r="R1940" t="str">
            <v>Y</v>
          </cell>
        </row>
        <row r="1941">
          <cell r="C1941" t="str">
            <v>Large-billed Tern</v>
          </cell>
          <cell r="D1941" t="str">
            <v>Phaetusa simplex</v>
          </cell>
          <cell r="E1941" t="str">
            <v>(Gmelin, 1789)</v>
          </cell>
          <cell r="F1941" t="str">
            <v>R</v>
          </cell>
          <cell r="G1941" t="str">
            <v>LC</v>
          </cell>
          <cell r="I1941" t="str">
            <v>Y</v>
          </cell>
          <cell r="P1941" t="str">
            <v>Y</v>
          </cell>
          <cell r="Q1941" t="str">
            <v>Y</v>
          </cell>
          <cell r="R1941" t="str">
            <v>Y</v>
          </cell>
        </row>
        <row r="1942">
          <cell r="C1942" t="str">
            <v>Brown Noddy</v>
          </cell>
          <cell r="D1942" t="str">
            <v>Anous stolidus</v>
          </cell>
          <cell r="E1942" t="str">
            <v>(Linnaeus, 1758)</v>
          </cell>
          <cell r="F1942" t="str">
            <v>R</v>
          </cell>
          <cell r="G1942" t="str">
            <v>LC</v>
          </cell>
          <cell r="H1942" t="str">
            <v>Y</v>
          </cell>
          <cell r="I1942" t="str">
            <v>Y</v>
          </cell>
          <cell r="L1942" t="str">
            <v>Y</v>
          </cell>
          <cell r="M1942" t="str">
            <v>Y</v>
          </cell>
          <cell r="N1942" t="str">
            <v>Y</v>
          </cell>
          <cell r="P1942" t="str">
            <v>Y</v>
          </cell>
          <cell r="Q1942" t="str">
            <v>Y</v>
          </cell>
          <cell r="R1942" t="str">
            <v>Y</v>
          </cell>
          <cell r="S1942" t="str">
            <v>Y</v>
          </cell>
          <cell r="W1942" t="str">
            <v>Common Noddy (5); Common Noddy (7); Common Noddy (12)</v>
          </cell>
        </row>
        <row r="1943">
          <cell r="C1943" t="str">
            <v>Black Noddy</v>
          </cell>
          <cell r="D1943" t="str">
            <v>Anous minutus</v>
          </cell>
          <cell r="E1943" t="str">
            <v>Boie, 1844</v>
          </cell>
          <cell r="F1943" t="str">
            <v>R</v>
          </cell>
          <cell r="G1943" t="str">
            <v>LC</v>
          </cell>
          <cell r="I1943" t="str">
            <v>Y</v>
          </cell>
          <cell r="L1943" t="str">
            <v>Y</v>
          </cell>
          <cell r="N1943" t="str">
            <v>Y</v>
          </cell>
          <cell r="P1943" t="str">
            <v>Y</v>
          </cell>
          <cell r="Q1943" t="str">
            <v>Y</v>
          </cell>
          <cell r="R1943" t="str">
            <v>Y</v>
          </cell>
          <cell r="X1943" t="str">
            <v>Anous tenuirostris and A. minutus (Sibley and Monroe 1990, 1993), cross-regional species, are retained as separate species contra Turbott (1990) who includes minutus as a subspecies of tenuirostris.</v>
          </cell>
        </row>
        <row r="1944">
          <cell r="C1944" t="str">
            <v>Lesser Noddy</v>
          </cell>
          <cell r="D1944" t="str">
            <v>Anous tenuirostris</v>
          </cell>
          <cell r="E1944" t="str">
            <v>(Temminck, 1823)</v>
          </cell>
          <cell r="F1944" t="str">
            <v>R</v>
          </cell>
          <cell r="G1944" t="str">
            <v>LC</v>
          </cell>
          <cell r="L1944" t="str">
            <v>Y</v>
          </cell>
          <cell r="N1944" t="str">
            <v>Y</v>
          </cell>
          <cell r="Q1944" t="str">
            <v>Y</v>
          </cell>
          <cell r="W1944" t="str">
            <v>Sooty Noddy (15)</v>
          </cell>
          <cell r="X1944" t="str">
            <v>Anous tenuirostris and A. minutus (Sibley and Monroe 1990, 1993), cross-regional species, are retained as separate species contra Turbott (1990) who includes minutus as a subspecies of tenuirostris.</v>
          </cell>
        </row>
        <row r="1945">
          <cell r="D1945" t="str">
            <v>Anous tenuirostris</v>
          </cell>
          <cell r="E1945" t="str">
            <v>(Temminck, 1823)</v>
          </cell>
          <cell r="F1945" t="str">
            <v>NR</v>
          </cell>
          <cell r="G1945" t="str">
            <v>NR</v>
          </cell>
          <cell r="S1945" t="str">
            <v>Y</v>
          </cell>
          <cell r="X1945" t="str">
            <v>Anous tenuirostris and A. minutus (Sibley and Monroe 1990, 1993), cross-regional species, are retained as separate species contra Turbott (1990) who includes minutus as a subspecies of tenuirostris.</v>
          </cell>
        </row>
        <row r="1946">
          <cell r="C1946" t="str">
            <v>Blue Noddy</v>
          </cell>
          <cell r="D1946" t="str">
            <v>Procelsterna cerulea</v>
          </cell>
          <cell r="E1946" t="str">
            <v>(Bennett, 1840)</v>
          </cell>
          <cell r="F1946" t="str">
            <v>R</v>
          </cell>
          <cell r="G1946" t="str">
            <v>LC</v>
          </cell>
          <cell r="I1946" t="str">
            <v>Y</v>
          </cell>
          <cell r="L1946" t="str">
            <v>Y</v>
          </cell>
          <cell r="Q1946" t="str">
            <v>Y</v>
          </cell>
          <cell r="R1946" t="str">
            <v>Y</v>
          </cell>
          <cell r="S1946" t="str">
            <v>Y</v>
          </cell>
          <cell r="W1946" t="str">
            <v>Blue-gray Noddy (2); Grey Ternlet (5); Blue-grey Noddy (12)</v>
          </cell>
          <cell r="X1946" t="str">
            <v>Procelsterna cerulea (Sibley and Monroe 1990, 1993) was split into P. cerulea and P. albivitta by SACC (2005). This treatment is not followed by the BirdLife Taxonomic Working Group because other potential subspecies of P. albivitta (albivitta and skottsbergii) are not split by other standard sources: AOU (1998), Christidis and Boles (1994), Sibley and Monroe (1990, 1993) and Turbott (1990).</v>
          </cell>
        </row>
        <row r="1947">
          <cell r="D1947" t="str">
            <v>Procelsterna albivitta</v>
          </cell>
          <cell r="E1947" t="str">
            <v>Bonaparte, 1856</v>
          </cell>
          <cell r="F1947" t="str">
            <v>NR</v>
          </cell>
          <cell r="G1947" t="str">
            <v>NR</v>
          </cell>
          <cell r="P1947" t="str">
            <v>Y</v>
          </cell>
          <cell r="X1947" t="str">
            <v>Procelsterna cerulea (Sibley and Monroe 1990, 1993) was split into P. cerulea and P. albivitta by SACC (2005). This treatment is not followed by the BirdLife Taxonomic Working Group because other potential subspecies of P. albivitta (albivitta and skottsbergii) are not split by other standard sources: AOU (1998), Christidis and Boles (1994), Sibley and Monroe (1990, 1993) and Turbott (1990).</v>
          </cell>
        </row>
        <row r="1948">
          <cell r="C1948" t="str">
            <v>Common White Tern</v>
          </cell>
          <cell r="D1948" t="str">
            <v>Gygis alba</v>
          </cell>
          <cell r="E1948" t="str">
            <v>(Sparrman, 1786)</v>
          </cell>
          <cell r="F1948" t="str">
            <v>R</v>
          </cell>
          <cell r="G1948" t="str">
            <v>LC</v>
          </cell>
          <cell r="I1948" t="str">
            <v>Y</v>
          </cell>
          <cell r="L1948" t="str">
            <v>Y</v>
          </cell>
          <cell r="N1948" t="str">
            <v>Y</v>
          </cell>
          <cell r="P1948" t="str">
            <v>Y</v>
          </cell>
          <cell r="Q1948" t="str">
            <v>Y</v>
          </cell>
          <cell r="R1948" t="str">
            <v>Y</v>
          </cell>
          <cell r="S1948" t="str">
            <v>Y</v>
          </cell>
          <cell r="W1948" t="str">
            <v>White Tern (2); White Tern (5); Fairy Tern (7); White Tern (9); Common White-Tern (10); Common White-Tern (11); White Tem (12); Angel Tern (15)</v>
          </cell>
        </row>
        <row r="1949">
          <cell r="C1949" t="str">
            <v>Little White Tern</v>
          </cell>
          <cell r="D1949" t="str">
            <v>Gygis microrhyncha</v>
          </cell>
          <cell r="E1949" t="str">
            <v>Saunders, 1876</v>
          </cell>
          <cell r="F1949" t="str">
            <v>R</v>
          </cell>
          <cell r="G1949" t="str">
            <v>LC</v>
          </cell>
          <cell r="Q1949" t="str">
            <v>Y</v>
          </cell>
          <cell r="W1949" t="str">
            <v>Little White-Tern (10)</v>
          </cell>
        </row>
        <row r="1950">
          <cell r="C1950" t="str">
            <v>Inca Tern</v>
          </cell>
          <cell r="D1950" t="str">
            <v>Larosterna inca</v>
          </cell>
          <cell r="E1950" t="str">
            <v>(Lesson, 1827)</v>
          </cell>
          <cell r="F1950" t="str">
            <v>R</v>
          </cell>
          <cell r="G1950" t="str">
            <v>NT</v>
          </cell>
          <cell r="I1950" t="str">
            <v>Y</v>
          </cell>
          <cell r="P1950" t="str">
            <v>Y</v>
          </cell>
          <cell r="Q1950" t="str">
            <v>Y</v>
          </cell>
          <cell r="R1950" t="str">
            <v>Y</v>
          </cell>
        </row>
        <row r="1951">
          <cell r="C1951" t="str">
            <v>Black Skimmer</v>
          </cell>
          <cell r="D1951" t="str">
            <v>Rynchops niger</v>
          </cell>
          <cell r="E1951" t="str">
            <v>Linnaeus, 1758</v>
          </cell>
          <cell r="F1951" t="str">
            <v>R</v>
          </cell>
          <cell r="G1951" t="str">
            <v>LC</v>
          </cell>
          <cell r="I1951" t="str">
            <v>Y</v>
          </cell>
          <cell r="P1951" t="str">
            <v>Y</v>
          </cell>
          <cell r="Q1951" t="str">
            <v>Y</v>
          </cell>
          <cell r="R1951" t="str">
            <v>Y</v>
          </cell>
          <cell r="V1951" t="str">
            <v>Rhynchops niger (11)</v>
          </cell>
        </row>
        <row r="1952">
          <cell r="C1952" t="str">
            <v>African Skimmer</v>
          </cell>
          <cell r="D1952" t="str">
            <v>Rynchops flavirostris</v>
          </cell>
          <cell r="E1952" t="str">
            <v>Vieillot, 1816</v>
          </cell>
          <cell r="F1952" t="str">
            <v>R</v>
          </cell>
          <cell r="G1952" t="str">
            <v>NT</v>
          </cell>
          <cell r="H1952" t="str">
            <v>Y</v>
          </cell>
          <cell r="M1952" t="str">
            <v>Y</v>
          </cell>
          <cell r="N1952" t="str">
            <v>Y</v>
          </cell>
          <cell r="Q1952" t="str">
            <v>Y</v>
          </cell>
        </row>
        <row r="1953">
          <cell r="C1953" t="str">
            <v>Indian Skimmer</v>
          </cell>
          <cell r="D1953" t="str">
            <v>Rynchops albicollis</v>
          </cell>
          <cell r="E1953" t="str">
            <v>Swainson, 1838</v>
          </cell>
          <cell r="F1953" t="str">
            <v>R</v>
          </cell>
          <cell r="G1953" t="str">
            <v>VU</v>
          </cell>
          <cell r="Q1953" t="str">
            <v>Y</v>
          </cell>
        </row>
        <row r="1954">
          <cell r="C1954" t="str">
            <v>Great Skua</v>
          </cell>
          <cell r="D1954" t="str">
            <v>Catharacta skua</v>
          </cell>
          <cell r="E1954" t="str">
            <v>Brünnich, 1764</v>
          </cell>
          <cell r="F1954" t="str">
            <v>R</v>
          </cell>
          <cell r="G1954" t="str">
            <v>LC</v>
          </cell>
          <cell r="I1954" t="str">
            <v>Y</v>
          </cell>
          <cell r="M1954" t="str">
            <v>Y</v>
          </cell>
          <cell r="N1954" t="str">
            <v>Y</v>
          </cell>
          <cell r="P1954" t="str">
            <v>Y</v>
          </cell>
          <cell r="Q1954" t="str">
            <v>Y</v>
          </cell>
          <cell r="R1954" t="str">
            <v>Y</v>
          </cell>
          <cell r="V1954" t="str">
            <v>Stercorarius skua (2); Stercorarius skua (6); Stercorarius skua (9)</v>
          </cell>
          <cell r="X1954" t="str">
            <v>Catharacta skua, C. lonnbergi,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v>
          </cell>
        </row>
        <row r="1955">
          <cell r="D1955" t="str">
            <v>Catharacta skua</v>
          </cell>
          <cell r="E1955" t="str">
            <v>Brünnich, 1764</v>
          </cell>
          <cell r="F1955" t="str">
            <v>NR</v>
          </cell>
          <cell r="G1955" t="str">
            <v>NR</v>
          </cell>
          <cell r="H1955" t="str">
            <v>Y</v>
          </cell>
          <cell r="S1955" t="str">
            <v>Y</v>
          </cell>
          <cell r="V1955" t="str">
            <v>Stercorarius skua (1)</v>
          </cell>
          <cell r="X1955" t="str">
            <v>Catharacta skua, C. lonnbergi,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v>
          </cell>
        </row>
        <row r="1956">
          <cell r="C1956" t="str">
            <v>Southern Skua</v>
          </cell>
          <cell r="D1956" t="str">
            <v>Catharacta antarctica</v>
          </cell>
          <cell r="E1956" t="str">
            <v>(Lesson, 1831)</v>
          </cell>
          <cell r="F1956" t="str">
            <v>R</v>
          </cell>
          <cell r="G1956" t="str">
            <v>LC</v>
          </cell>
          <cell r="N1956" t="str">
            <v>Y</v>
          </cell>
          <cell r="P1956" t="str">
            <v>Y</v>
          </cell>
          <cell r="Q1956" t="str">
            <v>Y</v>
          </cell>
          <cell r="R1956" t="str">
            <v>Y</v>
          </cell>
          <cell r="V1956" t="str">
            <v>Stercorarius antarcticus (9)</v>
          </cell>
          <cell r="W1956" t="str">
            <v>Subantarctic Skua (7); Brown Skua (9)</v>
          </cell>
          <cell r="X1956" t="str">
            <v>Catharacta skua, C. lonnbergi,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v>
          </cell>
        </row>
        <row r="1957">
          <cell r="C1957" t="str">
            <v>Brown Skua</v>
          </cell>
          <cell r="D1957" t="str">
            <v>Catharacta lonnbergi</v>
          </cell>
          <cell r="E1957" t="str">
            <v>Mathews, 1912</v>
          </cell>
          <cell r="F1957" t="str">
            <v>R</v>
          </cell>
          <cell r="G1957" t="str">
            <v>LC</v>
          </cell>
          <cell r="L1957" t="str">
            <v>Y</v>
          </cell>
          <cell r="Q1957" t="str">
            <v>Y</v>
          </cell>
          <cell r="V1957" t="str">
            <v>Stercorarius antarcticus (5)</v>
          </cell>
          <cell r="X1957" t="str">
            <v>Catharacta skua, C. lonnbergi,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v>
          </cell>
        </row>
        <row r="1958">
          <cell r="C1958" t="str">
            <v>Chilean Skua</v>
          </cell>
          <cell r="D1958" t="str">
            <v>Catharacta chilensis</v>
          </cell>
          <cell r="E1958" t="str">
            <v>(Bonaparte, 1857)</v>
          </cell>
          <cell r="F1958" t="str">
            <v>R</v>
          </cell>
          <cell r="G1958" t="str">
            <v>LC</v>
          </cell>
          <cell r="P1958" t="str">
            <v>Y</v>
          </cell>
          <cell r="Q1958" t="str">
            <v>Y</v>
          </cell>
          <cell r="R1958" t="str">
            <v>Y</v>
          </cell>
          <cell r="V1958" t="str">
            <v>Stercorarius chilensis (9)</v>
          </cell>
        </row>
        <row r="1959">
          <cell r="C1959" t="str">
            <v>South Polar Skua</v>
          </cell>
          <cell r="D1959" t="str">
            <v>Catharacta maccormicki</v>
          </cell>
          <cell r="E1959" t="str">
            <v>(Saunders, 1893)</v>
          </cell>
          <cell r="F1959" t="str">
            <v>R</v>
          </cell>
          <cell r="G1959" t="str">
            <v>LC</v>
          </cell>
          <cell r="I1959" t="str">
            <v>Y</v>
          </cell>
          <cell r="L1959" t="str">
            <v>Y</v>
          </cell>
          <cell r="N1959" t="str">
            <v>Y</v>
          </cell>
          <cell r="P1959" t="str">
            <v>Y</v>
          </cell>
          <cell r="Q1959" t="str">
            <v>Y</v>
          </cell>
          <cell r="R1959" t="str">
            <v>Y</v>
          </cell>
          <cell r="S1959" t="str">
            <v>Y</v>
          </cell>
          <cell r="V1959" t="str">
            <v>Stercorarius maccormicki (2); Stercorarius maccormicki (5); Stercorarius maccormicki (9)</v>
          </cell>
          <cell r="X1959" t="str">
            <v>Catharacta skua, C. lonnbergi,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v>
          </cell>
        </row>
        <row r="1960">
          <cell r="C1960" t="str">
            <v>Pomarine Jaeger</v>
          </cell>
          <cell r="D1960" t="str">
            <v>Stercorarius pomarinus</v>
          </cell>
          <cell r="E1960" t="str">
            <v>(Temminck, 1815)</v>
          </cell>
          <cell r="F1960" t="str">
            <v>R</v>
          </cell>
          <cell r="G1960" t="str">
            <v>LC</v>
          </cell>
          <cell r="H1960" t="str">
            <v>Y</v>
          </cell>
          <cell r="I1960" t="str">
            <v>Y</v>
          </cell>
          <cell r="L1960" t="str">
            <v>Y</v>
          </cell>
          <cell r="M1960" t="str">
            <v>Y</v>
          </cell>
          <cell r="N1960" t="str">
            <v>Y</v>
          </cell>
          <cell r="P1960" t="str">
            <v>Y</v>
          </cell>
          <cell r="Q1960" t="str">
            <v>Y</v>
          </cell>
          <cell r="R1960" t="str">
            <v>Y</v>
          </cell>
          <cell r="S1960" t="str">
            <v>Y</v>
          </cell>
          <cell r="W1960" t="str">
            <v>Pomarine Skua (1); Pomarine Skua (6); Pomarine Skua (7); Pomarine Skua (12); Pomarine Skua (15)</v>
          </cell>
        </row>
        <row r="1961">
          <cell r="C1961" t="str">
            <v>Parasitic Jaeger</v>
          </cell>
          <cell r="D1961" t="str">
            <v>Stercorarius parasiticus</v>
          </cell>
          <cell r="E1961" t="str">
            <v>(Linnaeus, 1758)</v>
          </cell>
          <cell r="F1961" t="str">
            <v>R</v>
          </cell>
          <cell r="G1961" t="str">
            <v>LC</v>
          </cell>
          <cell r="H1961" t="str">
            <v>Y</v>
          </cell>
          <cell r="I1961" t="str">
            <v>Y</v>
          </cell>
          <cell r="L1961" t="str">
            <v>Y</v>
          </cell>
          <cell r="M1961" t="str">
            <v>Y</v>
          </cell>
          <cell r="N1961" t="str">
            <v>Y</v>
          </cell>
          <cell r="P1961" t="str">
            <v>Y</v>
          </cell>
          <cell r="Q1961" t="str">
            <v>Y</v>
          </cell>
          <cell r="R1961" t="str">
            <v>Y</v>
          </cell>
          <cell r="S1961" t="str">
            <v>Y</v>
          </cell>
          <cell r="W1961" t="str">
            <v>Arctic Skua (1); Arctic Jaeger (5); Arctic Skua (6); Arctic Skua (7); Arctic Skua (12)</v>
          </cell>
        </row>
        <row r="1962">
          <cell r="C1962" t="str">
            <v>Long-tailed Jaeger</v>
          </cell>
          <cell r="D1962" t="str">
            <v>Stercorarius longicaudus</v>
          </cell>
          <cell r="E1962" t="str">
            <v>Vieillot, 1819</v>
          </cell>
          <cell r="F1962" t="str">
            <v>R</v>
          </cell>
          <cell r="G1962" t="str">
            <v>LC</v>
          </cell>
          <cell r="H1962" t="str">
            <v>Y</v>
          </cell>
          <cell r="I1962" t="str">
            <v>Y</v>
          </cell>
          <cell r="L1962" t="str">
            <v>Y</v>
          </cell>
          <cell r="M1962" t="str">
            <v>Y</v>
          </cell>
          <cell r="N1962" t="str">
            <v>Y</v>
          </cell>
          <cell r="P1962" t="str">
            <v>Y</v>
          </cell>
          <cell r="Q1962" t="str">
            <v>Y</v>
          </cell>
          <cell r="R1962" t="str">
            <v>Y</v>
          </cell>
          <cell r="S1962" t="str">
            <v>Y</v>
          </cell>
          <cell r="W1962" t="str">
            <v>Long-tailed Skua (1); Long-tailed Skua (6); Long-tailed Skua (7); Long-tailed Skua (12)</v>
          </cell>
        </row>
        <row r="1963">
          <cell r="C1963" t="str">
            <v>Little Auk</v>
          </cell>
          <cell r="D1963" t="str">
            <v>Alle alle</v>
          </cell>
          <cell r="E1963" t="str">
            <v>(Linnaeus, 1758)</v>
          </cell>
          <cell r="F1963" t="str">
            <v>R</v>
          </cell>
          <cell r="G1963" t="str">
            <v>LC</v>
          </cell>
          <cell r="H1963" t="str">
            <v>Y</v>
          </cell>
          <cell r="I1963" t="str">
            <v>Y</v>
          </cell>
          <cell r="M1963" t="str">
            <v>Y</v>
          </cell>
          <cell r="Q1963" t="str">
            <v>Y</v>
          </cell>
          <cell r="R1963" t="str">
            <v>Y</v>
          </cell>
          <cell r="W1963" t="str">
            <v>Dovekie (2); Dovekie (10); Dovekie (11)</v>
          </cell>
        </row>
        <row r="1964">
          <cell r="C1964" t="str">
            <v>Common Guillemot</v>
          </cell>
          <cell r="D1964" t="str">
            <v>Uria aalge</v>
          </cell>
          <cell r="E1964" t="str">
            <v>(Pontoppidan, 1763)</v>
          </cell>
          <cell r="F1964" t="str">
            <v>R</v>
          </cell>
          <cell r="G1964" t="str">
            <v>LC</v>
          </cell>
          <cell r="H1964" t="str">
            <v>Y</v>
          </cell>
          <cell r="I1964" t="str">
            <v>Y</v>
          </cell>
          <cell r="M1964" t="str">
            <v>Y</v>
          </cell>
          <cell r="N1964" t="str">
            <v>Y</v>
          </cell>
          <cell r="Q1964" t="str">
            <v>Y</v>
          </cell>
          <cell r="R1964" t="str">
            <v>Y</v>
          </cell>
          <cell r="W1964" t="str">
            <v>Common Murre (2); Guillemot (6); Common Murre (10); Common Murre (11); Common Murre (15)</v>
          </cell>
        </row>
        <row r="1965">
          <cell r="C1965" t="str">
            <v>Thick-billed Guillemot</v>
          </cell>
          <cell r="D1965" t="str">
            <v>Uria lomvia</v>
          </cell>
          <cell r="E1965" t="str">
            <v>(Linnaeus, 1758)</v>
          </cell>
          <cell r="F1965" t="str">
            <v>R</v>
          </cell>
          <cell r="G1965" t="str">
            <v>LC</v>
          </cell>
          <cell r="H1965" t="str">
            <v>Y</v>
          </cell>
          <cell r="I1965" t="str">
            <v>Y</v>
          </cell>
          <cell r="M1965" t="str">
            <v>Y</v>
          </cell>
          <cell r="Q1965" t="str">
            <v>Y</v>
          </cell>
          <cell r="W1965" t="str">
            <v>Brünnich's Guillemot (1); Brünnich's Guillemot (1); Thick-billed Murre (2); Brünnich's Guillemot (6); Thick-billed Murre (10); Thick-billed Murre (15)</v>
          </cell>
        </row>
        <row r="1966">
          <cell r="C1966" t="str">
            <v>Razorbill</v>
          </cell>
          <cell r="D1966" t="str">
            <v>Alca torda</v>
          </cell>
          <cell r="E1966" t="str">
            <v>Linnaeus, 1758</v>
          </cell>
          <cell r="F1966" t="str">
            <v>R</v>
          </cell>
          <cell r="G1966" t="str">
            <v>LC</v>
          </cell>
          <cell r="H1966" t="str">
            <v>Y</v>
          </cell>
          <cell r="I1966" t="str">
            <v>Y</v>
          </cell>
          <cell r="M1966" t="str">
            <v>Y</v>
          </cell>
          <cell r="N1966" t="str">
            <v>Y</v>
          </cell>
          <cell r="Q1966" t="str">
            <v>Y</v>
          </cell>
        </row>
        <row r="1967">
          <cell r="C1967" t="str">
            <v>Great Auk</v>
          </cell>
          <cell r="D1967" t="str">
            <v>Pinguinus impennis</v>
          </cell>
          <cell r="E1967" t="str">
            <v>(Linnaeus, 1758)</v>
          </cell>
          <cell r="F1967" t="str">
            <v>R</v>
          </cell>
          <cell r="G1967" t="str">
            <v>EX</v>
          </cell>
          <cell r="H1967" t="str">
            <v>Y</v>
          </cell>
          <cell r="I1967" t="str">
            <v>Y</v>
          </cell>
          <cell r="K1967" t="str">
            <v>Y</v>
          </cell>
          <cell r="M1967" t="str">
            <v>Y</v>
          </cell>
          <cell r="Q1967" t="str">
            <v>Y</v>
          </cell>
        </row>
        <row r="1968">
          <cell r="C1968" t="str">
            <v>Black Guillemot</v>
          </cell>
          <cell r="D1968" t="str">
            <v>Cepphus grylle</v>
          </cell>
          <cell r="E1968" t="str">
            <v>(Linnaeus, 1758)</v>
          </cell>
          <cell r="F1968" t="str">
            <v>R</v>
          </cell>
          <cell r="G1968" t="str">
            <v>LC</v>
          </cell>
          <cell r="H1968" t="str">
            <v>Y</v>
          </cell>
          <cell r="I1968" t="str">
            <v>Y</v>
          </cell>
          <cell r="M1968" t="str">
            <v>Y</v>
          </cell>
          <cell r="Q1968" t="str">
            <v>Y</v>
          </cell>
        </row>
        <row r="1969">
          <cell r="C1969" t="str">
            <v>Pigeon Guillemot</v>
          </cell>
          <cell r="D1969" t="str">
            <v>Cepphus columba</v>
          </cell>
          <cell r="E1969" t="str">
            <v>Pallas, 1811</v>
          </cell>
          <cell r="F1969" t="str">
            <v>R</v>
          </cell>
          <cell r="G1969" t="str">
            <v>LC</v>
          </cell>
          <cell r="I1969" t="str">
            <v>Y</v>
          </cell>
          <cell r="Q1969" t="str">
            <v>Y</v>
          </cell>
          <cell r="R1969" t="str">
            <v>Y</v>
          </cell>
        </row>
        <row r="1970">
          <cell r="C1970" t="str">
            <v>Spectacled Guillemot</v>
          </cell>
          <cell r="D1970" t="str">
            <v>Cepphus carbo</v>
          </cell>
          <cell r="E1970" t="str">
            <v>Pallas, 1811</v>
          </cell>
          <cell r="F1970" t="str">
            <v>R</v>
          </cell>
          <cell r="G1970" t="str">
            <v>LC</v>
          </cell>
          <cell r="Q1970" t="str">
            <v>Y</v>
          </cell>
        </row>
        <row r="1971">
          <cell r="D1971" t="str">
            <v>Brachyramphus marmoratus</v>
          </cell>
          <cell r="E1971" t="str">
            <v>(Gmelin, 1789)</v>
          </cell>
          <cell r="F1971" t="str">
            <v>NR</v>
          </cell>
          <cell r="G1971" t="str">
            <v>NR</v>
          </cell>
          <cell r="Q1971" t="str">
            <v>Y</v>
          </cell>
          <cell r="X1971" t="str">
            <v>Brachyramphus marmoratus (Sibley and Monroe 1990, 1993) has been split into B. marmoratus and B. perdix following AOU (1998).</v>
          </cell>
        </row>
        <row r="1972">
          <cell r="C1972" t="str">
            <v>Marbled Murrelet</v>
          </cell>
          <cell r="D1972" t="str">
            <v>Brachyramphus marmoratus</v>
          </cell>
          <cell r="E1972" t="str">
            <v>(Gmelin, 1789)</v>
          </cell>
          <cell r="F1972" t="str">
            <v>R</v>
          </cell>
          <cell r="G1972" t="str">
            <v>EN</v>
          </cell>
          <cell r="I1972" t="str">
            <v>Y</v>
          </cell>
          <cell r="X1972" t="str">
            <v>Brachyramphus marmoratus (Sibley and Monroe 1990, 1993) has been split into B. marmoratus and B. perdix following AOU (1998).</v>
          </cell>
        </row>
        <row r="1973">
          <cell r="C1973" t="str">
            <v>Long-billed Murrelet</v>
          </cell>
          <cell r="D1973" t="str">
            <v>Brachyramphus perdix</v>
          </cell>
          <cell r="E1973" t="str">
            <v>(Pallas, 1811)</v>
          </cell>
          <cell r="F1973" t="str">
            <v>R</v>
          </cell>
          <cell r="G1973" t="str">
            <v>NT</v>
          </cell>
          <cell r="H1973" t="str">
            <v>Y</v>
          </cell>
          <cell r="I1973" t="str">
            <v>Y</v>
          </cell>
          <cell r="X1973" t="str">
            <v>Brachyramphus marmoratus (Sibley and Monroe 1990, 1993) has been split into B. marmoratus and B. perdix following AOU (1998).</v>
          </cell>
        </row>
        <row r="1974">
          <cell r="C1974" t="str">
            <v>Kittlitz's Murrelet</v>
          </cell>
          <cell r="D1974" t="str">
            <v>Brachyramphus brevirostris</v>
          </cell>
          <cell r="E1974" t="str">
            <v>(Vigors, 1829)</v>
          </cell>
          <cell r="F1974" t="str">
            <v>R</v>
          </cell>
          <cell r="G1974" t="str">
            <v>CR</v>
          </cell>
          <cell r="I1974" t="str">
            <v>Y</v>
          </cell>
          <cell r="Q1974" t="str">
            <v>Y</v>
          </cell>
        </row>
        <row r="1975">
          <cell r="C1975" t="str">
            <v>Xantus's Murrelet</v>
          </cell>
          <cell r="D1975" t="str">
            <v>Synthliboramphus hypoleucus</v>
          </cell>
          <cell r="E1975" t="str">
            <v>Xántus de Vesey, 1860</v>
          </cell>
          <cell r="F1975" t="str">
            <v>R</v>
          </cell>
          <cell r="G1975" t="str">
            <v>VU</v>
          </cell>
          <cell r="I1975" t="str">
            <v>Y</v>
          </cell>
          <cell r="Q1975" t="str">
            <v>Y</v>
          </cell>
          <cell r="R1975" t="str">
            <v>Y</v>
          </cell>
          <cell r="V1975" t="str">
            <v>Brachyramphus hypoleucus (11)</v>
          </cell>
        </row>
        <row r="1976">
          <cell r="C1976" t="str">
            <v>Craveri's Murrelet</v>
          </cell>
          <cell r="D1976" t="str">
            <v>Synthliboramphus craveri</v>
          </cell>
          <cell r="E1976" t="str">
            <v>(Salvadori, 1865)</v>
          </cell>
          <cell r="F1976" t="str">
            <v>R</v>
          </cell>
          <cell r="G1976" t="str">
            <v>VU</v>
          </cell>
          <cell r="I1976" t="str">
            <v>Y</v>
          </cell>
          <cell r="Q1976" t="str">
            <v>Y</v>
          </cell>
          <cell r="R1976" t="str">
            <v>Y</v>
          </cell>
          <cell r="V1976" t="str">
            <v>Brachyramphus craveri (11)</v>
          </cell>
        </row>
        <row r="1977">
          <cell r="C1977" t="str">
            <v>Ancient Murrelet</v>
          </cell>
          <cell r="D1977" t="str">
            <v>Synthliboramphus antiquus</v>
          </cell>
          <cell r="E1977" t="str">
            <v>(Gmelin, 1789)</v>
          </cell>
          <cell r="F1977" t="str">
            <v>R</v>
          </cell>
          <cell r="G1977" t="str">
            <v>LC</v>
          </cell>
          <cell r="H1977" t="str">
            <v>Y</v>
          </cell>
          <cell r="I1977" t="str">
            <v>Y</v>
          </cell>
          <cell r="Q1977" t="str">
            <v>Y</v>
          </cell>
          <cell r="R1977" t="str">
            <v>Y</v>
          </cell>
        </row>
        <row r="1978">
          <cell r="C1978" t="str">
            <v>Japanese Murrelet</v>
          </cell>
          <cell r="D1978" t="str">
            <v>Synthliboramphus wumizusume</v>
          </cell>
          <cell r="E1978" t="str">
            <v>(Temminck, 1835)</v>
          </cell>
          <cell r="F1978" t="str">
            <v>R</v>
          </cell>
          <cell r="G1978" t="str">
            <v>VU</v>
          </cell>
          <cell r="Q1978" t="str">
            <v>Y</v>
          </cell>
        </row>
        <row r="1979">
          <cell r="C1979" t="str">
            <v>Cassin's Auklet</v>
          </cell>
          <cell r="D1979" t="str">
            <v>Ptychoramphus aleuticus</v>
          </cell>
          <cell r="E1979" t="str">
            <v>(Pallas, 1811)</v>
          </cell>
          <cell r="F1979" t="str">
            <v>R</v>
          </cell>
          <cell r="G1979" t="str">
            <v>LC</v>
          </cell>
          <cell r="I1979" t="str">
            <v>Y</v>
          </cell>
          <cell r="Q1979" t="str">
            <v>Y</v>
          </cell>
          <cell r="R1979" t="str">
            <v>Y</v>
          </cell>
        </row>
        <row r="1980">
          <cell r="C1980" t="str">
            <v>Parakeet Auklet</v>
          </cell>
          <cell r="D1980" t="str">
            <v>Aethia psittacula</v>
          </cell>
          <cell r="E1980" t="str">
            <v>(Pallas, 1769)</v>
          </cell>
          <cell r="F1980" t="str">
            <v>R</v>
          </cell>
          <cell r="G1980" t="str">
            <v>LC</v>
          </cell>
          <cell r="H1980" t="str">
            <v>Y</v>
          </cell>
          <cell r="I1980" t="str">
            <v>Y</v>
          </cell>
          <cell r="M1980" t="str">
            <v>Y</v>
          </cell>
          <cell r="Q1980" t="str">
            <v>Y</v>
          </cell>
          <cell r="V1980" t="str">
            <v>Cyclorrhynchus psittacula (6); Cyclorrhynchus psittacula (10)</v>
          </cell>
        </row>
        <row r="1981">
          <cell r="C1981" t="str">
            <v>Crested Auklet</v>
          </cell>
          <cell r="D1981" t="str">
            <v>Aethia cristatella</v>
          </cell>
          <cell r="E1981" t="str">
            <v>(Pallas, 1769)</v>
          </cell>
          <cell r="F1981" t="str">
            <v>R</v>
          </cell>
          <cell r="G1981" t="str">
            <v>LC</v>
          </cell>
          <cell r="H1981" t="str">
            <v>Y</v>
          </cell>
          <cell r="I1981" t="str">
            <v>Y</v>
          </cell>
          <cell r="M1981" t="str">
            <v>Y</v>
          </cell>
          <cell r="Q1981" t="str">
            <v>Y</v>
          </cell>
          <cell r="R1981" t="str">
            <v>Y</v>
          </cell>
        </row>
        <row r="1982">
          <cell r="C1982" t="str">
            <v>Whiskered Auklet</v>
          </cell>
          <cell r="D1982" t="str">
            <v>Aethia pygmaea</v>
          </cell>
          <cell r="E1982" t="str">
            <v>(Gmelin, 1789)</v>
          </cell>
          <cell r="F1982" t="str">
            <v>R</v>
          </cell>
          <cell r="G1982" t="str">
            <v>LC</v>
          </cell>
          <cell r="I1982" t="str">
            <v>Y</v>
          </cell>
          <cell r="Q1982" t="str">
            <v>Y</v>
          </cell>
        </row>
        <row r="1983">
          <cell r="C1983" t="str">
            <v>Least Auklet</v>
          </cell>
          <cell r="D1983" t="str">
            <v>Aethia pusilla</v>
          </cell>
          <cell r="E1983" t="str">
            <v>(Pallas, 1811)</v>
          </cell>
          <cell r="F1983" t="str">
            <v>R</v>
          </cell>
          <cell r="G1983" t="str">
            <v>LC</v>
          </cell>
          <cell r="I1983" t="str">
            <v>Y</v>
          </cell>
          <cell r="Q1983" t="str">
            <v>Y</v>
          </cell>
        </row>
        <row r="1984">
          <cell r="C1984" t="str">
            <v>Rhinoceros Auklet</v>
          </cell>
          <cell r="D1984" t="str">
            <v>Cerorhinca monocerata</v>
          </cell>
          <cell r="E1984" t="str">
            <v>(Pallas, 1811)</v>
          </cell>
          <cell r="F1984" t="str">
            <v>R</v>
          </cell>
          <cell r="G1984" t="str">
            <v>LC</v>
          </cell>
          <cell r="I1984" t="str">
            <v>Y</v>
          </cell>
          <cell r="Q1984" t="str">
            <v>Y</v>
          </cell>
          <cell r="R1984" t="str">
            <v>Y</v>
          </cell>
        </row>
        <row r="1985">
          <cell r="C1985" t="str">
            <v>Atlantic Puffin</v>
          </cell>
          <cell r="D1985" t="str">
            <v>Fratercula arctica</v>
          </cell>
          <cell r="E1985" t="str">
            <v>(Linnaeus, 1758)</v>
          </cell>
          <cell r="F1985" t="str">
            <v>R</v>
          </cell>
          <cell r="G1985" t="str">
            <v>LC</v>
          </cell>
          <cell r="H1985" t="str">
            <v>Y</v>
          </cell>
          <cell r="I1985" t="str">
            <v>Y</v>
          </cell>
          <cell r="M1985" t="str">
            <v>Y</v>
          </cell>
          <cell r="Q1985" t="str">
            <v>Y</v>
          </cell>
          <cell r="W1985" t="str">
            <v>Puffin (6)</v>
          </cell>
        </row>
        <row r="1986">
          <cell r="C1986" t="str">
            <v>Horned Puffin</v>
          </cell>
          <cell r="D1986" t="str">
            <v>Fratercula corniculata</v>
          </cell>
          <cell r="E1986" t="str">
            <v>(Naumann, 1821)</v>
          </cell>
          <cell r="F1986" t="str">
            <v>R</v>
          </cell>
          <cell r="G1986" t="str">
            <v>LC</v>
          </cell>
          <cell r="I1986" t="str">
            <v>Y</v>
          </cell>
          <cell r="Q1986" t="str">
            <v>Y</v>
          </cell>
        </row>
        <row r="1987">
          <cell r="C1987" t="str">
            <v>Tufted Puffin</v>
          </cell>
          <cell r="D1987" t="str">
            <v>Fratercula cirrhata</v>
          </cell>
          <cell r="E1987" t="str">
            <v>(Pallas, 1769)</v>
          </cell>
          <cell r="F1987" t="str">
            <v>R</v>
          </cell>
          <cell r="G1987" t="str">
            <v>LC</v>
          </cell>
          <cell r="H1987" t="str">
            <v>Y</v>
          </cell>
          <cell r="I1987" t="str">
            <v>Y</v>
          </cell>
          <cell r="Q1987" t="str">
            <v>Y</v>
          </cell>
          <cell r="V1987" t="str">
            <v>Lunda cirrhata (1)</v>
          </cell>
        </row>
        <row r="1988">
          <cell r="C1988" t="str">
            <v>Tibetan Sandgrouse</v>
          </cell>
          <cell r="D1988" t="str">
            <v>Syrrhaptes tibetanus</v>
          </cell>
          <cell r="E1988" t="str">
            <v>Gould, 1850</v>
          </cell>
          <cell r="F1988" t="str">
            <v>R</v>
          </cell>
          <cell r="G1988" t="str">
            <v>LC</v>
          </cell>
          <cell r="Q1988" t="str">
            <v>Y</v>
          </cell>
        </row>
        <row r="1989">
          <cell r="C1989" t="str">
            <v>Pallas's Sandgrouse</v>
          </cell>
          <cell r="D1989" t="str">
            <v>Syrrhaptes paradoxus</v>
          </cell>
          <cell r="E1989" t="str">
            <v>(Palllas, 1773)</v>
          </cell>
          <cell r="F1989" t="str">
            <v>R</v>
          </cell>
          <cell r="G1989" t="str">
            <v>LC</v>
          </cell>
          <cell r="H1989" t="str">
            <v>Y</v>
          </cell>
          <cell r="M1989" t="str">
            <v>Y</v>
          </cell>
          <cell r="Q1989" t="str">
            <v>Y</v>
          </cell>
        </row>
        <row r="1990">
          <cell r="C1990" t="str">
            <v>Pin-tailed Sandgrouse</v>
          </cell>
          <cell r="D1990" t="str">
            <v>Pterocles alchata</v>
          </cell>
          <cell r="E1990" t="str">
            <v>(Linnaeus, 1766)</v>
          </cell>
          <cell r="F1990" t="str">
            <v>R</v>
          </cell>
          <cell r="G1990" t="str">
            <v>LC</v>
          </cell>
          <cell r="H1990" t="str">
            <v>Y</v>
          </cell>
          <cell r="M1990" t="str">
            <v>Y</v>
          </cell>
          <cell r="Q1990" t="str">
            <v>Y</v>
          </cell>
        </row>
        <row r="1991">
          <cell r="C1991" t="str">
            <v>Namaqua Sandgrouse</v>
          </cell>
          <cell r="D1991" t="str">
            <v>Pterocles namaqua</v>
          </cell>
          <cell r="E1991" t="str">
            <v>(Gmelin, 1789)</v>
          </cell>
          <cell r="F1991" t="str">
            <v>R</v>
          </cell>
          <cell r="G1991" t="str">
            <v>LC</v>
          </cell>
          <cell r="N1991" t="str">
            <v>Y</v>
          </cell>
          <cell r="Q1991" t="str">
            <v>Y</v>
          </cell>
        </row>
        <row r="1992">
          <cell r="C1992" t="str">
            <v>Chestnut-bellied Sandgrouse</v>
          </cell>
          <cell r="D1992" t="str">
            <v>Pterocles exustus</v>
          </cell>
          <cell r="E1992" t="str">
            <v>Temminck, 1825</v>
          </cell>
          <cell r="F1992" t="str">
            <v>R</v>
          </cell>
          <cell r="G1992" t="str">
            <v>LC</v>
          </cell>
          <cell r="H1992" t="str">
            <v>Y</v>
          </cell>
          <cell r="I1992" t="str">
            <v>Y</v>
          </cell>
          <cell r="M1992" t="str">
            <v>Y</v>
          </cell>
          <cell r="N1992" t="str">
            <v>Y</v>
          </cell>
          <cell r="Q1992" t="str">
            <v>Y</v>
          </cell>
        </row>
        <row r="1993">
          <cell r="C1993" t="str">
            <v>Spotted Sandgrouse</v>
          </cell>
          <cell r="D1993" t="str">
            <v>Pterocles senegallus</v>
          </cell>
          <cell r="E1993" t="str">
            <v>(Linnaeus, 1771)</v>
          </cell>
          <cell r="F1993" t="str">
            <v>R</v>
          </cell>
          <cell r="G1993" t="str">
            <v>LC</v>
          </cell>
          <cell r="H1993" t="str">
            <v>Y</v>
          </cell>
          <cell r="M1993" t="str">
            <v>Y</v>
          </cell>
          <cell r="N1993" t="str">
            <v>Y</v>
          </cell>
          <cell r="Q1993" t="str">
            <v>Y</v>
          </cell>
        </row>
        <row r="1994">
          <cell r="C1994" t="str">
            <v>Yellow-throated Sandgrouse</v>
          </cell>
          <cell r="D1994" t="str">
            <v>Pterocles gutturalis</v>
          </cell>
          <cell r="E1994" t="str">
            <v>Smith, 1836</v>
          </cell>
          <cell r="F1994" t="str">
            <v>R</v>
          </cell>
          <cell r="G1994" t="str">
            <v>LC</v>
          </cell>
          <cell r="N1994" t="str">
            <v>Y</v>
          </cell>
          <cell r="Q1994" t="str">
            <v>Y</v>
          </cell>
        </row>
        <row r="1995">
          <cell r="C1995" t="str">
            <v>Black-bellied Sandgrouse</v>
          </cell>
          <cell r="D1995" t="str">
            <v>Pterocles orientalis</v>
          </cell>
          <cell r="E1995" t="str">
            <v>(Linnaeus, 1758)</v>
          </cell>
          <cell r="F1995" t="str">
            <v>R</v>
          </cell>
          <cell r="G1995" t="str">
            <v>LC</v>
          </cell>
          <cell r="H1995" t="str">
            <v>Y</v>
          </cell>
          <cell r="M1995" t="str">
            <v>Y</v>
          </cell>
          <cell r="Q1995" t="str">
            <v>Y</v>
          </cell>
        </row>
        <row r="1996">
          <cell r="C1996" t="str">
            <v>Crowned Sandgrouse</v>
          </cell>
          <cell r="D1996" t="str">
            <v>Pterocles coronatus</v>
          </cell>
          <cell r="E1996" t="str">
            <v>Lichtenstein, 1823</v>
          </cell>
          <cell r="F1996" t="str">
            <v>R</v>
          </cell>
          <cell r="G1996" t="str">
            <v>LC</v>
          </cell>
          <cell r="H1996" t="str">
            <v>Y</v>
          </cell>
          <cell r="M1996" t="str">
            <v>Y</v>
          </cell>
          <cell r="N1996" t="str">
            <v>Y</v>
          </cell>
          <cell r="Q1996" t="str">
            <v>Y</v>
          </cell>
        </row>
        <row r="1997">
          <cell r="C1997" t="str">
            <v>Madagascar Sandgrouse</v>
          </cell>
          <cell r="D1997" t="str">
            <v>Pterocles personatus</v>
          </cell>
          <cell r="E1997" t="str">
            <v>Gould, 1843</v>
          </cell>
          <cell r="F1997" t="str">
            <v>R</v>
          </cell>
          <cell r="G1997" t="str">
            <v>LC</v>
          </cell>
          <cell r="N1997" t="str">
            <v>Y</v>
          </cell>
          <cell r="Q1997" t="str">
            <v>Y</v>
          </cell>
        </row>
        <row r="1998">
          <cell r="C1998" t="str">
            <v>Black-faced Sandgrouse</v>
          </cell>
          <cell r="D1998" t="str">
            <v>Pterocles decoratus</v>
          </cell>
          <cell r="E1998" t="str">
            <v>Cabanis, 1868</v>
          </cell>
          <cell r="F1998" t="str">
            <v>R</v>
          </cell>
          <cell r="G1998" t="str">
            <v>LC</v>
          </cell>
          <cell r="N1998" t="str">
            <v>Y</v>
          </cell>
          <cell r="Q1998" t="str">
            <v>Y</v>
          </cell>
        </row>
        <row r="1999">
          <cell r="C1999" t="str">
            <v>Double-banded Sandgrouse</v>
          </cell>
          <cell r="D1999" t="str">
            <v>Pterocles bicinctus</v>
          </cell>
          <cell r="E1999" t="str">
            <v>Temminck, 1815</v>
          </cell>
          <cell r="F1999" t="str">
            <v>R</v>
          </cell>
          <cell r="G1999" t="str">
            <v>LC</v>
          </cell>
          <cell r="N1999" t="str">
            <v>Y</v>
          </cell>
          <cell r="Q1999" t="str">
            <v>Y</v>
          </cell>
        </row>
        <row r="2000">
          <cell r="C2000" t="str">
            <v>Four-banded Sandgrouse</v>
          </cell>
          <cell r="D2000" t="str">
            <v>Pterocles quadricinctus</v>
          </cell>
          <cell r="E2000" t="str">
            <v>Temminck, 1815</v>
          </cell>
          <cell r="F2000" t="str">
            <v>R</v>
          </cell>
          <cell r="G2000" t="str">
            <v>LC</v>
          </cell>
          <cell r="N2000" t="str">
            <v>Y</v>
          </cell>
          <cell r="Q2000" t="str">
            <v>Y</v>
          </cell>
        </row>
        <row r="2001">
          <cell r="C2001" t="str">
            <v>Painted Sandgrouse</v>
          </cell>
          <cell r="D2001" t="str">
            <v>Pterocles indicus</v>
          </cell>
          <cell r="E2001" t="str">
            <v>(Gmelin, 1789)</v>
          </cell>
          <cell r="F2001" t="str">
            <v>R</v>
          </cell>
          <cell r="G2001" t="str">
            <v>LC</v>
          </cell>
          <cell r="Q2001" t="str">
            <v>Y</v>
          </cell>
        </row>
        <row r="2002">
          <cell r="C2002" t="str">
            <v>Lichtenstein's Sandgrouse</v>
          </cell>
          <cell r="D2002" t="str">
            <v>Pterocles lichtensteinii</v>
          </cell>
          <cell r="E2002" t="str">
            <v>Temminck, 1825</v>
          </cell>
          <cell r="F2002" t="str">
            <v>R</v>
          </cell>
          <cell r="G2002" t="str">
            <v>LC</v>
          </cell>
          <cell r="H2002" t="str">
            <v>Y</v>
          </cell>
          <cell r="M2002" t="str">
            <v>Y</v>
          </cell>
          <cell r="N2002" t="str">
            <v>Y</v>
          </cell>
          <cell r="Q2002" t="str">
            <v>Y</v>
          </cell>
        </row>
        <row r="2003">
          <cell r="C2003" t="str">
            <v>Burchell's Sandgrouse</v>
          </cell>
          <cell r="D2003" t="str">
            <v>Pterocles burchelli</v>
          </cell>
          <cell r="E2003" t="str">
            <v>Sclater, 1922</v>
          </cell>
          <cell r="F2003" t="str">
            <v>R</v>
          </cell>
          <cell r="G2003" t="str">
            <v>LC</v>
          </cell>
          <cell r="N2003" t="str">
            <v>Y</v>
          </cell>
          <cell r="Q2003" t="str">
            <v>Y</v>
          </cell>
        </row>
        <row r="2004">
          <cell r="C2004" t="str">
            <v>Dodo</v>
          </cell>
          <cell r="D2004" t="str">
            <v>Raphus cucullatus</v>
          </cell>
          <cell r="E2004" t="str">
            <v>(Linnaeus, 1758)</v>
          </cell>
          <cell r="F2004" t="str">
            <v>R</v>
          </cell>
          <cell r="G2004" t="str">
            <v>EX</v>
          </cell>
          <cell r="K2004" t="str">
            <v>Y</v>
          </cell>
          <cell r="Q2004" t="str">
            <v>Y</v>
          </cell>
        </row>
        <row r="2005">
          <cell r="C2005" t="str">
            <v>Rodrigues Solitaire</v>
          </cell>
          <cell r="D2005" t="str">
            <v>Pezophaps solitaria</v>
          </cell>
          <cell r="E2005" t="str">
            <v>(Gmelin, 1789)</v>
          </cell>
          <cell r="F2005" t="str">
            <v>R</v>
          </cell>
          <cell r="G2005" t="str">
            <v>EX</v>
          </cell>
          <cell r="K2005" t="str">
            <v>Y</v>
          </cell>
          <cell r="Q2005" t="str">
            <v>Y</v>
          </cell>
          <cell r="W2005" t="str">
            <v>Rodriguez Solitaire (10)</v>
          </cell>
        </row>
        <row r="2006">
          <cell r="C2006" t="str">
            <v>St Helena Dove</v>
          </cell>
          <cell r="D2006" t="str">
            <v>Dysmoropelia dekarchiskos</v>
          </cell>
          <cell r="E2006" t="str">
            <v>Olson, 1975</v>
          </cell>
          <cell r="F2006" t="str">
            <v>R</v>
          </cell>
          <cell r="G2006" t="str">
            <v>EX</v>
          </cell>
          <cell r="K2006" t="str">
            <v>Y</v>
          </cell>
        </row>
        <row r="2007">
          <cell r="C2007" t="str">
            <v>Reunion Pigeon</v>
          </cell>
          <cell r="D2007" t="str">
            <v>Columba duboisi</v>
          </cell>
          <cell r="E2007" t="str">
            <v>(Rothschild, 1907)</v>
          </cell>
          <cell r="F2007" t="str">
            <v>R</v>
          </cell>
          <cell r="G2007" t="str">
            <v>EX</v>
          </cell>
          <cell r="K2007" t="str">
            <v>Y</v>
          </cell>
          <cell r="W2007" t="str">
            <v>Réunion Pigeon (4); Réunion Pigeon (14)</v>
          </cell>
          <cell r="X2007" t="str">
            <v>There were probably two other native pigeons on the island-a slaty, blue-winged Alectroenas, and unidentified ramiers2. All three apparently became extinct in the early 1700s2. Adler confused the situation by applying the name duboisi to the (undescribed) Alectroenas1. Archeological work is needed to clarify the situation.</v>
          </cell>
        </row>
        <row r="2008">
          <cell r="C2008" t="str">
            <v>Rock Pigeon</v>
          </cell>
          <cell r="D2008" t="str">
            <v>Columba livia</v>
          </cell>
          <cell r="E2008" t="str">
            <v>Gmelin, 1789</v>
          </cell>
          <cell r="F2008" t="str">
            <v>R</v>
          </cell>
          <cell r="G2008" t="str">
            <v>LC</v>
          </cell>
          <cell r="H2008" t="str">
            <v>Y</v>
          </cell>
          <cell r="I2008" t="str">
            <v>Y</v>
          </cell>
          <cell r="L2008" t="str">
            <v>Y</v>
          </cell>
          <cell r="M2008" t="str">
            <v>Y</v>
          </cell>
          <cell r="N2008" t="str">
            <v>Y</v>
          </cell>
          <cell r="P2008" t="str">
            <v>Y</v>
          </cell>
          <cell r="Q2008" t="str">
            <v>Y</v>
          </cell>
          <cell r="R2008" t="str">
            <v>Y</v>
          </cell>
          <cell r="S2008" t="str">
            <v>Y</v>
          </cell>
          <cell r="W2008" t="str">
            <v>Rock Dove (1); Rock Dove (5); Rock Dove (6); Rock Dove (7); Common Pigeon (15)</v>
          </cell>
        </row>
        <row r="2009">
          <cell r="C2009" t="str">
            <v>Hill Pigeon</v>
          </cell>
          <cell r="D2009" t="str">
            <v>Columba rupestris</v>
          </cell>
          <cell r="E2009" t="str">
            <v>Pallas, 1811</v>
          </cell>
          <cell r="F2009" t="str">
            <v>R</v>
          </cell>
          <cell r="G2009" t="str">
            <v>LC</v>
          </cell>
          <cell r="Q2009" t="str">
            <v>Y</v>
          </cell>
        </row>
        <row r="2010">
          <cell r="C2010" t="str">
            <v>Snow Pigeon</v>
          </cell>
          <cell r="D2010" t="str">
            <v>Columba leuconota</v>
          </cell>
          <cell r="E2010" t="str">
            <v>Vigors, 1831</v>
          </cell>
          <cell r="F2010" t="str">
            <v>R</v>
          </cell>
          <cell r="G2010" t="str">
            <v>LC</v>
          </cell>
          <cell r="Q2010" t="str">
            <v>Y</v>
          </cell>
        </row>
        <row r="2011">
          <cell r="C2011" t="str">
            <v>Speckled Pigeon</v>
          </cell>
          <cell r="D2011" t="str">
            <v>Columba guinea</v>
          </cell>
          <cell r="E2011" t="str">
            <v>Linnaeus, 1758</v>
          </cell>
          <cell r="F2011" t="str">
            <v>R</v>
          </cell>
          <cell r="G2011" t="str">
            <v>LC</v>
          </cell>
          <cell r="N2011" t="str">
            <v>Y</v>
          </cell>
          <cell r="Q2011" t="str">
            <v>Y</v>
          </cell>
        </row>
        <row r="2012">
          <cell r="C2012" t="str">
            <v>White-collared Pigeon</v>
          </cell>
          <cell r="D2012" t="str">
            <v>Columba albitorques</v>
          </cell>
          <cell r="E2012" t="str">
            <v>Rüppell, 1837</v>
          </cell>
          <cell r="F2012" t="str">
            <v>R</v>
          </cell>
          <cell r="G2012" t="str">
            <v>LC</v>
          </cell>
          <cell r="N2012" t="str">
            <v>Y</v>
          </cell>
          <cell r="Q2012" t="str">
            <v>Y</v>
          </cell>
        </row>
        <row r="2013">
          <cell r="C2013" t="str">
            <v>Stock Dove</v>
          </cell>
          <cell r="D2013" t="str">
            <v>Columba oenas</v>
          </cell>
          <cell r="E2013" t="str">
            <v>Linnaeus, 1758</v>
          </cell>
          <cell r="F2013" t="str">
            <v>R</v>
          </cell>
          <cell r="G2013" t="str">
            <v>LC</v>
          </cell>
          <cell r="H2013" t="str">
            <v>Y</v>
          </cell>
          <cell r="M2013" t="str">
            <v>Y</v>
          </cell>
          <cell r="Q2013" t="str">
            <v>Y</v>
          </cell>
          <cell r="W2013" t="str">
            <v>Stock Pigeon (10)</v>
          </cell>
        </row>
        <row r="2014">
          <cell r="C2014" t="str">
            <v>Somali Pigeon</v>
          </cell>
          <cell r="D2014" t="str">
            <v>Columba oliviae</v>
          </cell>
          <cell r="E2014" t="str">
            <v>Clarke, 1918</v>
          </cell>
          <cell r="F2014" t="str">
            <v>R</v>
          </cell>
          <cell r="G2014" t="str">
            <v>DD</v>
          </cell>
          <cell r="N2014" t="str">
            <v>Y</v>
          </cell>
          <cell r="Q2014" t="str">
            <v>Y</v>
          </cell>
          <cell r="W2014" t="str">
            <v>Somali Stock Dove (7)</v>
          </cell>
        </row>
        <row r="2015">
          <cell r="C2015" t="str">
            <v>Pale-backed Pigeon</v>
          </cell>
          <cell r="D2015" t="str">
            <v>Columba eversmanni</v>
          </cell>
          <cell r="E2015" t="str">
            <v>Bonaparte, 1856</v>
          </cell>
          <cell r="F2015" t="str">
            <v>R</v>
          </cell>
          <cell r="G2015" t="str">
            <v>VU</v>
          </cell>
          <cell r="H2015" t="str">
            <v>Y</v>
          </cell>
          <cell r="M2015" t="str">
            <v>Y</v>
          </cell>
          <cell r="Q2015" t="str">
            <v>Y</v>
          </cell>
          <cell r="W2015" t="str">
            <v>Yellow-eyed Dove (1); Yellow-eyed Stock Dove (6); Yellow-eyed Pigeon (15)</v>
          </cell>
        </row>
        <row r="2016">
          <cell r="C2016" t="str">
            <v>Common Wood-pigeon</v>
          </cell>
          <cell r="D2016" t="str">
            <v>Columba palumbus</v>
          </cell>
          <cell r="E2016" t="str">
            <v>Linnaeus, 1758</v>
          </cell>
          <cell r="F2016" t="str">
            <v>R</v>
          </cell>
          <cell r="G2016" t="str">
            <v>LC</v>
          </cell>
          <cell r="H2016" t="str">
            <v>Y</v>
          </cell>
          <cell r="M2016" t="str">
            <v>Y</v>
          </cell>
          <cell r="N2016" t="str">
            <v>Y</v>
          </cell>
          <cell r="Q2016" t="str">
            <v>Y</v>
          </cell>
          <cell r="W2016" t="str">
            <v>Common Woodpigeon (1); Woodpigeon (6); Wood Pigeon (7); Common Wood Pigeon (15)</v>
          </cell>
        </row>
        <row r="2017">
          <cell r="C2017" t="str">
            <v>Madeira Laurel Pigeon</v>
          </cell>
          <cell r="D2017" t="str">
            <v>Columba trocaz</v>
          </cell>
          <cell r="E2017" t="str">
            <v>Heineken, 1829</v>
          </cell>
          <cell r="F2017" t="str">
            <v>R</v>
          </cell>
          <cell r="G2017" t="str">
            <v>NT</v>
          </cell>
          <cell r="H2017" t="str">
            <v>Y</v>
          </cell>
          <cell r="M2017" t="str">
            <v>Y</v>
          </cell>
          <cell r="Q2017" t="str">
            <v>Y</v>
          </cell>
          <cell r="W2017" t="str">
            <v>Trocaz Pigeon (1); Long-toed Pigeon (6); Trocaz Pigeon (10); Trocaz Pigeon (15)</v>
          </cell>
        </row>
        <row r="2018">
          <cell r="C2018" t="str">
            <v>Dark-tailed Laurel Pigeon</v>
          </cell>
          <cell r="D2018" t="str">
            <v>Columba bollii</v>
          </cell>
          <cell r="E2018" t="str">
            <v>Godman, 1872</v>
          </cell>
          <cell r="F2018" t="str">
            <v>R</v>
          </cell>
          <cell r="G2018" t="str">
            <v>NT</v>
          </cell>
          <cell r="H2018" t="str">
            <v>Y</v>
          </cell>
          <cell r="M2018" t="str">
            <v>Y</v>
          </cell>
          <cell r="Q2018" t="str">
            <v>Y</v>
          </cell>
          <cell r="W2018" t="str">
            <v>Bolle's Pigeon (1); Bolle's Laurel Pigeon (6); Bolle's Pigeon (10); Bolle's Pigeon (15)</v>
          </cell>
        </row>
        <row r="2019">
          <cell r="C2019" t="str">
            <v>White-tailed Laurel Pigeon</v>
          </cell>
          <cell r="D2019" t="str">
            <v>Columba junoniae</v>
          </cell>
          <cell r="E2019" t="str">
            <v>Hartert, 1916</v>
          </cell>
          <cell r="F2019" t="str">
            <v>R</v>
          </cell>
          <cell r="G2019" t="str">
            <v>EN</v>
          </cell>
          <cell r="H2019" t="str">
            <v>Y</v>
          </cell>
          <cell r="M2019" t="str">
            <v>Y</v>
          </cell>
          <cell r="Q2019" t="str">
            <v>Y</v>
          </cell>
          <cell r="W2019" t="str">
            <v>Laurel Pigeon (1); Laurel Pigeon (6); Laurel Pigeon (10); Laurel Pigeon (15)</v>
          </cell>
        </row>
        <row r="2020">
          <cell r="C2020" t="str">
            <v>Afep Pigeon</v>
          </cell>
          <cell r="D2020" t="str">
            <v>Columba unicincta</v>
          </cell>
          <cell r="E2020" t="str">
            <v>Cassin, 1860</v>
          </cell>
          <cell r="F2020" t="str">
            <v>R</v>
          </cell>
          <cell r="G2020" t="str">
            <v>LC</v>
          </cell>
          <cell r="N2020" t="str">
            <v>Y</v>
          </cell>
          <cell r="Q2020" t="str">
            <v>Y</v>
          </cell>
        </row>
        <row r="2021">
          <cell r="C2021" t="str">
            <v>Cameroon Olive-pigeon</v>
          </cell>
          <cell r="D2021" t="str">
            <v>Columba sjostedti</v>
          </cell>
          <cell r="E2021" t="str">
            <v>Reichenow, 1901</v>
          </cell>
          <cell r="F2021" t="str">
            <v>R</v>
          </cell>
          <cell r="G2021" t="str">
            <v>LC</v>
          </cell>
          <cell r="Q2021" t="str">
            <v>Y</v>
          </cell>
          <cell r="W2021" t="str">
            <v>Cameroon Olive Pigeon (15)</v>
          </cell>
          <cell r="X2021" t="str">
            <v>Columba arquatrix, C. sjostedti and C. thomensis (Sibley and Monroe 1990, 1993) are retained as separate species contra Dowsett and Forbes-Watson (1993) who include sjostedti and thomensis as subspecies of C. arquatrix.</v>
          </cell>
        </row>
        <row r="2022">
          <cell r="C2022" t="str">
            <v>Maroon Pigeon</v>
          </cell>
          <cell r="D2022" t="str">
            <v>Columba thomensis</v>
          </cell>
          <cell r="E2022" t="str">
            <v>Barboza du Bocage, 1888</v>
          </cell>
          <cell r="F2022" t="str">
            <v>R</v>
          </cell>
          <cell r="G2022" t="str">
            <v>VU</v>
          </cell>
          <cell r="Q2022" t="str">
            <v>Y</v>
          </cell>
          <cell r="W2022" t="str">
            <v>Sao Tome Olive-Pigeon (10); Sao Tome Olive Pigeon (15)</v>
          </cell>
          <cell r="X2022" t="str">
            <v>Columba arquatrix, C. sjostedti and C. thomensis (Sibley and Monroe 1990, 1993) are retained as separate species contra Dowsett and Forbes-Watson (1993) who include sjostedti and thomensis as subspecies of C. arquatrix.</v>
          </cell>
        </row>
        <row r="2023">
          <cell r="C2023" t="str">
            <v>African Olive-pigeon</v>
          </cell>
          <cell r="D2023" t="str">
            <v>Columba arquatrix</v>
          </cell>
          <cell r="E2023" t="str">
            <v>Temminck, 1809</v>
          </cell>
          <cell r="F2023" t="str">
            <v>R</v>
          </cell>
          <cell r="G2023" t="str">
            <v>LC</v>
          </cell>
          <cell r="Q2023" t="str">
            <v>Y</v>
          </cell>
          <cell r="W2023" t="str">
            <v>African Olive Pigeon (15)</v>
          </cell>
          <cell r="X2023" t="str">
            <v>Columba arquatrix, C. sjostedti and C. thomensis (Sibley and Monroe 1990, 1993) are retained as separate species contra Dowsett and Forbes-Watson (1993) who include sjostedti and thomensis as subspecies of C. arquatrix.</v>
          </cell>
        </row>
        <row r="2024">
          <cell r="D2024" t="str">
            <v>Columba arquatrix</v>
          </cell>
          <cell r="E2024" t="str">
            <v>Temminck, 1809</v>
          </cell>
          <cell r="F2024" t="str">
            <v>NR</v>
          </cell>
          <cell r="G2024" t="str">
            <v>NR</v>
          </cell>
          <cell r="N2024" t="str">
            <v>Y</v>
          </cell>
          <cell r="X2024" t="str">
            <v>Columba arquatrix, C. sjostedti and C. thomensis (Sibley and Monroe 1990, 1993) are retained as separate species contra Dowsett and Forbes-Watson (1993) who include sjostedti and thomensis as subspecies of C. arquatrix.</v>
          </cell>
        </row>
        <row r="2025">
          <cell r="C2025" t="str">
            <v>Comoro Olive-pigeon</v>
          </cell>
          <cell r="D2025" t="str">
            <v>Columba pollenii</v>
          </cell>
          <cell r="E2025" t="str">
            <v>Schlegel, 1866</v>
          </cell>
          <cell r="F2025" t="str">
            <v>R</v>
          </cell>
          <cell r="G2025" t="str">
            <v>NT</v>
          </cell>
          <cell r="N2025" t="str">
            <v>Y</v>
          </cell>
          <cell r="Q2025" t="str">
            <v>Y</v>
          </cell>
          <cell r="W2025" t="str">
            <v>Comoros Rameron Pigeon (7); Comoros Olive Pigeon (15)</v>
          </cell>
        </row>
        <row r="2026">
          <cell r="C2026" t="str">
            <v>Speckled Wood-pigeon</v>
          </cell>
          <cell r="D2026" t="str">
            <v>Columba hodgsonii</v>
          </cell>
          <cell r="E2026" t="str">
            <v>Vigors, 1832</v>
          </cell>
          <cell r="F2026" t="str">
            <v>R</v>
          </cell>
          <cell r="G2026" t="str">
            <v>LC</v>
          </cell>
          <cell r="Q2026" t="str">
            <v>Y</v>
          </cell>
          <cell r="W2026" t="str">
            <v>Speckled Wood Pigeon (15)</v>
          </cell>
        </row>
        <row r="2027">
          <cell r="C2027" t="str">
            <v>White-naped Pigeon</v>
          </cell>
          <cell r="D2027" t="str">
            <v>Columba albinucha</v>
          </cell>
          <cell r="E2027" t="str">
            <v>Sassi, 1911</v>
          </cell>
          <cell r="F2027" t="str">
            <v>R</v>
          </cell>
          <cell r="G2027" t="str">
            <v>NT</v>
          </cell>
          <cell r="N2027" t="str">
            <v>Y</v>
          </cell>
          <cell r="Q2027" t="str">
            <v>Y</v>
          </cell>
        </row>
        <row r="2028">
          <cell r="C2028" t="str">
            <v>Ashy Wood-pigeon</v>
          </cell>
          <cell r="D2028" t="str">
            <v>Columba pulchricollis</v>
          </cell>
          <cell r="E2028" t="str">
            <v>Blyth, 1846</v>
          </cell>
          <cell r="F2028" t="str">
            <v>R</v>
          </cell>
          <cell r="G2028" t="str">
            <v>LC</v>
          </cell>
          <cell r="Q2028" t="str">
            <v>Y</v>
          </cell>
          <cell r="W2028" t="str">
            <v>Ashy Wood Pigeon (15)</v>
          </cell>
        </row>
        <row r="2029">
          <cell r="C2029" t="str">
            <v>Nilgiri Wood-pigeon</v>
          </cell>
          <cell r="D2029" t="str">
            <v>Columba elphinstonii</v>
          </cell>
          <cell r="E2029" t="str">
            <v>(Sykes, 1833)</v>
          </cell>
          <cell r="F2029" t="str">
            <v>R</v>
          </cell>
          <cell r="G2029" t="str">
            <v>VU</v>
          </cell>
          <cell r="Q2029" t="str">
            <v>Y</v>
          </cell>
          <cell r="W2029" t="str">
            <v>Nilgiri Wood Pigeon (15)</v>
          </cell>
        </row>
        <row r="2030">
          <cell r="C2030" t="str">
            <v>Sri Lanka Wood-pigeon</v>
          </cell>
          <cell r="D2030" t="str">
            <v>Columba torringtoniae</v>
          </cell>
          <cell r="E2030" t="str">
            <v>(Blyth &amp; Kelaart, 1853)</v>
          </cell>
          <cell r="F2030" t="str">
            <v>R</v>
          </cell>
          <cell r="G2030" t="str">
            <v>VU</v>
          </cell>
          <cell r="Q2030" t="str">
            <v>Y</v>
          </cell>
          <cell r="V2030" t="str">
            <v>Columba torringtoni (10)</v>
          </cell>
          <cell r="W2030" t="str">
            <v>Ceylon Wood-Pigeon (10); Sri Lanka Wood Pigeon (15)</v>
          </cell>
          <cell r="X2030" t="str">
            <v>Use of the specific name torringtoniae follows Pittie and Dickinson (2006).</v>
          </cell>
        </row>
        <row r="2031">
          <cell r="C2031" t="str">
            <v>Pale-capped Pigeon</v>
          </cell>
          <cell r="D2031" t="str">
            <v>Columba punicea</v>
          </cell>
          <cell r="E2031" t="str">
            <v>Blyth, 1842</v>
          </cell>
          <cell r="F2031" t="str">
            <v>R</v>
          </cell>
          <cell r="G2031" t="str">
            <v>VU</v>
          </cell>
          <cell r="Q2031" t="str">
            <v>Y</v>
          </cell>
        </row>
        <row r="2032">
          <cell r="C2032" t="str">
            <v>Silvery Wood-pigeon</v>
          </cell>
          <cell r="D2032" t="str">
            <v>Columba argentina</v>
          </cell>
          <cell r="E2032" t="str">
            <v>Bonaparte, 1855</v>
          </cell>
          <cell r="F2032" t="str">
            <v>R</v>
          </cell>
          <cell r="G2032" t="str">
            <v>CR</v>
          </cell>
          <cell r="Q2032" t="str">
            <v>Y</v>
          </cell>
          <cell r="W2032" t="str">
            <v>Silvery Pigeon (15)</v>
          </cell>
        </row>
        <row r="2033">
          <cell r="C2033" t="str">
            <v>Andaman Wood-pigeon</v>
          </cell>
          <cell r="D2033" t="str">
            <v>Columba palumboides</v>
          </cell>
          <cell r="E2033" t="str">
            <v>(Hume, 1873)</v>
          </cell>
          <cell r="F2033" t="str">
            <v>R</v>
          </cell>
          <cell r="G2033" t="str">
            <v>NT</v>
          </cell>
          <cell r="Q2033" t="str">
            <v>Y</v>
          </cell>
          <cell r="W2033" t="str">
            <v>Andaman Wood Pigeon (15)</v>
          </cell>
        </row>
        <row r="2034">
          <cell r="C2034" t="str">
            <v>Japanese Wood-pigeon</v>
          </cell>
          <cell r="D2034" t="str">
            <v>Columba janthina</v>
          </cell>
          <cell r="E2034" t="str">
            <v>Temminck, 1830</v>
          </cell>
          <cell r="F2034" t="str">
            <v>R</v>
          </cell>
          <cell r="G2034" t="str">
            <v>NT</v>
          </cell>
          <cell r="Q2034" t="str">
            <v>Y</v>
          </cell>
          <cell r="W2034" t="str">
            <v>Japanese Wood Pigeon (15)</v>
          </cell>
        </row>
        <row r="2035">
          <cell r="C2035" t="str">
            <v>White-throated Pigeon</v>
          </cell>
          <cell r="D2035" t="str">
            <v>Columba vitiensis</v>
          </cell>
          <cell r="E2035" t="str">
            <v>Quoy &amp; Gaimard, 1830</v>
          </cell>
          <cell r="F2035" t="str">
            <v>R</v>
          </cell>
          <cell r="G2035" t="str">
            <v>LC</v>
          </cell>
          <cell r="L2035" t="str">
            <v>Y</v>
          </cell>
          <cell r="Q2035" t="str">
            <v>Y</v>
          </cell>
          <cell r="W2035" t="str">
            <v>Metallic Pigeon (10); Metallic Pigeon (15)</v>
          </cell>
        </row>
        <row r="2036">
          <cell r="C2036" t="str">
            <v>White-headed Pigeon</v>
          </cell>
          <cell r="D2036" t="str">
            <v>Columba leucomela</v>
          </cell>
          <cell r="E2036" t="str">
            <v>Temminck, 1821</v>
          </cell>
          <cell r="F2036" t="str">
            <v>R</v>
          </cell>
          <cell r="G2036" t="str">
            <v>LC</v>
          </cell>
          <cell r="L2036" t="str">
            <v>Y</v>
          </cell>
          <cell r="Q2036" t="str">
            <v>Y</v>
          </cell>
        </row>
        <row r="2037">
          <cell r="C2037" t="str">
            <v>Bonin Wood-pigeon</v>
          </cell>
          <cell r="D2037" t="str">
            <v>Columba versicolor</v>
          </cell>
          <cell r="E2037" t="str">
            <v>Kittlitz, 1832</v>
          </cell>
          <cell r="F2037" t="str">
            <v>R</v>
          </cell>
          <cell r="G2037" t="str">
            <v>EX</v>
          </cell>
          <cell r="K2037" t="str">
            <v>Y</v>
          </cell>
          <cell r="Q2037" t="str">
            <v>Y</v>
          </cell>
        </row>
        <row r="2038">
          <cell r="C2038" t="str">
            <v>Ryukyu Pigeon</v>
          </cell>
          <cell r="D2038" t="str">
            <v>Columba jouyi</v>
          </cell>
          <cell r="E2038" t="str">
            <v>(Stejneger, 1887)</v>
          </cell>
          <cell r="F2038" t="str">
            <v>R</v>
          </cell>
          <cell r="G2038" t="str">
            <v>EX</v>
          </cell>
          <cell r="K2038" t="str">
            <v>Y</v>
          </cell>
          <cell r="Q2038" t="str">
            <v>Y</v>
          </cell>
        </row>
        <row r="2039">
          <cell r="C2039" t="str">
            <v>Yellow-legged Pigeon</v>
          </cell>
          <cell r="D2039" t="str">
            <v>Columba pallidiceps</v>
          </cell>
          <cell r="E2039" t="str">
            <v>(Ramsay, 1877)</v>
          </cell>
          <cell r="F2039" t="str">
            <v>R</v>
          </cell>
          <cell r="G2039" t="str">
            <v>VU</v>
          </cell>
          <cell r="Q2039" t="str">
            <v>Y</v>
          </cell>
        </row>
        <row r="2040">
          <cell r="C2040" t="str">
            <v>Western Bronze-naped Pigeon</v>
          </cell>
          <cell r="D2040" t="str">
            <v>Columba iriditorques</v>
          </cell>
          <cell r="E2040" t="str">
            <v>Cassin, 1856</v>
          </cell>
          <cell r="F2040" t="str">
            <v>R</v>
          </cell>
          <cell r="G2040" t="str">
            <v>LC</v>
          </cell>
          <cell r="Q2040" t="str">
            <v>Y</v>
          </cell>
          <cell r="X2040" t="str">
            <v>Columba delegorguei, C. iriditorques and C. malherbii (Sibley and Monroe 1990, 1993) are retained as separate species contra Dowsett and Forbes-Watson (1993) who include iriditorques and malherbii as subpecies of C. delegorguei.</v>
          </cell>
        </row>
        <row r="2041">
          <cell r="C2041" t="str">
            <v>Sao Tome Bronze-naped Pigeon</v>
          </cell>
          <cell r="D2041" t="str">
            <v>Columba malherbii</v>
          </cell>
          <cell r="E2041" t="str">
            <v>Verreaux &amp; Verreaux, 1851</v>
          </cell>
          <cell r="F2041" t="str">
            <v>R</v>
          </cell>
          <cell r="G2041" t="str">
            <v>LC</v>
          </cell>
          <cell r="Q2041" t="str">
            <v>Y</v>
          </cell>
          <cell r="W2041" t="str">
            <v>São Tomé Bronze-naped Pigeon (10); São Tomé Bronze-naped Pigeon (14); Island Bronze-naped Pigeon (15)</v>
          </cell>
          <cell r="X2041" t="str">
            <v>Columba delegorguei, C. iriditorques and C. malherbii (Sibley and Monroe 1990, 1993) are retained as separate species contra Dowsett and Forbes-Watson (1993) who include iriditorques and malherbii as subpecies of C. delegorguei.</v>
          </cell>
        </row>
        <row r="2042">
          <cell r="C2042" t="str">
            <v>Eastern Bronze-naped Pigeon</v>
          </cell>
          <cell r="D2042" t="str">
            <v>Columba delegorguei</v>
          </cell>
          <cell r="E2042" t="str">
            <v>Delegorgue, 1847</v>
          </cell>
          <cell r="F2042" t="str">
            <v>R</v>
          </cell>
          <cell r="G2042" t="str">
            <v>LC</v>
          </cell>
          <cell r="Q2042" t="str">
            <v>Y</v>
          </cell>
          <cell r="X2042" t="str">
            <v>Columba delegorguei, C. iriditorques and C. malherbii (Sibley and Monroe 1990, 1993) are retained as separate species contra Dowsett and Forbes-Watson (1993) who include iriditorques and malherbii as subpecies of C. delegorguei.</v>
          </cell>
        </row>
        <row r="2043">
          <cell r="D2043" t="str">
            <v>Columba delegorguei</v>
          </cell>
          <cell r="E2043" t="str">
            <v>Delegorgue, 1847</v>
          </cell>
          <cell r="F2043" t="str">
            <v>NR</v>
          </cell>
          <cell r="G2043" t="str">
            <v>NR</v>
          </cell>
          <cell r="N2043" t="str">
            <v>Y</v>
          </cell>
          <cell r="X2043" t="str">
            <v>Columba delegorguei, C. iriditorques and C. malherbii (Sibley and Monroe 1990, 1993) are retained as separate species contra Dowsett and Forbes-Watson (1993) who include iriditorques and malherbii as subpecies of C. delegorguei.</v>
          </cell>
        </row>
        <row r="2044">
          <cell r="C2044" t="str">
            <v>White-crowned Pigeon</v>
          </cell>
          <cell r="D2044" t="str">
            <v>Patagioenas leucocephala</v>
          </cell>
          <cell r="E2044" t="str">
            <v>Linnaeus, 1758</v>
          </cell>
          <cell r="F2044" t="str">
            <v>R</v>
          </cell>
          <cell r="G2044" t="str">
            <v>NT</v>
          </cell>
          <cell r="I2044" t="str">
            <v>Y</v>
          </cell>
          <cell r="P2044" t="str">
            <v>Y</v>
          </cell>
          <cell r="Q2044" t="str">
            <v>Y</v>
          </cell>
          <cell r="R2044" t="str">
            <v>Y</v>
          </cell>
          <cell r="V2044" t="str">
            <v>Columba leucocephala (10); Columba leucocephala (11)</v>
          </cell>
        </row>
        <row r="2045">
          <cell r="C2045" t="str">
            <v>Scaled Pigeon</v>
          </cell>
          <cell r="D2045" t="str">
            <v>Patagioenas speciosa</v>
          </cell>
          <cell r="E2045" t="str">
            <v>Gmelin, 1789</v>
          </cell>
          <cell r="F2045" t="str">
            <v>R</v>
          </cell>
          <cell r="G2045" t="str">
            <v>LC</v>
          </cell>
          <cell r="I2045" t="str">
            <v>Y</v>
          </cell>
          <cell r="P2045" t="str">
            <v>Y</v>
          </cell>
          <cell r="Q2045" t="str">
            <v>Y</v>
          </cell>
          <cell r="R2045" t="str">
            <v>Y</v>
          </cell>
          <cell r="V2045" t="str">
            <v>Columba speciosa (10); Columba speciosa (11)</v>
          </cell>
        </row>
        <row r="2046">
          <cell r="C2046" t="str">
            <v>Scaly-naped Pigeon</v>
          </cell>
          <cell r="D2046" t="str">
            <v>Patagioenas squamosa</v>
          </cell>
          <cell r="E2046" t="str">
            <v>Bonnaterre, 1792</v>
          </cell>
          <cell r="F2046" t="str">
            <v>R</v>
          </cell>
          <cell r="G2046" t="str">
            <v>LC</v>
          </cell>
          <cell r="I2046" t="str">
            <v>Y</v>
          </cell>
          <cell r="P2046" t="str">
            <v>Y</v>
          </cell>
          <cell r="Q2046" t="str">
            <v>Y</v>
          </cell>
          <cell r="R2046" t="str">
            <v>Y</v>
          </cell>
          <cell r="V2046" t="str">
            <v>Columba squamosa (10); Columba squamosa (11)</v>
          </cell>
        </row>
        <row r="2047">
          <cell r="C2047" t="str">
            <v>Bare-eyed Pigeon</v>
          </cell>
          <cell r="D2047" t="str">
            <v>Patagioenas corensis</v>
          </cell>
          <cell r="E2047" t="str">
            <v>Jacquin, 1784</v>
          </cell>
          <cell r="F2047" t="str">
            <v>R</v>
          </cell>
          <cell r="G2047" t="str">
            <v>LC</v>
          </cell>
          <cell r="P2047" t="str">
            <v>Y</v>
          </cell>
          <cell r="Q2047" t="str">
            <v>Y</v>
          </cell>
          <cell r="R2047" t="str">
            <v>Y</v>
          </cell>
          <cell r="V2047" t="str">
            <v>Columba corensis (10); Columba corensis (11)</v>
          </cell>
        </row>
        <row r="2048">
          <cell r="C2048" t="str">
            <v>Picazuro Pigeon</v>
          </cell>
          <cell r="D2048" t="str">
            <v>Patagioenas picazuro</v>
          </cell>
          <cell r="E2048" t="str">
            <v>Temminck, 1813</v>
          </cell>
          <cell r="F2048" t="str">
            <v>R</v>
          </cell>
          <cell r="G2048" t="str">
            <v>LC</v>
          </cell>
          <cell r="P2048" t="str">
            <v>Y</v>
          </cell>
          <cell r="Q2048" t="str">
            <v>Y</v>
          </cell>
          <cell r="R2048" t="str">
            <v>Y</v>
          </cell>
          <cell r="V2048" t="str">
            <v>Columba picazuro (10); Columba picazuro (11)</v>
          </cell>
        </row>
        <row r="2049">
          <cell r="C2049" t="str">
            <v>Spot-winged Pigeon</v>
          </cell>
          <cell r="D2049" t="str">
            <v>Patagioenas maculosa</v>
          </cell>
          <cell r="E2049" t="str">
            <v>Temminck, 1813</v>
          </cell>
          <cell r="F2049" t="str">
            <v>R</v>
          </cell>
          <cell r="G2049" t="str">
            <v>LC</v>
          </cell>
          <cell r="P2049" t="str">
            <v>Y</v>
          </cell>
          <cell r="Q2049" t="str">
            <v>Y</v>
          </cell>
          <cell r="R2049" t="str">
            <v>Y</v>
          </cell>
          <cell r="V2049" t="str">
            <v>Columba maculosa (10); Columba maculosa (11)</v>
          </cell>
        </row>
        <row r="2050">
          <cell r="C2050" t="str">
            <v>Band-tailed Pigeon</v>
          </cell>
          <cell r="D2050" t="str">
            <v>Patagioenas fasciata</v>
          </cell>
          <cell r="E2050" t="str">
            <v>Say, 1823</v>
          </cell>
          <cell r="F2050" t="str">
            <v>R</v>
          </cell>
          <cell r="G2050" t="str">
            <v>LC</v>
          </cell>
          <cell r="I2050" t="str">
            <v>Y</v>
          </cell>
          <cell r="P2050" t="str">
            <v>Y</v>
          </cell>
          <cell r="Q2050" t="str">
            <v>Y</v>
          </cell>
          <cell r="R2050" t="str">
            <v>Y</v>
          </cell>
          <cell r="V2050" t="str">
            <v>Columba fasciata (10); Columba fasciata (11)</v>
          </cell>
        </row>
        <row r="2051">
          <cell r="C2051" t="str">
            <v>Chilean Pigeon</v>
          </cell>
          <cell r="D2051" t="str">
            <v>Patagioenas araucana</v>
          </cell>
          <cell r="E2051" t="str">
            <v>Lesson, 1827</v>
          </cell>
          <cell r="F2051" t="str">
            <v>R</v>
          </cell>
          <cell r="G2051" t="str">
            <v>LC</v>
          </cell>
          <cell r="P2051" t="str">
            <v>Y</v>
          </cell>
          <cell r="Q2051" t="str">
            <v>Y</v>
          </cell>
          <cell r="R2051" t="str">
            <v>Y</v>
          </cell>
          <cell r="V2051" t="str">
            <v>Columba araucana (10); Columba araucana (11)</v>
          </cell>
        </row>
        <row r="2052">
          <cell r="C2052" t="str">
            <v>Ring-tailed Pigeon</v>
          </cell>
          <cell r="D2052" t="str">
            <v>Patagioenas caribaea</v>
          </cell>
          <cell r="E2052" t="str">
            <v>Jacquin, 1784</v>
          </cell>
          <cell r="F2052" t="str">
            <v>R</v>
          </cell>
          <cell r="G2052" t="str">
            <v>VU</v>
          </cell>
          <cell r="I2052" t="str">
            <v>Y</v>
          </cell>
          <cell r="Q2052" t="str">
            <v>Y</v>
          </cell>
          <cell r="R2052" t="str">
            <v>Y</v>
          </cell>
          <cell r="V2052" t="str">
            <v>Columba caribaea (10); Columba caribaea (11)</v>
          </cell>
        </row>
        <row r="2053">
          <cell r="C2053" t="str">
            <v>Pale-vented Pigeon</v>
          </cell>
          <cell r="D2053" t="str">
            <v>Patagioenas cayennensis</v>
          </cell>
          <cell r="E2053" t="str">
            <v>Bonnaterre, 1792</v>
          </cell>
          <cell r="F2053" t="str">
            <v>R</v>
          </cell>
          <cell r="G2053" t="str">
            <v>LC</v>
          </cell>
          <cell r="I2053" t="str">
            <v>Y</v>
          </cell>
          <cell r="P2053" t="str">
            <v>Y</v>
          </cell>
          <cell r="Q2053" t="str">
            <v>Y</v>
          </cell>
          <cell r="R2053" t="str">
            <v>Y</v>
          </cell>
          <cell r="V2053" t="str">
            <v>Columba cayennensis (10); Columba cayennensis (11)</v>
          </cell>
        </row>
        <row r="2054">
          <cell r="C2054" t="str">
            <v>Red-billed Pigeon</v>
          </cell>
          <cell r="D2054" t="str">
            <v>Patagioenas flavirostris</v>
          </cell>
          <cell r="E2054" t="str">
            <v>Wagler, 1831</v>
          </cell>
          <cell r="F2054" t="str">
            <v>R</v>
          </cell>
          <cell r="G2054" t="str">
            <v>LC</v>
          </cell>
          <cell r="I2054" t="str">
            <v>Y</v>
          </cell>
          <cell r="Q2054" t="str">
            <v>Y</v>
          </cell>
          <cell r="R2054" t="str">
            <v>Y</v>
          </cell>
          <cell r="V2054" t="str">
            <v>Columba flavirostris (10); Columba flavirostris (11)</v>
          </cell>
        </row>
        <row r="2055">
          <cell r="C2055" t="str">
            <v>Peruvian Pigeon</v>
          </cell>
          <cell r="D2055" t="str">
            <v>Patagioenas oenops</v>
          </cell>
          <cell r="E2055" t="str">
            <v>Salvin, 1895</v>
          </cell>
          <cell r="F2055" t="str">
            <v>R</v>
          </cell>
          <cell r="G2055" t="str">
            <v>VU</v>
          </cell>
          <cell r="P2055" t="str">
            <v>Y</v>
          </cell>
          <cell r="Q2055" t="str">
            <v>Y</v>
          </cell>
          <cell r="R2055" t="str">
            <v>Y</v>
          </cell>
          <cell r="V2055" t="str">
            <v>Columba oenops (10); Columba oenops (11)</v>
          </cell>
          <cell r="W2055" t="str">
            <v>Maranon Pigeon (15)</v>
          </cell>
        </row>
        <row r="2056">
          <cell r="C2056" t="str">
            <v>Plain Pigeon</v>
          </cell>
          <cell r="D2056" t="str">
            <v>Patagioenas inornata</v>
          </cell>
          <cell r="E2056" t="str">
            <v>(Vigors, 1827)</v>
          </cell>
          <cell r="F2056" t="str">
            <v>R</v>
          </cell>
          <cell r="G2056" t="str">
            <v>NT</v>
          </cell>
          <cell r="I2056" t="str">
            <v>Y</v>
          </cell>
          <cell r="Q2056" t="str">
            <v>Y</v>
          </cell>
          <cell r="R2056" t="str">
            <v>Y</v>
          </cell>
          <cell r="V2056" t="str">
            <v>Columba inornata (10); Columba inornata (11)</v>
          </cell>
        </row>
        <row r="2057">
          <cell r="C2057" t="str">
            <v>Plumbeous Pigeon</v>
          </cell>
          <cell r="D2057" t="str">
            <v>Patagioenas plumbea</v>
          </cell>
          <cell r="E2057" t="str">
            <v>Vieillot, 1818</v>
          </cell>
          <cell r="F2057" t="str">
            <v>R</v>
          </cell>
          <cell r="G2057" t="str">
            <v>LC</v>
          </cell>
          <cell r="P2057" t="str">
            <v>Y</v>
          </cell>
          <cell r="Q2057" t="str">
            <v>Y</v>
          </cell>
          <cell r="R2057" t="str">
            <v>Y</v>
          </cell>
          <cell r="V2057" t="str">
            <v>Columba plumbea (10); Columba plumbea (11)</v>
          </cell>
        </row>
        <row r="2058">
          <cell r="C2058" t="str">
            <v>Ruddy Pigeon</v>
          </cell>
          <cell r="D2058" t="str">
            <v>Patagioenas subvinacea</v>
          </cell>
          <cell r="E2058" t="str">
            <v>(Lawrence, 1868)</v>
          </cell>
          <cell r="F2058" t="str">
            <v>R</v>
          </cell>
          <cell r="G2058" t="str">
            <v>LC</v>
          </cell>
          <cell r="I2058" t="str">
            <v>Y</v>
          </cell>
          <cell r="P2058" t="str">
            <v>Y</v>
          </cell>
          <cell r="Q2058" t="str">
            <v>Y</v>
          </cell>
          <cell r="R2058" t="str">
            <v>Y</v>
          </cell>
          <cell r="V2058" t="str">
            <v>Columba subvinacea (10); Columba subvinacea (11)</v>
          </cell>
        </row>
        <row r="2059">
          <cell r="C2059" t="str">
            <v>Short-billed Pigeon</v>
          </cell>
          <cell r="D2059" t="str">
            <v>Patagioenas nigrirostris</v>
          </cell>
          <cell r="E2059" t="str">
            <v>Sclater, 1860</v>
          </cell>
          <cell r="F2059" t="str">
            <v>R</v>
          </cell>
          <cell r="G2059" t="str">
            <v>LC</v>
          </cell>
          <cell r="I2059" t="str">
            <v>Y</v>
          </cell>
          <cell r="P2059" t="str">
            <v>Y</v>
          </cell>
          <cell r="Q2059" t="str">
            <v>Y</v>
          </cell>
          <cell r="R2059" t="str">
            <v>Y</v>
          </cell>
          <cell r="V2059" t="str">
            <v>Columba nigrirostris (10); Columba nigrirostris (11)</v>
          </cell>
        </row>
        <row r="2060">
          <cell r="C2060" t="str">
            <v>Dusky Pigeon</v>
          </cell>
          <cell r="D2060" t="str">
            <v>Patagioenas goodsoni</v>
          </cell>
          <cell r="E2060" t="str">
            <v>Hartert, 1902</v>
          </cell>
          <cell r="F2060" t="str">
            <v>R</v>
          </cell>
          <cell r="G2060" t="str">
            <v>LC</v>
          </cell>
          <cell r="P2060" t="str">
            <v>Y</v>
          </cell>
          <cell r="Q2060" t="str">
            <v>Y</v>
          </cell>
          <cell r="R2060" t="str">
            <v>Y</v>
          </cell>
          <cell r="V2060" t="str">
            <v>Columba goodsoni (10); Columba goodsoni (11)</v>
          </cell>
        </row>
        <row r="2061">
          <cell r="C2061" t="str">
            <v>Lemon Dove</v>
          </cell>
          <cell r="D2061" t="str">
            <v>Aplopelia larvata</v>
          </cell>
          <cell r="E2061" t="str">
            <v>Temminck, 1809</v>
          </cell>
          <cell r="F2061" t="str">
            <v>R</v>
          </cell>
          <cell r="G2061" t="str">
            <v>LC</v>
          </cell>
          <cell r="N2061" t="str">
            <v>Y</v>
          </cell>
          <cell r="Q2061" t="str">
            <v>Y</v>
          </cell>
          <cell r="V2061" t="str">
            <v>Columba larvata (10)</v>
          </cell>
          <cell r="W2061" t="str">
            <v>Cinnamon Dove (7)</v>
          </cell>
        </row>
        <row r="2062">
          <cell r="C2062" t="str">
            <v>Madagascar Turtle-dove</v>
          </cell>
          <cell r="D2062" t="str">
            <v>Nesoenas picturata</v>
          </cell>
          <cell r="E2062" t="str">
            <v>Temminck, 1813</v>
          </cell>
          <cell r="F2062" t="str">
            <v>R</v>
          </cell>
          <cell r="G2062" t="str">
            <v>LC</v>
          </cell>
          <cell r="N2062" t="str">
            <v>Y</v>
          </cell>
          <cell r="Q2062" t="str">
            <v>Y</v>
          </cell>
          <cell r="V2062" t="str">
            <v>Streptopelia picturata (7); Columba picturata (10)</v>
          </cell>
          <cell r="W2062" t="str">
            <v>Malagasy Turtle Dove (7)</v>
          </cell>
          <cell r="X2062" t="str">
            <v>Columba picturata and C. mayeri (Sibley and Monroe 1990, 1993) were previously transferred to the genus Streptopelia following Johnson et al. (2001), but are now placed in Nesoenas following Cheke (2005).</v>
          </cell>
        </row>
        <row r="2063">
          <cell r="C2063" t="str">
            <v>Pink Pigeon</v>
          </cell>
          <cell r="D2063" t="str">
            <v>Nesoenas mayeri</v>
          </cell>
          <cell r="E2063" t="str">
            <v>Prévost, 1843</v>
          </cell>
          <cell r="F2063" t="str">
            <v>R</v>
          </cell>
          <cell r="G2063" t="str">
            <v>EN</v>
          </cell>
          <cell r="N2063" t="str">
            <v>Y</v>
          </cell>
          <cell r="Q2063" t="str">
            <v>Y</v>
          </cell>
          <cell r="V2063" t="str">
            <v>Columba mayeri (10)</v>
          </cell>
          <cell r="X2063" t="str">
            <v>Columba picturata and C. mayeri (Sibley and Monroe 1990, 1993) were previously transferred to the genus Streptopelia following Johnson et al. (2001), but are now placed in Nesoenas following Cheke (2005).</v>
          </cell>
        </row>
        <row r="2064">
          <cell r="C2064" t="str">
            <v>European Turtle-dove</v>
          </cell>
          <cell r="D2064" t="str">
            <v>Streptopelia turtur</v>
          </cell>
          <cell r="E2064" t="str">
            <v>(Linnaeus, 1758)</v>
          </cell>
          <cell r="F2064" t="str">
            <v>R</v>
          </cell>
          <cell r="G2064" t="str">
            <v>LC</v>
          </cell>
          <cell r="H2064" t="str">
            <v>Y</v>
          </cell>
          <cell r="I2064" t="str">
            <v>Y</v>
          </cell>
          <cell r="M2064" t="str">
            <v>Y</v>
          </cell>
          <cell r="N2064" t="str">
            <v>Y</v>
          </cell>
          <cell r="Q2064" t="str">
            <v>Y</v>
          </cell>
          <cell r="W2064" t="str">
            <v>European Turtle Dove (1); Turtle Dove (6); European Turtle Dove (7); European Turtle Dove (15)</v>
          </cell>
        </row>
        <row r="2065">
          <cell r="C2065" t="str">
            <v>Adamawa Turtle-dove</v>
          </cell>
          <cell r="D2065" t="str">
            <v>Streptopelia hypopyrrha</v>
          </cell>
          <cell r="E2065" t="str">
            <v>(Reichenow, 1910)</v>
          </cell>
          <cell r="F2065" t="str">
            <v>R</v>
          </cell>
          <cell r="G2065" t="str">
            <v>LC</v>
          </cell>
          <cell r="N2065" t="str">
            <v>Y</v>
          </cell>
          <cell r="Q2065" t="str">
            <v>Y</v>
          </cell>
          <cell r="W2065" t="str">
            <v>Adamawa Turtle Dove (7); Adamawa Turtle Dove (15)</v>
          </cell>
        </row>
        <row r="2066">
          <cell r="C2066" t="str">
            <v>Dusky Turtle-dove</v>
          </cell>
          <cell r="D2066" t="str">
            <v>Streptopelia lugens</v>
          </cell>
          <cell r="E2066" t="str">
            <v>(Rüppell, 1837)</v>
          </cell>
          <cell r="F2066" t="str">
            <v>R</v>
          </cell>
          <cell r="G2066" t="str">
            <v>LC</v>
          </cell>
          <cell r="N2066" t="str">
            <v>Y</v>
          </cell>
          <cell r="Q2066" t="str">
            <v>Y</v>
          </cell>
          <cell r="W2066" t="str">
            <v>Pink-breasted Turtle Dove (7); Dusky Turtle Dove (15)</v>
          </cell>
        </row>
        <row r="2067">
          <cell r="C2067" t="str">
            <v>Oriental Turtle-dove</v>
          </cell>
          <cell r="D2067" t="str">
            <v>Streptopelia orientalis</v>
          </cell>
          <cell r="E2067" t="str">
            <v>(Latham, 1790)</v>
          </cell>
          <cell r="F2067" t="str">
            <v>R</v>
          </cell>
          <cell r="G2067" t="str">
            <v>LC</v>
          </cell>
          <cell r="H2067" t="str">
            <v>Y</v>
          </cell>
          <cell r="I2067" t="str">
            <v>Y</v>
          </cell>
          <cell r="M2067" t="str">
            <v>Y</v>
          </cell>
          <cell r="Q2067" t="str">
            <v>Y</v>
          </cell>
          <cell r="W2067" t="str">
            <v>Oriental Turtle Dove (1); Rufous Turtle Dove (6); Oriental Turtle Dove (15)</v>
          </cell>
        </row>
        <row r="2068">
          <cell r="C2068" t="str">
            <v>Mourning Collared-dove</v>
          </cell>
          <cell r="D2068" t="str">
            <v>Streptopelia decipiens</v>
          </cell>
          <cell r="E2068" t="str">
            <v>(Hartlaub &amp; Finsch, 1870)</v>
          </cell>
          <cell r="F2068" t="str">
            <v>R</v>
          </cell>
          <cell r="G2068" t="str">
            <v>LC</v>
          </cell>
          <cell r="N2068" t="str">
            <v>Y</v>
          </cell>
          <cell r="Q2068" t="str">
            <v>Y</v>
          </cell>
          <cell r="W2068" t="str">
            <v>African Mourning Dove (7); Mourning Collared Dove (15)</v>
          </cell>
        </row>
        <row r="2069">
          <cell r="C2069" t="str">
            <v>Vinaceous Dove</v>
          </cell>
          <cell r="D2069" t="str">
            <v>Streptopelia vinacea</v>
          </cell>
          <cell r="E2069" t="str">
            <v>(Gmelin, 1789)</v>
          </cell>
          <cell r="F2069" t="str">
            <v>R</v>
          </cell>
          <cell r="G2069" t="str">
            <v>LC</v>
          </cell>
          <cell r="N2069" t="str">
            <v>Y</v>
          </cell>
          <cell r="Q2069" t="str">
            <v>Y</v>
          </cell>
        </row>
        <row r="2070">
          <cell r="C2070" t="str">
            <v>Ring-necked Dove</v>
          </cell>
          <cell r="D2070" t="str">
            <v>Streptopelia capicola</v>
          </cell>
          <cell r="E2070" t="str">
            <v>(Sundevall, 1857)</v>
          </cell>
          <cell r="F2070" t="str">
            <v>R</v>
          </cell>
          <cell r="G2070" t="str">
            <v>LC</v>
          </cell>
          <cell r="N2070" t="str">
            <v>Y</v>
          </cell>
          <cell r="Q2070" t="str">
            <v>Y</v>
          </cell>
          <cell r="W2070" t="str">
            <v>Cape Turtle Dove (7)</v>
          </cell>
        </row>
        <row r="2071">
          <cell r="C2071" t="str">
            <v>Red Collared-dove</v>
          </cell>
          <cell r="D2071" t="str">
            <v>Streptopelia tranquebarica</v>
          </cell>
          <cell r="E2071" t="str">
            <v>(Hermann, 1804)</v>
          </cell>
          <cell r="F2071" t="str">
            <v>R</v>
          </cell>
          <cell r="G2071" t="str">
            <v>LC</v>
          </cell>
          <cell r="L2071" t="str">
            <v>Y</v>
          </cell>
          <cell r="Q2071" t="str">
            <v>Y</v>
          </cell>
          <cell r="W2071" t="str">
            <v>Red Collared Dove (5); Red Turtle Dove (15)</v>
          </cell>
        </row>
        <row r="2072">
          <cell r="C2072" t="str">
            <v>Red-eyed Dove</v>
          </cell>
          <cell r="D2072" t="str">
            <v>Streptopelia semitorquata</v>
          </cell>
          <cell r="E2072" t="str">
            <v>(Rüppell, 1837)</v>
          </cell>
          <cell r="F2072" t="str">
            <v>R</v>
          </cell>
          <cell r="G2072" t="str">
            <v>LC</v>
          </cell>
          <cell r="N2072" t="str">
            <v>Y</v>
          </cell>
          <cell r="Q2072" t="str">
            <v>Y</v>
          </cell>
        </row>
        <row r="2073">
          <cell r="C2073" t="str">
            <v>Eurasian Collared-dove</v>
          </cell>
          <cell r="D2073" t="str">
            <v>Streptopelia decaocto</v>
          </cell>
          <cell r="E2073" t="str">
            <v>(Frivaldszky, 1838)</v>
          </cell>
          <cell r="F2073" t="str">
            <v>R</v>
          </cell>
          <cell r="G2073" t="str">
            <v>LC</v>
          </cell>
          <cell r="H2073" t="str">
            <v>Y</v>
          </cell>
          <cell r="I2073" t="str">
            <v>Y</v>
          </cell>
          <cell r="M2073" t="str">
            <v>Y</v>
          </cell>
          <cell r="Q2073" t="str">
            <v>Y</v>
          </cell>
          <cell r="R2073" t="str">
            <v>Y</v>
          </cell>
          <cell r="W2073" t="str">
            <v>Eurasian Collared Dove (1); Collared Dove (6); Eurasian Collared Dove (15)</v>
          </cell>
        </row>
        <row r="2074">
          <cell r="C2074" t="str">
            <v>African Collared-dove</v>
          </cell>
          <cell r="D2074" t="str">
            <v>Streptopelia roseogrisea</v>
          </cell>
          <cell r="E2074" t="str">
            <v>(Sundevall, 1857)</v>
          </cell>
          <cell r="F2074" t="str">
            <v>R</v>
          </cell>
          <cell r="G2074" t="str">
            <v>LC</v>
          </cell>
          <cell r="H2074" t="str">
            <v>Y</v>
          </cell>
          <cell r="I2074" t="str">
            <v>Y</v>
          </cell>
          <cell r="L2074" t="str">
            <v>Y</v>
          </cell>
          <cell r="M2074" t="str">
            <v>Y</v>
          </cell>
          <cell r="N2074" t="str">
            <v>Y</v>
          </cell>
          <cell r="Q2074" t="str">
            <v>Y</v>
          </cell>
          <cell r="S2074" t="str">
            <v>Y</v>
          </cell>
          <cell r="W2074" t="str">
            <v>African Collared Dove (1); African Collared Dove (1); Ringed Turtle-Dove (2); Barbary Dove (5); African Collared Dove (6); Rose-grey Dove (7); Barbary Dove (12); African Collared Dove (15)</v>
          </cell>
          <cell r="X2074" t="str">
            <v xml:space="preserve">The introduced population of S. roseogrisea (Sibley and Monroe 1990, 1993) in North America and the Caribbean, which have previously been given the name S. risoria by AOU (1998), now revert to the name of the wild species following a recent decision by AOU (2006). </v>
          </cell>
        </row>
        <row r="2075">
          <cell r="C2075" t="str">
            <v>White-winged Collared-dove</v>
          </cell>
          <cell r="D2075" t="str">
            <v>Streptopelia reichenowi</v>
          </cell>
          <cell r="E2075" t="str">
            <v>(Erlanger, 1901)</v>
          </cell>
          <cell r="F2075" t="str">
            <v>R</v>
          </cell>
          <cell r="G2075" t="str">
            <v>NT</v>
          </cell>
          <cell r="N2075" t="str">
            <v>Y</v>
          </cell>
          <cell r="Q2075" t="str">
            <v>Y</v>
          </cell>
          <cell r="W2075" t="str">
            <v>White-winged Dove (7); White-winged Collared Dove (15)</v>
          </cell>
        </row>
        <row r="2076">
          <cell r="C2076" t="str">
            <v>Island Collared-dove</v>
          </cell>
          <cell r="D2076" t="str">
            <v>Streptopelia bitorquata</v>
          </cell>
          <cell r="E2076" t="str">
            <v>(Temminck, 1809)</v>
          </cell>
          <cell r="F2076" t="str">
            <v>R</v>
          </cell>
          <cell r="G2076" t="str">
            <v>LC</v>
          </cell>
          <cell r="Q2076" t="str">
            <v>Y</v>
          </cell>
          <cell r="W2076" t="str">
            <v>Island Collared Dove (15)</v>
          </cell>
        </row>
        <row r="2077">
          <cell r="C2077" t="str">
            <v>Laughing Dove</v>
          </cell>
          <cell r="D2077" t="str">
            <v>Stigmatopelia senegalensis</v>
          </cell>
          <cell r="E2077" t="str">
            <v>(Linnaeus, 1766)</v>
          </cell>
          <cell r="F2077" t="str">
            <v>R</v>
          </cell>
          <cell r="G2077" t="str">
            <v>LC</v>
          </cell>
          <cell r="H2077" t="str">
            <v>Y</v>
          </cell>
          <cell r="L2077" t="str">
            <v>Y</v>
          </cell>
          <cell r="M2077" t="str">
            <v>Y</v>
          </cell>
          <cell r="N2077" t="str">
            <v>Y</v>
          </cell>
          <cell r="Q2077" t="str">
            <v>Y</v>
          </cell>
          <cell r="V2077" t="str">
            <v>Streptopelia senegalensis (1); Streptopelia senegalensis (5); Streptopelia senegalensis (6); Streptopelia senegalensis (7); Streptopelia senegalensis (10)</v>
          </cell>
          <cell r="X2077" t="str">
            <v>Streptopelia senegalensis and S. chinensis (Sibley and Monroe 1990, 1993) are placed in the genus Stigmatopelia following Cheke (2005).</v>
          </cell>
        </row>
        <row r="2078">
          <cell r="C2078" t="str">
            <v>Spotted Dove</v>
          </cell>
          <cell r="D2078" t="str">
            <v>Stigmatopelia chinensis</v>
          </cell>
          <cell r="E2078" t="str">
            <v>(Scopoli, 1786)</v>
          </cell>
          <cell r="F2078" t="str">
            <v>R</v>
          </cell>
          <cell r="G2078" t="str">
            <v>LC</v>
          </cell>
          <cell r="I2078" t="str">
            <v>Y</v>
          </cell>
          <cell r="L2078" t="str">
            <v>Y</v>
          </cell>
          <cell r="N2078" t="str">
            <v>Y</v>
          </cell>
          <cell r="Q2078" t="str">
            <v>Y</v>
          </cell>
          <cell r="S2078" t="str">
            <v>Y</v>
          </cell>
          <cell r="V2078" t="str">
            <v>Streptopelia chinensis (2); Streptopelia chinensis (5); Streptopelia chinensis (7); Streptopelia chinensis (10); Streptopelia chinensis (12)</v>
          </cell>
          <cell r="X2078" t="str">
            <v>Streptopelia senegalensis and S. chinensis (Sibley and Monroe 1990, 1993) are placed in the genus Stigmatopelia following Cheke (2005).</v>
          </cell>
        </row>
        <row r="2079">
          <cell r="C2079" t="str">
            <v>Barred Cuckoo-dove</v>
          </cell>
          <cell r="D2079" t="str">
            <v>Macropygia unchall</v>
          </cell>
          <cell r="E2079" t="str">
            <v>(Wagler, 1827)</v>
          </cell>
          <cell r="F2079" t="str">
            <v>R</v>
          </cell>
          <cell r="G2079" t="str">
            <v>LC</v>
          </cell>
          <cell r="Q2079" t="str">
            <v>Y</v>
          </cell>
        </row>
        <row r="2080">
          <cell r="C2080" t="str">
            <v>Andaman Cuckoo-dove</v>
          </cell>
          <cell r="D2080" t="str">
            <v>Macropygia rufipennis</v>
          </cell>
          <cell r="E2080" t="str">
            <v>Blyth, 1846</v>
          </cell>
          <cell r="F2080" t="str">
            <v>R</v>
          </cell>
          <cell r="G2080" t="str">
            <v>NT</v>
          </cell>
          <cell r="Q2080" t="str">
            <v>Y</v>
          </cell>
        </row>
        <row r="2081">
          <cell r="C2081" t="str">
            <v>Philippine Cuckoo-dove</v>
          </cell>
          <cell r="D2081" t="str">
            <v>Macropygia tenuirostris</v>
          </cell>
          <cell r="E2081" t="str">
            <v>Bonaparte, 1854</v>
          </cell>
          <cell r="F2081" t="str">
            <v>R</v>
          </cell>
          <cell r="G2081" t="str">
            <v>LC</v>
          </cell>
          <cell r="Q2081" t="str">
            <v>Y</v>
          </cell>
        </row>
        <row r="2082">
          <cell r="C2082" t="str">
            <v>Ruddy Cuckoo-dove</v>
          </cell>
          <cell r="D2082" t="str">
            <v>Macropygia emiliana</v>
          </cell>
          <cell r="E2082" t="str">
            <v>Bonaparte, 1854</v>
          </cell>
          <cell r="F2082" t="str">
            <v>R</v>
          </cell>
          <cell r="G2082" t="str">
            <v>LC</v>
          </cell>
          <cell r="Q2082" t="str">
            <v>Y</v>
          </cell>
        </row>
        <row r="2083">
          <cell r="D2083" t="str">
            <v>Macropygia phasianella</v>
          </cell>
          <cell r="E2083" t="str">
            <v>(Temminck, 1821)</v>
          </cell>
          <cell r="F2083" t="str">
            <v>NR</v>
          </cell>
          <cell r="G2083" t="str">
            <v>NR</v>
          </cell>
          <cell r="Q2083" t="str">
            <v>Y</v>
          </cell>
          <cell r="X2083" t="str">
            <v>Macropygia amboinensis and M. phasianella (Sibley and Monroe 1990, 1993) have been lumped into M. amboinensis following Christidis and Boles (1994).</v>
          </cell>
        </row>
        <row r="2084">
          <cell r="D2084" t="str">
            <v>Macropygia amboinensis</v>
          </cell>
          <cell r="E2084" t="str">
            <v>(Linnaeus, 1766)</v>
          </cell>
          <cell r="F2084" t="str">
            <v>NR</v>
          </cell>
          <cell r="G2084" t="str">
            <v>NR</v>
          </cell>
          <cell r="Q2084" t="str">
            <v>Y</v>
          </cell>
          <cell r="X2084" t="str">
            <v>Macropygia amboinensis and M. phasianella (Sibley and Monroe 1990, 1993) have been lumped into M. amboinensis following Christidis and Boles (1994).</v>
          </cell>
        </row>
        <row r="2085">
          <cell r="C2085" t="str">
            <v>Brown Cuckoo-dove</v>
          </cell>
          <cell r="D2085" t="str">
            <v>Macropygia amboinensis</v>
          </cell>
          <cell r="E2085" t="str">
            <v>(Linnaeus, 1766)</v>
          </cell>
          <cell r="F2085" t="str">
            <v>R</v>
          </cell>
          <cell r="G2085" t="str">
            <v>LC</v>
          </cell>
          <cell r="L2085" t="str">
            <v>Y</v>
          </cell>
          <cell r="X2085" t="str">
            <v>Macropygia amboinensis and M. phasianella (Sibley and Monroe 1990, 1993) have been lumped into M. amboinensis following Christidis and Boles (1994).</v>
          </cell>
        </row>
        <row r="2086">
          <cell r="C2086" t="str">
            <v>Dusky Cuckoo-dove</v>
          </cell>
          <cell r="D2086" t="str">
            <v>Macropygia magna</v>
          </cell>
          <cell r="E2086" t="str">
            <v>Wallace, 1864</v>
          </cell>
          <cell r="F2086" t="str">
            <v>R</v>
          </cell>
          <cell r="G2086" t="str">
            <v>LC</v>
          </cell>
          <cell r="Q2086" t="str">
            <v>Y</v>
          </cell>
          <cell r="W2086" t="str">
            <v>Bar-necked Cuckoo-Dove (15)</v>
          </cell>
        </row>
        <row r="2087">
          <cell r="C2087" t="str">
            <v>Little Cuckoo-dove</v>
          </cell>
          <cell r="D2087" t="str">
            <v>Macropygia ruficeps</v>
          </cell>
          <cell r="E2087" t="str">
            <v>(Temminck, 1834)</v>
          </cell>
          <cell r="F2087" t="str">
            <v>R</v>
          </cell>
          <cell r="G2087" t="str">
            <v>LC</v>
          </cell>
          <cell r="Q2087" t="str">
            <v>Y</v>
          </cell>
        </row>
        <row r="2088">
          <cell r="C2088" t="str">
            <v>Black-billed Cuckoo-dove</v>
          </cell>
          <cell r="D2088" t="str">
            <v>Macropygia nigrirostris</v>
          </cell>
          <cell r="E2088" t="str">
            <v>Salvadori, 1875</v>
          </cell>
          <cell r="F2088" t="str">
            <v>R</v>
          </cell>
          <cell r="G2088" t="str">
            <v>LC</v>
          </cell>
          <cell r="Q2088" t="str">
            <v>Y</v>
          </cell>
        </row>
        <row r="2089">
          <cell r="C2089" t="str">
            <v>Mackinlay's Cuckoo-dove</v>
          </cell>
          <cell r="D2089" t="str">
            <v>Macropygia mackinlayi</v>
          </cell>
          <cell r="E2089" t="str">
            <v>Ramsay, 1878</v>
          </cell>
          <cell r="F2089" t="str">
            <v>R</v>
          </cell>
          <cell r="G2089" t="str">
            <v>LC</v>
          </cell>
          <cell r="Q2089" t="str">
            <v>Y</v>
          </cell>
          <cell r="W2089" t="str">
            <v>Spot-breasted Cuckoo-Dove (15)</v>
          </cell>
        </row>
        <row r="2090">
          <cell r="C2090" t="str">
            <v>Great Cuckoo-dove</v>
          </cell>
          <cell r="D2090" t="str">
            <v>Reinwardtoena reinwardtsi</v>
          </cell>
          <cell r="E2090" t="str">
            <v>(Temminck, 1824)</v>
          </cell>
          <cell r="F2090" t="str">
            <v>R</v>
          </cell>
          <cell r="G2090" t="str">
            <v>LC</v>
          </cell>
          <cell r="Q2090" t="str">
            <v>Y</v>
          </cell>
        </row>
        <row r="2091">
          <cell r="C2091" t="str">
            <v>Pied Cuckoo-dove</v>
          </cell>
          <cell r="D2091" t="str">
            <v>Reinwardtoena browni</v>
          </cell>
          <cell r="E2091" t="str">
            <v>(Sclater, 1877)</v>
          </cell>
          <cell r="F2091" t="str">
            <v>R</v>
          </cell>
          <cell r="G2091" t="str">
            <v>NT</v>
          </cell>
          <cell r="Q2091" t="str">
            <v>Y</v>
          </cell>
        </row>
        <row r="2092">
          <cell r="C2092" t="str">
            <v>Crested Cuckoo-dove</v>
          </cell>
          <cell r="D2092" t="str">
            <v>Reinwardtoena crassirostris</v>
          </cell>
          <cell r="E2092" t="str">
            <v>(Gould, 1856)</v>
          </cell>
          <cell r="F2092" t="str">
            <v>R</v>
          </cell>
          <cell r="G2092" t="str">
            <v>NT</v>
          </cell>
          <cell r="Q2092" t="str">
            <v>Y</v>
          </cell>
        </row>
        <row r="2093">
          <cell r="C2093" t="str">
            <v>White-faced Cuckoo-dove</v>
          </cell>
          <cell r="D2093" t="str">
            <v>Turacoena manadensis</v>
          </cell>
          <cell r="E2093" t="str">
            <v>(Quoy &amp; Gaimard, 1830)</v>
          </cell>
          <cell r="F2093" t="str">
            <v>R</v>
          </cell>
          <cell r="G2093" t="str">
            <v>LC</v>
          </cell>
          <cell r="Q2093" t="str">
            <v>Y</v>
          </cell>
          <cell r="W2093" t="str">
            <v>White-faced Dove (15)</v>
          </cell>
        </row>
        <row r="2094">
          <cell r="C2094" t="str">
            <v>Slaty Cuckoo-dove</v>
          </cell>
          <cell r="D2094" t="str">
            <v>Turacoena modesta</v>
          </cell>
          <cell r="E2094" t="str">
            <v>(Temminck, 1835)</v>
          </cell>
          <cell r="F2094" t="str">
            <v>R</v>
          </cell>
          <cell r="G2094" t="str">
            <v>NT</v>
          </cell>
          <cell r="Q2094" t="str">
            <v>Y</v>
          </cell>
          <cell r="W2094" t="str">
            <v>Black Cuckoo-Dove (10); Black Dove (15)</v>
          </cell>
        </row>
        <row r="2095">
          <cell r="C2095" t="str">
            <v>Black-billed Wood-dove</v>
          </cell>
          <cell r="D2095" t="str">
            <v>Turtur abyssinicus</v>
          </cell>
          <cell r="E2095" t="str">
            <v>(Sharpe, 1902)</v>
          </cell>
          <cell r="F2095" t="str">
            <v>R</v>
          </cell>
          <cell r="G2095" t="str">
            <v>LC</v>
          </cell>
          <cell r="N2095" t="str">
            <v>Y</v>
          </cell>
          <cell r="Q2095" t="str">
            <v>Y</v>
          </cell>
          <cell r="W2095" t="str">
            <v>Black-billed Dove (7); Black-billed Wood Dove (15)</v>
          </cell>
        </row>
        <row r="2096">
          <cell r="C2096" t="str">
            <v>Emerald-spotted Wood-dove</v>
          </cell>
          <cell r="D2096" t="str">
            <v>Turtur chalcospilos</v>
          </cell>
          <cell r="E2096" t="str">
            <v>(Wagler, 1827)</v>
          </cell>
          <cell r="F2096" t="str">
            <v>R</v>
          </cell>
          <cell r="G2096" t="str">
            <v>LC</v>
          </cell>
          <cell r="N2096" t="str">
            <v>Y</v>
          </cell>
          <cell r="Q2096" t="str">
            <v>Y</v>
          </cell>
          <cell r="W2096" t="str">
            <v>Emerald-spotted Dove (7); Emerald-spotted Wood Dove (15)</v>
          </cell>
        </row>
        <row r="2097">
          <cell r="C2097" t="str">
            <v>Blue-spotted Wood-dove</v>
          </cell>
          <cell r="D2097" t="str">
            <v>Turtur afer</v>
          </cell>
          <cell r="E2097" t="str">
            <v>(Linnaeus, 1766)</v>
          </cell>
          <cell r="F2097" t="str">
            <v>R</v>
          </cell>
          <cell r="G2097" t="str">
            <v>LC</v>
          </cell>
          <cell r="N2097" t="str">
            <v>Y</v>
          </cell>
          <cell r="Q2097" t="str">
            <v>Y</v>
          </cell>
          <cell r="W2097" t="str">
            <v>Blue-spotted Dove (7); Blue-spotted Wood Dove (15)</v>
          </cell>
        </row>
        <row r="2098">
          <cell r="C2098" t="str">
            <v>Tambourine Dove</v>
          </cell>
          <cell r="D2098" t="str">
            <v>Turtur tympanistria</v>
          </cell>
          <cell r="E2098" t="str">
            <v>(Temminck, 1809)</v>
          </cell>
          <cell r="F2098" t="str">
            <v>R</v>
          </cell>
          <cell r="G2098" t="str">
            <v>LC</v>
          </cell>
          <cell r="N2098" t="str">
            <v>Y</v>
          </cell>
          <cell r="Q2098" t="str">
            <v>Y</v>
          </cell>
        </row>
        <row r="2099">
          <cell r="C2099" t="str">
            <v>Blue-headed Wood-dove</v>
          </cell>
          <cell r="D2099" t="str">
            <v>Turtur brehmeri</v>
          </cell>
          <cell r="E2099" t="str">
            <v>(Hartlaub, 1865)</v>
          </cell>
          <cell r="F2099" t="str">
            <v>R</v>
          </cell>
          <cell r="G2099" t="str">
            <v>LC</v>
          </cell>
          <cell r="N2099" t="str">
            <v>Y</v>
          </cell>
          <cell r="Q2099" t="str">
            <v>Y</v>
          </cell>
          <cell r="W2099" t="str">
            <v>Blue-headed Wood Dove (7); Blue-headed Wood Dove (15)</v>
          </cell>
        </row>
        <row r="2100">
          <cell r="C2100" t="str">
            <v>Namaqua Dove</v>
          </cell>
          <cell r="D2100" t="str">
            <v>Oena capensis</v>
          </cell>
          <cell r="E2100" t="str">
            <v>(Linnaeus, 1766)</v>
          </cell>
          <cell r="F2100" t="str">
            <v>R</v>
          </cell>
          <cell r="G2100" t="str">
            <v>LC</v>
          </cell>
          <cell r="H2100" t="str">
            <v>Y</v>
          </cell>
          <cell r="M2100" t="str">
            <v>Y</v>
          </cell>
          <cell r="N2100" t="str">
            <v>Y</v>
          </cell>
          <cell r="Q2100" t="str">
            <v>Y</v>
          </cell>
        </row>
        <row r="2101">
          <cell r="C2101" t="str">
            <v>Emerald Dove</v>
          </cell>
          <cell r="D2101" t="str">
            <v>Chalcophaps indica</v>
          </cell>
          <cell r="E2101" t="str">
            <v>(Linnaeus, 1758)</v>
          </cell>
          <cell r="F2101" t="str">
            <v>R</v>
          </cell>
          <cell r="G2101" t="str">
            <v>LC</v>
          </cell>
          <cell r="L2101" t="str">
            <v>Y</v>
          </cell>
          <cell r="Q2101" t="str">
            <v>Y</v>
          </cell>
          <cell r="W2101" t="str">
            <v>Common Emerald Dove (15)</v>
          </cell>
        </row>
        <row r="2102">
          <cell r="C2102" t="str">
            <v>Stephan's Dove</v>
          </cell>
          <cell r="D2102" t="str">
            <v>Chalcophaps stephani</v>
          </cell>
          <cell r="E2102" t="str">
            <v>Pucheran, 1853</v>
          </cell>
          <cell r="F2102" t="str">
            <v>R</v>
          </cell>
          <cell r="G2102" t="str">
            <v>LC</v>
          </cell>
          <cell r="Q2102" t="str">
            <v>Y</v>
          </cell>
          <cell r="W2102" t="str">
            <v>Stephan's Emerald Dove (15)</v>
          </cell>
        </row>
        <row r="2103">
          <cell r="C2103" t="str">
            <v>New Guinea Bronzewing</v>
          </cell>
          <cell r="D2103" t="str">
            <v>Henicophaps albifrons</v>
          </cell>
          <cell r="E2103" t="str">
            <v>Gray, 1862</v>
          </cell>
          <cell r="F2103" t="str">
            <v>R</v>
          </cell>
          <cell r="G2103" t="str">
            <v>LC</v>
          </cell>
          <cell r="Q2103" t="str">
            <v>Y</v>
          </cell>
        </row>
        <row r="2104">
          <cell r="C2104" t="str">
            <v>New Britain Bronzewing</v>
          </cell>
          <cell r="D2104" t="str">
            <v>Henicophaps foersteri</v>
          </cell>
          <cell r="E2104" t="str">
            <v>Rothschild &amp; Hartert, 1906</v>
          </cell>
          <cell r="F2104" t="str">
            <v>R</v>
          </cell>
          <cell r="G2104" t="str">
            <v>VU</v>
          </cell>
          <cell r="Q2104" t="str">
            <v>Y</v>
          </cell>
        </row>
        <row r="2105">
          <cell r="C2105" t="str">
            <v>Common Bronzewing</v>
          </cell>
          <cell r="D2105" t="str">
            <v>Phaps chalcoptera</v>
          </cell>
          <cell r="E2105" t="str">
            <v>(Latham, 1790)</v>
          </cell>
          <cell r="F2105" t="str">
            <v>R</v>
          </cell>
          <cell r="G2105" t="str">
            <v>LC</v>
          </cell>
          <cell r="L2105" t="str">
            <v>Y</v>
          </cell>
          <cell r="Q2105" t="str">
            <v>Y</v>
          </cell>
        </row>
        <row r="2106">
          <cell r="C2106" t="str">
            <v>Brush Bronzewing</v>
          </cell>
          <cell r="D2106" t="str">
            <v>Phaps elegans</v>
          </cell>
          <cell r="E2106" t="str">
            <v>(Temminck, 1809)</v>
          </cell>
          <cell r="F2106" t="str">
            <v>R</v>
          </cell>
          <cell r="G2106" t="str">
            <v>LC</v>
          </cell>
          <cell r="L2106" t="str">
            <v>Y</v>
          </cell>
          <cell r="Q2106" t="str">
            <v>Y</v>
          </cell>
        </row>
        <row r="2107">
          <cell r="C2107" t="str">
            <v>Flock Bronzewing</v>
          </cell>
          <cell r="D2107" t="str">
            <v>Phaps histrionica</v>
          </cell>
          <cell r="E2107" t="str">
            <v>(Gould, 1841)</v>
          </cell>
          <cell r="F2107" t="str">
            <v>R</v>
          </cell>
          <cell r="G2107" t="str">
            <v>LC</v>
          </cell>
          <cell r="L2107" t="str">
            <v>Y</v>
          </cell>
          <cell r="Q2107" t="str">
            <v>Y</v>
          </cell>
        </row>
        <row r="2108">
          <cell r="C2108" t="str">
            <v>Crested Pigeon</v>
          </cell>
          <cell r="D2108" t="str">
            <v>Ocyphaps lophotes</v>
          </cell>
          <cell r="E2108" t="str">
            <v>(Temminck, 1822)</v>
          </cell>
          <cell r="F2108" t="str">
            <v>R</v>
          </cell>
          <cell r="G2108" t="str">
            <v>LC</v>
          </cell>
          <cell r="L2108" t="str">
            <v>Y</v>
          </cell>
          <cell r="Q2108" t="str">
            <v>Y</v>
          </cell>
          <cell r="V2108" t="str">
            <v>Geophaps lophotes (10)</v>
          </cell>
        </row>
        <row r="2109">
          <cell r="C2109" t="str">
            <v>Spinifex Pigeon</v>
          </cell>
          <cell r="D2109" t="str">
            <v>Geophaps plumifera</v>
          </cell>
          <cell r="E2109" t="str">
            <v>Gould, 1842</v>
          </cell>
          <cell r="F2109" t="str">
            <v>R</v>
          </cell>
          <cell r="G2109" t="str">
            <v>LC</v>
          </cell>
          <cell r="L2109" t="str">
            <v>Y</v>
          </cell>
          <cell r="Q2109" t="str">
            <v>Y</v>
          </cell>
        </row>
        <row r="2110">
          <cell r="C2110" t="str">
            <v>Partridge Pigeon</v>
          </cell>
          <cell r="D2110" t="str">
            <v>Geophaps smithii</v>
          </cell>
          <cell r="E2110" t="str">
            <v>(Jardine &amp; Selby, 1830)</v>
          </cell>
          <cell r="F2110" t="str">
            <v>R</v>
          </cell>
          <cell r="G2110" t="str">
            <v>NT</v>
          </cell>
          <cell r="L2110" t="str">
            <v>Y</v>
          </cell>
          <cell r="Q2110" t="str">
            <v>Y</v>
          </cell>
        </row>
        <row r="2111">
          <cell r="C2111" t="str">
            <v>Squatter Pigeon</v>
          </cell>
          <cell r="D2111" t="str">
            <v>Geophaps scripta</v>
          </cell>
          <cell r="E2111" t="str">
            <v>(Temminck, 1821)</v>
          </cell>
          <cell r="F2111" t="str">
            <v>R</v>
          </cell>
          <cell r="G2111" t="str">
            <v>LC</v>
          </cell>
          <cell r="L2111" t="str">
            <v>Y</v>
          </cell>
          <cell r="Q2111" t="str">
            <v>Y</v>
          </cell>
        </row>
        <row r="2112">
          <cell r="C2112" t="str">
            <v>Thick-billed Ground-pigeon</v>
          </cell>
          <cell r="D2112" t="str">
            <v>Trugon terrestris</v>
          </cell>
          <cell r="E2112" t="str">
            <v>Gray, 1849</v>
          </cell>
          <cell r="F2112" t="str">
            <v>R</v>
          </cell>
          <cell r="G2112" t="str">
            <v>LC</v>
          </cell>
          <cell r="Q2112" t="str">
            <v>Y</v>
          </cell>
          <cell r="W2112" t="str">
            <v>Thick-billed Ground Pigeon (15)</v>
          </cell>
        </row>
        <row r="2113">
          <cell r="C2113" t="str">
            <v>Wonga Pigeon</v>
          </cell>
          <cell r="D2113" t="str">
            <v>Leucosarcia melanoleuca</v>
          </cell>
          <cell r="E2113" t="str">
            <v>(Latham, 1801)</v>
          </cell>
          <cell r="F2113" t="str">
            <v>R</v>
          </cell>
          <cell r="G2113" t="str">
            <v>LC</v>
          </cell>
          <cell r="L2113" t="str">
            <v>Y</v>
          </cell>
          <cell r="Q2113" t="str">
            <v>Y</v>
          </cell>
          <cell r="V2113" t="str">
            <v>Leucosarcia picata (5)</v>
          </cell>
        </row>
        <row r="2114">
          <cell r="C2114" t="str">
            <v>White-quilled Rock-pigeon</v>
          </cell>
          <cell r="D2114" t="str">
            <v>Petrophassa albipennis</v>
          </cell>
          <cell r="E2114" t="str">
            <v>Gould, 1841</v>
          </cell>
          <cell r="F2114" t="str">
            <v>R</v>
          </cell>
          <cell r="G2114" t="str">
            <v>LC</v>
          </cell>
          <cell r="L2114" t="str">
            <v>Y</v>
          </cell>
          <cell r="Q2114" t="str">
            <v>Y</v>
          </cell>
          <cell r="W2114" t="str">
            <v>White-quilled Rock Pigeon (15)</v>
          </cell>
        </row>
        <row r="2115">
          <cell r="C2115" t="str">
            <v>Chestnut-quilled Rock-pigeon</v>
          </cell>
          <cell r="D2115" t="str">
            <v>Petrophassa rufipennis</v>
          </cell>
          <cell r="E2115" t="str">
            <v>Collett, 1898</v>
          </cell>
          <cell r="F2115" t="str">
            <v>R</v>
          </cell>
          <cell r="G2115" t="str">
            <v>LC</v>
          </cell>
          <cell r="L2115" t="str">
            <v>Y</v>
          </cell>
          <cell r="Q2115" t="str">
            <v>Y</v>
          </cell>
          <cell r="W2115" t="str">
            <v>Chestnut-quilled Rock Pigeon (15)</v>
          </cell>
        </row>
        <row r="2116">
          <cell r="C2116" t="str">
            <v>Diamond Dove</v>
          </cell>
          <cell r="D2116" t="str">
            <v>Geopelia cuneata</v>
          </cell>
          <cell r="E2116" t="str">
            <v>(Latham, 1801)</v>
          </cell>
          <cell r="F2116" t="str">
            <v>R</v>
          </cell>
          <cell r="G2116" t="str">
            <v>LC</v>
          </cell>
          <cell r="L2116" t="str">
            <v>Y</v>
          </cell>
          <cell r="Q2116" t="str">
            <v>Y</v>
          </cell>
        </row>
        <row r="2117">
          <cell r="C2117" t="str">
            <v>Zebra Dove</v>
          </cell>
          <cell r="D2117" t="str">
            <v>Geopelia striata</v>
          </cell>
          <cell r="E2117" t="str">
            <v>(Linnaeus, 1766)</v>
          </cell>
          <cell r="F2117" t="str">
            <v>R</v>
          </cell>
          <cell r="G2117" t="str">
            <v>LC</v>
          </cell>
          <cell r="I2117" t="str">
            <v>Y</v>
          </cell>
          <cell r="N2117" t="str">
            <v>Y</v>
          </cell>
          <cell r="Q2117" t="str">
            <v>Y</v>
          </cell>
          <cell r="W2117" t="str">
            <v>Barred Ground Dove (7)</v>
          </cell>
          <cell r="X2117" t="str">
            <v>Geopelia striata and G. placida (Sibley and Monroe 1990, 1993), cross-regional species, are retained as separate species contra Christidis and Boles (2008) who include placida as a subspecies of G. striata.</v>
          </cell>
        </row>
        <row r="2118">
          <cell r="D2118" t="str">
            <v>Geopelia striata</v>
          </cell>
          <cell r="E2118" t="str">
            <v>(Linnaeus, 1766)</v>
          </cell>
          <cell r="F2118" t="str">
            <v>NR</v>
          </cell>
          <cell r="G2118" t="str">
            <v>NR</v>
          </cell>
          <cell r="L2118" t="str">
            <v>Y</v>
          </cell>
          <cell r="X2118" t="str">
            <v>Geopelia striata and G. placida (Sibley and Monroe 1990, 1993), cross-regional species, are retained as separate species contra Christidis and Boles (2008) who include placida as a subspecies of G. striata.</v>
          </cell>
        </row>
        <row r="2119">
          <cell r="C2119" t="str">
            <v>Barred Dove</v>
          </cell>
          <cell r="D2119" t="str">
            <v>Geopelia maugeus</v>
          </cell>
          <cell r="E2119" t="str">
            <v>(Temminck, 1809)</v>
          </cell>
          <cell r="F2119" t="str">
            <v>R</v>
          </cell>
          <cell r="G2119" t="str">
            <v>LC</v>
          </cell>
          <cell r="Q2119" t="str">
            <v>Y</v>
          </cell>
        </row>
        <row r="2120">
          <cell r="C2120" t="str">
            <v>Peaceful Dove</v>
          </cell>
          <cell r="D2120" t="str">
            <v>Geopelia placida</v>
          </cell>
          <cell r="E2120" t="str">
            <v>Gould, 1844</v>
          </cell>
          <cell r="F2120" t="str">
            <v>R</v>
          </cell>
          <cell r="G2120" t="str">
            <v>LC</v>
          </cell>
          <cell r="Q2120" t="str">
            <v>Y</v>
          </cell>
          <cell r="X2120" t="str">
            <v>Geopelia striata and G. placida (Sibley and Monroe 1990, 1993), cross-regional species, are retained as separate species contra Christidis and Boles (2008) who include placida as a subspecies of G. striata.</v>
          </cell>
        </row>
        <row r="2121">
          <cell r="C2121" t="str">
            <v>Bar-shouldered Dove</v>
          </cell>
          <cell r="D2121" t="str">
            <v>Geopelia humeralis</v>
          </cell>
          <cell r="E2121" t="str">
            <v>(Temminck., 1821)</v>
          </cell>
          <cell r="F2121" t="str">
            <v>R</v>
          </cell>
          <cell r="G2121" t="str">
            <v>LC</v>
          </cell>
          <cell r="L2121" t="str">
            <v>Y</v>
          </cell>
          <cell r="Q2121" t="str">
            <v>Y</v>
          </cell>
        </row>
        <row r="2122">
          <cell r="C2122" t="str">
            <v>Passenger Pigeon</v>
          </cell>
          <cell r="D2122" t="str">
            <v>Ectopistes migratorius</v>
          </cell>
          <cell r="E2122" t="str">
            <v>(Linnaeus, 1766)</v>
          </cell>
          <cell r="F2122" t="str">
            <v>R</v>
          </cell>
          <cell r="G2122" t="str">
            <v>EX</v>
          </cell>
          <cell r="I2122" t="str">
            <v>Y</v>
          </cell>
          <cell r="K2122" t="str">
            <v>Y</v>
          </cell>
          <cell r="M2122" t="str">
            <v>Y</v>
          </cell>
          <cell r="Q2122" t="str">
            <v>Y</v>
          </cell>
        </row>
        <row r="2123">
          <cell r="C2123" t="str">
            <v>Mourning Dove</v>
          </cell>
          <cell r="D2123" t="str">
            <v>Zenaida macroura</v>
          </cell>
          <cell r="E2123" t="str">
            <v>(Linnaeus, 1758)</v>
          </cell>
          <cell r="F2123" t="str">
            <v>R</v>
          </cell>
          <cell r="G2123" t="str">
            <v>LC</v>
          </cell>
          <cell r="H2123" t="str">
            <v>Y</v>
          </cell>
          <cell r="I2123" t="str">
            <v>Y</v>
          </cell>
          <cell r="P2123" t="str">
            <v>Y</v>
          </cell>
          <cell r="Q2123" t="str">
            <v>Y</v>
          </cell>
          <cell r="R2123" t="str">
            <v>Y</v>
          </cell>
          <cell r="W2123" t="str">
            <v>American Mourning Dove (1)</v>
          </cell>
        </row>
        <row r="2124">
          <cell r="C2124" t="str">
            <v>Socorro Dove</v>
          </cell>
          <cell r="D2124" t="str">
            <v>Zenaida graysoni</v>
          </cell>
          <cell r="E2124" t="str">
            <v>Lawrence, 1871</v>
          </cell>
          <cell r="F2124" t="str">
            <v>R</v>
          </cell>
          <cell r="G2124" t="str">
            <v>EW</v>
          </cell>
          <cell r="I2124" t="str">
            <v>Y</v>
          </cell>
          <cell r="Q2124" t="str">
            <v>Y</v>
          </cell>
          <cell r="R2124" t="str">
            <v>Y</v>
          </cell>
        </row>
        <row r="2125">
          <cell r="C2125" t="str">
            <v>Eared Dove</v>
          </cell>
          <cell r="D2125" t="str">
            <v>Zenaida auriculata</v>
          </cell>
          <cell r="E2125" t="str">
            <v>(Des Murs, 1847)</v>
          </cell>
          <cell r="F2125" t="str">
            <v>R</v>
          </cell>
          <cell r="G2125" t="str">
            <v>LC</v>
          </cell>
          <cell r="I2125" t="str">
            <v>Y</v>
          </cell>
          <cell r="P2125" t="str">
            <v>Y</v>
          </cell>
          <cell r="Q2125" t="str">
            <v>Y</v>
          </cell>
          <cell r="R2125" t="str">
            <v>Y</v>
          </cell>
        </row>
        <row r="2126">
          <cell r="C2126" t="str">
            <v>Zenaida Dove</v>
          </cell>
          <cell r="D2126" t="str">
            <v>Zenaida aurita</v>
          </cell>
          <cell r="E2126" t="str">
            <v>(Temminck, 1809)</v>
          </cell>
          <cell r="F2126" t="str">
            <v>R</v>
          </cell>
          <cell r="G2126" t="str">
            <v>LC</v>
          </cell>
          <cell r="I2126" t="str">
            <v>Y</v>
          </cell>
          <cell r="Q2126" t="str">
            <v>Y</v>
          </cell>
          <cell r="R2126" t="str">
            <v>Y</v>
          </cell>
        </row>
        <row r="2127">
          <cell r="D2127" t="str">
            <v>Zenaida asiatica</v>
          </cell>
          <cell r="E2127" t="str">
            <v>(Linnaeus, 1758)</v>
          </cell>
          <cell r="F2127" t="str">
            <v>NR</v>
          </cell>
          <cell r="G2127" t="str">
            <v>NR</v>
          </cell>
          <cell r="Q2127" t="str">
            <v>Y</v>
          </cell>
          <cell r="R2127" t="str">
            <v>Y</v>
          </cell>
          <cell r="X2127" t="str">
            <v>Zenaida asiatica (Sibley and Monroe 1990, 1993) has been split into Z. asiatica and Z. meloda following SACC (2005).</v>
          </cell>
        </row>
        <row r="2128">
          <cell r="C2128" t="str">
            <v>White-winged Dove</v>
          </cell>
          <cell r="D2128" t="str">
            <v>Zenaida asiatica</v>
          </cell>
          <cell r="E2128" t="str">
            <v>(Linnaeus, 1758)</v>
          </cell>
          <cell r="F2128" t="str">
            <v>R</v>
          </cell>
          <cell r="G2128" t="str">
            <v>LC</v>
          </cell>
          <cell r="I2128" t="str">
            <v>Y</v>
          </cell>
          <cell r="X2128" t="str">
            <v>Zenaida asiatica (Sibley and Monroe 1990, 1993) has been split into Z. asiatica and Z. meloda following SACC (2005).</v>
          </cell>
        </row>
        <row r="2129">
          <cell r="C2129" t="str">
            <v>West Peruvian Dove</v>
          </cell>
          <cell r="D2129" t="str">
            <v>Zenaida meloda</v>
          </cell>
          <cell r="E2129" t="str">
            <v>(Tschudi, 1843)</v>
          </cell>
          <cell r="F2129" t="str">
            <v>R</v>
          </cell>
          <cell r="G2129" t="str">
            <v>LC</v>
          </cell>
          <cell r="P2129" t="str">
            <v>Y</v>
          </cell>
          <cell r="X2129" t="str">
            <v>Zenaida asiatica (Sibley and Monroe 1990, 1993) has been split into Z. asiatica and Z. meloda following SACC (2005).</v>
          </cell>
        </row>
        <row r="2130">
          <cell r="C2130" t="str">
            <v>Galapagos Dove</v>
          </cell>
          <cell r="D2130" t="str">
            <v>Zenaida galapagoensis</v>
          </cell>
          <cell r="E2130" t="str">
            <v>Gould, 1841</v>
          </cell>
          <cell r="F2130" t="str">
            <v>R</v>
          </cell>
          <cell r="G2130" t="str">
            <v>LC</v>
          </cell>
          <cell r="P2130" t="str">
            <v>Y</v>
          </cell>
          <cell r="Q2130" t="str">
            <v>Y</v>
          </cell>
          <cell r="R2130" t="str">
            <v>Y</v>
          </cell>
          <cell r="W2130" t="str">
            <v>Galápagos Dove (14)</v>
          </cell>
        </row>
        <row r="2131">
          <cell r="C2131" t="str">
            <v>Inca Dove</v>
          </cell>
          <cell r="D2131" t="str">
            <v>Columbina inca</v>
          </cell>
          <cell r="E2131" t="str">
            <v>(Lesson, 1847)</v>
          </cell>
          <cell r="F2131" t="str">
            <v>R</v>
          </cell>
          <cell r="G2131" t="str">
            <v>LC</v>
          </cell>
          <cell r="I2131" t="str">
            <v>Y</v>
          </cell>
          <cell r="Q2131" t="str">
            <v>Y</v>
          </cell>
          <cell r="R2131" t="str">
            <v>Y</v>
          </cell>
          <cell r="V2131" t="str">
            <v>Scardafella inca (11)</v>
          </cell>
        </row>
        <row r="2132">
          <cell r="C2132" t="str">
            <v>Scaled Dove</v>
          </cell>
          <cell r="D2132" t="str">
            <v>Columbina squammata</v>
          </cell>
          <cell r="E2132" t="str">
            <v>(Lesson, 1831)</v>
          </cell>
          <cell r="F2132" t="str">
            <v>R</v>
          </cell>
          <cell r="G2132" t="str">
            <v>LC</v>
          </cell>
          <cell r="P2132" t="str">
            <v>Y</v>
          </cell>
          <cell r="Q2132" t="str">
            <v>Y</v>
          </cell>
          <cell r="R2132" t="str">
            <v>Y</v>
          </cell>
          <cell r="V2132" t="str">
            <v>Scardafella squammata (11)</v>
          </cell>
        </row>
        <row r="2133">
          <cell r="C2133" t="str">
            <v>Common Ground-dove</v>
          </cell>
          <cell r="D2133" t="str">
            <v>Columbina passerina</v>
          </cell>
          <cell r="E2133" t="str">
            <v>(Linnaeus, 1758)</v>
          </cell>
          <cell r="F2133" t="str">
            <v>R</v>
          </cell>
          <cell r="G2133" t="str">
            <v>LC</v>
          </cell>
          <cell r="I2133" t="str">
            <v>Y</v>
          </cell>
          <cell r="P2133" t="str">
            <v>Y</v>
          </cell>
          <cell r="Q2133" t="str">
            <v>Y</v>
          </cell>
          <cell r="R2133" t="str">
            <v>Y</v>
          </cell>
          <cell r="W2133" t="str">
            <v>Common Ground Dove (15)</v>
          </cell>
        </row>
        <row r="2134">
          <cell r="C2134" t="str">
            <v>Plain-breasted Ground-dove</v>
          </cell>
          <cell r="D2134" t="str">
            <v>Columbina minuta</v>
          </cell>
          <cell r="E2134" t="str">
            <v>(Linnaeus, 1766)</v>
          </cell>
          <cell r="F2134" t="str">
            <v>R</v>
          </cell>
          <cell r="G2134" t="str">
            <v>LC</v>
          </cell>
          <cell r="I2134" t="str">
            <v>Y</v>
          </cell>
          <cell r="P2134" t="str">
            <v>Y</v>
          </cell>
          <cell r="Q2134" t="str">
            <v>Y</v>
          </cell>
          <cell r="R2134" t="str">
            <v>Y</v>
          </cell>
          <cell r="W2134" t="str">
            <v>Plain-breasted Ground Dove (15)</v>
          </cell>
        </row>
        <row r="2135">
          <cell r="C2135" t="str">
            <v>Ruddy Ground-dove</v>
          </cell>
          <cell r="D2135" t="str">
            <v>Columbina talpacoti</v>
          </cell>
          <cell r="E2135" t="str">
            <v>(Temminck, 1809)</v>
          </cell>
          <cell r="F2135" t="str">
            <v>R</v>
          </cell>
          <cell r="G2135" t="str">
            <v>LC</v>
          </cell>
          <cell r="I2135" t="str">
            <v>Y</v>
          </cell>
          <cell r="P2135" t="str">
            <v>Y</v>
          </cell>
          <cell r="Q2135" t="str">
            <v>Y</v>
          </cell>
          <cell r="R2135" t="str">
            <v>Y</v>
          </cell>
          <cell r="W2135" t="str">
            <v>Ruddy Ground Dove (15)</v>
          </cell>
        </row>
        <row r="2136">
          <cell r="C2136" t="str">
            <v>Ecuadorian Ground-dove</v>
          </cell>
          <cell r="D2136" t="str">
            <v>Columbina buckleyi</v>
          </cell>
          <cell r="E2136" t="str">
            <v>(Sclater &amp; Salvin, 1877)</v>
          </cell>
          <cell r="F2136" t="str">
            <v>R</v>
          </cell>
          <cell r="G2136" t="str">
            <v>LC</v>
          </cell>
          <cell r="P2136" t="str">
            <v>Y</v>
          </cell>
          <cell r="Q2136" t="str">
            <v>Y</v>
          </cell>
          <cell r="R2136" t="str">
            <v>Y</v>
          </cell>
          <cell r="W2136" t="str">
            <v>Ecuadorian Ground Dove (15)</v>
          </cell>
        </row>
        <row r="2137">
          <cell r="C2137" t="str">
            <v>Picui Ground-dove</v>
          </cell>
          <cell r="D2137" t="str">
            <v>Columbina picui</v>
          </cell>
          <cell r="E2137" t="str">
            <v>(Temminck, 1813)</v>
          </cell>
          <cell r="F2137" t="str">
            <v>R</v>
          </cell>
          <cell r="G2137" t="str">
            <v>LC</v>
          </cell>
          <cell r="P2137" t="str">
            <v>Y</v>
          </cell>
          <cell r="Q2137" t="str">
            <v>Y</v>
          </cell>
          <cell r="R2137" t="str">
            <v>Y</v>
          </cell>
          <cell r="W2137" t="str">
            <v>Picui Ground Dove (15)</v>
          </cell>
        </row>
        <row r="2138">
          <cell r="C2138" t="str">
            <v>Croaking Ground-dove</v>
          </cell>
          <cell r="D2138" t="str">
            <v>Columbina cruziana</v>
          </cell>
          <cell r="E2138" t="str">
            <v>(Prévost, 1842)</v>
          </cell>
          <cell r="F2138" t="str">
            <v>R</v>
          </cell>
          <cell r="G2138" t="str">
            <v>LC</v>
          </cell>
          <cell r="P2138" t="str">
            <v>Y</v>
          </cell>
          <cell r="Q2138" t="str">
            <v>Y</v>
          </cell>
          <cell r="R2138" t="str">
            <v>Y</v>
          </cell>
          <cell r="W2138" t="str">
            <v>Croaking Ground Dove (15)</v>
          </cell>
        </row>
        <row r="2139">
          <cell r="C2139" t="str">
            <v>Blue-eyed Ground-dove</v>
          </cell>
          <cell r="D2139" t="str">
            <v>Columbina cyanopis</v>
          </cell>
          <cell r="E2139" t="str">
            <v>(Pelzeln, 1870)</v>
          </cell>
          <cell r="F2139" t="str">
            <v>R</v>
          </cell>
          <cell r="G2139" t="str">
            <v>CR</v>
          </cell>
          <cell r="P2139" t="str">
            <v>Y</v>
          </cell>
          <cell r="Q2139" t="str">
            <v>Y</v>
          </cell>
          <cell r="R2139" t="str">
            <v>Y</v>
          </cell>
          <cell r="W2139" t="str">
            <v>Blue-eyed Ground Dove (15)</v>
          </cell>
        </row>
        <row r="2140">
          <cell r="C2140" t="str">
            <v>Blue Ground-dove</v>
          </cell>
          <cell r="D2140" t="str">
            <v>Claravis pretiosa</v>
          </cell>
          <cell r="E2140" t="str">
            <v>(Ferrari-Pérez, 1886)</v>
          </cell>
          <cell r="F2140" t="str">
            <v>R</v>
          </cell>
          <cell r="G2140" t="str">
            <v>LC</v>
          </cell>
          <cell r="I2140" t="str">
            <v>Y</v>
          </cell>
          <cell r="P2140" t="str">
            <v>Y</v>
          </cell>
          <cell r="Q2140" t="str">
            <v>Y</v>
          </cell>
          <cell r="R2140" t="str">
            <v>Y</v>
          </cell>
          <cell r="W2140" t="str">
            <v>Blue Ground Dove (15)</v>
          </cell>
        </row>
        <row r="2141">
          <cell r="C2141" t="str">
            <v>Maroon-chested Ground-dove</v>
          </cell>
          <cell r="D2141" t="str">
            <v>Claravis mondetoura</v>
          </cell>
          <cell r="E2141" t="str">
            <v>(Bonaparte, 1856)</v>
          </cell>
          <cell r="F2141" t="str">
            <v>R</v>
          </cell>
          <cell r="G2141" t="str">
            <v>LC</v>
          </cell>
          <cell r="I2141" t="str">
            <v>Y</v>
          </cell>
          <cell r="P2141" t="str">
            <v>Y</v>
          </cell>
          <cell r="Q2141" t="str">
            <v>Y</v>
          </cell>
          <cell r="R2141" t="str">
            <v>Y</v>
          </cell>
          <cell r="W2141" t="str">
            <v>Maroon-chested Ground Dove (15)</v>
          </cell>
        </row>
        <row r="2142">
          <cell r="C2142" t="str">
            <v>Purple-winged Ground-dove</v>
          </cell>
          <cell r="D2142" t="str">
            <v>Claravis godefrida</v>
          </cell>
          <cell r="E2142" t="str">
            <v>(Temminck, 1811)</v>
          </cell>
          <cell r="F2142" t="str">
            <v>R</v>
          </cell>
          <cell r="G2142" t="str">
            <v>CR</v>
          </cell>
          <cell r="P2142" t="str">
            <v>Y</v>
          </cell>
          <cell r="Q2142" t="str">
            <v>Y</v>
          </cell>
          <cell r="R2142" t="str">
            <v>Y</v>
          </cell>
          <cell r="W2142" t="str">
            <v>Purple-winged Ground Dove (15)</v>
          </cell>
        </row>
        <row r="2143">
          <cell r="C2143" t="str">
            <v>Bare-faced Ground-dove</v>
          </cell>
          <cell r="D2143" t="str">
            <v>Metriopelia ceciliae</v>
          </cell>
          <cell r="E2143" t="str">
            <v>(Lesson, 1845)</v>
          </cell>
          <cell r="F2143" t="str">
            <v>R</v>
          </cell>
          <cell r="G2143" t="str">
            <v>LC</v>
          </cell>
          <cell r="P2143" t="str">
            <v>Y</v>
          </cell>
          <cell r="Q2143" t="str">
            <v>Y</v>
          </cell>
          <cell r="R2143" t="str">
            <v>Y</v>
          </cell>
          <cell r="W2143" t="str">
            <v>Bare-faced Ground Dove (15)</v>
          </cell>
        </row>
        <row r="2144">
          <cell r="C2144" t="str">
            <v>Bare-eyed Ground-dove</v>
          </cell>
          <cell r="D2144" t="str">
            <v>Metriopelia morenoi</v>
          </cell>
          <cell r="E2144" t="str">
            <v>(Sharpe, 1902)</v>
          </cell>
          <cell r="F2144" t="str">
            <v>R</v>
          </cell>
          <cell r="G2144" t="str">
            <v>LC</v>
          </cell>
          <cell r="P2144" t="str">
            <v>Y</v>
          </cell>
          <cell r="Q2144" t="str">
            <v>Y</v>
          </cell>
          <cell r="R2144" t="str">
            <v>Y</v>
          </cell>
          <cell r="W2144" t="str">
            <v>Moreno's Ground Dove (15)</v>
          </cell>
        </row>
        <row r="2145">
          <cell r="C2145" t="str">
            <v>Black-winged Ground-dove</v>
          </cell>
          <cell r="D2145" t="str">
            <v>Metriopelia melanoptera</v>
          </cell>
          <cell r="E2145" t="str">
            <v>(Molina, 1782)</v>
          </cell>
          <cell r="F2145" t="str">
            <v>R</v>
          </cell>
          <cell r="G2145" t="str">
            <v>LC</v>
          </cell>
          <cell r="P2145" t="str">
            <v>Y</v>
          </cell>
          <cell r="Q2145" t="str">
            <v>Y</v>
          </cell>
          <cell r="R2145" t="str">
            <v>Y</v>
          </cell>
          <cell r="W2145" t="str">
            <v>Black-winged Ground Dove (15)</v>
          </cell>
        </row>
        <row r="2146">
          <cell r="C2146" t="str">
            <v>Golden-spotted Ground-dove</v>
          </cell>
          <cell r="D2146" t="str">
            <v>Metriopelia aymara</v>
          </cell>
          <cell r="E2146" t="str">
            <v>(Prévost, 1840)</v>
          </cell>
          <cell r="F2146" t="str">
            <v>R</v>
          </cell>
          <cell r="G2146" t="str">
            <v>LC</v>
          </cell>
          <cell r="P2146" t="str">
            <v>Y</v>
          </cell>
          <cell r="Q2146" t="str">
            <v>Y</v>
          </cell>
          <cell r="R2146" t="str">
            <v>Y</v>
          </cell>
          <cell r="W2146" t="str">
            <v>Golden-spotted Ground Dove (15)</v>
          </cell>
        </row>
        <row r="2147">
          <cell r="C2147" t="str">
            <v>Long-tailed Ground-dove</v>
          </cell>
          <cell r="D2147" t="str">
            <v>Uropelia campestris</v>
          </cell>
          <cell r="E2147" t="str">
            <v>(Spix, 1825)</v>
          </cell>
          <cell r="F2147" t="str">
            <v>R</v>
          </cell>
          <cell r="G2147" t="str">
            <v>LC</v>
          </cell>
          <cell r="P2147" t="str">
            <v>Y</v>
          </cell>
          <cell r="Q2147" t="str">
            <v>Y</v>
          </cell>
          <cell r="R2147" t="str">
            <v>Y</v>
          </cell>
          <cell r="W2147" t="str">
            <v>Long-tailed Ground Dove (15)</v>
          </cell>
        </row>
        <row r="2148">
          <cell r="C2148" t="str">
            <v>White-tipped Dove</v>
          </cell>
          <cell r="D2148" t="str">
            <v>Leptotila verreauxi</v>
          </cell>
          <cell r="E2148" t="str">
            <v>Bonaparte, 1855</v>
          </cell>
          <cell r="F2148" t="str">
            <v>R</v>
          </cell>
          <cell r="G2148" t="str">
            <v>LC</v>
          </cell>
          <cell r="I2148" t="str">
            <v>Y</v>
          </cell>
          <cell r="P2148" t="str">
            <v>Y</v>
          </cell>
          <cell r="Q2148" t="str">
            <v>Y</v>
          </cell>
          <cell r="R2148" t="str">
            <v>Y</v>
          </cell>
        </row>
        <row r="2149">
          <cell r="C2149" t="str">
            <v>White-faced Dove</v>
          </cell>
          <cell r="D2149" t="str">
            <v>Leptotila megalura</v>
          </cell>
          <cell r="E2149" t="str">
            <v>Sclater &amp; Salvin, 1879</v>
          </cell>
          <cell r="F2149" t="str">
            <v>R</v>
          </cell>
          <cell r="G2149" t="str">
            <v>LC</v>
          </cell>
          <cell r="P2149" t="str">
            <v>Y</v>
          </cell>
          <cell r="Q2149" t="str">
            <v>Y</v>
          </cell>
          <cell r="R2149" t="str">
            <v>Y</v>
          </cell>
          <cell r="W2149" t="str">
            <v>Large-tailed Dove (9); Yungas Dove (15)</v>
          </cell>
        </row>
        <row r="2150">
          <cell r="C2150" t="str">
            <v>Grey-headed Dove</v>
          </cell>
          <cell r="D2150" t="str">
            <v>Leptotila plumbeiceps</v>
          </cell>
          <cell r="E2150" t="str">
            <v>Sclater &amp; Salvin, 1868</v>
          </cell>
          <cell r="F2150" t="str">
            <v>R</v>
          </cell>
          <cell r="G2150" t="str">
            <v>LC</v>
          </cell>
          <cell r="I2150" t="str">
            <v>Y</v>
          </cell>
          <cell r="P2150" t="str">
            <v>Y</v>
          </cell>
          <cell r="Q2150" t="str">
            <v>Y</v>
          </cell>
          <cell r="R2150" t="str">
            <v>Y</v>
          </cell>
          <cell r="W2150" t="str">
            <v>Gray-headed Dove (2); Gray-headed Dove (9)</v>
          </cell>
          <cell r="X2150" t="str">
            <v>Leptotila battyi has been widely treated as a separate species from either L. plumbeiceps or L. rufaxilla on the basis of its distinct call and very slight plumage differences (Wetmore 1968, Ridgely &amp; Gwynne 1989, Baptista et al. 1997, Dickinson 2003). Although Stiles &amp; Skutch (1989) and Gibbs et al. (2001) suggest little or no difference between the voices of plumbeiceps and battyi, we provisionally accept battyi as a species pending further work determining the relationships of these taxa, rufaxilla and pallida.</v>
          </cell>
        </row>
        <row r="2151">
          <cell r="C2151" t="str">
            <v>Brown-backed Dove</v>
          </cell>
          <cell r="D2151" t="str">
            <v>Leptotila battyi</v>
          </cell>
          <cell r="E2151" t="str">
            <v>Rothschild, 1901</v>
          </cell>
          <cell r="F2151" t="str">
            <v>R</v>
          </cell>
          <cell r="G2151" t="str">
            <v>VU</v>
          </cell>
          <cell r="Q2151" t="str">
            <v>Y</v>
          </cell>
          <cell r="W2151" t="str">
            <v>Azuero Dove (15)</v>
          </cell>
          <cell r="X2151" t="str">
            <v>Leptotila battyi has been widely treated as a separate species from either L. plumbeiceps or L. rufaxilla on the basis of its distinct call and very slight plumage differences (Wetmore 1968, Ridgely &amp; Gwynne 1989, Baptista et al. 1997, Dickinson 2003). Although Stiles &amp; Skutch (1989) and Gibbs et al. (2001) suggest little or no difference between the voices of plumbeiceps and battyi, we provisionally accept battyi as a species pending further work determining the relationships of these taxa, rufaxilla and pallida.</v>
          </cell>
        </row>
        <row r="2152">
          <cell r="C2152" t="str">
            <v>Grenada Dove</v>
          </cell>
          <cell r="D2152" t="str">
            <v>Leptotila wellsi</v>
          </cell>
          <cell r="E2152" t="str">
            <v>(Lawrence, 1884)</v>
          </cell>
          <cell r="F2152" t="str">
            <v>R</v>
          </cell>
          <cell r="G2152" t="str">
            <v>CR</v>
          </cell>
          <cell r="I2152" t="str">
            <v>Y</v>
          </cell>
          <cell r="Q2152" t="str">
            <v>Y</v>
          </cell>
          <cell r="R2152" t="str">
            <v>Y</v>
          </cell>
        </row>
        <row r="2153">
          <cell r="C2153" t="str">
            <v>Grey-fronted Dove</v>
          </cell>
          <cell r="D2153" t="str">
            <v>Leptotila rufaxilla</v>
          </cell>
          <cell r="E2153" t="str">
            <v>(Richard &amp; Bernard, 1792)</v>
          </cell>
          <cell r="F2153" t="str">
            <v>R</v>
          </cell>
          <cell r="G2153" t="str">
            <v>LC</v>
          </cell>
          <cell r="P2153" t="str">
            <v>Y</v>
          </cell>
          <cell r="Q2153" t="str">
            <v>Y</v>
          </cell>
          <cell r="R2153" t="str">
            <v>Y</v>
          </cell>
          <cell r="W2153" t="str">
            <v>Gray-fronted Dove (9)</v>
          </cell>
          <cell r="X2153" t="str">
            <v>Leptotila battyi has been widely treated as a separate species from either L. plumbeiceps or L. rufaxilla on the basis of its distinct call and very slight plumage differences (Wetmore 1968, Ridgely &amp; Gwynne 1989, Baptista et al. 1997, Dickinson 2003). Although Stiles &amp; Skutch (1989) and Gibbs et al. (2001) suggest little or no difference between the voices of plumbeiceps and battyi, we provisionally accept battyi as a species pending further work determining the relationships of these taxa, rufaxilla and pallida.</v>
          </cell>
        </row>
        <row r="2154">
          <cell r="C2154" t="str">
            <v>Caribbean Dove</v>
          </cell>
          <cell r="D2154" t="str">
            <v>Leptotila jamaicensis</v>
          </cell>
          <cell r="E2154" t="str">
            <v>(Linnaeus, 1766)</v>
          </cell>
          <cell r="F2154" t="str">
            <v>R</v>
          </cell>
          <cell r="G2154" t="str">
            <v>LC</v>
          </cell>
          <cell r="I2154" t="str">
            <v>Y</v>
          </cell>
          <cell r="Q2154" t="str">
            <v>Y</v>
          </cell>
          <cell r="R2154" t="str">
            <v>Y</v>
          </cell>
        </row>
        <row r="2155">
          <cell r="C2155" t="str">
            <v>Pallid Dove</v>
          </cell>
          <cell r="D2155" t="str">
            <v>Leptotila pallida</v>
          </cell>
          <cell r="E2155" t="str">
            <v>Berlepsch &amp; Taczanowski, 1884</v>
          </cell>
          <cell r="F2155" t="str">
            <v>R</v>
          </cell>
          <cell r="G2155" t="str">
            <v>LC</v>
          </cell>
          <cell r="P2155" t="str">
            <v>Y</v>
          </cell>
          <cell r="Q2155" t="str">
            <v>Y</v>
          </cell>
          <cell r="R2155" t="str">
            <v>Y</v>
          </cell>
          <cell r="X2155" t="str">
            <v>Leptotila battyi has been widely treated as a separate species from either L. plumbeiceps or L. rufaxilla on the basis of its distinct call and very slight plumage differences (Wetmore 1968, Ridgely &amp; Gwynne 1989, Baptista et al. 1997, Dickinson 2003). Although Stiles &amp; Skutch (1989) and Gibbs et al. (2001) suggest little or no difference between the voices of plumbeiceps and battyi, we provisionally accept battyi as a species pending further work determining the relationships of these taxa, rufaxilla and pallida.</v>
          </cell>
        </row>
        <row r="2156">
          <cell r="C2156" t="str">
            <v>Grey-chested Dove</v>
          </cell>
          <cell r="D2156" t="str">
            <v>Leptotila cassini</v>
          </cell>
          <cell r="E2156" t="str">
            <v>Lawrence, 1867</v>
          </cell>
          <cell r="F2156" t="str">
            <v>R</v>
          </cell>
          <cell r="G2156" t="str">
            <v>LC</v>
          </cell>
          <cell r="I2156" t="str">
            <v>Y</v>
          </cell>
          <cell r="P2156" t="str">
            <v>Y</v>
          </cell>
          <cell r="Q2156" t="str">
            <v>Y</v>
          </cell>
          <cell r="R2156" t="str">
            <v>Y</v>
          </cell>
          <cell r="W2156" t="str">
            <v>Gray-chested Dove (2); Gray-chested Dove (9)</v>
          </cell>
        </row>
        <row r="2157">
          <cell r="C2157" t="str">
            <v>Ochre-bellied Dove</v>
          </cell>
          <cell r="D2157" t="str">
            <v>Leptotila ochraceiventris</v>
          </cell>
          <cell r="E2157" t="str">
            <v>Chapman, 1914</v>
          </cell>
          <cell r="F2157" t="str">
            <v>R</v>
          </cell>
          <cell r="G2157" t="str">
            <v>VU</v>
          </cell>
          <cell r="P2157" t="str">
            <v>Y</v>
          </cell>
          <cell r="Q2157" t="str">
            <v>Y</v>
          </cell>
          <cell r="R2157" t="str">
            <v>Y</v>
          </cell>
        </row>
        <row r="2158">
          <cell r="C2158" t="str">
            <v>Tolima Dove</v>
          </cell>
          <cell r="D2158" t="str">
            <v>Leptotila conoveri</v>
          </cell>
          <cell r="E2158" t="str">
            <v>Bond &amp; Meyer de Schauensee, 1943</v>
          </cell>
          <cell r="F2158" t="str">
            <v>R</v>
          </cell>
          <cell r="G2158" t="str">
            <v>EN</v>
          </cell>
          <cell r="P2158" t="str">
            <v>Y</v>
          </cell>
          <cell r="Q2158" t="str">
            <v>Y</v>
          </cell>
          <cell r="R2158" t="str">
            <v>Y</v>
          </cell>
        </row>
        <row r="2159">
          <cell r="D2159" t="str">
            <v>Geotrygon lawrencii</v>
          </cell>
          <cell r="E2159" t="str">
            <v>Salvin, 1874</v>
          </cell>
          <cell r="F2159" t="str">
            <v>NR</v>
          </cell>
          <cell r="G2159" t="str">
            <v>NR</v>
          </cell>
          <cell r="Q2159" t="str">
            <v>Y</v>
          </cell>
          <cell r="R2159" t="str">
            <v>Y</v>
          </cell>
          <cell r="X2159" t="str">
            <v>Geotrygon lawrencii (Sibley and Monroe 1990, 1993) has been split into G. lawrencii and G. carrikeri following AOU (1998).</v>
          </cell>
        </row>
        <row r="2160">
          <cell r="C2160" t="str">
            <v>Purplish-backed Quail-dove</v>
          </cell>
          <cell r="D2160" t="str">
            <v>Geotrygon lawrencii</v>
          </cell>
          <cell r="E2160" t="str">
            <v>Salvin, 1874</v>
          </cell>
          <cell r="F2160" t="str">
            <v>R</v>
          </cell>
          <cell r="G2160" t="str">
            <v>LC</v>
          </cell>
          <cell r="I2160" t="str">
            <v>Y</v>
          </cell>
          <cell r="X2160" t="str">
            <v>Geotrygon lawrencii (Sibley and Monroe 1990, 1993) has been split into G. lawrencii and G. carrikeri following AOU (1998).</v>
          </cell>
        </row>
        <row r="2161">
          <cell r="C2161" t="str">
            <v>Tuxtla Quail-dove</v>
          </cell>
          <cell r="D2161" t="str">
            <v>Geotrygon carrikeri</v>
          </cell>
          <cell r="E2161" t="str">
            <v>Wetmore, 1941</v>
          </cell>
          <cell r="F2161" t="str">
            <v>R</v>
          </cell>
          <cell r="G2161" t="str">
            <v>EN</v>
          </cell>
          <cell r="I2161" t="str">
            <v>Y</v>
          </cell>
          <cell r="X2161" t="str">
            <v>Geotrygon lawrencii (Sibley and Monroe 1990, 1993) has been split into G. lawrencii and G. carrikeri following AOU (1998).</v>
          </cell>
        </row>
        <row r="2162">
          <cell r="C2162" t="str">
            <v>Buff-fronted Quail-dove</v>
          </cell>
          <cell r="D2162" t="str">
            <v>Geotrygon costaricensis</v>
          </cell>
          <cell r="E2162" t="str">
            <v>Lawrence, 1868</v>
          </cell>
          <cell r="F2162" t="str">
            <v>R</v>
          </cell>
          <cell r="G2162" t="str">
            <v>LC</v>
          </cell>
          <cell r="I2162" t="str">
            <v>Y</v>
          </cell>
          <cell r="Q2162" t="str">
            <v>Y</v>
          </cell>
          <cell r="R2162" t="str">
            <v>Y</v>
          </cell>
        </row>
        <row r="2163">
          <cell r="C2163" t="str">
            <v>Sapphire Quail-dove</v>
          </cell>
          <cell r="D2163" t="str">
            <v>Geotrygon saphirina</v>
          </cell>
          <cell r="E2163" t="str">
            <v>Bonaparte, 1855</v>
          </cell>
          <cell r="F2163" t="str">
            <v>R</v>
          </cell>
          <cell r="G2163" t="str">
            <v>LC</v>
          </cell>
          <cell r="P2163" t="str">
            <v>Y</v>
          </cell>
          <cell r="Q2163" t="str">
            <v>Y</v>
          </cell>
          <cell r="R2163" t="str">
            <v>Y</v>
          </cell>
        </row>
        <row r="2164">
          <cell r="C2164" t="str">
            <v>Grey-headed Quail-dove</v>
          </cell>
          <cell r="D2164" t="str">
            <v>Geotrygon caniceps</v>
          </cell>
          <cell r="E2164" t="str">
            <v>(Gundlach, 1852)</v>
          </cell>
          <cell r="F2164" t="str">
            <v>R</v>
          </cell>
          <cell r="G2164" t="str">
            <v>VU</v>
          </cell>
          <cell r="Q2164" t="str">
            <v>Y</v>
          </cell>
          <cell r="R2164" t="str">
            <v>Y</v>
          </cell>
          <cell r="W2164" t="str">
            <v>Grey-fronted Quail-Dove (15)</v>
          </cell>
          <cell r="X2164" t="str">
            <v>Geotrygon caniceps (Sibley and Monroe 1990, 1993) was split into G. caniceps and G. leucometopia by Garrido et al. (2002) and this treatment followed by AOU (2004) but is not followed by the BirdLife Taxonomic Working Group. The separation of G. leucometopia from G. caniceps hinges on differences in head coloration, tail length, breast iridescence and position of the wing-notch. Having examined what admittedly few skins there are in the Natural History Museum, Tring, the BirdLife Taxonomic Working Group finds that while the differences in head colour and tail length are reasonably marked, that for iridescence is minor while the position of the wing notch is significant but puzzlingly inconsistent. Overall, it is felt that in the absence of other, particularly vocal, evidence, it would be premature to accept this split.</v>
          </cell>
        </row>
        <row r="2165">
          <cell r="D2165" t="str">
            <v>Geotrygon caniceps</v>
          </cell>
          <cell r="E2165" t="str">
            <v>(Gundlach, 1852)</v>
          </cell>
          <cell r="F2165" t="str">
            <v>NR</v>
          </cell>
          <cell r="G2165" t="str">
            <v>NR</v>
          </cell>
          <cell r="I2165" t="str">
            <v>Y</v>
          </cell>
          <cell r="X2165" t="str">
            <v>Geotrygon caniceps (Sibley and Monroe 1990, 1993) was split into G. caniceps and G. leucometopia by Garrido et al. (2002) and this treatment followed by AOU (2004) but is not followed by the BirdLife Taxonomic Working Group. The separation of G. leucometopia from G. caniceps hinges on differences in head coloration, tail length, breast iridescence and position of the wing-notch. Having examined what admittedly few skins there are in the Natural History Museum, Tring, the BirdLife Taxonomic Working Group finds that while the differences in head colour and tail length are reasonably marked, that for iridescence is minor while the position of the wing notch is significant but puzzlingly inconsistent. Overall, it is felt that in the absence of other, particularly vocal, evidence, it would be premature to accept this split.</v>
          </cell>
        </row>
        <row r="2166">
          <cell r="D2166" t="str">
            <v>Geotrygon leucometopia</v>
          </cell>
          <cell r="E2166" t="str">
            <v>(Chapman, 1917)</v>
          </cell>
          <cell r="F2166" t="str">
            <v>NR</v>
          </cell>
          <cell r="G2166" t="str">
            <v>NR</v>
          </cell>
          <cell r="I2166" t="str">
            <v>Y</v>
          </cell>
          <cell r="X2166" t="str">
            <v>Geotrygon caniceps (Sibley and Monroe 1990, 1993) was split into G. caniceps and G. leucometopia by Garrido et al. (2002) and this treament followed by AOU (2004) but is not followed by the BirdLife Taxonomic Working Group. The separation of G. leucometopia from G. caniceps hinges on differences in head coloration, tail length, breast iridescence and position of the wing-notch. Having examined what admittedly few skins there are in the Natural History Museum, Tring, the BirdLife Taxonomic Working Group finds that while the differences in head colour and tail length are reasonably marked, that for iridescence is minor while the position of the wing notch is significant but puzzlingly inconsistent. Overall, it is felt that in the absence of other, particularly vocal, evidence, it would be premature to accept this split.</v>
          </cell>
        </row>
        <row r="2167">
          <cell r="C2167" t="str">
            <v>Crested Quail-dove</v>
          </cell>
          <cell r="D2167" t="str">
            <v>Geotrygon versicolor</v>
          </cell>
          <cell r="E2167" t="str">
            <v>(Lafresnaye, 1846)</v>
          </cell>
          <cell r="F2167" t="str">
            <v>R</v>
          </cell>
          <cell r="G2167" t="str">
            <v>NT</v>
          </cell>
          <cell r="I2167" t="str">
            <v>Y</v>
          </cell>
          <cell r="Q2167" t="str">
            <v>Y</v>
          </cell>
          <cell r="R2167" t="str">
            <v>Y</v>
          </cell>
        </row>
        <row r="2168">
          <cell r="C2168" t="str">
            <v>Olive-backed Quail-dove</v>
          </cell>
          <cell r="D2168" t="str">
            <v>Geotrygon veraguensis</v>
          </cell>
          <cell r="E2168" t="str">
            <v>Lawrence, 1867</v>
          </cell>
          <cell r="F2168" t="str">
            <v>R</v>
          </cell>
          <cell r="G2168" t="str">
            <v>LC</v>
          </cell>
          <cell r="I2168" t="str">
            <v>Y</v>
          </cell>
          <cell r="P2168" t="str">
            <v>Y</v>
          </cell>
          <cell r="Q2168" t="str">
            <v>Y</v>
          </cell>
          <cell r="R2168" t="str">
            <v>Y</v>
          </cell>
        </row>
        <row r="2169">
          <cell r="C2169" t="str">
            <v>White-faced Quail-dove</v>
          </cell>
          <cell r="D2169" t="str">
            <v>Geotrygon albifacies</v>
          </cell>
          <cell r="E2169" t="str">
            <v>Sclater, 1858</v>
          </cell>
          <cell r="F2169" t="str">
            <v>R</v>
          </cell>
          <cell r="G2169" t="str">
            <v>LC</v>
          </cell>
          <cell r="I2169" t="str">
            <v>Y</v>
          </cell>
          <cell r="Q2169" t="str">
            <v>Y</v>
          </cell>
          <cell r="R2169" t="str">
            <v>Y</v>
          </cell>
        </row>
        <row r="2170">
          <cell r="C2170" t="str">
            <v>Rufous-breasted Quail-dove</v>
          </cell>
          <cell r="D2170" t="str">
            <v>Geotrygon chiriquensis</v>
          </cell>
          <cell r="E2170" t="str">
            <v>Sclater, 1856</v>
          </cell>
          <cell r="F2170" t="str">
            <v>R</v>
          </cell>
          <cell r="G2170" t="str">
            <v>LC</v>
          </cell>
          <cell r="I2170" t="str">
            <v>Y</v>
          </cell>
          <cell r="Q2170" t="str">
            <v>Y</v>
          </cell>
          <cell r="R2170" t="str">
            <v>Y</v>
          </cell>
          <cell r="W2170" t="str">
            <v>Chiriqui Quail-Dove (2); Chiriquí Quail-Dove (15)</v>
          </cell>
        </row>
        <row r="2171">
          <cell r="C2171" t="str">
            <v>Russet-crowned Quail-dove</v>
          </cell>
          <cell r="D2171" t="str">
            <v>Geotrygon goldmani</v>
          </cell>
          <cell r="E2171" t="str">
            <v>Nelson, 1912</v>
          </cell>
          <cell r="F2171" t="str">
            <v>R</v>
          </cell>
          <cell r="G2171" t="str">
            <v>NT</v>
          </cell>
          <cell r="I2171" t="str">
            <v>Y</v>
          </cell>
          <cell r="P2171" t="str">
            <v>Y</v>
          </cell>
          <cell r="Q2171" t="str">
            <v>Y</v>
          </cell>
          <cell r="R2171" t="str">
            <v>Y</v>
          </cell>
        </row>
        <row r="2172">
          <cell r="C2172" t="str">
            <v>Lined Quail-dove</v>
          </cell>
          <cell r="D2172" t="str">
            <v>Geotrygon linearis</v>
          </cell>
          <cell r="E2172" t="str">
            <v>(Prévost, 1843)</v>
          </cell>
          <cell r="F2172" t="str">
            <v>R</v>
          </cell>
          <cell r="G2172" t="str">
            <v>LC</v>
          </cell>
          <cell r="P2172" t="str">
            <v>Y</v>
          </cell>
          <cell r="Q2172" t="str">
            <v>Y</v>
          </cell>
          <cell r="R2172" t="str">
            <v>Y</v>
          </cell>
        </row>
        <row r="2173">
          <cell r="C2173" t="str">
            <v>White-throated Quail-dove</v>
          </cell>
          <cell r="D2173" t="str">
            <v>Geotrygon frenata</v>
          </cell>
          <cell r="E2173" t="str">
            <v>(Tschudi, 1843)</v>
          </cell>
          <cell r="F2173" t="str">
            <v>R</v>
          </cell>
          <cell r="G2173" t="str">
            <v>LC</v>
          </cell>
          <cell r="P2173" t="str">
            <v>Y</v>
          </cell>
          <cell r="Q2173" t="str">
            <v>Y</v>
          </cell>
          <cell r="R2173" t="str">
            <v>Y</v>
          </cell>
        </row>
        <row r="2174">
          <cell r="C2174" t="str">
            <v>Key West Quail-dove</v>
          </cell>
          <cell r="D2174" t="str">
            <v>Geotrygon chrysia</v>
          </cell>
          <cell r="E2174" t="str">
            <v>Bonaparte, 1855</v>
          </cell>
          <cell r="F2174" t="str">
            <v>R</v>
          </cell>
          <cell r="G2174" t="str">
            <v>LC</v>
          </cell>
          <cell r="I2174" t="str">
            <v>Y</v>
          </cell>
          <cell r="Q2174" t="str">
            <v>Y</v>
          </cell>
          <cell r="R2174" t="str">
            <v>Y</v>
          </cell>
        </row>
        <row r="2175">
          <cell r="C2175" t="str">
            <v>Bridled Quail-dove</v>
          </cell>
          <cell r="D2175" t="str">
            <v>Geotrygon mystacea</v>
          </cell>
          <cell r="E2175" t="str">
            <v>(Temminck, 1811)</v>
          </cell>
          <cell r="F2175" t="str">
            <v>R</v>
          </cell>
          <cell r="G2175" t="str">
            <v>LC</v>
          </cell>
          <cell r="I2175" t="str">
            <v>Y</v>
          </cell>
          <cell r="Q2175" t="str">
            <v>Y</v>
          </cell>
          <cell r="R2175" t="str">
            <v>Y</v>
          </cell>
        </row>
        <row r="2176">
          <cell r="C2176" t="str">
            <v>Violaceous Quail-dove</v>
          </cell>
          <cell r="D2176" t="str">
            <v>Geotrygon violacea</v>
          </cell>
          <cell r="E2176" t="str">
            <v>(Temminck, 1809)</v>
          </cell>
          <cell r="F2176" t="str">
            <v>R</v>
          </cell>
          <cell r="G2176" t="str">
            <v>LC</v>
          </cell>
          <cell r="I2176" t="str">
            <v>Y</v>
          </cell>
          <cell r="P2176" t="str">
            <v>Y</v>
          </cell>
          <cell r="Q2176" t="str">
            <v>Y</v>
          </cell>
          <cell r="R2176" t="str">
            <v>Y</v>
          </cell>
        </row>
        <row r="2177">
          <cell r="C2177" t="str">
            <v>Ruddy Quail-dove</v>
          </cell>
          <cell r="D2177" t="str">
            <v>Geotrygon montana</v>
          </cell>
          <cell r="E2177" t="str">
            <v>(Linnaeus, 1758)</v>
          </cell>
          <cell r="F2177" t="str">
            <v>R</v>
          </cell>
          <cell r="G2177" t="str">
            <v>LC</v>
          </cell>
          <cell r="I2177" t="str">
            <v>Y</v>
          </cell>
          <cell r="P2177" t="str">
            <v>Y</v>
          </cell>
          <cell r="Q2177" t="str">
            <v>Y</v>
          </cell>
          <cell r="R2177" t="str">
            <v>Y</v>
          </cell>
        </row>
        <row r="2178">
          <cell r="C2178" t="str">
            <v>Blue-headed Quail-dove</v>
          </cell>
          <cell r="D2178" t="str">
            <v>Starnoenas cyanocephala</v>
          </cell>
          <cell r="E2178" t="str">
            <v>(Linnaeus, 1758)</v>
          </cell>
          <cell r="F2178" t="str">
            <v>R</v>
          </cell>
          <cell r="G2178" t="str">
            <v>EN</v>
          </cell>
          <cell r="I2178" t="str">
            <v>Y</v>
          </cell>
          <cell r="Q2178" t="str">
            <v>Y</v>
          </cell>
          <cell r="R2178" t="str">
            <v>Y</v>
          </cell>
        </row>
        <row r="2179">
          <cell r="C2179" t="str">
            <v>Nicobar Pigeon</v>
          </cell>
          <cell r="D2179" t="str">
            <v>Caloenas nicobarica</v>
          </cell>
          <cell r="E2179" t="str">
            <v>(Linnaeus, 1758)</v>
          </cell>
          <cell r="F2179" t="str">
            <v>R</v>
          </cell>
          <cell r="G2179" t="str">
            <v>NT</v>
          </cell>
          <cell r="Q2179" t="str">
            <v>Y</v>
          </cell>
        </row>
        <row r="2180">
          <cell r="C2180" t="str">
            <v>Liverpool Pigeon</v>
          </cell>
          <cell r="D2180" t="str">
            <v>Caloenas maculata</v>
          </cell>
          <cell r="E2180" t="str">
            <v>(Gemelin, 1789)</v>
          </cell>
          <cell r="F2180" t="str">
            <v>R</v>
          </cell>
          <cell r="G2180" t="str">
            <v>EX</v>
          </cell>
          <cell r="T2180" t="str">
            <v>Y</v>
          </cell>
          <cell r="U2180" t="str">
            <v>Fuller (2002)</v>
          </cell>
          <cell r="X2180" t="str">
            <v>Overlooked by Brooks (2000), this taxon was confirmed to be a valid species that went extinct since 1500, by Fuller (2002).</v>
          </cell>
        </row>
        <row r="2181">
          <cell r="C2181" t="str">
            <v>Norfolk Island Ground-dove</v>
          </cell>
          <cell r="D2181" t="str">
            <v>Gallicolumba norfolciensis</v>
          </cell>
          <cell r="E2181" t="str">
            <v>Latham, 1801</v>
          </cell>
          <cell r="F2181" t="str">
            <v>R</v>
          </cell>
          <cell r="G2181" t="str">
            <v>EX</v>
          </cell>
          <cell r="K2181" t="str">
            <v>Y</v>
          </cell>
          <cell r="L2181" t="str">
            <v>Y</v>
          </cell>
        </row>
        <row r="2182">
          <cell r="C2182" t="str">
            <v>Luzon Bleeding-heart</v>
          </cell>
          <cell r="D2182" t="str">
            <v>Gallicolumba luzonica</v>
          </cell>
          <cell r="E2182" t="str">
            <v>(Scopoli, 1786)</v>
          </cell>
          <cell r="F2182" t="str">
            <v>R</v>
          </cell>
          <cell r="G2182" t="str">
            <v>NT</v>
          </cell>
          <cell r="Q2182" t="str">
            <v>Y</v>
          </cell>
        </row>
        <row r="2183">
          <cell r="C2183" t="str">
            <v>Mindoro Bleeding-heart</v>
          </cell>
          <cell r="D2183" t="str">
            <v>Gallicolumba platenae</v>
          </cell>
          <cell r="E2183" t="str">
            <v>(Salvadori, 1891)</v>
          </cell>
          <cell r="F2183" t="str">
            <v>R</v>
          </cell>
          <cell r="G2183" t="str">
            <v>CR</v>
          </cell>
          <cell r="Q2183" t="str">
            <v>Y</v>
          </cell>
        </row>
        <row r="2184">
          <cell r="C2184" t="str">
            <v>Negros Bleeding-heart</v>
          </cell>
          <cell r="D2184" t="str">
            <v>Gallicolumba keayi</v>
          </cell>
          <cell r="E2184" t="str">
            <v>(Clarke, 1900)</v>
          </cell>
          <cell r="F2184" t="str">
            <v>R</v>
          </cell>
          <cell r="G2184" t="str">
            <v>CR</v>
          </cell>
          <cell r="Q2184" t="str">
            <v>Y</v>
          </cell>
        </row>
        <row r="2185">
          <cell r="C2185" t="str">
            <v>Mindanao Bleeding-heart</v>
          </cell>
          <cell r="D2185" t="str">
            <v>Gallicolumba crinigera</v>
          </cell>
          <cell r="E2185" t="str">
            <v>(Pucheran, 1853)</v>
          </cell>
          <cell r="F2185" t="str">
            <v>R</v>
          </cell>
          <cell r="G2185" t="str">
            <v>VU</v>
          </cell>
          <cell r="Q2185" t="str">
            <v>Y</v>
          </cell>
          <cell r="V2185" t="str">
            <v>Gallicolumba criniger (10)</v>
          </cell>
          <cell r="X2185" t="str">
            <v>Gender agreement of species name follows David and Gosselin (2002a).</v>
          </cell>
        </row>
        <row r="2186">
          <cell r="C2186" t="str">
            <v>Sulu Bleeding-heart</v>
          </cell>
          <cell r="D2186" t="str">
            <v>Gallicolumba menagei</v>
          </cell>
          <cell r="E2186" t="str">
            <v>(Bourns &amp; Worcester, 1894)</v>
          </cell>
          <cell r="F2186" t="str">
            <v>R</v>
          </cell>
          <cell r="G2186" t="str">
            <v>CR</v>
          </cell>
          <cell r="Q2186" t="str">
            <v>Y</v>
          </cell>
        </row>
        <row r="2187">
          <cell r="C2187" t="str">
            <v>Cinnamon Ground-dove</v>
          </cell>
          <cell r="D2187" t="str">
            <v>Gallicolumba rufigula</v>
          </cell>
          <cell r="E2187" t="str">
            <v>(Pucheran, 1853)</v>
          </cell>
          <cell r="F2187" t="str">
            <v>R</v>
          </cell>
          <cell r="G2187" t="str">
            <v>LC</v>
          </cell>
          <cell r="Q2187" t="str">
            <v>Y</v>
          </cell>
          <cell r="W2187" t="str">
            <v>Cinnamon Ground Dove (15)</v>
          </cell>
        </row>
        <row r="2188">
          <cell r="C2188" t="str">
            <v>Sulawesi Ground-dove</v>
          </cell>
          <cell r="D2188" t="str">
            <v>Gallicolumba tristigmata</v>
          </cell>
          <cell r="E2188" t="str">
            <v>(Bonaparte, 1855)</v>
          </cell>
          <cell r="F2188" t="str">
            <v>R</v>
          </cell>
          <cell r="G2188" t="str">
            <v>LC</v>
          </cell>
          <cell r="Q2188" t="str">
            <v>Y</v>
          </cell>
          <cell r="W2188" t="str">
            <v>Sulawesi Ground Dove (15)</v>
          </cell>
        </row>
        <row r="2189">
          <cell r="C2189" t="str">
            <v>White-bibbed Ground-dove</v>
          </cell>
          <cell r="D2189" t="str">
            <v>Gallicolumba jobiensis</v>
          </cell>
          <cell r="E2189" t="str">
            <v>(Meyer, 1875)</v>
          </cell>
          <cell r="F2189" t="str">
            <v>R</v>
          </cell>
          <cell r="G2189" t="str">
            <v>LC</v>
          </cell>
          <cell r="Q2189" t="str">
            <v>Y</v>
          </cell>
          <cell r="W2189" t="str">
            <v>Purple Ground Dove (15)</v>
          </cell>
        </row>
        <row r="2190">
          <cell r="C2190" t="str">
            <v>Caroline Islands Ground-dove</v>
          </cell>
          <cell r="D2190" t="str">
            <v>Gallicolumba kubaryi</v>
          </cell>
          <cell r="E2190" t="str">
            <v>(Finsch, 1880)</v>
          </cell>
          <cell r="F2190" t="str">
            <v>R</v>
          </cell>
          <cell r="G2190" t="str">
            <v>VU</v>
          </cell>
          <cell r="Q2190" t="str">
            <v>Y</v>
          </cell>
          <cell r="W2190" t="str">
            <v>White-fronted Ground Dove (15)</v>
          </cell>
        </row>
        <row r="2191">
          <cell r="C2191" t="str">
            <v>Polynesian Ground-dove</v>
          </cell>
          <cell r="D2191" t="str">
            <v>Gallicolumba erythroptera</v>
          </cell>
          <cell r="E2191" t="str">
            <v>(Gmelin, 1789)</v>
          </cell>
          <cell r="F2191" t="str">
            <v>R</v>
          </cell>
          <cell r="G2191" t="str">
            <v>CR</v>
          </cell>
          <cell r="Q2191" t="str">
            <v>Y</v>
          </cell>
          <cell r="W2191" t="str">
            <v>Polynesian Ground Dove (15)</v>
          </cell>
        </row>
        <row r="2192">
          <cell r="C2192" t="str">
            <v>White-throated Ground-dove</v>
          </cell>
          <cell r="D2192" t="str">
            <v>Gallicolumba xanthonura</v>
          </cell>
          <cell r="E2192" t="str">
            <v>(Temminck, 1823)</v>
          </cell>
          <cell r="F2192" t="str">
            <v>R</v>
          </cell>
          <cell r="G2192" t="str">
            <v>NT</v>
          </cell>
          <cell r="Q2192" t="str">
            <v>Y</v>
          </cell>
          <cell r="W2192" t="str">
            <v>White-throated Ground Dove (15)</v>
          </cell>
        </row>
        <row r="2193">
          <cell r="C2193" t="str">
            <v>Shy Ground-dove</v>
          </cell>
          <cell r="D2193" t="str">
            <v>Gallicolumba stairi</v>
          </cell>
          <cell r="E2193" t="str">
            <v>(Gray, 1856)</v>
          </cell>
          <cell r="F2193" t="str">
            <v>R</v>
          </cell>
          <cell r="G2193" t="str">
            <v>VU</v>
          </cell>
          <cell r="Q2193" t="str">
            <v>Y</v>
          </cell>
          <cell r="W2193" t="str">
            <v>Friendly Ground-Dove (10); Tongan Ground Dove (15)</v>
          </cell>
        </row>
        <row r="2194">
          <cell r="C2194" t="str">
            <v>Santa Cruz Ground-dove</v>
          </cell>
          <cell r="D2194" t="str">
            <v>Gallicolumba sanctaecrucis</v>
          </cell>
          <cell r="E2194" t="str">
            <v>Mayr, 1935</v>
          </cell>
          <cell r="F2194" t="str">
            <v>R</v>
          </cell>
          <cell r="G2194" t="str">
            <v>EN</v>
          </cell>
          <cell r="Q2194" t="str">
            <v>Y</v>
          </cell>
          <cell r="W2194" t="str">
            <v>Santa Cruz Ground Dove (15)</v>
          </cell>
        </row>
        <row r="2195">
          <cell r="C2195" t="str">
            <v>Tanna Ground-dove</v>
          </cell>
          <cell r="D2195" t="str">
            <v>Gallicolumba ferruginea</v>
          </cell>
          <cell r="E2195" t="str">
            <v>(Forster, 1844)</v>
          </cell>
          <cell r="F2195" t="str">
            <v>R</v>
          </cell>
          <cell r="G2195" t="str">
            <v>EX</v>
          </cell>
          <cell r="K2195" t="str">
            <v>Y</v>
          </cell>
          <cell r="Q2195" t="str">
            <v>Y</v>
          </cell>
        </row>
        <row r="2196">
          <cell r="C2196" t="str">
            <v>Thick-billed Ground-dove</v>
          </cell>
          <cell r="D2196" t="str">
            <v>Gallicolumba salamonis</v>
          </cell>
          <cell r="E2196" t="str">
            <v>(Ramsay, 1882)</v>
          </cell>
          <cell r="F2196" t="str">
            <v>R</v>
          </cell>
          <cell r="G2196" t="str">
            <v>EX</v>
          </cell>
          <cell r="Q2196" t="str">
            <v>Y</v>
          </cell>
          <cell r="W2196" t="str">
            <v>Thick-billed Ground Dove (15)</v>
          </cell>
        </row>
        <row r="2197">
          <cell r="C2197" t="str">
            <v>Marquesan Ground-dove</v>
          </cell>
          <cell r="D2197" t="str">
            <v>Gallicolumba rubescens</v>
          </cell>
          <cell r="E2197" t="str">
            <v>(Vieillot, 1818)</v>
          </cell>
          <cell r="F2197" t="str">
            <v>R</v>
          </cell>
          <cell r="G2197" t="str">
            <v>VU</v>
          </cell>
          <cell r="Q2197" t="str">
            <v>Y</v>
          </cell>
          <cell r="W2197" t="str">
            <v>Marquesan Ground Dove (15)</v>
          </cell>
        </row>
        <row r="2198">
          <cell r="C2198" t="str">
            <v>Bronze Ground-dove</v>
          </cell>
          <cell r="D2198" t="str">
            <v>Gallicolumba beccarii</v>
          </cell>
          <cell r="E2198" t="str">
            <v>(Salvadori, 1876)</v>
          </cell>
          <cell r="F2198" t="str">
            <v>R</v>
          </cell>
          <cell r="G2198" t="str">
            <v>LC</v>
          </cell>
          <cell r="Q2198" t="str">
            <v>Y</v>
          </cell>
          <cell r="W2198" t="str">
            <v>Bronze Ground Dove (15)</v>
          </cell>
        </row>
        <row r="2199">
          <cell r="C2199" t="str">
            <v>Palau Ground-dove</v>
          </cell>
          <cell r="D2199" t="str">
            <v>Gallicolumba canifrons</v>
          </cell>
          <cell r="E2199" t="str">
            <v>(Hartlaub &amp; Finsch, 1872)</v>
          </cell>
          <cell r="F2199" t="str">
            <v>R</v>
          </cell>
          <cell r="G2199" t="str">
            <v>NT</v>
          </cell>
          <cell r="Q2199" t="str">
            <v>Y</v>
          </cell>
          <cell r="W2199" t="str">
            <v>Palau Ground Dove (15)</v>
          </cell>
        </row>
        <row r="2200">
          <cell r="C2200" t="str">
            <v>Wetar Ground-dove</v>
          </cell>
          <cell r="D2200" t="str">
            <v>Gallicolumba hoedtii</v>
          </cell>
          <cell r="E2200" t="str">
            <v>(Schlegel, 1871)</v>
          </cell>
          <cell r="F2200" t="str">
            <v>R</v>
          </cell>
          <cell r="G2200" t="str">
            <v>EN</v>
          </cell>
          <cell r="Q2200" t="str">
            <v>Y</v>
          </cell>
          <cell r="W2200" t="str">
            <v>Wetar Ground Dove (15)</v>
          </cell>
        </row>
        <row r="2201">
          <cell r="C2201" t="str">
            <v>Choiseul Pigeon</v>
          </cell>
          <cell r="D2201" t="str">
            <v>Microgoura meeki</v>
          </cell>
          <cell r="E2201" t="str">
            <v>Rothschild, 1904</v>
          </cell>
          <cell r="F2201" t="str">
            <v>R</v>
          </cell>
          <cell r="G2201" t="str">
            <v>EX</v>
          </cell>
          <cell r="K2201" t="str">
            <v>Y</v>
          </cell>
          <cell r="Q2201" t="str">
            <v>Y</v>
          </cell>
        </row>
        <row r="2202">
          <cell r="C2202" t="str">
            <v>Pheasant Pigeon</v>
          </cell>
          <cell r="D2202" t="str">
            <v>Otidiphaps nobilis</v>
          </cell>
          <cell r="E2202" t="str">
            <v>Gould, 1870</v>
          </cell>
          <cell r="F2202" t="str">
            <v>R</v>
          </cell>
          <cell r="G2202" t="str">
            <v>LC</v>
          </cell>
          <cell r="Q2202" t="str">
            <v>Y</v>
          </cell>
        </row>
        <row r="2203">
          <cell r="C2203" t="str">
            <v>Western Crowned-pigeon</v>
          </cell>
          <cell r="D2203" t="str">
            <v>Goura cristata</v>
          </cell>
          <cell r="E2203" t="str">
            <v>(Pallas, 1764)</v>
          </cell>
          <cell r="F2203" t="str">
            <v>R</v>
          </cell>
          <cell r="G2203" t="str">
            <v>VU</v>
          </cell>
          <cell r="Q2203" t="str">
            <v>Y</v>
          </cell>
          <cell r="W2203" t="str">
            <v>Western Crowned Pigeon (15)</v>
          </cell>
        </row>
        <row r="2204">
          <cell r="C2204" t="str">
            <v>Victoria Crowned-pigeon</v>
          </cell>
          <cell r="D2204" t="str">
            <v>Goura victoria</v>
          </cell>
          <cell r="E2204" t="str">
            <v>(Fraser, 1844)</v>
          </cell>
          <cell r="F2204" t="str">
            <v>R</v>
          </cell>
          <cell r="G2204" t="str">
            <v>VU</v>
          </cell>
          <cell r="Q2204" t="str">
            <v>Y</v>
          </cell>
          <cell r="W2204" t="str">
            <v>Victoria Crowned Pigeon (15)</v>
          </cell>
        </row>
        <row r="2205">
          <cell r="C2205" t="str">
            <v>Southern Crowned-pigeon</v>
          </cell>
          <cell r="D2205" t="str">
            <v>Goura scheepmakeri</v>
          </cell>
          <cell r="E2205" t="str">
            <v>Finsch, 1876</v>
          </cell>
          <cell r="F2205" t="str">
            <v>R</v>
          </cell>
          <cell r="G2205" t="str">
            <v>VU</v>
          </cell>
          <cell r="Q2205" t="str">
            <v>Y</v>
          </cell>
          <cell r="W2205" t="str">
            <v>Southern Crowned Pigeon (15)</v>
          </cell>
        </row>
        <row r="2206">
          <cell r="C2206" t="str">
            <v>Tooth-billed Pigeon</v>
          </cell>
          <cell r="D2206" t="str">
            <v>Didunculus strigirostris</v>
          </cell>
          <cell r="E2206" t="str">
            <v>(Jardine, 1845)</v>
          </cell>
          <cell r="F2206" t="str">
            <v>R</v>
          </cell>
          <cell r="G2206" t="str">
            <v>EN</v>
          </cell>
          <cell r="Q2206" t="str">
            <v>Y</v>
          </cell>
        </row>
        <row r="2207">
          <cell r="C2207" t="str">
            <v>White-eared Brown-dove</v>
          </cell>
          <cell r="D2207" t="str">
            <v>Phapitreron leucotis</v>
          </cell>
          <cell r="E2207" t="str">
            <v>(Temminck, 1823)</v>
          </cell>
          <cell r="F2207" t="str">
            <v>R</v>
          </cell>
          <cell r="G2207" t="str">
            <v>LC</v>
          </cell>
          <cell r="Q2207" t="str">
            <v>Y</v>
          </cell>
          <cell r="W2207" t="str">
            <v>White-eared Brown Dove (15)</v>
          </cell>
        </row>
        <row r="2208">
          <cell r="C2208" t="str">
            <v>Amethyst Brown-dove</v>
          </cell>
          <cell r="D2208" t="str">
            <v>Phapitreron amethystinus</v>
          </cell>
          <cell r="E2208" t="str">
            <v>Bonaparte, 1855</v>
          </cell>
          <cell r="F2208" t="str">
            <v>R</v>
          </cell>
          <cell r="G2208" t="str">
            <v>LC</v>
          </cell>
          <cell r="Q2208" t="str">
            <v>Y</v>
          </cell>
          <cell r="V2208" t="str">
            <v>Phapitreron amethystina (10)</v>
          </cell>
          <cell r="W2208" t="str">
            <v>Amethyst Brown Dove (15)</v>
          </cell>
          <cell r="X2208" t="str">
            <v>Gender agreement of species name follows David and Gosselin (2002b).</v>
          </cell>
        </row>
        <row r="2209">
          <cell r="D2209" t="str">
            <v>Phapitreron cinereiceps</v>
          </cell>
          <cell r="E2209" t="str">
            <v>(Bourns &amp; Worcester, 1894)</v>
          </cell>
          <cell r="F2209" t="str">
            <v>NR</v>
          </cell>
          <cell r="G2209" t="str">
            <v>NR</v>
          </cell>
          <cell r="Q2209" t="str">
            <v>Y</v>
          </cell>
          <cell r="X2209" t="str">
            <v>Phapitreron cinereiceps (Sibley and Monroe 1990, 1993) has been split into P. cinereiceps and P. brunneiceps following Collar et al. (1999). Because this split was made in a BirdLife publication, the justification is repeated here in full (but the references are not supplied). The form cinereiceps does not differ from P. brunneiceps in its "redder hindneck" (contra del Hoyo et al. 1997) but possesses a matt grey crown, more olive back, rusty not vinous-grey belly, brown not buff vent, and grey not buff undertail-coverts (as judged from CMNH 91B2583), and on this basis merits specific recognition from P. brunneiceps, with which it has in recent years (despite Manuel 1936a) been united under the name "Dark-eared Brown-dove" (the detailed original descriptions of both forms are adjacent in Bourns and Worcester 1894). It is arguably more distinct from brunneiceps than brunneiceps is from Amethyst Brown-dove P. amethystina, the latter only being recognised as representatives of separate species when their sympatry on Mt McKinley, Mindanao, was noted (Dickinson et al. 1991). Rand (1970b) stated that on Mindanao cinereiceps (i.e. brunneiceps) and amethystina both occur from 900 to 1,350 m, but that only the latter was found at altitudes above this; there may thus be a partial difference in altitudinal preference.</v>
          </cell>
        </row>
        <row r="2210">
          <cell r="C2210" t="str">
            <v>Tawitawi Brown-dove</v>
          </cell>
          <cell r="D2210" t="str">
            <v>Phapitreron cinereiceps</v>
          </cell>
          <cell r="E2210" t="str">
            <v>(Bourns &amp; Worcester, 1894)</v>
          </cell>
          <cell r="F2210" t="str">
            <v>R</v>
          </cell>
          <cell r="G2210" t="str">
            <v>EN</v>
          </cell>
          <cell r="T2210" t="str">
            <v>Y</v>
          </cell>
          <cell r="U2210" t="str">
            <v>Collar et al. (1999)</v>
          </cell>
          <cell r="W2210" t="str">
            <v>Dark-eared Brown Dove (15)</v>
          </cell>
          <cell r="X2210" t="str">
            <v>Phapitreron cinereiceps (Sibley and Monroe 1990, 1993) has been split into P. cinereiceps and P. brunneiceps following Collar et al. (1999). Because this split was made in a BirdLife publication, the justification is repeated here in full (but the references are not supplied). The form cinereiceps does not differ from P. brunneiceps in its "redder hindneck" (contra del Hoyo et al. 1997) but possesses a matt grey crown, more olive back, rusty not vinous-grey belly, brown not buff vent, and grey not buff undertail-coverts (as judged from CMNH 91B2583), and on this basis merits specific recognition from P. brunneiceps, with which it has in recent years (despite Manuel 1936a) been united under the name "Dark-eared Brown-dove" (the detailed original descriptions of both forms are adjacent in Bourns and Worcester 1894). It is arguably more distinct from brunneiceps than brunneiceps is from Amethyst Brown-dove P. amethystina, the latter only being recognised as representatives of separate species when their sympatry on Mt McKinley, Mindanao, was noted (Dickinson et al. 1991). Rand (1970b) stated that on Mindanao cinereiceps (i.e. brunneiceps) and amethystina both occur from 900 to 1,350 m, but that only the latter was found at altitudes above this; there may thus be a partial difference in altitudinal preference.</v>
          </cell>
        </row>
        <row r="2211">
          <cell r="C2211" t="str">
            <v>Mindanao Brown-dove</v>
          </cell>
          <cell r="D2211" t="str">
            <v>Phapitreron brunneiceps</v>
          </cell>
          <cell r="E2211" t="str">
            <v>(Bourns &amp; Worcester, 1894)</v>
          </cell>
          <cell r="F2211" t="str">
            <v>R</v>
          </cell>
          <cell r="G2211" t="str">
            <v>VU</v>
          </cell>
          <cell r="T2211" t="str">
            <v>Y</v>
          </cell>
          <cell r="U2211" t="str">
            <v>Collar et al. (1999)</v>
          </cell>
          <cell r="X2211" t="str">
            <v>Phapitreron cinereiceps (Sibley and Monroe 1990, 1993) has been split into P. cinereiceps and P. brunneiceps following Collar et al. (1999). Because this split was made in a BirdLife publication, the justification is repeated here in full (but the references are not supplied). The form cinereiceps does not differ from P. brunneiceps in its "redder hindneck" (contra del Hoyo et al. 1997) but possesses a matt grey crown, more olive back, rusty not vinous-grey belly, brown not buff vent, and grey not buff undertail-coverts (as judged from CMNH 91B2583), and on this basis merits specific recognition from P. brunneiceps, with which it has in recent years (despite Manuel 1936a) been united under the name "Dark-eared Brown-dove" (the detailed original descriptions of both forms are adjacent in Bourns and Worcester 1894). It is arguably more distinct from brunneiceps than brunneiceps is from Amethyst Brown-dove P. amethystina, the latter only being recognised as representatives of separate species when their sympatry on Mt McKinley, Mindanao, was noted (Dickinson et al. 1991). Rand (1970b) stated that on Mindanao cinereiceps (i.e. brunneiceps) and amethystina both occur from 900 to 1,350 m, but that only the latter was found at altitudes above this; there may thus be a partial difference in altitudinal preference.</v>
          </cell>
        </row>
        <row r="2212">
          <cell r="C2212" t="str">
            <v>Cinnamon-headed Green-pigeon</v>
          </cell>
          <cell r="D2212" t="str">
            <v>Treron fulvicollis</v>
          </cell>
          <cell r="E2212" t="str">
            <v>(Wagler, 1827)</v>
          </cell>
          <cell r="F2212" t="str">
            <v>R</v>
          </cell>
          <cell r="G2212" t="str">
            <v>NT</v>
          </cell>
          <cell r="Q2212" t="str">
            <v>Y</v>
          </cell>
          <cell r="W2212" t="str">
            <v>Cinnamon-headed Green Pigeon (15)</v>
          </cell>
        </row>
        <row r="2213">
          <cell r="C2213" t="str">
            <v>Little Green-pigeon</v>
          </cell>
          <cell r="D2213" t="str">
            <v>Treron olax</v>
          </cell>
          <cell r="E2213" t="str">
            <v>(Temminck, 1823)</v>
          </cell>
          <cell r="F2213" t="str">
            <v>R</v>
          </cell>
          <cell r="G2213" t="str">
            <v>LC</v>
          </cell>
          <cell r="Q2213" t="str">
            <v>Y</v>
          </cell>
          <cell r="W2213" t="str">
            <v>Little Green Pigeon (15)</v>
          </cell>
        </row>
        <row r="2214">
          <cell r="C2214" t="str">
            <v>Pink-necked Green-pigeon</v>
          </cell>
          <cell r="D2214" t="str">
            <v>Treron vernans</v>
          </cell>
          <cell r="E2214" t="str">
            <v>(Linnaeus, 1771)</v>
          </cell>
          <cell r="F2214" t="str">
            <v>R</v>
          </cell>
          <cell r="G2214" t="str">
            <v>LC</v>
          </cell>
          <cell r="Q2214" t="str">
            <v>Y</v>
          </cell>
          <cell r="W2214" t="str">
            <v>Pink-necked Green Pigeon (15)</v>
          </cell>
        </row>
        <row r="2215">
          <cell r="C2215" t="str">
            <v>Orange-breasted Green-pigeon</v>
          </cell>
          <cell r="D2215" t="str">
            <v>Treron bicinctus</v>
          </cell>
          <cell r="E2215" t="str">
            <v>(Jerdon, 1840)</v>
          </cell>
          <cell r="F2215" t="str">
            <v>R</v>
          </cell>
          <cell r="G2215" t="str">
            <v>LC</v>
          </cell>
          <cell r="Q2215" t="str">
            <v>Y</v>
          </cell>
          <cell r="V2215" t="str">
            <v>Treron bicincta (10)</v>
          </cell>
          <cell r="W2215" t="str">
            <v>Orange-breasted Green Pigeon (15)</v>
          </cell>
          <cell r="X2215" t="str">
            <v>Gender agreement of species name follows David and Gosselin (2002b).</v>
          </cell>
        </row>
        <row r="2216">
          <cell r="C2216" t="str">
            <v>Pompadour Green-pigeon</v>
          </cell>
          <cell r="D2216" t="str">
            <v>Treron pompadora</v>
          </cell>
          <cell r="E2216" t="str">
            <v>(Gmelin, 1789)</v>
          </cell>
          <cell r="F2216" t="str">
            <v>R</v>
          </cell>
          <cell r="G2216" t="str">
            <v>LC</v>
          </cell>
          <cell r="Q2216" t="str">
            <v>Y</v>
          </cell>
          <cell r="W2216" t="str">
            <v>Pompadour Green Pigeon (15)</v>
          </cell>
        </row>
        <row r="2217">
          <cell r="C2217" t="str">
            <v>Thick-billed Green-pigeon</v>
          </cell>
          <cell r="D2217" t="str">
            <v>Treron curvirostra</v>
          </cell>
          <cell r="E2217" t="str">
            <v>(Gmelin, 1789)</v>
          </cell>
          <cell r="F2217" t="str">
            <v>R</v>
          </cell>
          <cell r="G2217" t="str">
            <v>LC</v>
          </cell>
          <cell r="Q2217" t="str">
            <v>Y</v>
          </cell>
          <cell r="W2217" t="str">
            <v>Thick-billed Green Pigeon (15)</v>
          </cell>
        </row>
        <row r="2218">
          <cell r="C2218" t="str">
            <v>Grey-cheeked Green-pigeon</v>
          </cell>
          <cell r="D2218" t="str">
            <v>Treron griseicauda</v>
          </cell>
          <cell r="E2218" t="str">
            <v>Wallace, 1863</v>
          </cell>
          <cell r="F2218" t="str">
            <v>R</v>
          </cell>
          <cell r="G2218" t="str">
            <v>LC</v>
          </cell>
          <cell r="Q2218" t="str">
            <v>Y</v>
          </cell>
          <cell r="W2218" t="str">
            <v>Grey-cheeked Green Pigeon (15)</v>
          </cell>
        </row>
        <row r="2219">
          <cell r="C2219" t="str">
            <v>Flores Green-pigeon</v>
          </cell>
          <cell r="D2219" t="str">
            <v>Treron floris</v>
          </cell>
          <cell r="E2219" t="str">
            <v>Wallace, 1864</v>
          </cell>
          <cell r="F2219" t="str">
            <v>R</v>
          </cell>
          <cell r="G2219" t="str">
            <v>VU</v>
          </cell>
          <cell r="Q2219" t="str">
            <v>Y</v>
          </cell>
          <cell r="W2219" t="str">
            <v>Flores Green Pigeon (15)</v>
          </cell>
        </row>
        <row r="2220">
          <cell r="C2220" t="str">
            <v>Sumba Green-pigeon</v>
          </cell>
          <cell r="D2220" t="str">
            <v>Treron teysmannii</v>
          </cell>
          <cell r="E2220" t="str">
            <v>Schlegel, 1879</v>
          </cell>
          <cell r="F2220" t="str">
            <v>R</v>
          </cell>
          <cell r="G2220" t="str">
            <v>NT</v>
          </cell>
          <cell r="Q2220" t="str">
            <v>Y</v>
          </cell>
          <cell r="W2220" t="str">
            <v>Sumba Green Pigeon (15)</v>
          </cell>
        </row>
        <row r="2221">
          <cell r="C2221" t="str">
            <v>Timor Green-pigeon</v>
          </cell>
          <cell r="D2221" t="str">
            <v>Treron psittaceus</v>
          </cell>
          <cell r="E2221" t="str">
            <v>(Temminck, 1808)</v>
          </cell>
          <cell r="F2221" t="str">
            <v>R</v>
          </cell>
          <cell r="G2221" t="str">
            <v>EN</v>
          </cell>
          <cell r="Q2221" t="str">
            <v>Y</v>
          </cell>
          <cell r="V2221" t="str">
            <v>Treron psittacea (10)</v>
          </cell>
          <cell r="W2221" t="str">
            <v>Timor Green Pigeon (15)</v>
          </cell>
          <cell r="X2221" t="str">
            <v>Gender agreement of species name follows David and Gosselin (2002b).</v>
          </cell>
        </row>
        <row r="2222">
          <cell r="C2222" t="str">
            <v>Large Green-pigeon</v>
          </cell>
          <cell r="D2222" t="str">
            <v>Treron capellei</v>
          </cell>
          <cell r="E2222" t="str">
            <v>(Temminck, 1823)</v>
          </cell>
          <cell r="F2222" t="str">
            <v>R</v>
          </cell>
          <cell r="G2222" t="str">
            <v>VU</v>
          </cell>
          <cell r="Q2222" t="str">
            <v>Y</v>
          </cell>
          <cell r="W2222" t="str">
            <v>Large Green Pigeon (15)</v>
          </cell>
        </row>
        <row r="2223">
          <cell r="C2223" t="str">
            <v>Yellow-footed Green-pigeon</v>
          </cell>
          <cell r="D2223" t="str">
            <v>Treron phoenicopterus</v>
          </cell>
          <cell r="E2223" t="str">
            <v>(Latham, 1790)</v>
          </cell>
          <cell r="F2223" t="str">
            <v>R</v>
          </cell>
          <cell r="G2223" t="str">
            <v>LC</v>
          </cell>
          <cell r="Q2223" t="str">
            <v>Y</v>
          </cell>
          <cell r="V2223" t="str">
            <v>Treron phoenicoptera (10)</v>
          </cell>
          <cell r="W2223" t="str">
            <v>Yellow-footed Green Pigeon (15)</v>
          </cell>
          <cell r="X2223" t="str">
            <v>Gender agreement of species name follows David and Gosselin (2002b).</v>
          </cell>
        </row>
        <row r="2224">
          <cell r="C2224" t="str">
            <v>Bruce's Green-pigeon</v>
          </cell>
          <cell r="D2224" t="str">
            <v>Treron waalia</v>
          </cell>
          <cell r="E2224" t="str">
            <v>(Meyer, 1793)</v>
          </cell>
          <cell r="F2224" t="str">
            <v>R</v>
          </cell>
          <cell r="G2224" t="str">
            <v>LC</v>
          </cell>
          <cell r="N2224" t="str">
            <v>Y</v>
          </cell>
          <cell r="Q2224" t="str">
            <v>Y</v>
          </cell>
          <cell r="W2224" t="str">
            <v>Bruce's Green Pigeon (7); Bruce's Green Pigeon (15)</v>
          </cell>
        </row>
        <row r="2225">
          <cell r="C2225" t="str">
            <v>African Green-pigeon</v>
          </cell>
          <cell r="D2225" t="str">
            <v>Treron calvus</v>
          </cell>
          <cell r="E2225" t="str">
            <v>(Temminck, 1808)</v>
          </cell>
          <cell r="F2225" t="str">
            <v>R</v>
          </cell>
          <cell r="G2225" t="str">
            <v>LC</v>
          </cell>
          <cell r="Q2225" t="str">
            <v>Y</v>
          </cell>
          <cell r="V2225" t="str">
            <v>Treron calva (10)</v>
          </cell>
          <cell r="W2225" t="str">
            <v>African Green Pigeon (15)</v>
          </cell>
          <cell r="X2225" t="str">
            <v>Treron australis, T. calvus, T. sanctithomae and T. pembaensis (Sibley and Monroe 1990, 1993) are retained as species contra Dowsett and Forbes-Watson (1993) who include calvus, sanctithomae and pembaensis as subspecies of T. australis. Gender agreement of T. calvus follows David and Gosselin (2002b).</v>
          </cell>
        </row>
        <row r="2226">
          <cell r="C2226" t="str">
            <v>Sao Tome Green-pigeon</v>
          </cell>
          <cell r="D2226" t="str">
            <v>Treron sanctithomae</v>
          </cell>
          <cell r="E2226" t="str">
            <v>(Gmelin, 1789)</v>
          </cell>
          <cell r="F2226" t="str">
            <v>R</v>
          </cell>
          <cell r="G2226" t="str">
            <v>LC</v>
          </cell>
          <cell r="Q2226" t="str">
            <v>Y</v>
          </cell>
          <cell r="W2226" t="str">
            <v>São Tomé Green-pigeon (14); Sao Tome Green Pigeon (15)</v>
          </cell>
          <cell r="X2226" t="str">
            <v>Treron australis, T. calvus, T. sanctithomae and T. pembaensis (Sibley and Monroe 1990, 1993) are retained as species contra Dowsett and Forbes-Watson (1993) who include calvus, sanctithomae and pembaensis as subspecies of T. australis. Gender agreement of T. calvus follows David and Gosselin (2002b).</v>
          </cell>
        </row>
        <row r="2227">
          <cell r="C2227" t="str">
            <v>Pemba Green-pigeon</v>
          </cell>
          <cell r="D2227" t="str">
            <v>Treron pembaensis</v>
          </cell>
          <cell r="E2227" t="str">
            <v>Pakenham, 1940</v>
          </cell>
          <cell r="F2227" t="str">
            <v>R</v>
          </cell>
          <cell r="G2227" t="str">
            <v>VU</v>
          </cell>
          <cell r="Q2227" t="str">
            <v>Y</v>
          </cell>
          <cell r="W2227" t="str">
            <v>Pemba Green Pigeon (15)</v>
          </cell>
          <cell r="X2227" t="str">
            <v>Treron australis, T. calvus, T. sanctithomae and T. pembaensis (Sibley and Monroe 1990, 1993) are retained as species contra Dowsett and Forbes-Watson (1993) who include calvus, sanctithomae and pembaensis as subspecies of T. australis. Gender agreement of T. calvus follows David and Gosselin (2002b).</v>
          </cell>
        </row>
        <row r="2228">
          <cell r="C2228" t="str">
            <v>Madagascar Green-pigeon</v>
          </cell>
          <cell r="D2228" t="str">
            <v>Treron australis</v>
          </cell>
          <cell r="E2228" t="str">
            <v>(Linnaeus, 1771)</v>
          </cell>
          <cell r="F2228" t="str">
            <v>R</v>
          </cell>
          <cell r="G2228" t="str">
            <v>LC</v>
          </cell>
          <cell r="Q2228" t="str">
            <v>Y</v>
          </cell>
          <cell r="W2228" t="str">
            <v>Madagascar Green Pigeon (15)</v>
          </cell>
          <cell r="X2228" t="str">
            <v>Treron australis, T. calvus, T. sanctithomae and T. pembaensis (Sibley and Monroe 1990, 1993) are retained as species contra Dowsett and Forbes-Watson (1993) who include calvus, sanctithomae and pembaensis as subspecies of T. australis. Gender agreement of T. calvus follows David and Gosselin (2002b).</v>
          </cell>
        </row>
        <row r="2229">
          <cell r="D2229" t="str">
            <v>Treron australis</v>
          </cell>
          <cell r="E2229" t="str">
            <v>(Linnaeus, 1771)</v>
          </cell>
          <cell r="F2229" t="str">
            <v>NR</v>
          </cell>
          <cell r="G2229" t="str">
            <v>NR</v>
          </cell>
          <cell r="N2229" t="str">
            <v>Y</v>
          </cell>
          <cell r="X2229" t="str">
            <v>Treron australis, T. calvus, T. sanctithomae and T. pembaensis (Sibley and Monroe 1990, 1993) are retained as species contra Dowsett and Forbes-Watson (1993) who include calvus, sanctithomae and pembaensis as subspecies of T. australis. Gender agreement of T. calvus follows David and Gosselin (2002b).</v>
          </cell>
        </row>
        <row r="2230">
          <cell r="C2230" t="str">
            <v>Pin-tailed Green-pigeon</v>
          </cell>
          <cell r="D2230" t="str">
            <v>Treron apicauda</v>
          </cell>
          <cell r="E2230" t="str">
            <v>Blyth, 1846</v>
          </cell>
          <cell r="F2230" t="str">
            <v>R</v>
          </cell>
          <cell r="G2230" t="str">
            <v>LC</v>
          </cell>
          <cell r="Q2230" t="str">
            <v>Y</v>
          </cell>
          <cell r="W2230" t="str">
            <v>Pin-tailed Green Pigeon (15)</v>
          </cell>
        </row>
        <row r="2231">
          <cell r="C2231" t="str">
            <v>Sumatran Green-pigeon</v>
          </cell>
          <cell r="D2231" t="str">
            <v>Treron oxyurus</v>
          </cell>
          <cell r="E2231" t="str">
            <v>(Temminck, 1823)</v>
          </cell>
          <cell r="F2231" t="str">
            <v>R</v>
          </cell>
          <cell r="G2231" t="str">
            <v>NT</v>
          </cell>
          <cell r="Q2231" t="str">
            <v>Y</v>
          </cell>
          <cell r="V2231" t="str">
            <v>Treron oxyura (10)</v>
          </cell>
          <cell r="W2231" t="str">
            <v>Sumatran Green Pigeon (15)</v>
          </cell>
          <cell r="X2231" t="str">
            <v>Gender agreement of species name follows David and Gosselin (2002b).</v>
          </cell>
        </row>
        <row r="2232">
          <cell r="C2232" t="str">
            <v>Yellow-vented Green-pigeon</v>
          </cell>
          <cell r="D2232" t="str">
            <v>Treron seimundi</v>
          </cell>
          <cell r="E2232" t="str">
            <v>(Robinson, 1910)</v>
          </cell>
          <cell r="F2232" t="str">
            <v>R</v>
          </cell>
          <cell r="G2232" t="str">
            <v>LC</v>
          </cell>
          <cell r="Q2232" t="str">
            <v>Y</v>
          </cell>
          <cell r="W2232" t="str">
            <v>Yellow-vented Green Pigeon (15)</v>
          </cell>
        </row>
        <row r="2233">
          <cell r="C2233" t="str">
            <v>Wedge-tailed Green-pigeon</v>
          </cell>
          <cell r="D2233" t="str">
            <v>Treron sphenurus</v>
          </cell>
          <cell r="E2233" t="str">
            <v>(Vigors, 1832)</v>
          </cell>
          <cell r="F2233" t="str">
            <v>R</v>
          </cell>
          <cell r="G2233" t="str">
            <v>LC</v>
          </cell>
          <cell r="Q2233" t="str">
            <v>Y</v>
          </cell>
          <cell r="V2233" t="str">
            <v>Treron sphenura (10)</v>
          </cell>
          <cell r="W2233" t="str">
            <v>Wedge-tailed Green Pigeon (15)</v>
          </cell>
          <cell r="X2233" t="str">
            <v>Gender agreement of species name follows David and Gosselin (2002b).</v>
          </cell>
        </row>
        <row r="2234">
          <cell r="C2234" t="str">
            <v>White-bellied Green-pigeon</v>
          </cell>
          <cell r="D2234" t="str">
            <v>Treron sieboldii</v>
          </cell>
          <cell r="E2234" t="str">
            <v>(Temminck, 1835)</v>
          </cell>
          <cell r="F2234" t="str">
            <v>R</v>
          </cell>
          <cell r="G2234" t="str">
            <v>LC</v>
          </cell>
          <cell r="Q2234" t="str">
            <v>Y</v>
          </cell>
          <cell r="W2234" t="str">
            <v>White-bellied Green Pigeon (15)</v>
          </cell>
        </row>
        <row r="2235">
          <cell r="C2235" t="str">
            <v>Whistling Green-pigeon</v>
          </cell>
          <cell r="D2235" t="str">
            <v>Treron formosae</v>
          </cell>
          <cell r="E2235" t="str">
            <v>Swinhoe, 1863</v>
          </cell>
          <cell r="F2235" t="str">
            <v>R</v>
          </cell>
          <cell r="G2235" t="str">
            <v>NT</v>
          </cell>
          <cell r="Q2235" t="str">
            <v>Y</v>
          </cell>
          <cell r="W2235" t="str">
            <v>Whistling Green Pigeon (15)</v>
          </cell>
        </row>
        <row r="2236">
          <cell r="C2236" t="str">
            <v>Pink-headed Fruit-dove</v>
          </cell>
          <cell r="D2236" t="str">
            <v>Ptilinopus porphyreus</v>
          </cell>
          <cell r="E2236" t="str">
            <v>(Temminck, 1823)</v>
          </cell>
          <cell r="F2236" t="str">
            <v>R</v>
          </cell>
          <cell r="G2236" t="str">
            <v>LC</v>
          </cell>
          <cell r="Q2236" t="str">
            <v>Y</v>
          </cell>
          <cell r="W2236" t="str">
            <v>Pink-headed Fruit Dove (15)</v>
          </cell>
        </row>
        <row r="2237">
          <cell r="D2237" t="str">
            <v>Ptilinopus alligator</v>
          </cell>
          <cell r="E2237" t="str">
            <v>(Collett, 1898)</v>
          </cell>
          <cell r="F2237" t="str">
            <v>NR</v>
          </cell>
          <cell r="G2237" t="str">
            <v>NR</v>
          </cell>
          <cell r="Q2237" t="str">
            <v>Y</v>
          </cell>
          <cell r="X2237" t="str">
            <v>Ptilinopus cinctus and P. alligator (Sibley and Monroe 1990, 1993) have been lumped into P. cinctus following Christidis and Boles (1994).</v>
          </cell>
        </row>
        <row r="2238">
          <cell r="D2238" t="str">
            <v>Ptilinopus cinctus</v>
          </cell>
          <cell r="E2238" t="str">
            <v>(Temminck, 1809)</v>
          </cell>
          <cell r="F2238" t="str">
            <v>NR</v>
          </cell>
          <cell r="G2238" t="str">
            <v>NR</v>
          </cell>
          <cell r="Q2238" t="str">
            <v>Y</v>
          </cell>
          <cell r="X2238" t="str">
            <v>Ptilinopus cinctus and P. alligator (Sibley and Monroe 1990, 1993) have been lumped into P. cinctus following Christidis and Boles (1994).</v>
          </cell>
        </row>
        <row r="2239">
          <cell r="C2239" t="str">
            <v>Banded Fruit-dove</v>
          </cell>
          <cell r="D2239" t="str">
            <v>Ptilinopus cinctus</v>
          </cell>
          <cell r="E2239" t="str">
            <v>(Temminck, 1809)</v>
          </cell>
          <cell r="F2239" t="str">
            <v>R</v>
          </cell>
          <cell r="G2239" t="str">
            <v>LC</v>
          </cell>
          <cell r="L2239" t="str">
            <v>Y</v>
          </cell>
          <cell r="W2239" t="str">
            <v>Banded Fruit Dove (15)</v>
          </cell>
          <cell r="X2239" t="str">
            <v>Ptilinopus cinctus and P. alligator (Sibley and Monroe 1990, 1993) have been lumped into P. cinctus following Christidis and Boles (1994).</v>
          </cell>
        </row>
        <row r="2240">
          <cell r="C2240" t="str">
            <v>Red-naped Fruit-dove</v>
          </cell>
          <cell r="D2240" t="str">
            <v>Ptilinopus dohertyi</v>
          </cell>
          <cell r="E2240" t="str">
            <v>(Rothschild, 1896)</v>
          </cell>
          <cell r="F2240" t="str">
            <v>R</v>
          </cell>
          <cell r="G2240" t="str">
            <v>VU</v>
          </cell>
          <cell r="Q2240" t="str">
            <v>Y</v>
          </cell>
          <cell r="W2240" t="str">
            <v>Red-naped Fruit Dove (15)</v>
          </cell>
        </row>
        <row r="2241">
          <cell r="C2241" t="str">
            <v>Flame-breasted Fruit-dove</v>
          </cell>
          <cell r="D2241" t="str">
            <v>Ptilinopus marchei</v>
          </cell>
          <cell r="E2241" t="str">
            <v>(Oustalet, 1880)</v>
          </cell>
          <cell r="F2241" t="str">
            <v>R</v>
          </cell>
          <cell r="G2241" t="str">
            <v>VU</v>
          </cell>
          <cell r="Q2241" t="str">
            <v>Y</v>
          </cell>
          <cell r="W2241" t="str">
            <v>Flame-breasted Fruit Dove (15)</v>
          </cell>
        </row>
        <row r="2242">
          <cell r="C2242" t="str">
            <v>Cream-bellied Fruit-dove</v>
          </cell>
          <cell r="D2242" t="str">
            <v>Ptilinopus merrilli</v>
          </cell>
          <cell r="E2242" t="str">
            <v>(McGregor, 1916)</v>
          </cell>
          <cell r="F2242" t="str">
            <v>R</v>
          </cell>
          <cell r="G2242" t="str">
            <v>NT</v>
          </cell>
          <cell r="Q2242" t="str">
            <v>Y</v>
          </cell>
          <cell r="W2242" t="str">
            <v>Cream-breasted Fruit Dove (15)</v>
          </cell>
        </row>
        <row r="2243">
          <cell r="C2243" t="str">
            <v>Yellow-breasted Fruit-dove</v>
          </cell>
          <cell r="D2243" t="str">
            <v>Ptilinopus occipitalis</v>
          </cell>
          <cell r="E2243" t="str">
            <v>Gray, 1844</v>
          </cell>
          <cell r="F2243" t="str">
            <v>R</v>
          </cell>
          <cell r="G2243" t="str">
            <v>LC</v>
          </cell>
          <cell r="Q2243" t="str">
            <v>Y</v>
          </cell>
          <cell r="W2243" t="str">
            <v>Yellow-breasted Fruit Dove (15)</v>
          </cell>
        </row>
        <row r="2244">
          <cell r="C2244" t="str">
            <v>Red-eared Fruit-dove</v>
          </cell>
          <cell r="D2244" t="str">
            <v>Ptilinopus fischeri</v>
          </cell>
          <cell r="E2244" t="str">
            <v>Brüggemann, 1876</v>
          </cell>
          <cell r="F2244" t="str">
            <v>R</v>
          </cell>
          <cell r="G2244" t="str">
            <v>LC</v>
          </cell>
          <cell r="Q2244" t="str">
            <v>Y</v>
          </cell>
          <cell r="W2244" t="str">
            <v>Red-eared Fruit Dove (15)</v>
          </cell>
        </row>
        <row r="2245">
          <cell r="C2245" t="str">
            <v>Jambu Fruit-dove</v>
          </cell>
          <cell r="D2245" t="str">
            <v>Ptilinopus jambu</v>
          </cell>
          <cell r="E2245" t="str">
            <v>(Gmelin, 1789)</v>
          </cell>
          <cell r="F2245" t="str">
            <v>R</v>
          </cell>
          <cell r="G2245" t="str">
            <v>NT</v>
          </cell>
          <cell r="Q2245" t="str">
            <v>Y</v>
          </cell>
          <cell r="W2245" t="str">
            <v>Jambu Fruit Dove (15)</v>
          </cell>
        </row>
        <row r="2246">
          <cell r="C2246" t="str">
            <v>Black-chinned Fruit-dove</v>
          </cell>
          <cell r="D2246" t="str">
            <v>Ptilinopus leclancheri</v>
          </cell>
          <cell r="E2246" t="str">
            <v>(Bonaparte, 1855)</v>
          </cell>
          <cell r="F2246" t="str">
            <v>R</v>
          </cell>
          <cell r="G2246" t="str">
            <v>LC</v>
          </cell>
          <cell r="Q2246" t="str">
            <v>Y</v>
          </cell>
          <cell r="W2246" t="str">
            <v>Black-chinned Fruit Dove (15)</v>
          </cell>
        </row>
        <row r="2247">
          <cell r="C2247" t="str">
            <v>Maroon-chinned Fruit-dove</v>
          </cell>
          <cell r="D2247" t="str">
            <v>Ptilinopus subgularis</v>
          </cell>
          <cell r="E2247" t="str">
            <v>(Meyer &amp; Wiglesworth, 1896)</v>
          </cell>
          <cell r="F2247" t="str">
            <v>R</v>
          </cell>
          <cell r="G2247" t="str">
            <v>NT</v>
          </cell>
          <cell r="Q2247" t="str">
            <v>Y</v>
          </cell>
          <cell r="W2247" t="str">
            <v>Maroon-chinned Fruit Dove (15)</v>
          </cell>
        </row>
        <row r="2248">
          <cell r="C2248" t="str">
            <v>Scarlet-breasted Fruit-dove</v>
          </cell>
          <cell r="D2248" t="str">
            <v>Ptilinopus bernsteinii</v>
          </cell>
          <cell r="E2248" t="str">
            <v>(Schlegel, 1863)</v>
          </cell>
          <cell r="F2248" t="str">
            <v>R</v>
          </cell>
          <cell r="G2248" t="str">
            <v>LC</v>
          </cell>
          <cell r="Q2248" t="str">
            <v>Y</v>
          </cell>
          <cell r="W2248" t="str">
            <v>Scarlet-breasted Fruit Dove (15)</v>
          </cell>
        </row>
        <row r="2249">
          <cell r="C2249" t="str">
            <v>Wompoo Fruit-dove</v>
          </cell>
          <cell r="D2249" t="str">
            <v>Ptilinopus magnificus</v>
          </cell>
          <cell r="E2249" t="str">
            <v>(Temminck, 1821)</v>
          </cell>
          <cell r="F2249" t="str">
            <v>R</v>
          </cell>
          <cell r="G2249" t="str">
            <v>LC</v>
          </cell>
          <cell r="L2249" t="str">
            <v>Y</v>
          </cell>
          <cell r="Q2249" t="str">
            <v>Y</v>
          </cell>
          <cell r="W2249" t="str">
            <v>Wompoo Fruit Dove (15)</v>
          </cell>
        </row>
        <row r="2250">
          <cell r="C2250" t="str">
            <v>Pink-spotted Fruit-dove</v>
          </cell>
          <cell r="D2250" t="str">
            <v>Ptilinopus perlatus</v>
          </cell>
          <cell r="E2250" t="str">
            <v>(Temminck, 1835)</v>
          </cell>
          <cell r="F2250" t="str">
            <v>R</v>
          </cell>
          <cell r="G2250" t="str">
            <v>LC</v>
          </cell>
          <cell r="Q2250" t="str">
            <v>Y</v>
          </cell>
          <cell r="W2250" t="str">
            <v>Pink-spotted Fruit Dove (15)</v>
          </cell>
        </row>
        <row r="2251">
          <cell r="C2251" t="str">
            <v>Ornate Fruit-dove</v>
          </cell>
          <cell r="D2251" t="str">
            <v>Ptilinopus ornatus</v>
          </cell>
          <cell r="E2251" t="str">
            <v>(Schlegel, 1871)</v>
          </cell>
          <cell r="F2251" t="str">
            <v>R</v>
          </cell>
          <cell r="G2251" t="str">
            <v>LC</v>
          </cell>
          <cell r="Q2251" t="str">
            <v>Y</v>
          </cell>
          <cell r="W2251" t="str">
            <v>Ornate Fruit Dove (15)</v>
          </cell>
        </row>
        <row r="2252">
          <cell r="C2252" t="str">
            <v>Tanna Fruit-dove</v>
          </cell>
          <cell r="D2252" t="str">
            <v>Ptilinopus tannensis</v>
          </cell>
          <cell r="E2252" t="str">
            <v>(Latham, 1790)</v>
          </cell>
          <cell r="F2252" t="str">
            <v>R</v>
          </cell>
          <cell r="G2252" t="str">
            <v>LC</v>
          </cell>
          <cell r="Q2252" t="str">
            <v>Y</v>
          </cell>
          <cell r="W2252" t="str">
            <v>Tanna Fruit Dove (15)</v>
          </cell>
        </row>
        <row r="2253">
          <cell r="C2253" t="str">
            <v>Orange-fronted Fruit-dove</v>
          </cell>
          <cell r="D2253" t="str">
            <v>Ptilinopus aurantiifrons</v>
          </cell>
          <cell r="E2253" t="str">
            <v>Gray, 1858</v>
          </cell>
          <cell r="F2253" t="str">
            <v>R</v>
          </cell>
          <cell r="G2253" t="str">
            <v>LC</v>
          </cell>
          <cell r="Q2253" t="str">
            <v>Y</v>
          </cell>
          <cell r="W2253" t="str">
            <v>Orange-fronted Fruit Dove (15)</v>
          </cell>
        </row>
        <row r="2254">
          <cell r="C2254" t="str">
            <v>Wallace's Fruit-dove</v>
          </cell>
          <cell r="D2254" t="str">
            <v>Ptilinopus wallacii</v>
          </cell>
          <cell r="E2254" t="str">
            <v>Gray, 1858</v>
          </cell>
          <cell r="F2254" t="str">
            <v>R</v>
          </cell>
          <cell r="G2254" t="str">
            <v>LC</v>
          </cell>
          <cell r="Q2254" t="str">
            <v>Y</v>
          </cell>
          <cell r="W2254" t="str">
            <v>Wallace's Fruit Dove (15)</v>
          </cell>
        </row>
        <row r="2255">
          <cell r="C2255" t="str">
            <v>Superb Fruit-dove</v>
          </cell>
          <cell r="D2255" t="str">
            <v>Ptilinopus superbus</v>
          </cell>
          <cell r="E2255" t="str">
            <v>(Temminck, 1809)</v>
          </cell>
          <cell r="F2255" t="str">
            <v>R</v>
          </cell>
          <cell r="G2255" t="str">
            <v>LC</v>
          </cell>
          <cell r="L2255" t="str">
            <v>Y</v>
          </cell>
          <cell r="Q2255" t="str">
            <v>Y</v>
          </cell>
          <cell r="W2255" t="str">
            <v>Superb Fruit Dove (15)</v>
          </cell>
        </row>
        <row r="2256">
          <cell r="C2256" t="str">
            <v>Many-coloured Fruit-dove</v>
          </cell>
          <cell r="D2256" t="str">
            <v>Ptilinopus perousii</v>
          </cell>
          <cell r="E2256" t="str">
            <v>Peale, 1848</v>
          </cell>
          <cell r="F2256" t="str">
            <v>R</v>
          </cell>
          <cell r="G2256" t="str">
            <v>LC</v>
          </cell>
          <cell r="Q2256" t="str">
            <v>Y</v>
          </cell>
          <cell r="W2256" t="str">
            <v>Many-colored Fruit-Dove (10); Many-colored Fruit Dove (15)</v>
          </cell>
        </row>
        <row r="2257">
          <cell r="C2257" t="str">
            <v>Blue-capped Fruit-dove</v>
          </cell>
          <cell r="D2257" t="str">
            <v>Ptilinopus monacha</v>
          </cell>
          <cell r="E2257" t="str">
            <v>(Temminck, 1824)</v>
          </cell>
          <cell r="F2257" t="str">
            <v>R</v>
          </cell>
          <cell r="G2257" t="str">
            <v>NT</v>
          </cell>
          <cell r="Q2257" t="str">
            <v>Y</v>
          </cell>
          <cell r="W2257" t="str">
            <v>Blue-capped Fruit Dove (15)</v>
          </cell>
        </row>
        <row r="2258">
          <cell r="C2258" t="str">
            <v>Coroneted Fruit-dove</v>
          </cell>
          <cell r="D2258" t="str">
            <v>Ptilinopus coronulatus</v>
          </cell>
          <cell r="E2258" t="str">
            <v>Gray, 1858</v>
          </cell>
          <cell r="F2258" t="str">
            <v>R</v>
          </cell>
          <cell r="G2258" t="str">
            <v>LC</v>
          </cell>
          <cell r="Q2258" t="str">
            <v>Y</v>
          </cell>
          <cell r="W2258" t="str">
            <v>Coroneted Fruit Dove (15)</v>
          </cell>
        </row>
        <row r="2259">
          <cell r="C2259" t="str">
            <v>Beautiful Fruit-dove</v>
          </cell>
          <cell r="D2259" t="str">
            <v>Ptilinopus pulchellus</v>
          </cell>
          <cell r="E2259" t="str">
            <v>(Temminck, 1835)</v>
          </cell>
          <cell r="F2259" t="str">
            <v>R</v>
          </cell>
          <cell r="G2259" t="str">
            <v>LC</v>
          </cell>
          <cell r="Q2259" t="str">
            <v>Y</v>
          </cell>
          <cell r="W2259" t="str">
            <v>Beautiful Fruit Dove (15)</v>
          </cell>
        </row>
        <row r="2260">
          <cell r="C2260" t="str">
            <v>Rose-crowned Fruit-dove</v>
          </cell>
          <cell r="D2260" t="str">
            <v>Ptilinopus regina</v>
          </cell>
          <cell r="E2260" t="str">
            <v>Swainson, 1825</v>
          </cell>
          <cell r="F2260" t="str">
            <v>R</v>
          </cell>
          <cell r="G2260" t="str">
            <v>LC</v>
          </cell>
          <cell r="L2260" t="str">
            <v>Y</v>
          </cell>
          <cell r="Q2260" t="str">
            <v>Y</v>
          </cell>
          <cell r="W2260" t="str">
            <v>Rose-crowned Fruit Dove (15)</v>
          </cell>
        </row>
        <row r="2261">
          <cell r="C2261" t="str">
            <v>Mariana Fruit-dove</v>
          </cell>
          <cell r="D2261" t="str">
            <v>Ptilinopus roseicapilla</v>
          </cell>
          <cell r="E2261" t="str">
            <v>(Lesson, 1831)</v>
          </cell>
          <cell r="F2261" t="str">
            <v>R</v>
          </cell>
          <cell r="G2261" t="str">
            <v>EN</v>
          </cell>
          <cell r="Q2261" t="str">
            <v>Y</v>
          </cell>
          <cell r="W2261" t="str">
            <v>Mariana Fruit Dove (15)</v>
          </cell>
        </row>
        <row r="2262">
          <cell r="C2262" t="str">
            <v>Red-bellied Fruit-dove</v>
          </cell>
          <cell r="D2262" t="str">
            <v>Ptilinopus greyii</v>
          </cell>
          <cell r="E2262" t="str">
            <v>Bonaparte, 1857</v>
          </cell>
          <cell r="F2262" t="str">
            <v>R</v>
          </cell>
          <cell r="G2262" t="str">
            <v>LC</v>
          </cell>
          <cell r="Q2262" t="str">
            <v>Y</v>
          </cell>
          <cell r="W2262" t="str">
            <v>Red-bellied Fruit Dove (15)</v>
          </cell>
        </row>
        <row r="2263">
          <cell r="C2263" t="str">
            <v>Silver-capped Fruit-dove</v>
          </cell>
          <cell r="D2263" t="str">
            <v>Ptilinopus richardsii</v>
          </cell>
          <cell r="E2263" t="str">
            <v>(Ramsay, 1882)</v>
          </cell>
          <cell r="F2263" t="str">
            <v>R</v>
          </cell>
          <cell r="G2263" t="str">
            <v>LC</v>
          </cell>
          <cell r="Q2263" t="str">
            <v>Y</v>
          </cell>
          <cell r="W2263" t="str">
            <v>Silver-capped Fruit Dove (15)</v>
          </cell>
        </row>
        <row r="2264">
          <cell r="C2264" t="str">
            <v>Purple-capped Fruit-dove</v>
          </cell>
          <cell r="D2264" t="str">
            <v>Ptilinopus porphyraceus</v>
          </cell>
          <cell r="E2264" t="str">
            <v>(Temminck, 1821)</v>
          </cell>
          <cell r="F2264" t="str">
            <v>R</v>
          </cell>
          <cell r="G2264" t="str">
            <v>LC</v>
          </cell>
          <cell r="Q2264" t="str">
            <v>Y</v>
          </cell>
          <cell r="W2264" t="str">
            <v>Crimson-crowned Fruit-Dove (10); Crimson-crowned Fruit Dove (15)</v>
          </cell>
        </row>
        <row r="2265">
          <cell r="C2265" t="str">
            <v>Palau Fruit-dove</v>
          </cell>
          <cell r="D2265" t="str">
            <v>Ptilinopus pelewensis</v>
          </cell>
          <cell r="E2265" t="str">
            <v>Hartlaub &amp; Finsch, 1868</v>
          </cell>
          <cell r="F2265" t="str">
            <v>R</v>
          </cell>
          <cell r="G2265" t="str">
            <v>LC</v>
          </cell>
          <cell r="Q2265" t="str">
            <v>Y</v>
          </cell>
          <cell r="W2265" t="str">
            <v>Palau Fruit Dove (15)</v>
          </cell>
        </row>
        <row r="2266">
          <cell r="C2266" t="str">
            <v>Cook Islands Fruit-dove</v>
          </cell>
          <cell r="D2266" t="str">
            <v>Ptilinopus rarotongensis</v>
          </cell>
          <cell r="E2266" t="str">
            <v>Hartlaub &amp; Finsch, 1871</v>
          </cell>
          <cell r="F2266" t="str">
            <v>R</v>
          </cell>
          <cell r="G2266" t="str">
            <v>VU</v>
          </cell>
          <cell r="Q2266" t="str">
            <v>Y</v>
          </cell>
          <cell r="W2266" t="str">
            <v>Lilac-crowned Fruit Dove (15)</v>
          </cell>
        </row>
        <row r="2267">
          <cell r="C2267" t="str">
            <v>Rapa Fruit-dove</v>
          </cell>
          <cell r="D2267" t="str">
            <v>Ptilinopus huttoni</v>
          </cell>
          <cell r="E2267" t="str">
            <v>Finsch, 1874</v>
          </cell>
          <cell r="F2267" t="str">
            <v>R</v>
          </cell>
          <cell r="G2267" t="str">
            <v>VU</v>
          </cell>
          <cell r="Q2267" t="str">
            <v>Y</v>
          </cell>
          <cell r="W2267" t="str">
            <v>Rapa Fruit Dove (15)</v>
          </cell>
        </row>
        <row r="2268">
          <cell r="C2268" t="str">
            <v>Grey-green Fruit-dove</v>
          </cell>
          <cell r="D2268" t="str">
            <v>Ptilinopus purpuratus</v>
          </cell>
          <cell r="E2268" t="str">
            <v>(Gmelin, 1789)</v>
          </cell>
          <cell r="F2268" t="str">
            <v>R</v>
          </cell>
          <cell r="G2268" t="str">
            <v>LC</v>
          </cell>
          <cell r="Q2268" t="str">
            <v>Y</v>
          </cell>
          <cell r="W2268" t="str">
            <v>Grey-green Fruit Dove (15)</v>
          </cell>
        </row>
        <row r="2269">
          <cell r="C2269" t="str">
            <v>Atoll Fruit-dove</v>
          </cell>
          <cell r="D2269" t="str">
            <v>Ptilinopus coralensis</v>
          </cell>
          <cell r="E2269" t="str">
            <v>Peale, 1848</v>
          </cell>
          <cell r="F2269" t="str">
            <v>R</v>
          </cell>
          <cell r="G2269" t="str">
            <v>NT</v>
          </cell>
          <cell r="Q2269" t="str">
            <v>Y</v>
          </cell>
          <cell r="W2269" t="str">
            <v>Atoll Fruit Dove (15)</v>
          </cell>
        </row>
        <row r="2270">
          <cell r="C2270" t="str">
            <v>Makatea Fruit-dove</v>
          </cell>
          <cell r="D2270" t="str">
            <v>Ptilinopus chalcurus</v>
          </cell>
          <cell r="E2270" t="str">
            <v>Gray, 1859</v>
          </cell>
          <cell r="F2270" t="str">
            <v>R</v>
          </cell>
          <cell r="G2270" t="str">
            <v>VU</v>
          </cell>
          <cell r="Q2270" t="str">
            <v>Y</v>
          </cell>
          <cell r="W2270" t="str">
            <v>Makatea Fruit Dove (15)</v>
          </cell>
        </row>
        <row r="2271">
          <cell r="C2271" t="str">
            <v>Henderson Fruit-dove</v>
          </cell>
          <cell r="D2271" t="str">
            <v>Ptilinopus insularis</v>
          </cell>
          <cell r="E2271" t="str">
            <v>(North, 1908)</v>
          </cell>
          <cell r="F2271" t="str">
            <v>R</v>
          </cell>
          <cell r="G2271" t="str">
            <v>VU</v>
          </cell>
          <cell r="Q2271" t="str">
            <v>Y</v>
          </cell>
          <cell r="W2271" t="str">
            <v>Henderson Island Fruit-Dove (10); Scarlet-capped Fruit Dove (15)</v>
          </cell>
        </row>
        <row r="2272">
          <cell r="C2272" t="str">
            <v>Red-moustached Fruit-dove</v>
          </cell>
          <cell r="D2272" t="str">
            <v>Ptilinopus mercierii</v>
          </cell>
          <cell r="E2272" t="str">
            <v>(Des Murs &amp; Prévost, 1849)</v>
          </cell>
          <cell r="F2272" t="str">
            <v>R</v>
          </cell>
          <cell r="G2272" t="str">
            <v>EX</v>
          </cell>
          <cell r="K2272" t="str">
            <v>Y</v>
          </cell>
          <cell r="Q2272" t="str">
            <v>Y</v>
          </cell>
          <cell r="W2272" t="str">
            <v>Moustached Fruit Dove (15)</v>
          </cell>
        </row>
        <row r="2273">
          <cell r="C2273" t="str">
            <v>White-capped Fruit-dove</v>
          </cell>
          <cell r="D2273" t="str">
            <v>Ptilinopus dupetithouarsii</v>
          </cell>
          <cell r="E2273" t="str">
            <v>(Neboux, 1840)</v>
          </cell>
          <cell r="F2273" t="str">
            <v>R</v>
          </cell>
          <cell r="G2273" t="str">
            <v>LC</v>
          </cell>
          <cell r="Q2273" t="str">
            <v>Y</v>
          </cell>
          <cell r="W2273" t="str">
            <v>White-capped Fruit Dove (15)</v>
          </cell>
        </row>
        <row r="2274">
          <cell r="C2274" t="str">
            <v>White-bibbed Fruit-dove</v>
          </cell>
          <cell r="D2274" t="str">
            <v>Ptilinopus rivoli</v>
          </cell>
          <cell r="E2274" t="str">
            <v>(Prévost, 1843)</v>
          </cell>
          <cell r="F2274" t="str">
            <v>R</v>
          </cell>
          <cell r="G2274" t="str">
            <v>LC</v>
          </cell>
          <cell r="Q2274" t="str">
            <v>Y</v>
          </cell>
          <cell r="W2274" t="str">
            <v>White-bibbed Fruit Dove (15)</v>
          </cell>
        </row>
        <row r="2275">
          <cell r="C2275" t="str">
            <v>Yellow-bibbed Fruit-dove</v>
          </cell>
          <cell r="D2275" t="str">
            <v>Ptilinopus solomonensis</v>
          </cell>
          <cell r="E2275" t="str">
            <v>Gray, 1870</v>
          </cell>
          <cell r="F2275" t="str">
            <v>R</v>
          </cell>
          <cell r="G2275" t="str">
            <v>LC</v>
          </cell>
          <cell r="Q2275" t="str">
            <v>Y</v>
          </cell>
          <cell r="W2275" t="str">
            <v>Yellow-bibbed Fruit Dove (15)</v>
          </cell>
        </row>
        <row r="2276">
          <cell r="C2276" t="str">
            <v>Claret-breasted Fruit-dove</v>
          </cell>
          <cell r="D2276" t="str">
            <v>Ptilinopus viridis</v>
          </cell>
          <cell r="E2276" t="str">
            <v>(Linnaeus, 1766)</v>
          </cell>
          <cell r="F2276" t="str">
            <v>R</v>
          </cell>
          <cell r="G2276" t="str">
            <v>LC</v>
          </cell>
          <cell r="Q2276" t="str">
            <v>Y</v>
          </cell>
          <cell r="W2276" t="str">
            <v>Claret-breasted Fruit Dove (15)</v>
          </cell>
        </row>
        <row r="2277">
          <cell r="C2277" t="str">
            <v>White-headed Fruit-dove</v>
          </cell>
          <cell r="D2277" t="str">
            <v>Ptilinopus eugeniae</v>
          </cell>
          <cell r="E2277" t="str">
            <v>(Gould, 1856)</v>
          </cell>
          <cell r="F2277" t="str">
            <v>R</v>
          </cell>
          <cell r="G2277" t="str">
            <v>NT</v>
          </cell>
          <cell r="Q2277" t="str">
            <v>Y</v>
          </cell>
          <cell r="W2277" t="str">
            <v>White-headed Fruit Dove (15)</v>
          </cell>
        </row>
        <row r="2278">
          <cell r="C2278" t="str">
            <v>Grey-headed Fruit-dove</v>
          </cell>
          <cell r="D2278" t="str">
            <v>Ptilinopus hyogastrus</v>
          </cell>
          <cell r="E2278" t="str">
            <v>(Temminck, 1824)</v>
          </cell>
          <cell r="F2278" t="str">
            <v>R</v>
          </cell>
          <cell r="G2278" t="str">
            <v>LC</v>
          </cell>
          <cell r="Q2278" t="str">
            <v>Y</v>
          </cell>
          <cell r="V2278" t="str">
            <v>Ptilinopus hyogastra (10)</v>
          </cell>
          <cell r="W2278" t="str">
            <v>Grey-headed Fruit Dove (15)</v>
          </cell>
          <cell r="X2278" t="str">
            <v>Gender agreement of species name follows David and Gosselin (2002a).</v>
          </cell>
        </row>
        <row r="2279">
          <cell r="C2279" t="str">
            <v>Carunculated Fruit-dove</v>
          </cell>
          <cell r="D2279" t="str">
            <v>Ptilinopus granulifrons</v>
          </cell>
          <cell r="E2279" t="str">
            <v>Hartert, 1898</v>
          </cell>
          <cell r="F2279" t="str">
            <v>R</v>
          </cell>
          <cell r="G2279" t="str">
            <v>VU</v>
          </cell>
          <cell r="Q2279" t="str">
            <v>Y</v>
          </cell>
          <cell r="W2279" t="str">
            <v>Carunculated Fruit Dove (15)</v>
          </cell>
        </row>
        <row r="2280">
          <cell r="C2280" t="str">
            <v>Orange-bellied Fruit-dove</v>
          </cell>
          <cell r="D2280" t="str">
            <v>Ptilinopus iozonus</v>
          </cell>
          <cell r="E2280" t="str">
            <v>Gray, 1858</v>
          </cell>
          <cell r="F2280" t="str">
            <v>R</v>
          </cell>
          <cell r="G2280" t="str">
            <v>LC</v>
          </cell>
          <cell r="L2280" t="str">
            <v>Y</v>
          </cell>
          <cell r="Q2280" t="str">
            <v>Y</v>
          </cell>
          <cell r="W2280" t="str">
            <v>Orange-bellied Fruit Dove (15)</v>
          </cell>
        </row>
        <row r="2281">
          <cell r="C2281" t="str">
            <v>Knob-billed Fruit-dove</v>
          </cell>
          <cell r="D2281" t="str">
            <v>Ptilinopus insolitus</v>
          </cell>
          <cell r="E2281" t="str">
            <v>(Schlegel, 1863)</v>
          </cell>
          <cell r="F2281" t="str">
            <v>R</v>
          </cell>
          <cell r="G2281" t="str">
            <v>LC</v>
          </cell>
          <cell r="Q2281" t="str">
            <v>Y</v>
          </cell>
          <cell r="W2281" t="str">
            <v>Knob-billed Fruit Dove (15)</v>
          </cell>
        </row>
        <row r="2282">
          <cell r="C2282" t="str">
            <v>Dwarf Fruit-dove</v>
          </cell>
          <cell r="D2282" t="str">
            <v>Ptilinopus naina</v>
          </cell>
          <cell r="E2282" t="str">
            <v>(Temminck, 1835)</v>
          </cell>
          <cell r="F2282" t="str">
            <v>R</v>
          </cell>
          <cell r="G2282" t="str">
            <v>LC</v>
          </cell>
          <cell r="Q2282" t="str">
            <v>Y</v>
          </cell>
        </row>
        <row r="2283">
          <cell r="C2283" t="str">
            <v>Black-naped Fruit-dove</v>
          </cell>
          <cell r="D2283" t="str">
            <v>Ptilinopus melanospilus</v>
          </cell>
          <cell r="E2283" t="str">
            <v>(Salvadori, 1875)</v>
          </cell>
          <cell r="F2283" t="str">
            <v>R</v>
          </cell>
          <cell r="G2283" t="str">
            <v>LC</v>
          </cell>
          <cell r="Q2283" t="str">
            <v>Y</v>
          </cell>
          <cell r="V2283" t="str">
            <v>Ptilinopus melanospila (10)</v>
          </cell>
          <cell r="W2283" t="str">
            <v>Black-naped Fruit Dove (15)</v>
          </cell>
          <cell r="X2283" t="str">
            <v>Gender agreement of species name follows David and Gosselin (2002a).</v>
          </cell>
        </row>
        <row r="2284">
          <cell r="C2284" t="str">
            <v>Negros Fruit-dove</v>
          </cell>
          <cell r="D2284" t="str">
            <v>Ptilinopus arcanus</v>
          </cell>
          <cell r="E2284" t="str">
            <v>Ripley &amp; Rabor, 1955</v>
          </cell>
          <cell r="F2284" t="str">
            <v>R</v>
          </cell>
          <cell r="G2284" t="str">
            <v>CR</v>
          </cell>
          <cell r="Q2284" t="str">
            <v>Y</v>
          </cell>
          <cell r="W2284" t="str">
            <v>Negros Fruit Dove (15)</v>
          </cell>
        </row>
        <row r="2285">
          <cell r="C2285" t="str">
            <v>Orange Dove</v>
          </cell>
          <cell r="D2285" t="str">
            <v>Ptilinopus victor</v>
          </cell>
          <cell r="E2285" t="str">
            <v>(Gould, 1872)</v>
          </cell>
          <cell r="F2285" t="str">
            <v>R</v>
          </cell>
          <cell r="G2285" t="str">
            <v>LC</v>
          </cell>
          <cell r="Q2285" t="str">
            <v>Y</v>
          </cell>
          <cell r="W2285" t="str">
            <v>Orange Fruit Dove (15)</v>
          </cell>
        </row>
        <row r="2286">
          <cell r="C2286" t="str">
            <v>Golden Dove</v>
          </cell>
          <cell r="D2286" t="str">
            <v>Ptilinopus luteovirens</v>
          </cell>
          <cell r="E2286" t="str">
            <v>(Hombron &amp; Jacquinot, 1841)</v>
          </cell>
          <cell r="F2286" t="str">
            <v>R</v>
          </cell>
          <cell r="G2286" t="str">
            <v>LC</v>
          </cell>
          <cell r="Q2286" t="str">
            <v>Y</v>
          </cell>
          <cell r="W2286" t="str">
            <v>Golden Fruit Dove (15)</v>
          </cell>
        </row>
        <row r="2287">
          <cell r="C2287" t="str">
            <v>Whistling Dove</v>
          </cell>
          <cell r="D2287" t="str">
            <v>Ptilinopus layardi</v>
          </cell>
          <cell r="E2287" t="str">
            <v>Elliot, 1878</v>
          </cell>
          <cell r="F2287" t="str">
            <v>R</v>
          </cell>
          <cell r="G2287" t="str">
            <v>NT</v>
          </cell>
          <cell r="Q2287" t="str">
            <v>Y</v>
          </cell>
          <cell r="W2287" t="str">
            <v>Whistling Fruit Dove (15)</v>
          </cell>
        </row>
        <row r="2288">
          <cell r="C2288" t="str">
            <v>Cloven-feathered Dove</v>
          </cell>
          <cell r="D2288" t="str">
            <v>Drepanoptila holosericea</v>
          </cell>
          <cell r="E2288" t="str">
            <v>(Temminck, 1810)</v>
          </cell>
          <cell r="F2288" t="str">
            <v>R</v>
          </cell>
          <cell r="G2288" t="str">
            <v>NT</v>
          </cell>
          <cell r="Q2288" t="str">
            <v>Y</v>
          </cell>
        </row>
        <row r="2289">
          <cell r="C2289" t="str">
            <v>Rodrigues Blue-pigeon</v>
          </cell>
          <cell r="D2289" t="str">
            <v>Alectroenas rodericana</v>
          </cell>
          <cell r="E2289" t="str">
            <v>(Milne-Edwards, 1874)</v>
          </cell>
          <cell r="F2289" t="str">
            <v>R</v>
          </cell>
          <cell r="G2289" t="str">
            <v>EX</v>
          </cell>
          <cell r="K2289" t="str">
            <v>Y</v>
          </cell>
          <cell r="W2289" t="str">
            <v>Rodrigues Pigeon (4)</v>
          </cell>
        </row>
        <row r="2290">
          <cell r="C2290" t="str">
            <v>Madagascar Blue-pigeon</v>
          </cell>
          <cell r="D2290" t="str">
            <v>Alectroenas madagascariensis</v>
          </cell>
          <cell r="E2290" t="str">
            <v>(Linnaeus, 1766)</v>
          </cell>
          <cell r="F2290" t="str">
            <v>R</v>
          </cell>
          <cell r="G2290" t="str">
            <v>LC</v>
          </cell>
          <cell r="N2290" t="str">
            <v>Y</v>
          </cell>
          <cell r="Q2290" t="str">
            <v>Y</v>
          </cell>
          <cell r="W2290" t="str">
            <v>Madagascar Blue Pigeon (7); Madagascar Blue Pigeon (15)</v>
          </cell>
        </row>
        <row r="2291">
          <cell r="C2291" t="str">
            <v>Comoro Blue-pigeon</v>
          </cell>
          <cell r="D2291" t="str">
            <v>Alectroenas sganzini</v>
          </cell>
          <cell r="E2291" t="str">
            <v>(Bonaparte, 1854)</v>
          </cell>
          <cell r="F2291" t="str">
            <v>R</v>
          </cell>
          <cell r="G2291" t="str">
            <v>LC</v>
          </cell>
          <cell r="N2291" t="str">
            <v>Y</v>
          </cell>
          <cell r="Q2291" t="str">
            <v>Y</v>
          </cell>
          <cell r="W2291" t="str">
            <v>Comoro Blue Pigeon (7); Comoros Blue Pigeon (15)</v>
          </cell>
        </row>
        <row r="2292">
          <cell r="C2292" t="str">
            <v>Mauritius Blue-pigeon</v>
          </cell>
          <cell r="D2292" t="str">
            <v>Alectroenas nitidissima</v>
          </cell>
          <cell r="E2292" t="str">
            <v>(Scopoli, 1786)</v>
          </cell>
          <cell r="F2292" t="str">
            <v>R</v>
          </cell>
          <cell r="G2292" t="str">
            <v>EX</v>
          </cell>
          <cell r="K2292" t="str">
            <v>Y</v>
          </cell>
          <cell r="Q2292" t="str">
            <v>Y</v>
          </cell>
        </row>
        <row r="2293">
          <cell r="C2293" t="str">
            <v>Seychelles Blue-pigeon</v>
          </cell>
          <cell r="D2293" t="str">
            <v>Alectroenas pulcherrima</v>
          </cell>
          <cell r="E2293" t="str">
            <v>(Scopoli, 1786)</v>
          </cell>
          <cell r="F2293" t="str">
            <v>R</v>
          </cell>
          <cell r="G2293" t="str">
            <v>LC</v>
          </cell>
          <cell r="N2293" t="str">
            <v>Y</v>
          </cell>
          <cell r="Q2293" t="str">
            <v>Y</v>
          </cell>
          <cell r="W2293" t="str">
            <v>Seychelles Blue Pigeon (7); Seychelles Blue Pigeon (15)</v>
          </cell>
        </row>
        <row r="2294">
          <cell r="C2294" t="str">
            <v>Pink-bellied Imperial-pigeon</v>
          </cell>
          <cell r="D2294" t="str">
            <v>Ducula poliocephala</v>
          </cell>
          <cell r="E2294" t="str">
            <v>(Gray, 1844)</v>
          </cell>
          <cell r="F2294" t="str">
            <v>R</v>
          </cell>
          <cell r="G2294" t="str">
            <v>NT</v>
          </cell>
          <cell r="Q2294" t="str">
            <v>Y</v>
          </cell>
          <cell r="W2294" t="str">
            <v>Pink-bellied Imperial Pigeon (15)</v>
          </cell>
        </row>
        <row r="2295">
          <cell r="C2295" t="str">
            <v>White-bellied Imperial-pigeon</v>
          </cell>
          <cell r="D2295" t="str">
            <v>Ducula forsteni</v>
          </cell>
          <cell r="E2295" t="str">
            <v>(Bonaparte, 1854)</v>
          </cell>
          <cell r="F2295" t="str">
            <v>R</v>
          </cell>
          <cell r="G2295" t="str">
            <v>LC</v>
          </cell>
          <cell r="Q2295" t="str">
            <v>Y</v>
          </cell>
          <cell r="W2295" t="str">
            <v>White-bellied Imperial Pigeon (15)</v>
          </cell>
        </row>
        <row r="2296">
          <cell r="C2296" t="str">
            <v>Mindoro Imperial-pigeon</v>
          </cell>
          <cell r="D2296" t="str">
            <v>Ducula mindorensis</v>
          </cell>
          <cell r="E2296" t="str">
            <v>(Whitehead, 1896)</v>
          </cell>
          <cell r="F2296" t="str">
            <v>R</v>
          </cell>
          <cell r="G2296" t="str">
            <v>EN</v>
          </cell>
          <cell r="Q2296" t="str">
            <v>Y</v>
          </cell>
          <cell r="W2296" t="str">
            <v>Mindoro Imperial Pigeon (15)</v>
          </cell>
        </row>
        <row r="2297">
          <cell r="C2297" t="str">
            <v>Grey-headed Imperial-pigeon</v>
          </cell>
          <cell r="D2297" t="str">
            <v>Ducula radiata</v>
          </cell>
          <cell r="E2297" t="str">
            <v>(Quoy &amp; Gaimard, 1830)</v>
          </cell>
          <cell r="F2297" t="str">
            <v>R</v>
          </cell>
          <cell r="G2297" t="str">
            <v>LC</v>
          </cell>
          <cell r="Q2297" t="str">
            <v>Y</v>
          </cell>
          <cell r="W2297" t="str">
            <v>Grey-headed Imperial Pigeon (15)</v>
          </cell>
        </row>
        <row r="2298">
          <cell r="C2298" t="str">
            <v>Spotted Imperial-pigeon</v>
          </cell>
          <cell r="D2298" t="str">
            <v>Ducula carola</v>
          </cell>
          <cell r="E2298" t="str">
            <v>(Bonaparte, 1854)</v>
          </cell>
          <cell r="F2298" t="str">
            <v>R</v>
          </cell>
          <cell r="G2298" t="str">
            <v>VU</v>
          </cell>
          <cell r="Q2298" t="str">
            <v>Y</v>
          </cell>
          <cell r="W2298" t="str">
            <v>Spotted Imperial Pigeon (15)</v>
          </cell>
        </row>
        <row r="2299">
          <cell r="C2299" t="str">
            <v>Green Imperial-pigeon</v>
          </cell>
          <cell r="D2299" t="str">
            <v>Ducula aenea</v>
          </cell>
          <cell r="E2299" t="str">
            <v>(Linnaeus, 1766)</v>
          </cell>
          <cell r="F2299" t="str">
            <v>R</v>
          </cell>
          <cell r="G2299" t="str">
            <v>LC</v>
          </cell>
          <cell r="Q2299" t="str">
            <v>Y</v>
          </cell>
          <cell r="W2299" t="str">
            <v>Green Imperial Pigeon (15)</v>
          </cell>
        </row>
        <row r="2300">
          <cell r="C2300" t="str">
            <v>White-eyed Imperial-pigeon</v>
          </cell>
          <cell r="D2300" t="str">
            <v>Ducula perspicillata</v>
          </cell>
          <cell r="E2300" t="str">
            <v>(Temminck, 1824)</v>
          </cell>
          <cell r="F2300" t="str">
            <v>R</v>
          </cell>
          <cell r="G2300" t="str">
            <v>LC</v>
          </cell>
          <cell r="Q2300" t="str">
            <v>Y</v>
          </cell>
          <cell r="W2300" t="str">
            <v>Spectacled Imperial Pigeon (15)</v>
          </cell>
        </row>
        <row r="2301">
          <cell r="C2301" t="str">
            <v>Elegant Imperial-pigeon</v>
          </cell>
          <cell r="D2301" t="str">
            <v>Ducula concinna</v>
          </cell>
          <cell r="E2301" t="str">
            <v>(Wallace, 1865)</v>
          </cell>
          <cell r="F2301" t="str">
            <v>R</v>
          </cell>
          <cell r="G2301" t="str">
            <v>LC</v>
          </cell>
          <cell r="L2301" t="str">
            <v>Y</v>
          </cell>
          <cell r="Q2301" t="str">
            <v>Y</v>
          </cell>
          <cell r="W2301" t="str">
            <v>Elegant Imperial Pigeon (15)</v>
          </cell>
        </row>
        <row r="2302">
          <cell r="C2302" t="str">
            <v>Pacific Imperial-pigeon</v>
          </cell>
          <cell r="D2302" t="str">
            <v>Ducula pacifica</v>
          </cell>
          <cell r="E2302" t="str">
            <v>(Gmelin, 1789)</v>
          </cell>
          <cell r="F2302" t="str">
            <v>R</v>
          </cell>
          <cell r="G2302" t="str">
            <v>LC</v>
          </cell>
          <cell r="Q2302" t="str">
            <v>Y</v>
          </cell>
          <cell r="W2302" t="str">
            <v>Pacific Imperial Pigeon (15)</v>
          </cell>
        </row>
        <row r="2303">
          <cell r="C2303" t="str">
            <v>Micronesian Imperial-pigeon</v>
          </cell>
          <cell r="D2303" t="str">
            <v>Ducula oceanica</v>
          </cell>
          <cell r="E2303" t="str">
            <v>(Lesson &amp; Garnot, 1826)</v>
          </cell>
          <cell r="F2303" t="str">
            <v>R</v>
          </cell>
          <cell r="G2303" t="str">
            <v>NT</v>
          </cell>
          <cell r="Q2303" t="str">
            <v>Y</v>
          </cell>
          <cell r="W2303" t="str">
            <v>Micronesian Imperial Pigeon (15)</v>
          </cell>
        </row>
        <row r="2304">
          <cell r="C2304" t="str">
            <v>Polynesian Imperial-pigeon</v>
          </cell>
          <cell r="D2304" t="str">
            <v>Ducula aurorae</v>
          </cell>
          <cell r="E2304" t="str">
            <v>(Peale, 1848)</v>
          </cell>
          <cell r="F2304" t="str">
            <v>R</v>
          </cell>
          <cell r="G2304" t="str">
            <v>EN</v>
          </cell>
          <cell r="Q2304" t="str">
            <v>Y</v>
          </cell>
          <cell r="W2304" t="str">
            <v>Polynesian Imperial Pigeon (15)</v>
          </cell>
        </row>
        <row r="2305">
          <cell r="C2305" t="str">
            <v>Marquesan Imperial-pigeon</v>
          </cell>
          <cell r="D2305" t="str">
            <v>Ducula galeata</v>
          </cell>
          <cell r="E2305" t="str">
            <v>(Bonaparte, 1855)</v>
          </cell>
          <cell r="F2305" t="str">
            <v>R</v>
          </cell>
          <cell r="G2305" t="str">
            <v>EN</v>
          </cell>
          <cell r="Q2305" t="str">
            <v>Y</v>
          </cell>
          <cell r="W2305" t="str">
            <v>Marquesan Imperial Pigeon (15)</v>
          </cell>
        </row>
        <row r="2306">
          <cell r="C2306" t="str">
            <v>Red-knobbed Imperial-pigeon</v>
          </cell>
          <cell r="D2306" t="str">
            <v>Ducula rubricera</v>
          </cell>
          <cell r="E2306" t="str">
            <v>(Bonaparte, 1854)</v>
          </cell>
          <cell r="F2306" t="str">
            <v>R</v>
          </cell>
          <cell r="G2306" t="str">
            <v>NT</v>
          </cell>
          <cell r="Q2306" t="str">
            <v>Y</v>
          </cell>
          <cell r="W2306" t="str">
            <v>Red-knobbed Imperial Pigeon (15)</v>
          </cell>
        </row>
        <row r="2307">
          <cell r="C2307" t="str">
            <v>Spice Imperial-pigeon</v>
          </cell>
          <cell r="D2307" t="str">
            <v>Ducula myristicivora</v>
          </cell>
          <cell r="E2307" t="str">
            <v>(Scopoli, 1786)</v>
          </cell>
          <cell r="F2307" t="str">
            <v>R</v>
          </cell>
          <cell r="G2307" t="str">
            <v>LC</v>
          </cell>
          <cell r="Q2307" t="str">
            <v>Y</v>
          </cell>
          <cell r="W2307" t="str">
            <v>Spice Imperial Pigeon (15)</v>
          </cell>
        </row>
        <row r="2308">
          <cell r="C2308" t="str">
            <v>Island Imperial-pigeon</v>
          </cell>
          <cell r="D2308" t="str">
            <v>Ducula pistrinaria</v>
          </cell>
          <cell r="E2308" t="str">
            <v>Bonaparte, 1855</v>
          </cell>
          <cell r="F2308" t="str">
            <v>R</v>
          </cell>
          <cell r="G2308" t="str">
            <v>LC</v>
          </cell>
          <cell r="Q2308" t="str">
            <v>Y</v>
          </cell>
          <cell r="W2308" t="str">
            <v>Floury Imperial Pigeon (15)</v>
          </cell>
        </row>
        <row r="2309">
          <cell r="C2309" t="str">
            <v>Christmas Island Imperial-pigeon</v>
          </cell>
          <cell r="D2309" t="str">
            <v>Ducula whartoni</v>
          </cell>
          <cell r="E2309" t="str">
            <v>(Sharpe, 1887)</v>
          </cell>
          <cell r="F2309" t="str">
            <v>R</v>
          </cell>
          <cell r="G2309" t="str">
            <v>VU</v>
          </cell>
          <cell r="L2309" t="str">
            <v>Y</v>
          </cell>
          <cell r="Q2309" t="str">
            <v>Y</v>
          </cell>
          <cell r="W2309" t="str">
            <v>Christmas Imperial Pigeon (15)</v>
          </cell>
        </row>
        <row r="2310">
          <cell r="C2310" t="str">
            <v>Pink-headed Imperial-pigeon</v>
          </cell>
          <cell r="D2310" t="str">
            <v>Ducula rosacea</v>
          </cell>
          <cell r="E2310" t="str">
            <v>(Temminck, 1835)</v>
          </cell>
          <cell r="F2310" t="str">
            <v>R</v>
          </cell>
          <cell r="G2310" t="str">
            <v>NT</v>
          </cell>
          <cell r="Q2310" t="str">
            <v>Y</v>
          </cell>
          <cell r="W2310" t="str">
            <v>Pink-headed Imperial Pigeon (15)</v>
          </cell>
        </row>
        <row r="2311">
          <cell r="C2311" t="str">
            <v>Grey Imperial-pigeon</v>
          </cell>
          <cell r="D2311" t="str">
            <v>Ducula pickeringii</v>
          </cell>
          <cell r="E2311" t="str">
            <v>(Cassin, 1854)</v>
          </cell>
          <cell r="F2311" t="str">
            <v>R</v>
          </cell>
          <cell r="G2311" t="str">
            <v>VU</v>
          </cell>
          <cell r="Q2311" t="str">
            <v>Y</v>
          </cell>
          <cell r="W2311" t="str">
            <v>Grey Imperial Pigeon (15)</v>
          </cell>
        </row>
        <row r="2312">
          <cell r="C2312" t="str">
            <v>Cinnamon-bellied Imperial-pigeon</v>
          </cell>
          <cell r="D2312" t="str">
            <v>Ducula basilica</v>
          </cell>
          <cell r="E2312" t="str">
            <v>Bonaparte, 1854</v>
          </cell>
          <cell r="F2312" t="str">
            <v>R</v>
          </cell>
          <cell r="G2312" t="str">
            <v>LC</v>
          </cell>
          <cell r="Q2312" t="str">
            <v>Y</v>
          </cell>
          <cell r="W2312" t="str">
            <v>Cinnamon Imperial Pigeon (15)</v>
          </cell>
        </row>
        <row r="2313">
          <cell r="C2313" t="str">
            <v>Purple-tailed Imperial-pigeon</v>
          </cell>
          <cell r="D2313" t="str">
            <v>Ducula rufigaster</v>
          </cell>
          <cell r="E2313" t="str">
            <v>(Quoy &amp; Gaimard, 1830)</v>
          </cell>
          <cell r="F2313" t="str">
            <v>R</v>
          </cell>
          <cell r="G2313" t="str">
            <v>LC</v>
          </cell>
          <cell r="Q2313" t="str">
            <v>Y</v>
          </cell>
          <cell r="W2313" t="str">
            <v>Purple-tailed Imperial Pigeon (15)</v>
          </cell>
        </row>
        <row r="2314">
          <cell r="C2314" t="str">
            <v>Finsch's Imperial-pigeon</v>
          </cell>
          <cell r="D2314" t="str">
            <v>Ducula finschii</v>
          </cell>
          <cell r="E2314" t="str">
            <v>(Ramsay, 1882)</v>
          </cell>
          <cell r="F2314" t="str">
            <v>R</v>
          </cell>
          <cell r="G2314" t="str">
            <v>NT</v>
          </cell>
          <cell r="Q2314" t="str">
            <v>Y</v>
          </cell>
          <cell r="W2314" t="str">
            <v>Growling Imperial Pigeon (15)</v>
          </cell>
        </row>
        <row r="2315">
          <cell r="C2315" t="str">
            <v>Shining Imperial-pigeon</v>
          </cell>
          <cell r="D2315" t="str">
            <v>Ducula chalconota</v>
          </cell>
          <cell r="E2315" t="str">
            <v>(Salvadori, 1874)</v>
          </cell>
          <cell r="F2315" t="str">
            <v>R</v>
          </cell>
          <cell r="G2315" t="str">
            <v>LC</v>
          </cell>
          <cell r="Q2315" t="str">
            <v>Y</v>
          </cell>
          <cell r="W2315" t="str">
            <v>Shining Imperial Pigeon (15)</v>
          </cell>
        </row>
        <row r="2316">
          <cell r="C2316" t="str">
            <v>Peale's Imperial-pigeon</v>
          </cell>
          <cell r="D2316" t="str">
            <v>Ducula latrans</v>
          </cell>
          <cell r="E2316" t="str">
            <v>(Peale, 1848)</v>
          </cell>
          <cell r="F2316" t="str">
            <v>R</v>
          </cell>
          <cell r="G2316" t="str">
            <v>LC</v>
          </cell>
          <cell r="Q2316" t="str">
            <v>Y</v>
          </cell>
          <cell r="W2316" t="str">
            <v>Barking Imperial Pigeon (15)</v>
          </cell>
        </row>
        <row r="2317">
          <cell r="C2317" t="str">
            <v>Chestnut-bellied Imperial-pigeon</v>
          </cell>
          <cell r="D2317" t="str">
            <v>Ducula brenchleyi</v>
          </cell>
          <cell r="E2317" t="str">
            <v>(Gray, 1870)</v>
          </cell>
          <cell r="F2317" t="str">
            <v>R</v>
          </cell>
          <cell r="G2317" t="str">
            <v>VU</v>
          </cell>
          <cell r="Q2317" t="str">
            <v>Y</v>
          </cell>
          <cell r="W2317" t="str">
            <v>Chestnut-bellied Imperial Pigeon (15)</v>
          </cell>
        </row>
        <row r="2318">
          <cell r="C2318" t="str">
            <v>Vanuatu Imperial-pigeon</v>
          </cell>
          <cell r="D2318" t="str">
            <v>Ducula bakeri</v>
          </cell>
          <cell r="E2318" t="str">
            <v>(Kinnear, 1928)</v>
          </cell>
          <cell r="F2318" t="str">
            <v>R</v>
          </cell>
          <cell r="G2318" t="str">
            <v>VU</v>
          </cell>
          <cell r="Q2318" t="str">
            <v>Y</v>
          </cell>
          <cell r="W2318" t="str">
            <v>Baker's Imperial-Pigeon (10); Vanuatu Imperial Pigeon (15)</v>
          </cell>
        </row>
        <row r="2319">
          <cell r="C2319" t="str">
            <v>New Caledonian Imperial-pigeon</v>
          </cell>
          <cell r="D2319" t="str">
            <v>Ducula goliath</v>
          </cell>
          <cell r="E2319" t="str">
            <v>(Gray, 1859)</v>
          </cell>
          <cell r="F2319" t="str">
            <v>R</v>
          </cell>
          <cell r="G2319" t="str">
            <v>NT</v>
          </cell>
          <cell r="Q2319" t="str">
            <v>Y</v>
          </cell>
          <cell r="W2319" t="str">
            <v>Goliath Imperial Pigeon (15)</v>
          </cell>
        </row>
        <row r="2320">
          <cell r="C2320" t="str">
            <v>Pinon Imperial-pigeon</v>
          </cell>
          <cell r="D2320" t="str">
            <v>Ducula pinon</v>
          </cell>
          <cell r="E2320" t="str">
            <v>(Quoy &amp; Gaimard, 1824)</v>
          </cell>
          <cell r="F2320" t="str">
            <v>R</v>
          </cell>
          <cell r="G2320" t="str">
            <v>LC</v>
          </cell>
          <cell r="Q2320" t="str">
            <v>Y</v>
          </cell>
          <cell r="W2320" t="str">
            <v>Pinon Imperial Pigeon (15)</v>
          </cell>
        </row>
        <row r="2321">
          <cell r="C2321" t="str">
            <v>Bismarck Imperial-pigeon</v>
          </cell>
          <cell r="D2321" t="str">
            <v>Ducula melanochroa</v>
          </cell>
          <cell r="E2321" t="str">
            <v>(Sclater, 1878)</v>
          </cell>
          <cell r="F2321" t="str">
            <v>R</v>
          </cell>
          <cell r="G2321" t="str">
            <v>LC</v>
          </cell>
          <cell r="Q2321" t="str">
            <v>Y</v>
          </cell>
          <cell r="W2321" t="str">
            <v>Black Imperial Pigeon (15)</v>
          </cell>
        </row>
        <row r="2322">
          <cell r="C2322" t="str">
            <v>Collared Imperial-pigeon</v>
          </cell>
          <cell r="D2322" t="str">
            <v>Ducula mullerii</v>
          </cell>
          <cell r="E2322" t="str">
            <v>(Temminck, 1835)</v>
          </cell>
          <cell r="F2322" t="str">
            <v>R</v>
          </cell>
          <cell r="G2322" t="str">
            <v>LC</v>
          </cell>
          <cell r="L2322" t="str">
            <v>Y</v>
          </cell>
          <cell r="Q2322" t="str">
            <v>Y</v>
          </cell>
          <cell r="W2322" t="str">
            <v>Collared Imperial Pigeon (15)</v>
          </cell>
        </row>
        <row r="2323">
          <cell r="C2323" t="str">
            <v>Banded Imperial-pigeon</v>
          </cell>
          <cell r="D2323" t="str">
            <v>Ducula zoeae</v>
          </cell>
          <cell r="E2323" t="str">
            <v>(Lesson, 1826)</v>
          </cell>
          <cell r="F2323" t="str">
            <v>R</v>
          </cell>
          <cell r="G2323" t="str">
            <v>LC</v>
          </cell>
          <cell r="Q2323" t="str">
            <v>Y</v>
          </cell>
          <cell r="W2323" t="str">
            <v>Zoe Imperial Pigeon (15)</v>
          </cell>
        </row>
        <row r="2324">
          <cell r="C2324" t="str">
            <v>Mountain Imperial-pigeon</v>
          </cell>
          <cell r="D2324" t="str">
            <v>Ducula badia</v>
          </cell>
          <cell r="E2324" t="str">
            <v>(Raffles, 1822)</v>
          </cell>
          <cell r="F2324" t="str">
            <v>R</v>
          </cell>
          <cell r="G2324" t="str">
            <v>LC</v>
          </cell>
          <cell r="Q2324" t="str">
            <v>Y</v>
          </cell>
          <cell r="W2324" t="str">
            <v>Mountain Imperial Pigeon (15)</v>
          </cell>
        </row>
        <row r="2325">
          <cell r="C2325" t="str">
            <v>Dark-backed Imperial-pigeon</v>
          </cell>
          <cell r="D2325" t="str">
            <v>Ducula lacernulata</v>
          </cell>
          <cell r="E2325" t="str">
            <v>(Temminck, 1823)</v>
          </cell>
          <cell r="F2325" t="str">
            <v>R</v>
          </cell>
          <cell r="G2325" t="str">
            <v>LC</v>
          </cell>
          <cell r="Q2325" t="str">
            <v>Y</v>
          </cell>
          <cell r="W2325" t="str">
            <v>Dark-backed Imperial Pigeon (15)</v>
          </cell>
        </row>
        <row r="2326">
          <cell r="C2326" t="str">
            <v>Timor Imperial-pigeon</v>
          </cell>
          <cell r="D2326" t="str">
            <v>Ducula cineracea</v>
          </cell>
          <cell r="E2326" t="str">
            <v>(Temminck, 1835)</v>
          </cell>
          <cell r="F2326" t="str">
            <v>R</v>
          </cell>
          <cell r="G2326" t="str">
            <v>EN</v>
          </cell>
          <cell r="Q2326" t="str">
            <v>Y</v>
          </cell>
          <cell r="W2326" t="str">
            <v>Timor Imperial Pigeon (15)</v>
          </cell>
        </row>
        <row r="2327">
          <cell r="C2327" t="str">
            <v>Pied Imperial-pigeon</v>
          </cell>
          <cell r="D2327" t="str">
            <v>Ducula bicolor</v>
          </cell>
          <cell r="E2327" t="str">
            <v>(Scopoli, 1786)</v>
          </cell>
          <cell r="F2327" t="str">
            <v>R</v>
          </cell>
          <cell r="G2327" t="str">
            <v>LC</v>
          </cell>
          <cell r="Q2327" t="str">
            <v>Y</v>
          </cell>
          <cell r="W2327" t="str">
            <v>Pied Imperial Pigeon (15)</v>
          </cell>
          <cell r="X2327" t="str">
            <v xml:space="preserve">Ducula bicolor, D. luctuosa (Sibley and Monroe 1990, 1993) and D. subflavescens (Sibley and Monroe 1993) are retained as separate species. D. spilorrhoa and D. constans (Sibley and Monroe 1993) are lumped into D. spilorrhoa, because Christidis and Boles (2008) do not recognize D. constans (an Australian endemic) as a separate species, including it with spilorrhoa, subflavescens and luctuosa as a subspecies of bicolor. </v>
          </cell>
        </row>
        <row r="2328">
          <cell r="D2328" t="str">
            <v>Ducula bicolor</v>
          </cell>
          <cell r="E2328" t="str">
            <v>(Scopoli, 1786)</v>
          </cell>
          <cell r="F2328" t="str">
            <v>NR</v>
          </cell>
          <cell r="G2328" t="str">
            <v>NR</v>
          </cell>
          <cell r="L2328" t="str">
            <v>Y</v>
          </cell>
          <cell r="X2328" t="str">
            <v>Ducula bicolor, D. luctuosa (Sibley and Monroe 1990, 1993) and D. subflavescens (Sibley and Monroe 1993) are retained as separate species. D. spilorrhoa and D. constans (Sibley and Monroe 1993) are lumped into D. spilorrhoa, because Christidis and Boles (2008) do not recognize D. constans (an Australian endemic) as a separate species, including it with spilorrhoa, subflavescens and luctuosa as a subspecies of bicolor.</v>
          </cell>
        </row>
        <row r="2329">
          <cell r="C2329" t="str">
            <v>White Imperial-pigeon</v>
          </cell>
          <cell r="D2329" t="str">
            <v>Ducula luctuosa</v>
          </cell>
          <cell r="E2329" t="str">
            <v>(Temminck, 1825)</v>
          </cell>
          <cell r="F2329" t="str">
            <v>R</v>
          </cell>
          <cell r="G2329" t="str">
            <v>LC</v>
          </cell>
          <cell r="Q2329" t="str">
            <v>Y</v>
          </cell>
          <cell r="X2329" t="str">
            <v xml:space="preserve">Ducula bicolor, D. luctuosa (Sibley and Monroe 1990, 1993) and D. subflavescens (Sibley and Monroe 1993) are retained as separate species. D. spilorrhoa and D. constans (Sibley and Monroe 1993) are lumped into D. spilorrhoa, because Christidis and Boles (2008) do not recognize D. constans (an Australian endemic) as a separate species, including it with spilorrhoa, subflavescens and luctuosa as a subspecies of bicolor. </v>
          </cell>
        </row>
        <row r="2330">
          <cell r="D2330" t="str">
            <v>Ducula spilorrhoa</v>
          </cell>
          <cell r="E2330" t="str">
            <v>(Gray, 1858)</v>
          </cell>
          <cell r="F2330" t="str">
            <v>NR</v>
          </cell>
          <cell r="G2330" t="str">
            <v>NR</v>
          </cell>
          <cell r="Q2330" t="str">
            <v>Y</v>
          </cell>
          <cell r="X2330" t="str">
            <v xml:space="preserve">Ducula bicolor, D. luctuosa (Sibley and Monroe 1990, 1993) and D. subflavescens (Sibley and Monroe 1993) are retained as separate species. D. spilorrhoa and D. constans (Sibley and Monroe 1993) are lumped into D. spilorrhoa, because Christidis and Boles (2008) do not recognize D. constans (an Australian endemic) as a separate species, including it with spilorrhoa, subflavescens and luctuosa as a subspecies of bicolor. </v>
          </cell>
        </row>
        <row r="2331">
          <cell r="C2331" t="str">
            <v>Torresian Imperial-pigeon</v>
          </cell>
          <cell r="D2331" t="str">
            <v>Ducula spilorrhoa</v>
          </cell>
          <cell r="E2331" t="str">
            <v>(Gray, 1858)</v>
          </cell>
          <cell r="F2331" t="str">
            <v>R</v>
          </cell>
          <cell r="G2331" t="str">
            <v>LC</v>
          </cell>
          <cell r="T2331" t="str">
            <v>Y</v>
          </cell>
          <cell r="U2331" t="str">
            <v>BirdLife International</v>
          </cell>
          <cell r="W2331" t="str">
            <v>Torresian Imperial Pigeon (15)</v>
          </cell>
          <cell r="X2331" t="str">
            <v xml:space="preserve">Ducula bicolor, D. luctuosa (Sibley and Monroe 1990, 1993) and D. subflavescens (Sibley and Monroe 1993) are retained as separate species. D. spilorrhoa and D. constans (Sibley and Monroe 1993) are lumped into D. spilorrhoa, because Christidis and Boles (2008) do not recognize D. constans (an Australian endemic) as a separate species, including it with spilorrhoa, subflavescens and luctuosa as a subspecies of bicolor. </v>
          </cell>
        </row>
        <row r="2332">
          <cell r="D2332" t="str">
            <v>Ducula constans</v>
          </cell>
          <cell r="E2332" t="str">
            <v>Bruce, 1989</v>
          </cell>
          <cell r="F2332" t="str">
            <v>NR</v>
          </cell>
          <cell r="G2332" t="str">
            <v>NR</v>
          </cell>
          <cell r="Q2332" t="str">
            <v>Y</v>
          </cell>
          <cell r="X2332" t="str">
            <v xml:space="preserve">Ducula bicolor, D. luctuosa (Sibley and Monroe 1990, 1993) and D. subflavescens (Sibley and Monroe 1993) are retained as separate species. D. spilorrhoa and D. constans (Sibley and Monroe 1993) are lumped into D. spilorrhoa, because Christidis and Boles (2008) do not recognize D. constans (an Australian endemic) as a separate species, including it with spilorrhoa, subflavescens and luctuosa as a subspecies of bicolor. </v>
          </cell>
        </row>
        <row r="2333">
          <cell r="C2333" t="str">
            <v>Yellowish Imperial-pigeon</v>
          </cell>
          <cell r="D2333" t="str">
            <v>Ducula subflavescens</v>
          </cell>
          <cell r="E2333" t="str">
            <v>(Finsch, 1886)</v>
          </cell>
          <cell r="F2333" t="str">
            <v>R</v>
          </cell>
          <cell r="G2333" t="str">
            <v>NT</v>
          </cell>
          <cell r="Q2333" t="str">
            <v>Y</v>
          </cell>
          <cell r="W2333" t="str">
            <v>Yellow-tinted Imperial-Pigeon (10); Bismarck Imperial Pigeon (15)</v>
          </cell>
          <cell r="X2333" t="str">
            <v xml:space="preserve">Ducula bicolor, D. luctuosa (Sibley and Monroe 1990, 1993) and D. subflavescens (Sibley and Monroe 1993) are retained as separate species. D. spilorrhoa and D. constans (Sibley and Monroe 1993) are lumped into D. spilorrhoa, because Christidis and Boles (2008) do not recognize D. constans (an Australian endemic) as a separate species, including it with spilorrhoa, subflavescens and luctuosa as a subspecies of bicolor. </v>
          </cell>
        </row>
        <row r="2334">
          <cell r="C2334" t="str">
            <v>Topknot Pigeon</v>
          </cell>
          <cell r="D2334" t="str">
            <v>Lopholaimus antarcticus</v>
          </cell>
          <cell r="E2334" t="str">
            <v>(Shaw, 1794)</v>
          </cell>
          <cell r="F2334" t="str">
            <v>R</v>
          </cell>
          <cell r="G2334" t="str">
            <v>LC</v>
          </cell>
          <cell r="L2334" t="str">
            <v>Y</v>
          </cell>
          <cell r="Q2334" t="str">
            <v>Y</v>
          </cell>
        </row>
        <row r="2335">
          <cell r="C2335" t="str">
            <v>New Zealand Pigeon</v>
          </cell>
          <cell r="D2335" t="str">
            <v>Hemiphaga novaeseelandiae</v>
          </cell>
          <cell r="E2335" t="str">
            <v>(Gmelin, 1789)</v>
          </cell>
          <cell r="F2335" t="str">
            <v>R</v>
          </cell>
          <cell r="G2335" t="str">
            <v>NT</v>
          </cell>
          <cell r="L2335" t="str">
            <v>Y</v>
          </cell>
          <cell r="Q2335" t="str">
            <v>Y</v>
          </cell>
          <cell r="S2335" t="str">
            <v>Y</v>
          </cell>
        </row>
        <row r="2336">
          <cell r="D2336" t="str">
            <v>Hemiphaga spadicea</v>
          </cell>
          <cell r="E2336" t="str">
            <v>(Latham ,1802)</v>
          </cell>
          <cell r="F2336" t="str">
            <v>NR</v>
          </cell>
          <cell r="G2336" t="str">
            <v>NR</v>
          </cell>
          <cell r="K2336" t="str">
            <v>Y</v>
          </cell>
          <cell r="X2336" t="str">
            <v xml:space="preserve">Hemiphaga spadicea was endemic to Norfolk Island (to Australia), from where it is known from two skins (one now missing) in Tring (Knox and Walters 1994) and was last recorded in 1900 (Stattersfield et al. 1998). Knox and Walters (1994) gave it specific status but it is better treated as a subspecies of the extant New Zealand Pigeon H. novaeseelandiae (Garnett 1993). </v>
          </cell>
        </row>
        <row r="2337">
          <cell r="C2337" t="str">
            <v>Chatham Island Pigeon</v>
          </cell>
          <cell r="D2337" t="str">
            <v>Hemiphaga chathamensis</v>
          </cell>
          <cell r="E2337" t="str">
            <v>(Rothschild, 1891)</v>
          </cell>
          <cell r="F2337" t="str">
            <v>UR</v>
          </cell>
          <cell r="G2337" t="str">
            <v>UR</v>
          </cell>
          <cell r="T2337" t="str">
            <v>Y</v>
          </cell>
          <cell r="U2337" t="str">
            <v>Millener and Powelsland (2001)</v>
          </cell>
        </row>
        <row r="2338">
          <cell r="C2338" t="str">
            <v>Sombre Pigeon</v>
          </cell>
          <cell r="D2338" t="str">
            <v>Cryptophaps poecilorrhoa</v>
          </cell>
          <cell r="E2338" t="str">
            <v>(Brüggemann, 1876)</v>
          </cell>
          <cell r="F2338" t="str">
            <v>R</v>
          </cell>
          <cell r="G2338" t="str">
            <v>LC</v>
          </cell>
          <cell r="Q2338" t="str">
            <v>Y</v>
          </cell>
        </row>
        <row r="2339">
          <cell r="C2339" t="str">
            <v>Papuan Mountain-pigeon</v>
          </cell>
          <cell r="D2339" t="str">
            <v>Gymnophaps albertisii</v>
          </cell>
          <cell r="E2339" t="str">
            <v>Salvadori, 1874</v>
          </cell>
          <cell r="F2339" t="str">
            <v>R</v>
          </cell>
          <cell r="G2339" t="str">
            <v>LC</v>
          </cell>
          <cell r="Q2339" t="str">
            <v>Y</v>
          </cell>
          <cell r="W2339" t="str">
            <v>Papuan Mountain Pigeon (15)</v>
          </cell>
        </row>
        <row r="2340">
          <cell r="C2340" t="str">
            <v>Long-tailed Mountain-pigeon</v>
          </cell>
          <cell r="D2340" t="str">
            <v>Gymnophaps mada</v>
          </cell>
          <cell r="E2340" t="str">
            <v>(Hartert, 1899)</v>
          </cell>
          <cell r="F2340" t="str">
            <v>R</v>
          </cell>
          <cell r="G2340" t="str">
            <v>LC</v>
          </cell>
          <cell r="Q2340" t="str">
            <v>Y</v>
          </cell>
          <cell r="W2340" t="str">
            <v>Long-tailed Mountain Pigeon (15)</v>
          </cell>
        </row>
        <row r="2341">
          <cell r="C2341" t="str">
            <v>Pale Mountain-pigeon</v>
          </cell>
          <cell r="D2341" t="str">
            <v>Gymnophaps solomonensis</v>
          </cell>
          <cell r="E2341" t="str">
            <v>Mayr, 1931</v>
          </cell>
          <cell r="F2341" t="str">
            <v>R</v>
          </cell>
          <cell r="G2341" t="str">
            <v>LC</v>
          </cell>
          <cell r="Q2341" t="str">
            <v>Y</v>
          </cell>
          <cell r="W2341" t="str">
            <v>Pale Mountain Pigeon (15)</v>
          </cell>
        </row>
        <row r="2342">
          <cell r="C2342" t="str">
            <v>Kea</v>
          </cell>
          <cell r="D2342" t="str">
            <v>Nestor notabilis</v>
          </cell>
          <cell r="E2342" t="str">
            <v>Gould, 1856</v>
          </cell>
          <cell r="F2342" t="str">
            <v>R</v>
          </cell>
          <cell r="G2342" t="str">
            <v>VU</v>
          </cell>
          <cell r="Q2342" t="str">
            <v>Y</v>
          </cell>
          <cell r="S2342" t="str">
            <v>Y</v>
          </cell>
        </row>
        <row r="2343">
          <cell r="C2343" t="str">
            <v>Norfolk Island Kaka</v>
          </cell>
          <cell r="D2343" t="str">
            <v>Nestor productus</v>
          </cell>
          <cell r="E2343" t="str">
            <v>(Gould, 1836)</v>
          </cell>
          <cell r="F2343" t="str">
            <v>R</v>
          </cell>
          <cell r="G2343" t="str">
            <v>EX</v>
          </cell>
          <cell r="K2343" t="str">
            <v>Y</v>
          </cell>
          <cell r="L2343" t="str">
            <v>Y</v>
          </cell>
          <cell r="Q2343" t="str">
            <v>Y</v>
          </cell>
          <cell r="X2343" t="str">
            <v>The taxon is occasionally regarded as conspecific with the threatened Kaka N. meridionalis from New Zealand1, but is generally given specific status2. N. norfolcensis is a synonym3.</v>
          </cell>
        </row>
        <row r="2344">
          <cell r="C2344" t="str">
            <v>Kaka</v>
          </cell>
          <cell r="D2344" t="str">
            <v>Nestor meridionalis</v>
          </cell>
          <cell r="E2344" t="str">
            <v>(Gmelin, 1788)</v>
          </cell>
          <cell r="F2344" t="str">
            <v>R</v>
          </cell>
          <cell r="G2344" t="str">
            <v>EN</v>
          </cell>
          <cell r="Q2344" t="str">
            <v>Y</v>
          </cell>
          <cell r="S2344" t="str">
            <v>Y</v>
          </cell>
          <cell r="W2344" t="str">
            <v>New Zealand Kaka (10); New Zealand Kaka (15)</v>
          </cell>
        </row>
        <row r="2345">
          <cell r="C2345" t="str">
            <v>Kakapo</v>
          </cell>
          <cell r="D2345" t="str">
            <v>Strigops habroptila</v>
          </cell>
          <cell r="E2345" t="str">
            <v>Gray, 1845</v>
          </cell>
          <cell r="F2345" t="str">
            <v>R</v>
          </cell>
          <cell r="G2345" t="str">
            <v>CR</v>
          </cell>
          <cell r="Q2345" t="str">
            <v>Y</v>
          </cell>
          <cell r="S2345" t="str">
            <v>Y</v>
          </cell>
          <cell r="V2345" t="str">
            <v>Strigops habroptilus (10); Strigops habroptilus (12)</v>
          </cell>
          <cell r="X2345" t="str">
            <v>Gender agreement of species name follows David and Gosselin (2002b).</v>
          </cell>
        </row>
        <row r="2346">
          <cell r="C2346" t="str">
            <v>Pesquet's Parrot</v>
          </cell>
          <cell r="D2346" t="str">
            <v>Psittrichas fulgidus</v>
          </cell>
          <cell r="E2346" t="str">
            <v>(Lesson, 1830)</v>
          </cell>
          <cell r="F2346" t="str">
            <v>R</v>
          </cell>
          <cell r="G2346" t="str">
            <v>VU</v>
          </cell>
          <cell r="Q2346" t="str">
            <v>Y</v>
          </cell>
        </row>
        <row r="2347">
          <cell r="C2347" t="str">
            <v>Vernal Hanging-parrot</v>
          </cell>
          <cell r="D2347" t="str">
            <v>Loriculus vernalis</v>
          </cell>
          <cell r="E2347" t="str">
            <v>(Sparrman, 1787)</v>
          </cell>
          <cell r="F2347" t="str">
            <v>R</v>
          </cell>
          <cell r="G2347" t="str">
            <v>LC</v>
          </cell>
          <cell r="Q2347" t="str">
            <v>Y</v>
          </cell>
          <cell r="W2347" t="str">
            <v>Vernal Hanging Parrot (15)</v>
          </cell>
        </row>
        <row r="2348">
          <cell r="C2348" t="str">
            <v>Sri Lanka Hanging-parrot</v>
          </cell>
          <cell r="D2348" t="str">
            <v>Loriculus beryllinus</v>
          </cell>
          <cell r="E2348" t="str">
            <v>(Forster, 1781)</v>
          </cell>
          <cell r="F2348" t="str">
            <v>R</v>
          </cell>
          <cell r="G2348" t="str">
            <v>LC</v>
          </cell>
          <cell r="Q2348" t="str">
            <v>Y</v>
          </cell>
          <cell r="W2348" t="str">
            <v>Ceylon Hanging-Parrot (10); Sri Lanka Hanging Parrot (15)</v>
          </cell>
        </row>
        <row r="2349">
          <cell r="C2349" t="str">
            <v>Philippine Hanging-parrot</v>
          </cell>
          <cell r="D2349" t="str">
            <v>Loriculus philippensis</v>
          </cell>
          <cell r="E2349" t="str">
            <v>(Müller, 1776)</v>
          </cell>
          <cell r="F2349" t="str">
            <v>R</v>
          </cell>
          <cell r="G2349" t="str">
            <v>LC</v>
          </cell>
          <cell r="Q2349" t="str">
            <v>Y</v>
          </cell>
          <cell r="W2349" t="str">
            <v>Colasisi (10); Philippine Hanging Parrot (15)</v>
          </cell>
          <cell r="X2349" t="str">
            <v xml:space="preserve">Loriculus camiguinensis, split by Tello et al. (2006), is treated here as a subspecies of L. philippensis, following a review by BTWG, which concludes that the case for species status rests on two unequivocal but not particularly compelling characters, the absence of sexual dimorphism and a richer blue face. Loriculus salvadorii is known from Hachisuka's 1930 type in Delaware and from a female, collected by Cuming, in Tring (Dickinson et al. 1991); there is no evidence that it is anything other than a synonym of the Mindanao, Philippines subspecies of Philippine Hanging-parrot Loriculus philippensis apicalis Souancé 1856 (Peters 1961). </v>
          </cell>
        </row>
        <row r="2350">
          <cell r="C2350" t="str">
            <v>Black-billed Hanging-Parrot</v>
          </cell>
          <cell r="D2350" t="str">
            <v>Loriculus bonapartei</v>
          </cell>
          <cell r="E2350" t="str">
            <v>Souancé, 1856</v>
          </cell>
          <cell r="F2350" t="str">
            <v>UR</v>
          </cell>
          <cell r="G2350" t="str">
            <v>UR</v>
          </cell>
          <cell r="T2350" t="str">
            <v>Y</v>
          </cell>
        </row>
        <row r="2351">
          <cell r="D2351" t="str">
            <v>Loriculus salvadorii</v>
          </cell>
          <cell r="F2351" t="str">
            <v>NR</v>
          </cell>
          <cell r="G2351" t="str">
            <v>NR</v>
          </cell>
          <cell r="K2351" t="str">
            <v>Y</v>
          </cell>
          <cell r="X2351" t="str">
            <v xml:space="preserve">Loriculus salvadorii is known from Hachisuka's 1930 type in Delaware and from a female, collected by Cuming, in Tring (Dickinson et al. 1991); there is no evidence that it is anything other than a synonym of the Mindanao, Philippines subspecies of Philippine Hanging-parrot Loriculus philippensis apicalis Souancé 1856 (Peters 1961). </v>
          </cell>
        </row>
        <row r="2352">
          <cell r="D2352" t="str">
            <v>Loriculus camiguinensis</v>
          </cell>
          <cell r="E2352" t="str">
            <v>(Tello, Degner, Bates &amp; Willard, 2006)</v>
          </cell>
          <cell r="F2352" t="str">
            <v>NR</v>
          </cell>
          <cell r="G2352" t="str">
            <v>NR</v>
          </cell>
          <cell r="T2352" t="str">
            <v>Y</v>
          </cell>
          <cell r="U2352" t="str">
            <v>Tello et al. (2006)</v>
          </cell>
          <cell r="X2352" t="str">
            <v>Loriculus camiguinensis, split by Tello et al. (2006), is treated here as a subspecies of L. philippensis, following a review by BTWG, which concludes that the case for species status rests on two unequivocal but not particularly compelling characters, the absence of sexual dimorphism and a richer blue face. Loriculus salvadorii is known from Hachisuka's 1930 type in Delaware and from a female, collected by Cuming, in Tring (Dickinson et al. 1991); there is no evidence that it is anything other than a synonym of the Mindanao, Philippines subspecies of Philippine Hanging-parrot Loriculus philippensis apicalis Souancé 1856 (Peters 1961).</v>
          </cell>
        </row>
        <row r="2353">
          <cell r="C2353" t="str">
            <v>Blue-crowned Hanging-parrot</v>
          </cell>
          <cell r="D2353" t="str">
            <v>Loriculus galgulus</v>
          </cell>
          <cell r="E2353" t="str">
            <v>(Linnaeus, 1758)</v>
          </cell>
          <cell r="F2353" t="str">
            <v>R</v>
          </cell>
          <cell r="G2353" t="str">
            <v>LC</v>
          </cell>
          <cell r="Q2353" t="str">
            <v>Y</v>
          </cell>
          <cell r="W2353" t="str">
            <v>Blue-crowned Hanging Parrot (15)</v>
          </cell>
        </row>
        <row r="2354">
          <cell r="C2354" t="str">
            <v>Sulawesi Hanging-parrot</v>
          </cell>
          <cell r="D2354" t="str">
            <v>Loriculus stigmatus</v>
          </cell>
          <cell r="E2354" t="str">
            <v>(Müller, 1843)</v>
          </cell>
          <cell r="F2354" t="str">
            <v>R</v>
          </cell>
          <cell r="G2354" t="str">
            <v>LC</v>
          </cell>
          <cell r="Q2354" t="str">
            <v>Y</v>
          </cell>
          <cell r="W2354" t="str">
            <v>Great Hanging Parrot (15)</v>
          </cell>
        </row>
        <row r="2355">
          <cell r="D2355" t="str">
            <v>Loriculus amabilis</v>
          </cell>
          <cell r="E2355" t="str">
            <v>Wallace, 1862</v>
          </cell>
          <cell r="F2355" t="str">
            <v>NR</v>
          </cell>
          <cell r="G2355" t="str">
            <v>NR</v>
          </cell>
          <cell r="Q2355" t="str">
            <v>Y</v>
          </cell>
          <cell r="X2355" t="str">
            <v>Loriculus amabilis (Sibley and Monroe 1990, 1993) has been split into L. amabilis and L. sclateri following Collar (1997).</v>
          </cell>
        </row>
        <row r="2356">
          <cell r="C2356" t="str">
            <v>Moluccan Hanging-parrot</v>
          </cell>
          <cell r="D2356" t="str">
            <v>Loriculus amabilis</v>
          </cell>
          <cell r="E2356" t="str">
            <v>Wallace, 1862</v>
          </cell>
          <cell r="F2356" t="str">
            <v>R</v>
          </cell>
          <cell r="G2356" t="str">
            <v>LC</v>
          </cell>
          <cell r="T2356" t="str">
            <v>Y</v>
          </cell>
          <cell r="U2356" t="str">
            <v>Collar (1997)</v>
          </cell>
          <cell r="W2356" t="str">
            <v>Moluccan Hanging Parrot (15)</v>
          </cell>
          <cell r="X2356" t="str">
            <v>Loriculus amabilis (Sibley and Monroe 1990, 1993) has been split into L. amabilis and L. sclateri following Collar (1997).</v>
          </cell>
        </row>
        <row r="2357">
          <cell r="C2357" t="str">
            <v>Sula Hanging-parrot</v>
          </cell>
          <cell r="D2357" t="str">
            <v>Loriculus sclateri</v>
          </cell>
          <cell r="E2357" t="str">
            <v>Wallace, 1863</v>
          </cell>
          <cell r="F2357" t="str">
            <v>R</v>
          </cell>
          <cell r="G2357" t="str">
            <v>LC</v>
          </cell>
          <cell r="T2357" t="str">
            <v>Y</v>
          </cell>
          <cell r="U2357" t="str">
            <v>Collar (1997)</v>
          </cell>
          <cell r="X2357" t="str">
            <v>Loriculus amabilis (Sibley and Monroe 1990, 1993) has been split into L. amabilis and L. sclateri following Collar (1997).</v>
          </cell>
        </row>
        <row r="2358">
          <cell r="C2358" t="str">
            <v>Sangihe Hanging-parrot</v>
          </cell>
          <cell r="D2358" t="str">
            <v>Loriculus catamene</v>
          </cell>
          <cell r="E2358" t="str">
            <v>Schlegel, 1873</v>
          </cell>
          <cell r="F2358" t="str">
            <v>R</v>
          </cell>
          <cell r="G2358" t="str">
            <v>NT</v>
          </cell>
          <cell r="Q2358" t="str">
            <v>Y</v>
          </cell>
          <cell r="W2358" t="str">
            <v>Sangihe Hanging Parrot (15)</v>
          </cell>
        </row>
        <row r="2359">
          <cell r="C2359" t="str">
            <v>Orange-fronted Hanging-parrot</v>
          </cell>
          <cell r="D2359" t="str">
            <v>Loriculus aurantiifrons</v>
          </cell>
          <cell r="E2359" t="str">
            <v>Schlegel, 1873</v>
          </cell>
          <cell r="F2359" t="str">
            <v>R</v>
          </cell>
          <cell r="G2359" t="str">
            <v>LC</v>
          </cell>
          <cell r="Q2359" t="str">
            <v>Y</v>
          </cell>
          <cell r="W2359" t="str">
            <v>Orange-fronted Hanging Parrot (15)</v>
          </cell>
        </row>
        <row r="2360">
          <cell r="C2360" t="str">
            <v>Green-fronted Hanging-parrot</v>
          </cell>
          <cell r="D2360" t="str">
            <v>Loriculus tener</v>
          </cell>
          <cell r="E2360" t="str">
            <v>Sclater, 1877</v>
          </cell>
          <cell r="F2360" t="str">
            <v>R</v>
          </cell>
          <cell r="G2360" t="str">
            <v>NT</v>
          </cell>
          <cell r="Q2360" t="str">
            <v>Y</v>
          </cell>
          <cell r="W2360" t="str">
            <v>Green-fronted Hanging Parrot (15)</v>
          </cell>
        </row>
        <row r="2361">
          <cell r="C2361" t="str">
            <v>Red-billed Hanging-parrot</v>
          </cell>
          <cell r="D2361" t="str">
            <v>Loriculus exilis</v>
          </cell>
          <cell r="E2361" t="str">
            <v>Schlegel, 1866</v>
          </cell>
          <cell r="F2361" t="str">
            <v>R</v>
          </cell>
          <cell r="G2361" t="str">
            <v>NT</v>
          </cell>
          <cell r="Q2361" t="str">
            <v>Y</v>
          </cell>
          <cell r="W2361" t="str">
            <v>Pygmy Hanging Parrot (15)</v>
          </cell>
        </row>
        <row r="2362">
          <cell r="C2362" t="str">
            <v>Yellow-throated Hanging-parrot</v>
          </cell>
          <cell r="D2362" t="str">
            <v>Loriculus pusillus</v>
          </cell>
          <cell r="E2362" t="str">
            <v>Gray, 1859</v>
          </cell>
          <cell r="F2362" t="str">
            <v>R</v>
          </cell>
          <cell r="G2362" t="str">
            <v>NT</v>
          </cell>
          <cell r="Q2362" t="str">
            <v>Y</v>
          </cell>
          <cell r="W2362" t="str">
            <v>Yellow-throated Hanging Parrot (15)</v>
          </cell>
        </row>
        <row r="2363">
          <cell r="C2363" t="str">
            <v>Flores Hanging-parrot</v>
          </cell>
          <cell r="D2363" t="str">
            <v>Loriculus flosculus</v>
          </cell>
          <cell r="E2363" t="str">
            <v>Wallace, 1864</v>
          </cell>
          <cell r="F2363" t="str">
            <v>R</v>
          </cell>
          <cell r="G2363" t="str">
            <v>EN</v>
          </cell>
          <cell r="Q2363" t="str">
            <v>Y</v>
          </cell>
          <cell r="W2363" t="str">
            <v>Wallace's Hanging-Parrot (10); Wallace's Hanging Parrot (15)</v>
          </cell>
        </row>
        <row r="2364">
          <cell r="C2364" t="str">
            <v>Yellow-capped Pygmy-parrot</v>
          </cell>
          <cell r="D2364" t="str">
            <v>Micropsitta keiensis</v>
          </cell>
          <cell r="E2364" t="str">
            <v>(Salvadori, 1875)</v>
          </cell>
          <cell r="F2364" t="str">
            <v>R</v>
          </cell>
          <cell r="G2364" t="str">
            <v>LC</v>
          </cell>
          <cell r="Q2364" t="str">
            <v>Y</v>
          </cell>
          <cell r="W2364" t="str">
            <v>Yellow-capped Pygmy Parrot (15)</v>
          </cell>
        </row>
        <row r="2365">
          <cell r="C2365" t="str">
            <v>Geelvink Pygmy-parrot</v>
          </cell>
          <cell r="D2365" t="str">
            <v>Micropsitta geelvinkiana</v>
          </cell>
          <cell r="E2365" t="str">
            <v>(Schlegel, 1871)</v>
          </cell>
          <cell r="F2365" t="str">
            <v>R</v>
          </cell>
          <cell r="G2365" t="str">
            <v>NT</v>
          </cell>
          <cell r="Q2365" t="str">
            <v>Y</v>
          </cell>
          <cell r="W2365" t="str">
            <v>Geelvink Pygmy Parrot (15)</v>
          </cell>
        </row>
        <row r="2366">
          <cell r="C2366" t="str">
            <v>Buff-faced Pygmy-parrot</v>
          </cell>
          <cell r="D2366" t="str">
            <v>Micropsitta pusio</v>
          </cell>
          <cell r="E2366" t="str">
            <v>(Sclater, 1866)</v>
          </cell>
          <cell r="F2366" t="str">
            <v>R</v>
          </cell>
          <cell r="G2366" t="str">
            <v>LC</v>
          </cell>
          <cell r="Q2366" t="str">
            <v>Y</v>
          </cell>
          <cell r="W2366" t="str">
            <v>Buff-faced Pygmy Parrot (15)</v>
          </cell>
        </row>
        <row r="2367">
          <cell r="C2367" t="str">
            <v>Meek's Pygmy-parrot</v>
          </cell>
          <cell r="D2367" t="str">
            <v>Micropsitta meeki</v>
          </cell>
          <cell r="E2367" t="str">
            <v>Rothschild &amp; Hartert, 1924</v>
          </cell>
          <cell r="F2367" t="str">
            <v>R</v>
          </cell>
          <cell r="G2367" t="str">
            <v>LC</v>
          </cell>
          <cell r="Q2367" t="str">
            <v>Y</v>
          </cell>
          <cell r="W2367" t="str">
            <v>Citrine Pygmy Parrot (15)</v>
          </cell>
        </row>
        <row r="2368">
          <cell r="C2368" t="str">
            <v>Finsch's Pygmy-parrot</v>
          </cell>
          <cell r="D2368" t="str">
            <v>Micropsitta finschii</v>
          </cell>
          <cell r="E2368" t="str">
            <v>(Ramsay, 1881)</v>
          </cell>
          <cell r="F2368" t="str">
            <v>R</v>
          </cell>
          <cell r="G2368" t="str">
            <v>LC</v>
          </cell>
          <cell r="Q2368" t="str">
            <v>Y</v>
          </cell>
          <cell r="W2368" t="str">
            <v>Emerald Pygmy Parrot (15)</v>
          </cell>
        </row>
        <row r="2369">
          <cell r="C2369" t="str">
            <v>Red-breasted Pygmy-parrot</v>
          </cell>
          <cell r="D2369" t="str">
            <v>Micropsitta bruijnii</v>
          </cell>
          <cell r="E2369" t="str">
            <v>(Salvadori, 1875)</v>
          </cell>
          <cell r="F2369" t="str">
            <v>R</v>
          </cell>
          <cell r="G2369" t="str">
            <v>LC</v>
          </cell>
          <cell r="Q2369" t="str">
            <v>Y</v>
          </cell>
          <cell r="W2369" t="str">
            <v>Rose-breasted Pygmy Parrot (15)</v>
          </cell>
        </row>
        <row r="2370">
          <cell r="C2370" t="str">
            <v>Palm Cockatoo</v>
          </cell>
          <cell r="D2370" t="str">
            <v>Probosciger aterrimus</v>
          </cell>
          <cell r="E2370" t="str">
            <v>(Gmelin, 1788)</v>
          </cell>
          <cell r="F2370" t="str">
            <v>R</v>
          </cell>
          <cell r="G2370" t="str">
            <v>LC</v>
          </cell>
          <cell r="L2370" t="str">
            <v>Y</v>
          </cell>
          <cell r="Q2370" t="str">
            <v>Y</v>
          </cell>
        </row>
        <row r="2371">
          <cell r="C2371" t="str">
            <v>Baudin’s Black-Cockatoo</v>
          </cell>
          <cell r="D2371" t="str">
            <v>Calyptorhynchus baudinii</v>
          </cell>
          <cell r="E2371" t="str">
            <v>Lear, 1832</v>
          </cell>
          <cell r="F2371" t="str">
            <v>R</v>
          </cell>
          <cell r="G2371" t="str">
            <v>EN</v>
          </cell>
          <cell r="L2371" t="str">
            <v>Y</v>
          </cell>
          <cell r="Q2371" t="str">
            <v>Y</v>
          </cell>
          <cell r="W2371" t="str">
            <v>White-tailed Black-Cockatoo (10); Long-billed Black Cockatoo (15)</v>
          </cell>
        </row>
        <row r="2372">
          <cell r="C2372" t="str">
            <v>Carnaby’s Black-Cockatoo</v>
          </cell>
          <cell r="D2372" t="str">
            <v>Calyptorhynchus latirostris</v>
          </cell>
          <cell r="E2372" t="str">
            <v>Carnaby, 1948</v>
          </cell>
          <cell r="F2372" t="str">
            <v>R</v>
          </cell>
          <cell r="G2372" t="str">
            <v>EN</v>
          </cell>
          <cell r="L2372" t="str">
            <v>Y</v>
          </cell>
          <cell r="Q2372" t="str">
            <v>Y</v>
          </cell>
          <cell r="W2372" t="str">
            <v>Slender-billed Black-Cockatoo (10); Short-billed Black Cockatoo (15)</v>
          </cell>
        </row>
        <row r="2373">
          <cell r="C2373" t="str">
            <v>Yellow-tailed Black-cockatoo</v>
          </cell>
          <cell r="D2373" t="str">
            <v>Calyptorhynchus funereus</v>
          </cell>
          <cell r="E2373" t="str">
            <v>(Shaw, 1794)</v>
          </cell>
          <cell r="F2373" t="str">
            <v>R</v>
          </cell>
          <cell r="G2373" t="str">
            <v>LC</v>
          </cell>
          <cell r="L2373" t="str">
            <v>Y</v>
          </cell>
          <cell r="Q2373" t="str">
            <v>Y</v>
          </cell>
          <cell r="W2373" t="str">
            <v>Yellow-tailed Black Cockatoo (15)</v>
          </cell>
        </row>
        <row r="2374">
          <cell r="C2374" t="str">
            <v>Red-tailed Black-cockatoo</v>
          </cell>
          <cell r="D2374" t="str">
            <v>Calyptorhynchus banksii</v>
          </cell>
          <cell r="E2374" t="str">
            <v>(Latham, 1790)</v>
          </cell>
          <cell r="F2374" t="str">
            <v>R</v>
          </cell>
          <cell r="G2374" t="str">
            <v>LC</v>
          </cell>
          <cell r="L2374" t="str">
            <v>Y</v>
          </cell>
          <cell r="Q2374" t="str">
            <v>Y</v>
          </cell>
          <cell r="W2374" t="str">
            <v>Red-tailed Black Cockatoo (15)</v>
          </cell>
        </row>
        <row r="2375">
          <cell r="C2375" t="str">
            <v>Glossy Black-cockatoo</v>
          </cell>
          <cell r="D2375" t="str">
            <v>Calyptorhynchus lathami</v>
          </cell>
          <cell r="E2375" t="str">
            <v>(Temminck, 1807)</v>
          </cell>
          <cell r="F2375" t="str">
            <v>R</v>
          </cell>
          <cell r="G2375" t="str">
            <v>LC</v>
          </cell>
          <cell r="L2375" t="str">
            <v>Y</v>
          </cell>
          <cell r="Q2375" t="str">
            <v>Y</v>
          </cell>
          <cell r="W2375" t="str">
            <v>Glossy Black Cockatoo (15)</v>
          </cell>
        </row>
        <row r="2376">
          <cell r="C2376" t="str">
            <v>Gang-gang Cockatoo</v>
          </cell>
          <cell r="D2376" t="str">
            <v>Callocephalon fimbriatum</v>
          </cell>
          <cell r="E2376" t="str">
            <v>(Grant, 1803)</v>
          </cell>
          <cell r="F2376" t="str">
            <v>R</v>
          </cell>
          <cell r="G2376" t="str">
            <v>LC</v>
          </cell>
          <cell r="L2376" t="str">
            <v>Y</v>
          </cell>
          <cell r="Q2376" t="str">
            <v>Y</v>
          </cell>
        </row>
        <row r="2377">
          <cell r="C2377" t="str">
            <v>Galah</v>
          </cell>
          <cell r="D2377" t="str">
            <v>Cacatua roseicapilla</v>
          </cell>
          <cell r="E2377" t="str">
            <v>(Vieillot, 1817)</v>
          </cell>
          <cell r="F2377" t="str">
            <v>R</v>
          </cell>
          <cell r="G2377" t="str">
            <v>LC</v>
          </cell>
          <cell r="L2377" t="str">
            <v>Y</v>
          </cell>
          <cell r="Q2377" t="str">
            <v>Y</v>
          </cell>
          <cell r="V2377" t="str">
            <v>Eolophus roseicapillus (5); Eolophus roseicapillus (10)</v>
          </cell>
        </row>
        <row r="2378">
          <cell r="C2378" t="str">
            <v>Major Mitchell's Cockatoo</v>
          </cell>
          <cell r="D2378" t="str">
            <v>Cacatua leadbeateri</v>
          </cell>
          <cell r="E2378" t="str">
            <v>(Vigors, 1831)</v>
          </cell>
          <cell r="F2378" t="str">
            <v>R</v>
          </cell>
          <cell r="G2378" t="str">
            <v>LC</v>
          </cell>
          <cell r="L2378" t="str">
            <v>Y</v>
          </cell>
          <cell r="Q2378" t="str">
            <v>Y</v>
          </cell>
          <cell r="V2378" t="str">
            <v>Lophochroa leadbeateri (5)</v>
          </cell>
          <cell r="W2378" t="str">
            <v>Pink Cockatoo (10)</v>
          </cell>
        </row>
        <row r="2379">
          <cell r="C2379" t="str">
            <v>Yellow-crested Cockatoo</v>
          </cell>
          <cell r="D2379" t="str">
            <v>Cacatua sulphurea</v>
          </cell>
          <cell r="E2379" t="str">
            <v>(Gmelin, 1788)</v>
          </cell>
          <cell r="F2379" t="str">
            <v>R</v>
          </cell>
          <cell r="G2379" t="str">
            <v>CR</v>
          </cell>
          <cell r="Q2379" t="str">
            <v>Y</v>
          </cell>
        </row>
        <row r="2380">
          <cell r="C2380" t="str">
            <v>Sulphur-crested Cockatoo</v>
          </cell>
          <cell r="D2380" t="str">
            <v>Cacatua galerita</v>
          </cell>
          <cell r="E2380" t="str">
            <v>(Latham, 1790)</v>
          </cell>
          <cell r="F2380" t="str">
            <v>R</v>
          </cell>
          <cell r="G2380" t="str">
            <v>LC</v>
          </cell>
          <cell r="L2380" t="str">
            <v>Y</v>
          </cell>
          <cell r="Q2380" t="str">
            <v>Y</v>
          </cell>
          <cell r="S2380" t="str">
            <v>Y</v>
          </cell>
        </row>
        <row r="2381">
          <cell r="C2381" t="str">
            <v>Blue-eyed Cockatoo</v>
          </cell>
          <cell r="D2381" t="str">
            <v>Cacatua ophthalmica</v>
          </cell>
          <cell r="E2381" t="str">
            <v>Sclater, 1864</v>
          </cell>
          <cell r="F2381" t="str">
            <v>R</v>
          </cell>
          <cell r="G2381" t="str">
            <v>VU</v>
          </cell>
          <cell r="Q2381" t="str">
            <v>Y</v>
          </cell>
        </row>
        <row r="2382">
          <cell r="C2382" t="str">
            <v>Salmon-crested Cockatoo</v>
          </cell>
          <cell r="D2382" t="str">
            <v>Cacatua moluccensis</v>
          </cell>
          <cell r="E2382" t="str">
            <v>(Gmelin, 1788)</v>
          </cell>
          <cell r="F2382" t="str">
            <v>R</v>
          </cell>
          <cell r="G2382" t="str">
            <v>VU</v>
          </cell>
          <cell r="Q2382" t="str">
            <v>Y</v>
          </cell>
        </row>
        <row r="2383">
          <cell r="C2383" t="str">
            <v>White Cockatoo</v>
          </cell>
          <cell r="D2383" t="str">
            <v>Cacatua alba</v>
          </cell>
          <cell r="E2383" t="str">
            <v>(Müller, 1776)</v>
          </cell>
          <cell r="F2383" t="str">
            <v>R</v>
          </cell>
          <cell r="G2383" t="str">
            <v>VU</v>
          </cell>
          <cell r="Q2383" t="str">
            <v>Y</v>
          </cell>
        </row>
        <row r="2384">
          <cell r="C2384" t="str">
            <v>Philippine Cockatoo</v>
          </cell>
          <cell r="D2384" t="str">
            <v>Cacatua haematuropygia</v>
          </cell>
          <cell r="E2384" t="str">
            <v>(Müller, 1776)</v>
          </cell>
          <cell r="F2384" t="str">
            <v>R</v>
          </cell>
          <cell r="G2384" t="str">
            <v>CR</v>
          </cell>
          <cell r="Q2384" t="str">
            <v>Y</v>
          </cell>
          <cell r="W2384" t="str">
            <v>Red-vented Cockatoo (15)</v>
          </cell>
        </row>
        <row r="2385">
          <cell r="C2385" t="str">
            <v>Tanimbar Cockatoo</v>
          </cell>
          <cell r="D2385" t="str">
            <v>Cacatua goffiniana</v>
          </cell>
          <cell r="E2385" t="str">
            <v>(Finsch, 1863)</v>
          </cell>
          <cell r="F2385" t="str">
            <v>R</v>
          </cell>
          <cell r="G2385" t="str">
            <v>NT</v>
          </cell>
          <cell r="Q2385" t="str">
            <v>Y</v>
          </cell>
          <cell r="V2385" t="str">
            <v>Cacatua goffini (10)</v>
          </cell>
          <cell r="W2385" t="str">
            <v>Tanimbar Corella (15)</v>
          </cell>
          <cell r="X2385" t="str">
            <v>Spelling of specific name follows Roselaar and Michels (2004).</v>
          </cell>
        </row>
        <row r="2386">
          <cell r="C2386" t="str">
            <v>Little Corella</v>
          </cell>
          <cell r="D2386" t="str">
            <v>Cacatua sanguinea</v>
          </cell>
          <cell r="E2386" t="str">
            <v>Gould, 1843</v>
          </cell>
          <cell r="F2386" t="str">
            <v>R</v>
          </cell>
          <cell r="G2386" t="str">
            <v>LC</v>
          </cell>
          <cell r="L2386" t="str">
            <v>Y</v>
          </cell>
          <cell r="Q2386" t="str">
            <v>Y</v>
          </cell>
        </row>
        <row r="2387">
          <cell r="C2387" t="str">
            <v>Western Corella</v>
          </cell>
          <cell r="D2387" t="str">
            <v>Cacatua pastinator</v>
          </cell>
          <cell r="E2387" t="str">
            <v>(Gould, 1841)</v>
          </cell>
          <cell r="F2387" t="str">
            <v>R</v>
          </cell>
          <cell r="G2387" t="str">
            <v>LC</v>
          </cell>
          <cell r="L2387" t="str">
            <v>Y</v>
          </cell>
          <cell r="Q2387" t="str">
            <v>Y</v>
          </cell>
        </row>
        <row r="2388">
          <cell r="C2388" t="str">
            <v>Long-billed Corella</v>
          </cell>
          <cell r="D2388" t="str">
            <v>Cacatua tenuirostris</v>
          </cell>
          <cell r="E2388" t="str">
            <v>(Kuhl, 1820)</v>
          </cell>
          <cell r="F2388" t="str">
            <v>R</v>
          </cell>
          <cell r="G2388" t="str">
            <v>LC</v>
          </cell>
          <cell r="L2388" t="str">
            <v>Y</v>
          </cell>
          <cell r="Q2388" t="str">
            <v>Y</v>
          </cell>
        </row>
        <row r="2389">
          <cell r="C2389" t="str">
            <v>Solomons Cockatoo</v>
          </cell>
          <cell r="D2389" t="str">
            <v>Cacatua ducorpsii</v>
          </cell>
          <cell r="E2389" t="str">
            <v>Pucheran, 1853</v>
          </cell>
          <cell r="F2389" t="str">
            <v>R</v>
          </cell>
          <cell r="G2389" t="str">
            <v>LC</v>
          </cell>
          <cell r="Q2389" t="str">
            <v>Y</v>
          </cell>
          <cell r="W2389" t="str">
            <v>Ducorps's Cockatoo (10); Broad-crested Corella (15)</v>
          </cell>
        </row>
        <row r="2390">
          <cell r="C2390" t="str">
            <v>Cockatiel</v>
          </cell>
          <cell r="D2390" t="str">
            <v>Nymphicus hollandicus</v>
          </cell>
          <cell r="E2390" t="str">
            <v>(Kerr, 1792)</v>
          </cell>
          <cell r="F2390" t="str">
            <v>R</v>
          </cell>
          <cell r="G2390" t="str">
            <v>LC</v>
          </cell>
          <cell r="L2390" t="str">
            <v>Y</v>
          </cell>
          <cell r="Q2390" t="str">
            <v>Y</v>
          </cell>
        </row>
        <row r="2391">
          <cell r="C2391" t="str">
            <v>Rodrigues Parrot</v>
          </cell>
          <cell r="D2391" t="str">
            <v>Necropsittacus rodericanus</v>
          </cell>
          <cell r="E2391" t="str">
            <v>(Milne-Edwards, 1867)</v>
          </cell>
          <cell r="F2391" t="str">
            <v>R</v>
          </cell>
          <cell r="G2391" t="str">
            <v>EX</v>
          </cell>
          <cell r="K2391" t="str">
            <v>Y</v>
          </cell>
          <cell r="X2391" t="str">
            <v xml:space="preserve">A red-and-green parrot known from vague historical accounts from Réunion was described as N. borbonicus (Rothschild 1907), but there is no evidence that this form differed from N. rodericanus (Forshaw and Cooper 1989). If the parrot existed, it must have become extinct by about 1680 (Cheke 1987). Another taxon, N. francicus, is certainly invalid (Rothschild 1907), being based on reports from Réunion (Cheke 1987). </v>
          </cell>
        </row>
        <row r="2392">
          <cell r="C2392" t="str">
            <v>Black Lory</v>
          </cell>
          <cell r="D2392" t="str">
            <v>Chalcopsitta atra</v>
          </cell>
          <cell r="E2392" t="str">
            <v>(Scopoli, 1786)</v>
          </cell>
          <cell r="F2392" t="str">
            <v>R</v>
          </cell>
          <cell r="G2392" t="str">
            <v>LC</v>
          </cell>
          <cell r="Q2392" t="str">
            <v>Y</v>
          </cell>
        </row>
        <row r="2393">
          <cell r="C2393" t="str">
            <v>Brown Lory</v>
          </cell>
          <cell r="D2393" t="str">
            <v>Chalcopsitta duivenbodei</v>
          </cell>
          <cell r="E2393" t="str">
            <v>(Dubois, 1884)</v>
          </cell>
          <cell r="F2393" t="str">
            <v>R</v>
          </cell>
          <cell r="G2393" t="str">
            <v>LC</v>
          </cell>
          <cell r="Q2393" t="str">
            <v>Y</v>
          </cell>
        </row>
        <row r="2394">
          <cell r="C2394" t="str">
            <v>Yellow-streaked Lory</v>
          </cell>
          <cell r="D2394" t="str">
            <v>Chalcopsitta sintillata</v>
          </cell>
          <cell r="E2394" t="str">
            <v>Temminck, 1835</v>
          </cell>
          <cell r="F2394" t="str">
            <v>R</v>
          </cell>
          <cell r="G2394" t="str">
            <v>LC</v>
          </cell>
          <cell r="Q2394" t="str">
            <v>Y</v>
          </cell>
          <cell r="W2394" t="str">
            <v>Streaked Lory (15)</v>
          </cell>
        </row>
        <row r="2395">
          <cell r="C2395" t="str">
            <v>Cardinal Lory</v>
          </cell>
          <cell r="D2395" t="str">
            <v>Chalcopsitta cardinalis</v>
          </cell>
          <cell r="E2395" t="str">
            <v>(Gray, 1849)</v>
          </cell>
          <cell r="F2395" t="str">
            <v>R</v>
          </cell>
          <cell r="G2395" t="str">
            <v>LC</v>
          </cell>
          <cell r="Q2395" t="str">
            <v>Y</v>
          </cell>
        </row>
        <row r="2396">
          <cell r="C2396" t="str">
            <v>Red-and-blue Lory</v>
          </cell>
          <cell r="D2396" t="str">
            <v>Eos histrio</v>
          </cell>
          <cell r="E2396" t="str">
            <v>(Müller, 1776)</v>
          </cell>
          <cell r="F2396" t="str">
            <v>R</v>
          </cell>
          <cell r="G2396" t="str">
            <v>EN</v>
          </cell>
          <cell r="Q2396" t="str">
            <v>Y</v>
          </cell>
        </row>
        <row r="2397">
          <cell r="C2397" t="str">
            <v>Violet-necked Lory</v>
          </cell>
          <cell r="D2397" t="str">
            <v>Eos squamata</v>
          </cell>
          <cell r="E2397" t="str">
            <v>(Boddaert, 1783)</v>
          </cell>
          <cell r="F2397" t="str">
            <v>R</v>
          </cell>
          <cell r="G2397" t="str">
            <v>LC</v>
          </cell>
          <cell r="Q2397" t="str">
            <v>Y</v>
          </cell>
        </row>
        <row r="2398">
          <cell r="C2398" t="str">
            <v>Red Lory</v>
          </cell>
          <cell r="D2398" t="str">
            <v>Eos bornea</v>
          </cell>
          <cell r="E2398" t="str">
            <v>(Linnaeus, 1758)</v>
          </cell>
          <cell r="F2398" t="str">
            <v>R</v>
          </cell>
          <cell r="G2398" t="str">
            <v>LC</v>
          </cell>
          <cell r="Q2398" t="str">
            <v>Y</v>
          </cell>
        </row>
        <row r="2399">
          <cell r="D2399" t="str">
            <v>Eos goodfellowi</v>
          </cell>
          <cell r="E2399" t="str">
            <v>(Ogilvie-Grant, 1907)</v>
          </cell>
          <cell r="F2399" t="str">
            <v>NR</v>
          </cell>
          <cell r="G2399" t="str">
            <v>NR</v>
          </cell>
          <cell r="K2399" t="str">
            <v>Y</v>
          </cell>
          <cell r="X2399" t="str">
            <v xml:space="preserve">This taxon was described by Ogilvie-Grant in 1907 based on two birds brought to England alive by Goodfellow, apparently from Obi, Indonesia; they were not preserved (White and Bruce 1986). Holyoak (1970, 1976) asserted that the birds were immature Red Lories E. bornea, maybe purchased on Obi, although the species does not occur there naturally (Walters 1975). </v>
          </cell>
        </row>
        <row r="2400">
          <cell r="C2400" t="str">
            <v>Blue-streaked Lory</v>
          </cell>
          <cell r="D2400" t="str">
            <v>Eos reticulata</v>
          </cell>
          <cell r="E2400" t="str">
            <v>(Müller, 1841)</v>
          </cell>
          <cell r="F2400" t="str">
            <v>R</v>
          </cell>
          <cell r="G2400" t="str">
            <v>NT</v>
          </cell>
          <cell r="Q2400" t="str">
            <v>Y</v>
          </cell>
        </row>
        <row r="2401">
          <cell r="C2401" t="str">
            <v>Black-winged Lory</v>
          </cell>
          <cell r="D2401" t="str">
            <v>Eos cyanogenia</v>
          </cell>
          <cell r="E2401" t="str">
            <v>Bonaparte, 1850</v>
          </cell>
          <cell r="F2401" t="str">
            <v>R</v>
          </cell>
          <cell r="G2401" t="str">
            <v>VU</v>
          </cell>
          <cell r="Q2401" t="str">
            <v>Y</v>
          </cell>
        </row>
        <row r="2402">
          <cell r="C2402" t="str">
            <v>Blue-eared Lory</v>
          </cell>
          <cell r="D2402" t="str">
            <v>Eos semilarvata</v>
          </cell>
          <cell r="E2402" t="str">
            <v>Bonaparte, 1850</v>
          </cell>
          <cell r="F2402" t="str">
            <v>R</v>
          </cell>
          <cell r="G2402" t="str">
            <v>LC</v>
          </cell>
          <cell r="Q2402" t="str">
            <v>Y</v>
          </cell>
        </row>
        <row r="2403">
          <cell r="C2403" t="str">
            <v>Dusky Lory</v>
          </cell>
          <cell r="D2403" t="str">
            <v>Pseudeos fuscata</v>
          </cell>
          <cell r="E2403" t="str">
            <v>(Blyth, 1858)</v>
          </cell>
          <cell r="F2403" t="str">
            <v>R</v>
          </cell>
          <cell r="G2403" t="str">
            <v>LC</v>
          </cell>
          <cell r="Q2403" t="str">
            <v>Y</v>
          </cell>
        </row>
        <row r="2404">
          <cell r="C2404" t="str">
            <v>Ornate Lorikeet</v>
          </cell>
          <cell r="D2404" t="str">
            <v>Trichoglossus ornatus</v>
          </cell>
          <cell r="E2404" t="str">
            <v>(Linnaeus, 1758)</v>
          </cell>
          <cell r="F2404" t="str">
            <v>R</v>
          </cell>
          <cell r="G2404" t="str">
            <v>LC</v>
          </cell>
          <cell r="Q2404" t="str">
            <v>Y</v>
          </cell>
        </row>
        <row r="2405">
          <cell r="D2405" t="str">
            <v>Trichoglossus rubritorquis</v>
          </cell>
          <cell r="E2405" t="str">
            <v>Vigors &amp; Horsfield, 1827</v>
          </cell>
          <cell r="F2405" t="str">
            <v>NR</v>
          </cell>
          <cell r="G2405" t="str">
            <v>NR</v>
          </cell>
          <cell r="Q2405" t="str">
            <v>Y</v>
          </cell>
          <cell r="X2405" t="str">
            <v>Trichoglossus haematodus and T. rubritorquis (Sibley and Monroe 1990, 1993) have been lumped into T. haematodus following Christidis and Boles (1994).</v>
          </cell>
        </row>
        <row r="2406">
          <cell r="D2406" t="str">
            <v>Trichoglossus haematodus</v>
          </cell>
          <cell r="E2406" t="str">
            <v>(Linnaeus, 1771)</v>
          </cell>
          <cell r="F2406" t="str">
            <v>NR</v>
          </cell>
          <cell r="G2406" t="str">
            <v>NR</v>
          </cell>
          <cell r="Q2406" t="str">
            <v>Y</v>
          </cell>
          <cell r="X2406" t="str">
            <v>Trichoglossus haematodus and T. rubritorquis (Sibley and Monroe 1990, 1993) have been lumped into T. haematodus following Christidis and Boles (1994).</v>
          </cell>
        </row>
        <row r="2407">
          <cell r="C2407" t="str">
            <v>Rainbow Lorikeet</v>
          </cell>
          <cell r="D2407" t="str">
            <v>Trichoglossus haematodus</v>
          </cell>
          <cell r="E2407" t="str">
            <v>(Linnaeus, 1771)</v>
          </cell>
          <cell r="F2407" t="str">
            <v>R</v>
          </cell>
          <cell r="G2407" t="str">
            <v>LC</v>
          </cell>
          <cell r="L2407" t="str">
            <v>Y</v>
          </cell>
          <cell r="W2407" t="str">
            <v>Coconut Lorikeet (15)</v>
          </cell>
          <cell r="X2407" t="str">
            <v>Trichoglossus haematodus and T. rubritorquis (Sibley and Monroe 1990, 1993) have been lumped into T. haematodus following Christidis and Boles (1994).</v>
          </cell>
        </row>
        <row r="2408">
          <cell r="C2408" t="str">
            <v>Olive-headed Lorikeet</v>
          </cell>
          <cell r="D2408" t="str">
            <v>Trichoglossus euteles</v>
          </cell>
          <cell r="E2408" t="str">
            <v>(Temminck, 1835)</v>
          </cell>
          <cell r="F2408" t="str">
            <v>R</v>
          </cell>
          <cell r="G2408" t="str">
            <v>LC</v>
          </cell>
          <cell r="Q2408" t="str">
            <v>Y</v>
          </cell>
        </row>
        <row r="2409">
          <cell r="C2409" t="str">
            <v>Yellow-and-green Lorikeet</v>
          </cell>
          <cell r="D2409" t="str">
            <v>Trichoglossus flavoviridis</v>
          </cell>
          <cell r="E2409" t="str">
            <v>Wallace, 1863</v>
          </cell>
          <cell r="F2409" t="str">
            <v>R</v>
          </cell>
          <cell r="G2409" t="str">
            <v>LC</v>
          </cell>
          <cell r="Q2409" t="str">
            <v>Y</v>
          </cell>
          <cell r="W2409" t="str">
            <v>Citrine Lorikeet (15)</v>
          </cell>
        </row>
        <row r="2410">
          <cell r="C2410" t="str">
            <v>Mindanao Lorikeet</v>
          </cell>
          <cell r="D2410" t="str">
            <v>Trichoglossus johnstoniae</v>
          </cell>
          <cell r="E2410" t="str">
            <v>Hartert, 1903</v>
          </cell>
          <cell r="F2410" t="str">
            <v>R</v>
          </cell>
          <cell r="G2410" t="str">
            <v>NT</v>
          </cell>
          <cell r="Q2410" t="str">
            <v>Y</v>
          </cell>
        </row>
        <row r="2411">
          <cell r="C2411" t="str">
            <v>Pohnpei Lorikeet</v>
          </cell>
          <cell r="D2411" t="str">
            <v>Trichoglossus rubiginosus</v>
          </cell>
          <cell r="E2411" t="str">
            <v>(Bonaparte, 1850)</v>
          </cell>
          <cell r="F2411" t="str">
            <v>R</v>
          </cell>
          <cell r="G2411" t="str">
            <v>LC</v>
          </cell>
          <cell r="Q2411" t="str">
            <v>Y</v>
          </cell>
        </row>
        <row r="2412">
          <cell r="C2412" t="str">
            <v>Scaly-breasted Lorikeet</v>
          </cell>
          <cell r="D2412" t="str">
            <v>Trichoglossus chlorolepidotus</v>
          </cell>
          <cell r="E2412" t="str">
            <v>(Kuhl, 1820)</v>
          </cell>
          <cell r="F2412" t="str">
            <v>R</v>
          </cell>
          <cell r="G2412" t="str">
            <v>LC</v>
          </cell>
          <cell r="L2412" t="str">
            <v>Y</v>
          </cell>
          <cell r="Q2412" t="str">
            <v>Y</v>
          </cell>
        </row>
        <row r="2413">
          <cell r="C2413" t="str">
            <v>Varied Lorikeet</v>
          </cell>
          <cell r="D2413" t="str">
            <v>Psitteuteles versicolor</v>
          </cell>
          <cell r="E2413" t="str">
            <v>Lear, 1831</v>
          </cell>
          <cell r="F2413" t="str">
            <v>R</v>
          </cell>
          <cell r="G2413" t="str">
            <v>LC</v>
          </cell>
          <cell r="L2413" t="str">
            <v>Y</v>
          </cell>
          <cell r="Q2413" t="str">
            <v>Y</v>
          </cell>
        </row>
        <row r="2414">
          <cell r="C2414" t="str">
            <v>Iris Lorikeet</v>
          </cell>
          <cell r="D2414" t="str">
            <v>Psitteuteles iris</v>
          </cell>
          <cell r="E2414" t="str">
            <v>(Temminck, 1835)</v>
          </cell>
          <cell r="F2414" t="str">
            <v>R</v>
          </cell>
          <cell r="G2414" t="str">
            <v>NT</v>
          </cell>
          <cell r="Q2414" t="str">
            <v>Y</v>
          </cell>
        </row>
        <row r="2415">
          <cell r="C2415" t="str">
            <v>Goldie's Lorikeet</v>
          </cell>
          <cell r="D2415" t="str">
            <v>Psitteuteles goldiei</v>
          </cell>
          <cell r="E2415" t="str">
            <v>Sharpe, 1882</v>
          </cell>
          <cell r="F2415" t="str">
            <v>R</v>
          </cell>
          <cell r="G2415" t="str">
            <v>LC</v>
          </cell>
          <cell r="Q2415" t="str">
            <v>Y</v>
          </cell>
        </row>
        <row r="2416">
          <cell r="C2416" t="str">
            <v>Chattering Lory</v>
          </cell>
          <cell r="D2416" t="str">
            <v>Lorius garrulus</v>
          </cell>
          <cell r="E2416" t="str">
            <v>(Linnaeus, 1758)</v>
          </cell>
          <cell r="F2416" t="str">
            <v>R</v>
          </cell>
          <cell r="G2416" t="str">
            <v>VU</v>
          </cell>
          <cell r="Q2416" t="str">
            <v>Y</v>
          </cell>
        </row>
        <row r="2417">
          <cell r="C2417" t="str">
            <v>Purple-naped Lory</v>
          </cell>
          <cell r="D2417" t="str">
            <v>Lorius domicella</v>
          </cell>
          <cell r="E2417" t="str">
            <v>(Linnaeus, 1758)</v>
          </cell>
          <cell r="F2417" t="str">
            <v>R</v>
          </cell>
          <cell r="G2417" t="str">
            <v>VU</v>
          </cell>
          <cell r="Q2417" t="str">
            <v>Y</v>
          </cell>
        </row>
        <row r="2418">
          <cell r="D2418" t="str">
            <v>Lorius tibialis</v>
          </cell>
          <cell r="E2418" t="str">
            <v xml:space="preserve">(Sclater, 1871) </v>
          </cell>
          <cell r="F2418" t="str">
            <v>NR</v>
          </cell>
          <cell r="G2418" t="str">
            <v>NR</v>
          </cell>
          <cell r="K2418" t="str">
            <v>Y</v>
          </cell>
          <cell r="X2418" t="str">
            <v>This taxon was described by Sclater in 1871 from a bird brought to England alive by Jamrach having been bought in Calcutta market, India, apparently "from one of the less explored islands of the Molucca group," and now in Tring (Knox and Walters 1994). It is probably an aberrant L. domicella (Forshaw and Cooper 1989).</v>
          </cell>
        </row>
        <row r="2419">
          <cell r="C2419" t="str">
            <v>Black-capped Lory</v>
          </cell>
          <cell r="D2419" t="str">
            <v>Lorius lory</v>
          </cell>
          <cell r="E2419" t="str">
            <v>(Linnaeus, 1758)</v>
          </cell>
          <cell r="F2419" t="str">
            <v>R</v>
          </cell>
          <cell r="G2419" t="str">
            <v>LC</v>
          </cell>
          <cell r="Q2419" t="str">
            <v>Y</v>
          </cell>
        </row>
        <row r="2420">
          <cell r="C2420" t="str">
            <v>Purple-bellied Lory</v>
          </cell>
          <cell r="D2420" t="str">
            <v>Lorius hypoinochrous</v>
          </cell>
          <cell r="E2420" t="str">
            <v>Gray, 1859</v>
          </cell>
          <cell r="F2420" t="str">
            <v>R</v>
          </cell>
          <cell r="G2420" t="str">
            <v>LC</v>
          </cell>
          <cell r="Q2420" t="str">
            <v>Y</v>
          </cell>
          <cell r="X2420" t="str">
            <v>Lorius amabilis (Stresemann's Lory) was named by Stresemann in 1931 from a specimen from Nakanai, New Britain, Papua New Guinea (Knox and Walters 1994); it is a synonym of Purple-bellied Lory L. hypoinochrous (Forshaw 1971).</v>
          </cell>
        </row>
        <row r="2421">
          <cell r="D2421" t="str">
            <v>Lorius amabilis</v>
          </cell>
          <cell r="E2421" t="str">
            <v xml:space="preserve">(Stresemann, 1931) </v>
          </cell>
          <cell r="F2421" t="str">
            <v>NR</v>
          </cell>
          <cell r="G2421" t="str">
            <v>NR</v>
          </cell>
          <cell r="K2421" t="str">
            <v>Y</v>
          </cell>
          <cell r="X2421" t="str">
            <v>Lorius amabilis was named by Stresemann in 1931 from a specimen from Nakanai, New Britain, Papua New Guinea (Knox and Walters 1994); it is a synonym of Purple-bellied Lory L. hypoinochrous (Forshaw 1971).</v>
          </cell>
        </row>
        <row r="2422">
          <cell r="C2422" t="str">
            <v>White-naped Lory</v>
          </cell>
          <cell r="D2422" t="str">
            <v>Lorius albidinucha</v>
          </cell>
          <cell r="E2422" t="str">
            <v>(Rothschild &amp; Hartert, 1924)</v>
          </cell>
          <cell r="F2422" t="str">
            <v>R</v>
          </cell>
          <cell r="G2422" t="str">
            <v>NT</v>
          </cell>
          <cell r="Q2422" t="str">
            <v>Y</v>
          </cell>
          <cell r="V2422" t="str">
            <v>Lorius albidinuchus (10)</v>
          </cell>
          <cell r="X2422" t="str">
            <v>Gender agreement of species name follows David and Gosselin (2002a).</v>
          </cell>
        </row>
        <row r="2423">
          <cell r="C2423" t="str">
            <v>Yellow-bibbed Lory</v>
          </cell>
          <cell r="D2423" t="str">
            <v>Lorius chlorocercus</v>
          </cell>
          <cell r="E2423" t="str">
            <v>Gould, 1856</v>
          </cell>
          <cell r="F2423" t="str">
            <v>R</v>
          </cell>
          <cell r="G2423" t="str">
            <v>LC</v>
          </cell>
          <cell r="Q2423" t="str">
            <v>Y</v>
          </cell>
        </row>
        <row r="2424">
          <cell r="C2424" t="str">
            <v>Collared Lory</v>
          </cell>
          <cell r="D2424" t="str">
            <v>Phigys solitarius</v>
          </cell>
          <cell r="E2424" t="str">
            <v>(Suckow, 1800)</v>
          </cell>
          <cell r="F2424" t="str">
            <v>R</v>
          </cell>
          <cell r="G2424" t="str">
            <v>LC</v>
          </cell>
          <cell r="Q2424" t="str">
            <v>Y</v>
          </cell>
        </row>
        <row r="2425">
          <cell r="C2425" t="str">
            <v>Blue-crowned Lorikeet</v>
          </cell>
          <cell r="D2425" t="str">
            <v>Vini australis</v>
          </cell>
          <cell r="E2425" t="str">
            <v>(Gmelin, 1788)</v>
          </cell>
          <cell r="F2425" t="str">
            <v>R</v>
          </cell>
          <cell r="G2425" t="str">
            <v>LC</v>
          </cell>
          <cell r="Q2425" t="str">
            <v>Y</v>
          </cell>
        </row>
        <row r="2426">
          <cell r="C2426" t="str">
            <v>Rimatara Lorikeet</v>
          </cell>
          <cell r="D2426" t="str">
            <v>Vini kuhlii</v>
          </cell>
          <cell r="E2426" t="str">
            <v>(Vigors, 1824)</v>
          </cell>
          <cell r="F2426" t="str">
            <v>R</v>
          </cell>
          <cell r="G2426" t="str">
            <v>EN</v>
          </cell>
          <cell r="Q2426" t="str">
            <v>Y</v>
          </cell>
          <cell r="W2426" t="str">
            <v>Kuhl's Lorikeet (10); Kuhl's Lorikeet (15)</v>
          </cell>
        </row>
        <row r="2427">
          <cell r="C2427" t="str">
            <v>Henderson Lorikeet</v>
          </cell>
          <cell r="D2427" t="str">
            <v>Vini stepheni</v>
          </cell>
          <cell r="E2427" t="str">
            <v>(North, 1908)</v>
          </cell>
          <cell r="F2427" t="str">
            <v>R</v>
          </cell>
          <cell r="G2427" t="str">
            <v>VU</v>
          </cell>
          <cell r="Q2427" t="str">
            <v>Y</v>
          </cell>
          <cell r="W2427" t="str">
            <v>Stephen's Lorikeet (10); Stephen's Lorikeet (15)</v>
          </cell>
        </row>
        <row r="2428">
          <cell r="C2428" t="str">
            <v>Blue Lorikeet</v>
          </cell>
          <cell r="D2428" t="str">
            <v>Vini peruviana</v>
          </cell>
          <cell r="E2428" t="str">
            <v>(Müller, 1776)</v>
          </cell>
          <cell r="F2428" t="str">
            <v>R</v>
          </cell>
          <cell r="G2428" t="str">
            <v>VU</v>
          </cell>
          <cell r="Q2428" t="str">
            <v>Y</v>
          </cell>
          <cell r="W2428" t="str">
            <v>Violet Lorikeet (15)</v>
          </cell>
        </row>
        <row r="2429">
          <cell r="C2429" t="str">
            <v>Ultramarine Lorikeet</v>
          </cell>
          <cell r="D2429" t="str">
            <v>Vini ultramarina</v>
          </cell>
          <cell r="E2429" t="str">
            <v>(Kuhl, 1820)</v>
          </cell>
          <cell r="F2429" t="str">
            <v>R</v>
          </cell>
          <cell r="G2429" t="str">
            <v>EN</v>
          </cell>
          <cell r="Q2429" t="str">
            <v>Y</v>
          </cell>
        </row>
        <row r="2430">
          <cell r="C2430" t="str">
            <v>Musk Lorikeet</v>
          </cell>
          <cell r="D2430" t="str">
            <v>Glossopsitta concinna</v>
          </cell>
          <cell r="E2430" t="str">
            <v>(Shaw, 1791)</v>
          </cell>
          <cell r="F2430" t="str">
            <v>R</v>
          </cell>
          <cell r="G2430" t="str">
            <v>LC</v>
          </cell>
          <cell r="L2430" t="str">
            <v>Y</v>
          </cell>
          <cell r="Q2430" t="str">
            <v>Y</v>
          </cell>
        </row>
        <row r="2431">
          <cell r="C2431" t="str">
            <v>Little Lorikeet</v>
          </cell>
          <cell r="D2431" t="str">
            <v>Glossopsitta pusilla</v>
          </cell>
          <cell r="E2431" t="str">
            <v>(Shaw, 1790)</v>
          </cell>
          <cell r="F2431" t="str">
            <v>R</v>
          </cell>
          <cell r="G2431" t="str">
            <v>LC</v>
          </cell>
          <cell r="L2431" t="str">
            <v>Y</v>
          </cell>
          <cell r="Q2431" t="str">
            <v>Y</v>
          </cell>
        </row>
        <row r="2432">
          <cell r="C2432" t="str">
            <v>Purple-crowned Lorikeet</v>
          </cell>
          <cell r="D2432" t="str">
            <v>Glossopsitta porphyrocephala</v>
          </cell>
          <cell r="E2432" t="str">
            <v>(Dietrichsen, 1837)</v>
          </cell>
          <cell r="F2432" t="str">
            <v>R</v>
          </cell>
          <cell r="G2432" t="str">
            <v>LC</v>
          </cell>
          <cell r="L2432" t="str">
            <v>Y</v>
          </cell>
          <cell r="Q2432" t="str">
            <v>Y</v>
          </cell>
        </row>
        <row r="2433">
          <cell r="C2433" t="str">
            <v>Palm Lorikeet</v>
          </cell>
          <cell r="D2433" t="str">
            <v>Charmosyna palmarum</v>
          </cell>
          <cell r="E2433" t="str">
            <v>(Gmelin, 1788)</v>
          </cell>
          <cell r="F2433" t="str">
            <v>R</v>
          </cell>
          <cell r="G2433" t="str">
            <v>VU</v>
          </cell>
          <cell r="Q2433" t="str">
            <v>Y</v>
          </cell>
        </row>
        <row r="2434">
          <cell r="C2434" t="str">
            <v>Red-chinned Lorikeet</v>
          </cell>
          <cell r="D2434" t="str">
            <v>Charmosyna rubrigularis</v>
          </cell>
          <cell r="E2434" t="str">
            <v>(Sclater, 1881)</v>
          </cell>
          <cell r="F2434" t="str">
            <v>R</v>
          </cell>
          <cell r="G2434" t="str">
            <v>LC</v>
          </cell>
          <cell r="Q2434" t="str">
            <v>Y</v>
          </cell>
        </row>
        <row r="2435">
          <cell r="C2435" t="str">
            <v>Meek's Lorikeet</v>
          </cell>
          <cell r="D2435" t="str">
            <v>Charmosyna meeki</v>
          </cell>
          <cell r="E2435" t="str">
            <v>(Rothschild &amp; Hartert, 1901)</v>
          </cell>
          <cell r="F2435" t="str">
            <v>R</v>
          </cell>
          <cell r="G2435" t="str">
            <v>NT</v>
          </cell>
          <cell r="Q2435" t="str">
            <v>Y</v>
          </cell>
        </row>
        <row r="2436">
          <cell r="C2436" t="str">
            <v>Blue-fronted Lorikeet</v>
          </cell>
          <cell r="D2436" t="str">
            <v>Charmosyna toxopei</v>
          </cell>
          <cell r="E2436" t="str">
            <v>(Siebers, 1930)</v>
          </cell>
          <cell r="F2436" t="str">
            <v>R</v>
          </cell>
          <cell r="G2436" t="str">
            <v>CR</v>
          </cell>
          <cell r="Q2436" t="str">
            <v>Y</v>
          </cell>
        </row>
        <row r="2437">
          <cell r="C2437" t="str">
            <v>Striated Lorikeet</v>
          </cell>
          <cell r="D2437" t="str">
            <v>Charmosyna multistriata</v>
          </cell>
          <cell r="E2437" t="str">
            <v>(Rothschild, 1911)</v>
          </cell>
          <cell r="F2437" t="str">
            <v>R</v>
          </cell>
          <cell r="G2437" t="str">
            <v>NT</v>
          </cell>
          <cell r="Q2437" t="str">
            <v>Y</v>
          </cell>
        </row>
        <row r="2438">
          <cell r="C2438" t="str">
            <v>Pygmy Lorikeet</v>
          </cell>
          <cell r="D2438" t="str">
            <v>Charmosyna wilhelminae</v>
          </cell>
          <cell r="E2438" t="str">
            <v>(Meyer, 1874)</v>
          </cell>
          <cell r="F2438" t="str">
            <v>R</v>
          </cell>
          <cell r="G2438" t="str">
            <v>LC</v>
          </cell>
          <cell r="Q2438" t="str">
            <v>Y</v>
          </cell>
        </row>
        <row r="2439">
          <cell r="C2439" t="str">
            <v>Red-fronted Lorikeet</v>
          </cell>
          <cell r="D2439" t="str">
            <v>Charmosyna rubronotata</v>
          </cell>
          <cell r="E2439" t="str">
            <v>(Wallace, 1862)</v>
          </cell>
          <cell r="F2439" t="str">
            <v>R</v>
          </cell>
          <cell r="G2439" t="str">
            <v>LC</v>
          </cell>
          <cell r="Q2439" t="str">
            <v>Y</v>
          </cell>
        </row>
        <row r="2440">
          <cell r="C2440" t="str">
            <v>Red-flanked Lorikeet</v>
          </cell>
          <cell r="D2440" t="str">
            <v>Charmosyna placentis</v>
          </cell>
          <cell r="E2440" t="str">
            <v>(Temminck, 1834)</v>
          </cell>
          <cell r="F2440" t="str">
            <v>R</v>
          </cell>
          <cell r="G2440" t="str">
            <v>LC</v>
          </cell>
          <cell r="Q2440" t="str">
            <v>Y</v>
          </cell>
        </row>
        <row r="2441">
          <cell r="C2441" t="str">
            <v>New Caledonian Lorikeet</v>
          </cell>
          <cell r="D2441" t="str">
            <v>Charmosyna diadema</v>
          </cell>
          <cell r="E2441" t="str">
            <v>(Verreaux &amp; Des Murs, 1860)</v>
          </cell>
          <cell r="F2441" t="str">
            <v>R</v>
          </cell>
          <cell r="G2441" t="str">
            <v>CR</v>
          </cell>
          <cell r="Q2441" t="str">
            <v>Y</v>
          </cell>
        </row>
        <row r="2442">
          <cell r="C2442" t="str">
            <v>Red-throated Lorikeet</v>
          </cell>
          <cell r="D2442" t="str">
            <v>Charmosyna amabilis</v>
          </cell>
          <cell r="E2442" t="str">
            <v>(Ramsay, 1875)</v>
          </cell>
          <cell r="F2442" t="str">
            <v>R</v>
          </cell>
          <cell r="G2442" t="str">
            <v>CR</v>
          </cell>
          <cell r="Q2442" t="str">
            <v>Y</v>
          </cell>
        </row>
        <row r="2443">
          <cell r="C2443" t="str">
            <v>Duchess Lorikeet</v>
          </cell>
          <cell r="D2443" t="str">
            <v>Charmosyna margarethae</v>
          </cell>
          <cell r="E2443" t="str">
            <v>Tristram, 1879</v>
          </cell>
          <cell r="F2443" t="str">
            <v>R</v>
          </cell>
          <cell r="G2443" t="str">
            <v>NT</v>
          </cell>
          <cell r="Q2443" t="str">
            <v>Y</v>
          </cell>
        </row>
        <row r="2444">
          <cell r="C2444" t="str">
            <v>Fairy Lorikeet</v>
          </cell>
          <cell r="D2444" t="str">
            <v>Charmosyna pulchella</v>
          </cell>
          <cell r="E2444" t="str">
            <v>Gray, 1859</v>
          </cell>
          <cell r="F2444" t="str">
            <v>R</v>
          </cell>
          <cell r="G2444" t="str">
            <v>LC</v>
          </cell>
          <cell r="Q2444" t="str">
            <v>Y</v>
          </cell>
        </row>
        <row r="2445">
          <cell r="C2445" t="str">
            <v>Josephine's Lorikeet</v>
          </cell>
          <cell r="D2445" t="str">
            <v>Charmosyna josefinae</v>
          </cell>
          <cell r="E2445" t="str">
            <v>(Finsch, 1873)</v>
          </cell>
          <cell r="F2445" t="str">
            <v>R</v>
          </cell>
          <cell r="G2445" t="str">
            <v>LC</v>
          </cell>
          <cell r="Q2445" t="str">
            <v>Y</v>
          </cell>
        </row>
        <row r="2446">
          <cell r="C2446" t="str">
            <v>Papuan Lorikeet</v>
          </cell>
          <cell r="D2446" t="str">
            <v>Charmosyna papou</v>
          </cell>
          <cell r="E2446" t="str">
            <v>(Scopoli, 1786)</v>
          </cell>
          <cell r="F2446" t="str">
            <v>R</v>
          </cell>
          <cell r="G2446" t="str">
            <v>LC</v>
          </cell>
          <cell r="Q2446" t="str">
            <v>Y</v>
          </cell>
        </row>
        <row r="2447">
          <cell r="C2447" t="str">
            <v>Plum-faced Lorikeet</v>
          </cell>
          <cell r="D2447" t="str">
            <v>Oreopsittacus arfaki</v>
          </cell>
          <cell r="E2447" t="str">
            <v>(Meyer, 1874)</v>
          </cell>
          <cell r="F2447" t="str">
            <v>R</v>
          </cell>
          <cell r="G2447" t="str">
            <v>LC</v>
          </cell>
          <cell r="Q2447" t="str">
            <v>Y</v>
          </cell>
        </row>
        <row r="2448">
          <cell r="C2448" t="str">
            <v>Yellow-billed Lorikeet</v>
          </cell>
          <cell r="D2448" t="str">
            <v>Neopsittacus musschenbroekii</v>
          </cell>
          <cell r="E2448" t="str">
            <v>(Schlegel, 1871)</v>
          </cell>
          <cell r="F2448" t="str">
            <v>R</v>
          </cell>
          <cell r="G2448" t="str">
            <v>LC</v>
          </cell>
          <cell r="Q2448" t="str">
            <v>Y</v>
          </cell>
        </row>
        <row r="2449">
          <cell r="C2449" t="str">
            <v>Orange-billed Lorikeet</v>
          </cell>
          <cell r="D2449" t="str">
            <v>Neopsittacus pullicauda</v>
          </cell>
          <cell r="E2449" t="str">
            <v>Hartert, 1896</v>
          </cell>
          <cell r="F2449" t="str">
            <v>R</v>
          </cell>
          <cell r="G2449" t="str">
            <v>LC</v>
          </cell>
          <cell r="Q2449" t="str">
            <v>Y</v>
          </cell>
        </row>
        <row r="2450">
          <cell r="C2450" t="str">
            <v>Crimson Shining-parrot</v>
          </cell>
          <cell r="D2450" t="str">
            <v>Prosopeia splendens</v>
          </cell>
          <cell r="E2450" t="str">
            <v>(Peale, 1848)</v>
          </cell>
          <cell r="F2450" t="str">
            <v>R</v>
          </cell>
          <cell r="G2450" t="str">
            <v>VU</v>
          </cell>
          <cell r="Q2450" t="str">
            <v>Y</v>
          </cell>
          <cell r="W2450" t="str">
            <v>Crimson Shining Parrot (15)</v>
          </cell>
        </row>
        <row r="2451">
          <cell r="C2451" t="str">
            <v>Masked Shining-parrot</v>
          </cell>
          <cell r="D2451" t="str">
            <v>Prosopeia personata</v>
          </cell>
          <cell r="E2451" t="str">
            <v>(Gray, 1848)</v>
          </cell>
          <cell r="F2451" t="str">
            <v>R</v>
          </cell>
          <cell r="G2451" t="str">
            <v>NT</v>
          </cell>
          <cell r="Q2451" t="str">
            <v>Y</v>
          </cell>
          <cell r="W2451" t="str">
            <v>Masked Shining Parrot (15)</v>
          </cell>
        </row>
        <row r="2452">
          <cell r="C2452" t="str">
            <v>Red Shining-parrot</v>
          </cell>
          <cell r="D2452" t="str">
            <v>Prosopeia tabuensis</v>
          </cell>
          <cell r="E2452" t="str">
            <v>(Gmelin, 1788)</v>
          </cell>
          <cell r="F2452" t="str">
            <v>R</v>
          </cell>
          <cell r="G2452" t="str">
            <v>LC</v>
          </cell>
          <cell r="Q2452" t="str">
            <v>Y</v>
          </cell>
          <cell r="W2452" t="str">
            <v>Maroon Shining Parrot (15)</v>
          </cell>
        </row>
        <row r="2453">
          <cell r="D2453" t="str">
            <v>Eunymphicus cornutus</v>
          </cell>
          <cell r="E2453" t="str">
            <v>(Gmelin, 1788)</v>
          </cell>
          <cell r="F2453" t="str">
            <v>NR</v>
          </cell>
          <cell r="G2453" t="str">
            <v>NR</v>
          </cell>
          <cell r="Q2453" t="str">
            <v>Y</v>
          </cell>
          <cell r="X2453" t="str">
            <v>Eunymphicus cornutus (Sibley and Monroe 1990, 1993) has been split into E. cornutus and E. uvaeensis following Juniper and Parr (1998).</v>
          </cell>
        </row>
        <row r="2454">
          <cell r="C2454" t="str">
            <v>Horned Parakeet</v>
          </cell>
          <cell r="D2454" t="str">
            <v>Eunymphicus cornutus</v>
          </cell>
          <cell r="E2454" t="str">
            <v>(Gmelin, 1788)</v>
          </cell>
          <cell r="F2454" t="str">
            <v>R</v>
          </cell>
          <cell r="G2454" t="str">
            <v>VU</v>
          </cell>
          <cell r="T2454" t="str">
            <v>Y</v>
          </cell>
          <cell r="U2454" t="str">
            <v>Juniper and Parr (1998)</v>
          </cell>
          <cell r="X2454" t="str">
            <v>Eunymphicus cornutus (Sibley and Monroe 1990, 1993) has been split into E. cornutus and E. uvaeensis following Juniper and Parr (1998).</v>
          </cell>
        </row>
        <row r="2455">
          <cell r="C2455" t="str">
            <v>Uvea Parakeet</v>
          </cell>
          <cell r="D2455" t="str">
            <v>Eunymphicus uvaeensis</v>
          </cell>
          <cell r="E2455" t="str">
            <v>(Layard, 1882)</v>
          </cell>
          <cell r="F2455" t="str">
            <v>R</v>
          </cell>
          <cell r="G2455" t="str">
            <v>EN</v>
          </cell>
          <cell r="T2455" t="str">
            <v>Y</v>
          </cell>
          <cell r="U2455" t="str">
            <v>Juniper and Parr (1998)</v>
          </cell>
          <cell r="X2455" t="str">
            <v>Eunymphicus cornutus (Sibley and Monroe 1990, 1993) has been split into E. cornutus and E. uvaeensis following Juniper and Parr (1998).</v>
          </cell>
        </row>
        <row r="2456">
          <cell r="C2456" t="str">
            <v>Raiatea Parakeet</v>
          </cell>
          <cell r="D2456" t="str">
            <v>Cyanoramphus ulietanus</v>
          </cell>
          <cell r="E2456" t="str">
            <v>(Gmelin, 1788)</v>
          </cell>
          <cell r="F2456" t="str">
            <v>R</v>
          </cell>
          <cell r="G2456" t="str">
            <v>EX</v>
          </cell>
          <cell r="K2456" t="str">
            <v>Y</v>
          </cell>
          <cell r="Q2456" t="str">
            <v>Y</v>
          </cell>
        </row>
        <row r="2457">
          <cell r="C2457" t="str">
            <v>Antipodes Parakeet</v>
          </cell>
          <cell r="D2457" t="str">
            <v>Cyanoramphus unicolor</v>
          </cell>
          <cell r="E2457" t="str">
            <v>(Lear, 1831)</v>
          </cell>
          <cell r="F2457" t="str">
            <v>R</v>
          </cell>
          <cell r="G2457" t="str">
            <v>VU</v>
          </cell>
          <cell r="Q2457" t="str">
            <v>Y</v>
          </cell>
          <cell r="S2457" t="str">
            <v>Y</v>
          </cell>
          <cell r="W2457" t="str">
            <v>Antipodes Island Parakeet (12)</v>
          </cell>
        </row>
        <row r="2458">
          <cell r="C2458" t="str">
            <v>Norfolk Island Parakeet</v>
          </cell>
          <cell r="D2458" t="str">
            <v>Cyanoramphus cookii</v>
          </cell>
          <cell r="E2458" t="str">
            <v>(Gray, 1859)</v>
          </cell>
          <cell r="F2458" t="str">
            <v>R</v>
          </cell>
          <cell r="G2458" t="str">
            <v>EN</v>
          </cell>
          <cell r="L2458" t="str">
            <v>Y</v>
          </cell>
          <cell r="Q2458" t="str">
            <v>Y</v>
          </cell>
          <cell r="W2458" t="str">
            <v>Tasman Parakeet (5); Norfolk Parakeet (15)</v>
          </cell>
        </row>
        <row r="2459">
          <cell r="D2459" t="str">
            <v>Cyanoramphus novaezelandiae</v>
          </cell>
          <cell r="E2459" t="str">
            <v>(Sparrman, 1787)</v>
          </cell>
          <cell r="F2459" t="str">
            <v>NR</v>
          </cell>
          <cell r="G2459" t="str">
            <v>NR</v>
          </cell>
          <cell r="Q2459" t="str">
            <v>Y</v>
          </cell>
          <cell r="X2459" t="str">
            <v>Cyanoramphus novaezelandiae (Sibley and Monroe 1990, 1993) has been split into C. novaezelandiae and C. saisetti following Boon et al. (2001), spelling follows Sibley and Monroe (1990, 1993).</v>
          </cell>
        </row>
        <row r="2460">
          <cell r="D2460" t="str">
            <v>Cyanoramphus novaezelandiae</v>
          </cell>
          <cell r="E2460" t="str">
            <v>(Sparrman, 1787)</v>
          </cell>
          <cell r="F2460" t="str">
            <v>NR</v>
          </cell>
          <cell r="G2460" t="str">
            <v>NR</v>
          </cell>
          <cell r="S2460" t="str">
            <v>Y</v>
          </cell>
          <cell r="X2460" t="str">
            <v>Cyanoramphus novaezelandiae (Sibley and Monroe 1990, 1993) has been split into C. novaezelandiae and C. saisetti following Boon et al. (2001), spelling follows Sibley and Monroe (1990, 1993). C. novaezelandiae (Christidis and Boles 1994, Turbott 1990) includes C. cooki which is treated as a separate species by Sibley and Monroe (1990, 1993).</v>
          </cell>
        </row>
        <row r="2461">
          <cell r="C2461" t="str">
            <v>Red-fronted Parakeet</v>
          </cell>
          <cell r="D2461" t="str">
            <v>Cyanoramphus novaezelandiae</v>
          </cell>
          <cell r="E2461" t="str">
            <v>(Sparrman, 1787)</v>
          </cell>
          <cell r="F2461" t="str">
            <v>R</v>
          </cell>
          <cell r="G2461" t="str">
            <v>VU</v>
          </cell>
          <cell r="L2461" t="str">
            <v>Y</v>
          </cell>
          <cell r="T2461" t="str">
            <v>Y</v>
          </cell>
          <cell r="U2461" t="str">
            <v>Boon et al. (2001)</v>
          </cell>
          <cell r="X2461" t="str">
            <v>Cyanoramphus novaezelandiae (Sibley and Monroe 1990, 1993) has been split into C. novaezelandiae and C. saisseti following Boon et al. (2001), spelling follows Sibley and Monroe (1990, 1993).</v>
          </cell>
        </row>
        <row r="2462">
          <cell r="C2462" t="str">
            <v>New Caledonian Parakeet</v>
          </cell>
          <cell r="D2462" t="str">
            <v>Cyanoramphus saisseti</v>
          </cell>
          <cell r="E2462" t="str">
            <v>Verreaux &amp; Des Murs, 1860</v>
          </cell>
          <cell r="F2462" t="str">
            <v>R</v>
          </cell>
          <cell r="G2462" t="str">
            <v>VU</v>
          </cell>
          <cell r="T2462" t="str">
            <v>Y</v>
          </cell>
          <cell r="U2462" t="str">
            <v>Boon et al. (2001)</v>
          </cell>
          <cell r="V2462" t="str">
            <v>Cyanoramphus saisetti (13)</v>
          </cell>
          <cell r="X2462" t="str">
            <v>Cyanoramphus novaezelandiae (Sibley and Monroe 1990, 1993) has been split into C. novaezelandiae and C. saisseti following Boon et al. (2001), spelling follows Sibley and Monroe (1990, 1993).</v>
          </cell>
        </row>
        <row r="2463">
          <cell r="D2463" t="str">
            <v>Cyanoramphus auriceps</v>
          </cell>
          <cell r="E2463" t="str">
            <v>(Kuhl, 1820)</v>
          </cell>
          <cell r="F2463" t="str">
            <v>NR</v>
          </cell>
          <cell r="G2463" t="str">
            <v>NR</v>
          </cell>
          <cell r="Q2463" t="str">
            <v>Y</v>
          </cell>
          <cell r="S2463" t="str">
            <v>Y</v>
          </cell>
          <cell r="X2463" t="str">
            <v>Cyanoramphus auriceps (Sibley and Monroe 1990, 1993) has been split into C. auriceps, C. forbesi and C. malherbi following Boon et al. (2000).</v>
          </cell>
        </row>
        <row r="2464">
          <cell r="C2464" t="str">
            <v>Yellow-crowned Parakeet</v>
          </cell>
          <cell r="D2464" t="str">
            <v>Cyanoramphus auriceps</v>
          </cell>
          <cell r="E2464" t="str">
            <v>(Kuhl, 1820)</v>
          </cell>
          <cell r="F2464" t="str">
            <v>R</v>
          </cell>
          <cell r="G2464" t="str">
            <v>NT</v>
          </cell>
          <cell r="T2464" t="str">
            <v>Y</v>
          </cell>
          <cell r="U2464" t="str">
            <v>Boon et al. (2000)</v>
          </cell>
          <cell r="X2464" t="str">
            <v xml:space="preserve">Cyanoramphus auriceps (Sibley and Monroe 1990, 1993) has been split into C. auriceps, C. forbesi and C. malherbi following Boon et al. (2000). </v>
          </cell>
        </row>
        <row r="2465">
          <cell r="C2465" t="str">
            <v>Chatham Parakeet</v>
          </cell>
          <cell r="D2465" t="str">
            <v>Cyanoramphus forbesi</v>
          </cell>
          <cell r="E2465" t="str">
            <v>Rothschild, 1893</v>
          </cell>
          <cell r="F2465" t="str">
            <v>R</v>
          </cell>
          <cell r="G2465" t="str">
            <v>EN</v>
          </cell>
          <cell r="T2465" t="str">
            <v>Y</v>
          </cell>
          <cell r="U2465" t="str">
            <v>Boon et al. (2000)</v>
          </cell>
          <cell r="X2465" t="str">
            <v xml:space="preserve">Cyanoramphus auriceps (Sibley and Monroe 1990, 1993) has been split into C. auriceps, C. forbesi and C. malherbi following Boon et al. (2000). </v>
          </cell>
        </row>
        <row r="2466">
          <cell r="C2466" t="str">
            <v>Malherbe's Parakeet</v>
          </cell>
          <cell r="D2466" t="str">
            <v>Cyanoramphus malherbi</v>
          </cell>
          <cell r="E2466" t="str">
            <v>Souancé, 1857</v>
          </cell>
          <cell r="F2466" t="str">
            <v>R</v>
          </cell>
          <cell r="G2466" t="str">
            <v>CR</v>
          </cell>
          <cell r="T2466" t="str">
            <v>Y</v>
          </cell>
          <cell r="U2466" t="str">
            <v>Boon et al. (2000)</v>
          </cell>
          <cell r="X2466" t="str">
            <v>Cyanoramphus auriceps (Sibley and Monroe 1990, 1993) has been split into C. auriceps, C. forbesi and C. malherbi following Boon et al. (2000). 'Malherbe's Parakeet' is used as the common name for C. malherbi because 'Orange-fronted Parakeet' as used in BirdLife International (2000, 2004) is taken by Aratinga canicularis.</v>
          </cell>
        </row>
        <row r="2467">
          <cell r="C2467" t="str">
            <v>Black-fronted Parakeet</v>
          </cell>
          <cell r="D2467" t="str">
            <v>Cyanoramphus zealandicus</v>
          </cell>
          <cell r="E2467" t="str">
            <v>(Latham, 1790)</v>
          </cell>
          <cell r="F2467" t="str">
            <v>R</v>
          </cell>
          <cell r="G2467" t="str">
            <v>EX</v>
          </cell>
          <cell r="K2467" t="str">
            <v>Y</v>
          </cell>
          <cell r="Q2467" t="str">
            <v>Y</v>
          </cell>
        </row>
        <row r="2468">
          <cell r="C2468" t="str">
            <v>Red-capped Parrot</v>
          </cell>
          <cell r="D2468" t="str">
            <v>Purpureicephalus spurius</v>
          </cell>
          <cell r="E2468" t="str">
            <v>(Kuhl, 1820)</v>
          </cell>
          <cell r="F2468" t="str">
            <v>R</v>
          </cell>
          <cell r="G2468" t="str">
            <v>LC</v>
          </cell>
          <cell r="L2468" t="str">
            <v>Y</v>
          </cell>
          <cell r="Q2468" t="str">
            <v>Y</v>
          </cell>
        </row>
        <row r="2469">
          <cell r="C2469" t="str">
            <v>Ringneck Parrot</v>
          </cell>
          <cell r="D2469" t="str">
            <v>Barnardius zonarius</v>
          </cell>
          <cell r="E2469" t="str">
            <v>(Vigors &amp; Horsfield, 1827)</v>
          </cell>
          <cell r="F2469" t="str">
            <v>R</v>
          </cell>
          <cell r="G2469" t="str">
            <v>LC</v>
          </cell>
          <cell r="L2469" t="str">
            <v>Y</v>
          </cell>
          <cell r="W2469" t="str">
            <v>Australian Ringneck (5); Australian Ringneck (15)</v>
          </cell>
          <cell r="X2469" t="str">
            <v>Platycercus zonarius and P. barnardi (Sibley and Monroe 1990, 1993) have been lumped as zonarius and moved to the genus Barnardius following Christidis and Boles (1994). The BirdLife Taxonomic Working Group maintain this position aware of the study by Joseph and Wilke (2006).</v>
          </cell>
        </row>
        <row r="2470">
          <cell r="D2470" t="str">
            <v>Platycercus zonarius</v>
          </cell>
          <cell r="E2470" t="str">
            <v>Shaw, 1805</v>
          </cell>
          <cell r="F2470" t="str">
            <v>NR</v>
          </cell>
          <cell r="G2470" t="str">
            <v>NR</v>
          </cell>
          <cell r="Q2470" t="str">
            <v>Y</v>
          </cell>
          <cell r="X2470" t="str">
            <v>Platycercus zonarius and P. barnardi (Sibley and Monroe 1990, 1993) have been lumped as zonarius and moved to the genus Barnardius following Christidis and Boles (1994). The BirdLife Taxonomic Working Group maintain this position aware of the study by Joseph and Wilke (2006).</v>
          </cell>
        </row>
        <row r="2471">
          <cell r="D2471" t="str">
            <v>Platycercus barnardi</v>
          </cell>
          <cell r="E2471" t="str">
            <v>Vigors &amp; Horsfield, 1827</v>
          </cell>
          <cell r="F2471" t="str">
            <v>NR</v>
          </cell>
          <cell r="G2471" t="str">
            <v>NR</v>
          </cell>
          <cell r="Q2471" t="str">
            <v>Y</v>
          </cell>
          <cell r="X2471" t="str">
            <v>Platycercus zonarius and P. barnardi (Sibley and Monroe 1990, 1993) have been lumped as zonarius and moved to the genus Barnardius following Christidis and Boles (1994). The BirdLife Taxonomic Working Group maintain this position aware of the study by Joseph and Wilke (2006).</v>
          </cell>
        </row>
        <row r="2472">
          <cell r="C2472" t="str">
            <v>Green Rosella</v>
          </cell>
          <cell r="D2472" t="str">
            <v>Platycercus caledonicus</v>
          </cell>
          <cell r="E2472" t="str">
            <v>(Gmelin, 1788)</v>
          </cell>
          <cell r="F2472" t="str">
            <v>R</v>
          </cell>
          <cell r="G2472" t="str">
            <v>LC</v>
          </cell>
          <cell r="L2472" t="str">
            <v>Y</v>
          </cell>
          <cell r="Q2472" t="str">
            <v>Y</v>
          </cell>
        </row>
        <row r="2473">
          <cell r="D2473" t="str">
            <v>Platycercus flaveolus</v>
          </cell>
          <cell r="E2473" t="str">
            <v>Gould, 1837</v>
          </cell>
          <cell r="F2473" t="str">
            <v>NR</v>
          </cell>
          <cell r="G2473" t="str">
            <v>NR</v>
          </cell>
          <cell r="Q2473" t="str">
            <v>Y</v>
          </cell>
          <cell r="X2473" t="str">
            <v>Platycercus elegans and P. flaveolus (Sibley and Monroe 1990, 1993) have been lumped into P. elegans following Christidis and Boles (1994) and Turbott (1990).</v>
          </cell>
        </row>
        <row r="2474">
          <cell r="D2474" t="str">
            <v>Platycercus elegans</v>
          </cell>
          <cell r="E2474" t="str">
            <v>(Gmelin, 1788)</v>
          </cell>
          <cell r="F2474" t="str">
            <v>NR</v>
          </cell>
          <cell r="G2474" t="str">
            <v>NR</v>
          </cell>
          <cell r="Q2474" t="str">
            <v>Y</v>
          </cell>
          <cell r="X2474" t="str">
            <v>Platycercus elegans and P. flaveolus (Sibley and Monroe 1990, 1993) have been lumped into P. elegans following Christidis and Boles (1994) and Turbott (1990).</v>
          </cell>
        </row>
        <row r="2475">
          <cell r="C2475" t="str">
            <v>Crimson Rosella</v>
          </cell>
          <cell r="D2475" t="str">
            <v>Platycercus elegans</v>
          </cell>
          <cell r="E2475" t="str">
            <v>(Gmelin, 1788)</v>
          </cell>
          <cell r="F2475" t="str">
            <v>R</v>
          </cell>
          <cell r="G2475" t="str">
            <v>LC</v>
          </cell>
          <cell r="L2475" t="str">
            <v>Y</v>
          </cell>
          <cell r="S2475" t="str">
            <v>Y</v>
          </cell>
          <cell r="X2475" t="str">
            <v>Platycercus elegans and P. flaveolus (Sibley and Monroe 1990, 1993) have been lumped into P. elegans following Christidis and Boles (1994) and Turbott (1990).</v>
          </cell>
        </row>
        <row r="2476">
          <cell r="C2476" t="str">
            <v>Northern Rosella</v>
          </cell>
          <cell r="D2476" t="str">
            <v>Platycercus venustus</v>
          </cell>
          <cell r="E2476" t="str">
            <v>(Kuhl, 1820)</v>
          </cell>
          <cell r="F2476" t="str">
            <v>R</v>
          </cell>
          <cell r="G2476" t="str">
            <v>LC</v>
          </cell>
          <cell r="L2476" t="str">
            <v>Y</v>
          </cell>
          <cell r="Q2476" t="str">
            <v>Y</v>
          </cell>
        </row>
        <row r="2477">
          <cell r="C2477" t="str">
            <v>Pale-headed Rosella</v>
          </cell>
          <cell r="D2477" t="str">
            <v>Platycercus adscitus</v>
          </cell>
          <cell r="E2477" t="str">
            <v>(Latham, 1790)</v>
          </cell>
          <cell r="F2477" t="str">
            <v>R</v>
          </cell>
          <cell r="G2477" t="str">
            <v>LC</v>
          </cell>
          <cell r="L2477" t="str">
            <v>Y</v>
          </cell>
          <cell r="Q2477" t="str">
            <v>Y</v>
          </cell>
          <cell r="W2477" t="str">
            <v>White-cheeked Rosella (15)</v>
          </cell>
        </row>
        <row r="2478">
          <cell r="C2478" t="str">
            <v>Eastern Rosella</v>
          </cell>
          <cell r="D2478" t="str">
            <v>Platycercus eximius</v>
          </cell>
          <cell r="E2478" t="str">
            <v>(Shaw, 1792)</v>
          </cell>
          <cell r="F2478" t="str">
            <v>R</v>
          </cell>
          <cell r="G2478" t="str">
            <v>LC</v>
          </cell>
          <cell r="L2478" t="str">
            <v>Y</v>
          </cell>
          <cell r="Q2478" t="str">
            <v>Y</v>
          </cell>
          <cell r="S2478" t="str">
            <v>Y</v>
          </cell>
        </row>
        <row r="2479">
          <cell r="C2479" t="str">
            <v>Western Rosella</v>
          </cell>
          <cell r="D2479" t="str">
            <v>Platycercus icterotis</v>
          </cell>
          <cell r="E2479" t="str">
            <v>(Kuhl, 1820)</v>
          </cell>
          <cell r="F2479" t="str">
            <v>R</v>
          </cell>
          <cell r="G2479" t="str">
            <v>LC</v>
          </cell>
          <cell r="L2479" t="str">
            <v>Y</v>
          </cell>
          <cell r="Q2479" t="str">
            <v>Y</v>
          </cell>
        </row>
        <row r="2480">
          <cell r="C2480" t="str">
            <v>Blue Bonnet</v>
          </cell>
          <cell r="D2480" t="str">
            <v>Northiella haematogaster</v>
          </cell>
          <cell r="E2480" t="str">
            <v>(Gould, 1838)</v>
          </cell>
          <cell r="F2480" t="str">
            <v>R</v>
          </cell>
          <cell r="G2480" t="str">
            <v>LC</v>
          </cell>
          <cell r="L2480" t="str">
            <v>Y</v>
          </cell>
          <cell r="Q2480" t="str">
            <v>Y</v>
          </cell>
          <cell r="W2480" t="str">
            <v>Bluebonnet (10); Bluebonnet (15)</v>
          </cell>
        </row>
        <row r="2481">
          <cell r="C2481" t="str">
            <v>Red-rumped Parrot</v>
          </cell>
          <cell r="D2481" t="str">
            <v>Psephotus haematonotus</v>
          </cell>
          <cell r="E2481" t="str">
            <v>(Gould, 1838)</v>
          </cell>
          <cell r="F2481" t="str">
            <v>R</v>
          </cell>
          <cell r="G2481" t="str">
            <v>LC</v>
          </cell>
          <cell r="L2481" t="str">
            <v>Y</v>
          </cell>
          <cell r="Q2481" t="str">
            <v>Y</v>
          </cell>
        </row>
        <row r="2482">
          <cell r="C2482" t="str">
            <v>Mulga Parrot</v>
          </cell>
          <cell r="D2482" t="str">
            <v>Psephotus varius</v>
          </cell>
          <cell r="E2482" t="str">
            <v>Clark, 1910</v>
          </cell>
          <cell r="F2482" t="str">
            <v>R</v>
          </cell>
          <cell r="G2482" t="str">
            <v>LC</v>
          </cell>
          <cell r="L2482" t="str">
            <v>Y</v>
          </cell>
          <cell r="Q2482" t="str">
            <v>Y</v>
          </cell>
        </row>
        <row r="2483">
          <cell r="C2483" t="str">
            <v>Hooded Parrot</v>
          </cell>
          <cell r="D2483" t="str">
            <v>Psephotus dissimilis</v>
          </cell>
          <cell r="E2483" t="str">
            <v>Collett, 1898</v>
          </cell>
          <cell r="F2483" t="str">
            <v>R</v>
          </cell>
          <cell r="G2483" t="str">
            <v>LC</v>
          </cell>
          <cell r="L2483" t="str">
            <v>Y</v>
          </cell>
          <cell r="Q2483" t="str">
            <v>Y</v>
          </cell>
        </row>
        <row r="2484">
          <cell r="C2484" t="str">
            <v>Golden-shouldered Parrot</v>
          </cell>
          <cell r="D2484" t="str">
            <v>Psephotus chrysopterygius</v>
          </cell>
          <cell r="E2484" t="str">
            <v>Gould, 1858</v>
          </cell>
          <cell r="F2484" t="str">
            <v>R</v>
          </cell>
          <cell r="G2484" t="str">
            <v>EN</v>
          </cell>
          <cell r="L2484" t="str">
            <v>Y</v>
          </cell>
          <cell r="Q2484" t="str">
            <v>Y</v>
          </cell>
        </row>
        <row r="2485">
          <cell r="C2485" t="str">
            <v>Paradise Parrot</v>
          </cell>
          <cell r="D2485" t="str">
            <v>Psephotus pulcherrimus</v>
          </cell>
          <cell r="E2485" t="str">
            <v>(Gould, 1845)</v>
          </cell>
          <cell r="F2485" t="str">
            <v>R</v>
          </cell>
          <cell r="G2485" t="str">
            <v>EX</v>
          </cell>
          <cell r="K2485" t="str">
            <v>Y</v>
          </cell>
          <cell r="L2485" t="str">
            <v>Y</v>
          </cell>
          <cell r="Q2485" t="str">
            <v>Y</v>
          </cell>
        </row>
        <row r="2486">
          <cell r="C2486" t="str">
            <v>Bourke's Parrot</v>
          </cell>
          <cell r="D2486" t="str">
            <v>Neopsephotus bourkii</v>
          </cell>
          <cell r="E2486" t="str">
            <v>(Gould, 1841)</v>
          </cell>
          <cell r="F2486" t="str">
            <v>R</v>
          </cell>
          <cell r="G2486" t="str">
            <v>LC</v>
          </cell>
          <cell r="L2486" t="str">
            <v>Y</v>
          </cell>
          <cell r="Q2486" t="str">
            <v>Y</v>
          </cell>
        </row>
        <row r="2487">
          <cell r="C2487" t="str">
            <v>Blue-winged Parrot</v>
          </cell>
          <cell r="D2487" t="str">
            <v>Neophema chrysostoma</v>
          </cell>
          <cell r="E2487" t="str">
            <v>(Kuhl, 1820)</v>
          </cell>
          <cell r="F2487" t="str">
            <v>R</v>
          </cell>
          <cell r="G2487" t="str">
            <v>LC</v>
          </cell>
          <cell r="L2487" t="str">
            <v>Y</v>
          </cell>
          <cell r="Q2487" t="str">
            <v>Y</v>
          </cell>
        </row>
        <row r="2488">
          <cell r="C2488" t="str">
            <v>Elegant Parrot</v>
          </cell>
          <cell r="D2488" t="str">
            <v>Neophema elegans</v>
          </cell>
          <cell r="E2488" t="str">
            <v>(Gould, 1837)</v>
          </cell>
          <cell r="F2488" t="str">
            <v>R</v>
          </cell>
          <cell r="G2488" t="str">
            <v>LC</v>
          </cell>
          <cell r="L2488" t="str">
            <v>Y</v>
          </cell>
          <cell r="Q2488" t="str">
            <v>Y</v>
          </cell>
        </row>
        <row r="2489">
          <cell r="C2489" t="str">
            <v>Rock Parrot</v>
          </cell>
          <cell r="D2489" t="str">
            <v>Neophema petrophila</v>
          </cell>
          <cell r="E2489" t="str">
            <v>(Gould, 1841)</v>
          </cell>
          <cell r="F2489" t="str">
            <v>R</v>
          </cell>
          <cell r="G2489" t="str">
            <v>LC</v>
          </cell>
          <cell r="L2489" t="str">
            <v>Y</v>
          </cell>
          <cell r="Q2489" t="str">
            <v>Y</v>
          </cell>
        </row>
        <row r="2490">
          <cell r="C2490" t="str">
            <v>Orange-bellied Parrot</v>
          </cell>
          <cell r="D2490" t="str">
            <v>Neophema chrysogaster</v>
          </cell>
          <cell r="E2490" t="str">
            <v>(Latham, 1790)</v>
          </cell>
          <cell r="F2490" t="str">
            <v>R</v>
          </cell>
          <cell r="G2490" t="str">
            <v>CR</v>
          </cell>
          <cell r="L2490" t="str">
            <v>Y</v>
          </cell>
          <cell r="Q2490" t="str">
            <v>Y</v>
          </cell>
        </row>
        <row r="2491">
          <cell r="C2491" t="str">
            <v>Turquoise Parrot</v>
          </cell>
          <cell r="D2491" t="str">
            <v>Neophema pulchella</v>
          </cell>
          <cell r="E2491" t="str">
            <v>(Shaw, 1792)</v>
          </cell>
          <cell r="F2491" t="str">
            <v>R</v>
          </cell>
          <cell r="G2491" t="str">
            <v>LC</v>
          </cell>
          <cell r="L2491" t="str">
            <v>Y</v>
          </cell>
          <cell r="Q2491" t="str">
            <v>Y</v>
          </cell>
        </row>
        <row r="2492">
          <cell r="C2492" t="str">
            <v>Scarlet-chested Parrot</v>
          </cell>
          <cell r="D2492" t="str">
            <v>Neophema splendida</v>
          </cell>
          <cell r="E2492" t="str">
            <v>(Gould, 1841)</v>
          </cell>
          <cell r="F2492" t="str">
            <v>R</v>
          </cell>
          <cell r="G2492" t="str">
            <v>LC</v>
          </cell>
          <cell r="L2492" t="str">
            <v>Y</v>
          </cell>
          <cell r="Q2492" t="str">
            <v>Y</v>
          </cell>
        </row>
        <row r="2493">
          <cell r="C2493" t="str">
            <v>Swift Parrot</v>
          </cell>
          <cell r="D2493" t="str">
            <v>Lathamus discolor</v>
          </cell>
          <cell r="E2493" t="str">
            <v>(White, 1790)</v>
          </cell>
          <cell r="F2493" t="str">
            <v>R</v>
          </cell>
          <cell r="G2493" t="str">
            <v>EN</v>
          </cell>
          <cell r="L2493" t="str">
            <v>Y</v>
          </cell>
          <cell r="Q2493" t="str">
            <v>Y</v>
          </cell>
        </row>
        <row r="2494">
          <cell r="C2494" t="str">
            <v>Budgerigar</v>
          </cell>
          <cell r="D2494" t="str">
            <v>Melopsittacus undulatus</v>
          </cell>
          <cell r="E2494" t="str">
            <v>(Shaw, 1805)</v>
          </cell>
          <cell r="F2494" t="str">
            <v>R</v>
          </cell>
          <cell r="G2494" t="str">
            <v>LC</v>
          </cell>
          <cell r="I2494" t="str">
            <v>Y</v>
          </cell>
          <cell r="L2494" t="str">
            <v>Y</v>
          </cell>
          <cell r="Q2494" t="str">
            <v>Y</v>
          </cell>
        </row>
        <row r="2495">
          <cell r="C2495" t="str">
            <v>Ground Parrot</v>
          </cell>
          <cell r="D2495" t="str">
            <v>Pezoporus wallicus</v>
          </cell>
          <cell r="E2495" t="str">
            <v>Kerr, 1792</v>
          </cell>
          <cell r="F2495" t="str">
            <v>R</v>
          </cell>
          <cell r="G2495" t="str">
            <v>LC</v>
          </cell>
          <cell r="L2495" t="str">
            <v>Y</v>
          </cell>
          <cell r="Q2495" t="str">
            <v>Y</v>
          </cell>
        </row>
        <row r="2496">
          <cell r="C2496" t="str">
            <v>Night Parrot</v>
          </cell>
          <cell r="D2496" t="str">
            <v>Pezoporus occidentalis</v>
          </cell>
          <cell r="E2496" t="str">
            <v>Gould, 1861</v>
          </cell>
          <cell r="F2496" t="str">
            <v>R</v>
          </cell>
          <cell r="G2496" t="str">
            <v>CR</v>
          </cell>
          <cell r="L2496" t="str">
            <v>Y</v>
          </cell>
          <cell r="Q2496" t="str">
            <v>Y</v>
          </cell>
          <cell r="V2496" t="str">
            <v>Geopsittacus occidentalis (10)</v>
          </cell>
        </row>
        <row r="2497">
          <cell r="C2497" t="str">
            <v>Brehm's Tiger-parrot</v>
          </cell>
          <cell r="D2497" t="str">
            <v>Psittacella brehmii</v>
          </cell>
          <cell r="E2497" t="str">
            <v>Schlegel, 1873</v>
          </cell>
          <cell r="F2497" t="str">
            <v>R</v>
          </cell>
          <cell r="G2497" t="str">
            <v>LC</v>
          </cell>
          <cell r="Q2497" t="str">
            <v>Y</v>
          </cell>
          <cell r="W2497" t="str">
            <v>Brehm's Tiger Parrot (15)</v>
          </cell>
        </row>
        <row r="2498">
          <cell r="C2498" t="str">
            <v>Painted Tiger-parrot</v>
          </cell>
          <cell r="D2498" t="str">
            <v>Psittacella picta</v>
          </cell>
          <cell r="E2498" t="str">
            <v>Rothschild, 1896</v>
          </cell>
          <cell r="F2498" t="str">
            <v>R</v>
          </cell>
          <cell r="G2498" t="str">
            <v>LC</v>
          </cell>
          <cell r="Q2498" t="str">
            <v>Y</v>
          </cell>
          <cell r="W2498" t="str">
            <v>Painted Tiger Parrot (15)</v>
          </cell>
        </row>
        <row r="2499">
          <cell r="C2499" t="str">
            <v>Modest Tiger-parrot</v>
          </cell>
          <cell r="D2499" t="str">
            <v>Psittacella modesta</v>
          </cell>
          <cell r="E2499" t="str">
            <v>Schlegel, 1873</v>
          </cell>
          <cell r="F2499" t="str">
            <v>R</v>
          </cell>
          <cell r="G2499" t="str">
            <v>LC</v>
          </cell>
          <cell r="Q2499" t="str">
            <v>Y</v>
          </cell>
          <cell r="W2499" t="str">
            <v>Modest Tiger Parrot (15)</v>
          </cell>
        </row>
        <row r="2500">
          <cell r="C2500" t="str">
            <v>Madarasz's Tiger-parrot</v>
          </cell>
          <cell r="D2500" t="str">
            <v>Psittacella madaraszi</v>
          </cell>
          <cell r="E2500" t="str">
            <v>Meyer, 1886</v>
          </cell>
          <cell r="F2500" t="str">
            <v>R</v>
          </cell>
          <cell r="G2500" t="str">
            <v>LC</v>
          </cell>
          <cell r="Q2500" t="str">
            <v>Y</v>
          </cell>
          <cell r="W2500" t="str">
            <v>Madarasz's Tiger Parrot (15)</v>
          </cell>
        </row>
        <row r="2501">
          <cell r="C2501" t="str">
            <v>Blue-rumped Parrot</v>
          </cell>
          <cell r="D2501" t="str">
            <v>Psittinus cyanurus</v>
          </cell>
          <cell r="E2501" t="str">
            <v>(Forster, 1795)</v>
          </cell>
          <cell r="F2501" t="str">
            <v>R</v>
          </cell>
          <cell r="G2501" t="str">
            <v>NT</v>
          </cell>
          <cell r="Q2501" t="str">
            <v>Y</v>
          </cell>
        </row>
        <row r="2502">
          <cell r="C2502" t="str">
            <v>Red-cheeked Parrot</v>
          </cell>
          <cell r="D2502" t="str">
            <v>Geoffroyus geoffroyi</v>
          </cell>
          <cell r="E2502" t="str">
            <v>(Bechstein, 1811)</v>
          </cell>
          <cell r="F2502" t="str">
            <v>R</v>
          </cell>
          <cell r="G2502" t="str">
            <v>LC</v>
          </cell>
          <cell r="L2502" t="str">
            <v>Y</v>
          </cell>
          <cell r="Q2502" t="str">
            <v>Y</v>
          </cell>
        </row>
        <row r="2503">
          <cell r="C2503" t="str">
            <v>Blue-collared Parrot</v>
          </cell>
          <cell r="D2503" t="str">
            <v>Geoffroyus simplex</v>
          </cell>
          <cell r="E2503" t="str">
            <v>(Meyer, 1874)</v>
          </cell>
          <cell r="F2503" t="str">
            <v>R</v>
          </cell>
          <cell r="G2503" t="str">
            <v>LC</v>
          </cell>
          <cell r="Q2503" t="str">
            <v>Y</v>
          </cell>
        </row>
        <row r="2504">
          <cell r="C2504" t="str">
            <v>Singing Parrot</v>
          </cell>
          <cell r="D2504" t="str">
            <v>Geoffroyus heteroclitus</v>
          </cell>
          <cell r="E2504" t="str">
            <v>(Hombron &amp; Jacquinot, 1841)</v>
          </cell>
          <cell r="F2504" t="str">
            <v>R</v>
          </cell>
          <cell r="G2504" t="str">
            <v>LC</v>
          </cell>
          <cell r="Q2504" t="str">
            <v>Y</v>
          </cell>
        </row>
        <row r="2505">
          <cell r="C2505" t="str">
            <v>Luzon Racquet-tail</v>
          </cell>
          <cell r="D2505" t="str">
            <v>Prioniturus montanus</v>
          </cell>
          <cell r="E2505" t="str">
            <v>Ogilvie-Grant, 1895</v>
          </cell>
          <cell r="F2505" t="str">
            <v>R</v>
          </cell>
          <cell r="G2505" t="str">
            <v>NT</v>
          </cell>
          <cell r="Q2505" t="str">
            <v>Y</v>
          </cell>
          <cell r="W2505" t="str">
            <v>Montane Racquet-tail (10); Montane Racket-tail (15)</v>
          </cell>
        </row>
        <row r="2506">
          <cell r="C2506" t="str">
            <v>Mindanao Racquet-tail</v>
          </cell>
          <cell r="D2506" t="str">
            <v>Prioniturus waterstradti</v>
          </cell>
          <cell r="E2506" t="str">
            <v>Rothschild, 1904</v>
          </cell>
          <cell r="F2506" t="str">
            <v>R</v>
          </cell>
          <cell r="G2506" t="str">
            <v>NT</v>
          </cell>
          <cell r="Q2506" t="str">
            <v>Y</v>
          </cell>
        </row>
        <row r="2507">
          <cell r="C2507" t="str">
            <v>Blue-headed Racquet-tail</v>
          </cell>
          <cell r="D2507" t="str">
            <v>Prioniturus platenae</v>
          </cell>
          <cell r="E2507" t="str">
            <v>Blasius, 1888</v>
          </cell>
          <cell r="F2507" t="str">
            <v>R</v>
          </cell>
          <cell r="G2507" t="str">
            <v>VU</v>
          </cell>
          <cell r="Q2507" t="str">
            <v>Y</v>
          </cell>
          <cell r="W2507" t="str">
            <v>Blue-headed Racket-tail (15)</v>
          </cell>
        </row>
        <row r="2508">
          <cell r="C2508" t="str">
            <v>Green Racquet-tail</v>
          </cell>
          <cell r="D2508" t="str">
            <v>Prioniturus luconensis</v>
          </cell>
          <cell r="E2508" t="str">
            <v>Steere, 1890</v>
          </cell>
          <cell r="F2508" t="str">
            <v>R</v>
          </cell>
          <cell r="G2508" t="str">
            <v>VU</v>
          </cell>
          <cell r="Q2508" t="str">
            <v>Y</v>
          </cell>
          <cell r="W2508" t="str">
            <v>Green Racket-tail (15)</v>
          </cell>
        </row>
        <row r="2509">
          <cell r="C2509" t="str">
            <v>Blue-crowned Racquet-tail</v>
          </cell>
          <cell r="D2509" t="str">
            <v>Prioniturus discurus</v>
          </cell>
          <cell r="E2509" t="str">
            <v>(Vieillot, 1818)</v>
          </cell>
          <cell r="F2509" t="str">
            <v>R</v>
          </cell>
          <cell r="G2509" t="str">
            <v>LC</v>
          </cell>
          <cell r="Q2509" t="str">
            <v>Y</v>
          </cell>
          <cell r="W2509" t="str">
            <v>Blue-crowned Racket-tail (15)</v>
          </cell>
        </row>
        <row r="2510">
          <cell r="C2510" t="str">
            <v>Blue-winged Racquet-tail</v>
          </cell>
          <cell r="D2510" t="str">
            <v>Prioniturus verticalis</v>
          </cell>
          <cell r="E2510" t="str">
            <v>Sharpe, 1893</v>
          </cell>
          <cell r="F2510" t="str">
            <v>R</v>
          </cell>
          <cell r="G2510" t="str">
            <v>EN</v>
          </cell>
          <cell r="Q2510" t="str">
            <v>Y</v>
          </cell>
          <cell r="W2510" t="str">
            <v>Blue-winged Racket-tail (15)</v>
          </cell>
        </row>
        <row r="2511">
          <cell r="C2511" t="str">
            <v>Yellowish-breasted Racquet-tail</v>
          </cell>
          <cell r="D2511" t="str">
            <v>Prioniturus flavicans</v>
          </cell>
          <cell r="E2511" t="str">
            <v>Cassin, 1853</v>
          </cell>
          <cell r="F2511" t="str">
            <v>R</v>
          </cell>
          <cell r="G2511" t="str">
            <v>NT</v>
          </cell>
          <cell r="Q2511" t="str">
            <v>Y</v>
          </cell>
          <cell r="W2511" t="str">
            <v>Yellow-breasted Racket-tail (15)</v>
          </cell>
        </row>
        <row r="2512">
          <cell r="C2512" t="str">
            <v>Golden-mantled Racquet-tail</v>
          </cell>
          <cell r="D2512" t="str">
            <v>Prioniturus platurus</v>
          </cell>
          <cell r="E2512" t="str">
            <v>(Vieillot, 1818)</v>
          </cell>
          <cell r="F2512" t="str">
            <v>R</v>
          </cell>
          <cell r="G2512" t="str">
            <v>LC</v>
          </cell>
          <cell r="Q2512" t="str">
            <v>Y</v>
          </cell>
          <cell r="W2512" t="str">
            <v>Golden-mantled Racket-tail (15)</v>
          </cell>
        </row>
        <row r="2513">
          <cell r="C2513" t="str">
            <v>Buru Racquet-tail</v>
          </cell>
          <cell r="D2513" t="str">
            <v>Prioniturus mada</v>
          </cell>
          <cell r="E2513" t="str">
            <v>Hartert, 1900</v>
          </cell>
          <cell r="F2513" t="str">
            <v>R</v>
          </cell>
          <cell r="G2513" t="str">
            <v>LC</v>
          </cell>
          <cell r="Q2513" t="str">
            <v>Y</v>
          </cell>
          <cell r="W2513" t="str">
            <v>Buru Racket-tail (15)</v>
          </cell>
        </row>
        <row r="2514">
          <cell r="C2514" t="str">
            <v>Great-billed Parrot</v>
          </cell>
          <cell r="D2514" t="str">
            <v>Tanygnathus megalorynchos</v>
          </cell>
          <cell r="E2514" t="str">
            <v>(Boddaert, 1783)</v>
          </cell>
          <cell r="F2514" t="str">
            <v>R</v>
          </cell>
          <cell r="G2514" t="str">
            <v>LC</v>
          </cell>
          <cell r="Q2514" t="str">
            <v>Y</v>
          </cell>
        </row>
        <row r="2515">
          <cell r="C2515" t="str">
            <v>Blue-naped Parrot</v>
          </cell>
          <cell r="D2515" t="str">
            <v>Tanygnathus lucionensis</v>
          </cell>
          <cell r="E2515" t="str">
            <v>(Linnaeus, 1766)</v>
          </cell>
          <cell r="F2515" t="str">
            <v>R</v>
          </cell>
          <cell r="G2515" t="str">
            <v>NT</v>
          </cell>
          <cell r="Q2515" t="str">
            <v>Y</v>
          </cell>
        </row>
        <row r="2516">
          <cell r="C2516" t="str">
            <v>Blue-backed Parrot</v>
          </cell>
          <cell r="D2516" t="str">
            <v>Tanygnathus sumatranus</v>
          </cell>
          <cell r="E2516" t="str">
            <v>(Raffles, 1822)</v>
          </cell>
          <cell r="F2516" t="str">
            <v>R</v>
          </cell>
          <cell r="G2516" t="str">
            <v>LC</v>
          </cell>
          <cell r="Q2516" t="str">
            <v>Y</v>
          </cell>
        </row>
        <row r="2517">
          <cell r="C2517" t="str">
            <v>Black-lored Parrot</v>
          </cell>
          <cell r="D2517" t="str">
            <v>Tanygnathus gramineus</v>
          </cell>
          <cell r="E2517" t="str">
            <v>(Gmelin, 1788)</v>
          </cell>
          <cell r="F2517" t="str">
            <v>R</v>
          </cell>
          <cell r="G2517" t="str">
            <v>VU</v>
          </cell>
          <cell r="Q2517" t="str">
            <v>Y</v>
          </cell>
        </row>
        <row r="2518">
          <cell r="C2518" t="str">
            <v>Eclectus Parrot</v>
          </cell>
          <cell r="D2518" t="str">
            <v>Eclectus roratus</v>
          </cell>
          <cell r="E2518" t="str">
            <v>(Müller, 1776)</v>
          </cell>
          <cell r="F2518" t="str">
            <v>R</v>
          </cell>
          <cell r="G2518" t="str">
            <v>LC</v>
          </cell>
          <cell r="L2518" t="str">
            <v>Y</v>
          </cell>
          <cell r="Q2518" t="str">
            <v>Y</v>
          </cell>
        </row>
        <row r="2519">
          <cell r="C2519" t="str">
            <v>Australian King-parrot</v>
          </cell>
          <cell r="D2519" t="str">
            <v>Alisterus scapularis</v>
          </cell>
          <cell r="E2519" t="str">
            <v>(Lichtenstein, 1818)</v>
          </cell>
          <cell r="F2519" t="str">
            <v>R</v>
          </cell>
          <cell r="G2519" t="str">
            <v>LC</v>
          </cell>
          <cell r="L2519" t="str">
            <v>Y</v>
          </cell>
          <cell r="Q2519" t="str">
            <v>Y</v>
          </cell>
          <cell r="W2519" t="str">
            <v>Australian King Parrot (15)</v>
          </cell>
        </row>
        <row r="2520">
          <cell r="C2520" t="str">
            <v>Moluccan King-parrot</v>
          </cell>
          <cell r="D2520" t="str">
            <v>Alisterus amboinensis</v>
          </cell>
          <cell r="E2520" t="str">
            <v>(Linnaeus, 1766)</v>
          </cell>
          <cell r="F2520" t="str">
            <v>R</v>
          </cell>
          <cell r="G2520" t="str">
            <v>LC</v>
          </cell>
          <cell r="Q2520" t="str">
            <v>Y</v>
          </cell>
          <cell r="W2520" t="str">
            <v>Moluccan King Parrot (15)</v>
          </cell>
        </row>
        <row r="2521">
          <cell r="C2521" t="str">
            <v>Papuan King-parrot</v>
          </cell>
          <cell r="D2521" t="str">
            <v>Alisterus chloropterus</v>
          </cell>
          <cell r="E2521" t="str">
            <v>(Ramsay, 1879)</v>
          </cell>
          <cell r="F2521" t="str">
            <v>R</v>
          </cell>
          <cell r="G2521" t="str">
            <v>LC</v>
          </cell>
          <cell r="Q2521" t="str">
            <v>Y</v>
          </cell>
          <cell r="W2521" t="str">
            <v>Papuan King Parrot (15)</v>
          </cell>
        </row>
        <row r="2522">
          <cell r="C2522" t="str">
            <v>Olive-shouldered Parrot</v>
          </cell>
          <cell r="D2522" t="str">
            <v>Aprosmictus jonquillaceus</v>
          </cell>
          <cell r="E2522" t="str">
            <v>(Vieillot, 1818)</v>
          </cell>
          <cell r="F2522" t="str">
            <v>R</v>
          </cell>
          <cell r="G2522" t="str">
            <v>NT</v>
          </cell>
          <cell r="Q2522" t="str">
            <v>Y</v>
          </cell>
          <cell r="W2522" t="str">
            <v>Jonquil Parrot (15)</v>
          </cell>
        </row>
        <row r="2523">
          <cell r="C2523" t="str">
            <v>Red-winged Parrot</v>
          </cell>
          <cell r="D2523" t="str">
            <v>Aprosmictus erythropterus</v>
          </cell>
          <cell r="E2523" t="str">
            <v>(Gmelin, 1788)</v>
          </cell>
          <cell r="F2523" t="str">
            <v>R</v>
          </cell>
          <cell r="G2523" t="str">
            <v>LC</v>
          </cell>
          <cell r="L2523" t="str">
            <v>Y</v>
          </cell>
          <cell r="Q2523" t="str">
            <v>Y</v>
          </cell>
        </row>
        <row r="2524">
          <cell r="C2524" t="str">
            <v>Superb Parrot</v>
          </cell>
          <cell r="D2524" t="str">
            <v>Polytelis swainsonii</v>
          </cell>
          <cell r="E2524" t="str">
            <v>(Desmarest, 1826)</v>
          </cell>
          <cell r="F2524" t="str">
            <v>R</v>
          </cell>
          <cell r="G2524" t="str">
            <v>VU</v>
          </cell>
          <cell r="L2524" t="str">
            <v>Y</v>
          </cell>
          <cell r="Q2524" t="str">
            <v>Y</v>
          </cell>
        </row>
        <row r="2525">
          <cell r="C2525" t="str">
            <v>Regent Parrot</v>
          </cell>
          <cell r="D2525" t="str">
            <v>Polytelis anthopeplus</v>
          </cell>
          <cell r="E2525" t="str">
            <v>(Lear, 1831)</v>
          </cell>
          <cell r="F2525" t="str">
            <v>R</v>
          </cell>
          <cell r="G2525" t="str">
            <v>LC</v>
          </cell>
          <cell r="L2525" t="str">
            <v>Y</v>
          </cell>
          <cell r="Q2525" t="str">
            <v>Y</v>
          </cell>
        </row>
        <row r="2526">
          <cell r="C2526" t="str">
            <v>Princess Parrot</v>
          </cell>
          <cell r="D2526" t="str">
            <v>Polytelis alexandrae</v>
          </cell>
          <cell r="E2526" t="str">
            <v>Gould, 1863</v>
          </cell>
          <cell r="F2526" t="str">
            <v>R</v>
          </cell>
          <cell r="G2526" t="str">
            <v>NT</v>
          </cell>
          <cell r="L2526" t="str">
            <v>Y</v>
          </cell>
          <cell r="Q2526" t="str">
            <v>Y</v>
          </cell>
          <cell r="W2526" t="str">
            <v>Alexandra's Parrot (10)</v>
          </cell>
        </row>
        <row r="2527">
          <cell r="C2527" t="str">
            <v>Mascarene Parrot</v>
          </cell>
          <cell r="D2527" t="str">
            <v>Mascarinus mascarinus</v>
          </cell>
          <cell r="E2527" t="str">
            <v>(Linnaeus, 1771)</v>
          </cell>
          <cell r="F2527" t="str">
            <v>R</v>
          </cell>
          <cell r="G2527" t="str">
            <v>EX</v>
          </cell>
          <cell r="K2527" t="str">
            <v>Y</v>
          </cell>
          <cell r="Q2527" t="str">
            <v>Y</v>
          </cell>
        </row>
        <row r="2528">
          <cell r="C2528" t="str">
            <v>Alexandrine Parakeet</v>
          </cell>
          <cell r="D2528" t="str">
            <v>Psittacula eupatria</v>
          </cell>
          <cell r="E2528" t="str">
            <v>(Linnaeus, 1766)</v>
          </cell>
          <cell r="F2528" t="str">
            <v>R</v>
          </cell>
          <cell r="G2528" t="str">
            <v>LC</v>
          </cell>
          <cell r="Q2528" t="str">
            <v>Y</v>
          </cell>
        </row>
        <row r="2529">
          <cell r="C2529" t="str">
            <v>Seychelles Parakeet</v>
          </cell>
          <cell r="D2529" t="str">
            <v>Psittacula wardi</v>
          </cell>
          <cell r="E2529" t="str">
            <v>(E. Newton, 1867)</v>
          </cell>
          <cell r="F2529" t="str">
            <v>R</v>
          </cell>
          <cell r="G2529" t="str">
            <v>EX</v>
          </cell>
          <cell r="K2529" t="str">
            <v>Y</v>
          </cell>
          <cell r="Q2529" t="str">
            <v>Y</v>
          </cell>
        </row>
        <row r="2530">
          <cell r="C2530" t="str">
            <v>Rose-ringed Parakeet</v>
          </cell>
          <cell r="D2530" t="str">
            <v>Psittacula krameri</v>
          </cell>
          <cell r="E2530" t="str">
            <v>(Scopoli, 1769)</v>
          </cell>
          <cell r="F2530" t="str">
            <v>R</v>
          </cell>
          <cell r="G2530" t="str">
            <v>LC</v>
          </cell>
          <cell r="H2530" t="str">
            <v>Y</v>
          </cell>
          <cell r="I2530" t="str">
            <v>Y</v>
          </cell>
          <cell r="M2530" t="str">
            <v>Y</v>
          </cell>
          <cell r="N2530" t="str">
            <v>Y</v>
          </cell>
          <cell r="P2530" t="str">
            <v>Y</v>
          </cell>
          <cell r="Q2530" t="str">
            <v>Y</v>
          </cell>
          <cell r="W2530" t="str">
            <v>Ring-necked Parakeet (6); Rose-ringed Parrakeet (7)</v>
          </cell>
        </row>
        <row r="2531">
          <cell r="C2531" t="str">
            <v>Mauritius Parakeet</v>
          </cell>
          <cell r="D2531" t="str">
            <v>Psittacula eques</v>
          </cell>
          <cell r="E2531" t="str">
            <v>(Newton &amp; Newton, 1876)</v>
          </cell>
          <cell r="F2531" t="str">
            <v>R</v>
          </cell>
          <cell r="G2531" t="str">
            <v>EN</v>
          </cell>
          <cell r="N2531" t="str">
            <v>Y</v>
          </cell>
          <cell r="Q2531" t="str">
            <v>Y</v>
          </cell>
          <cell r="V2531" t="str">
            <v>Psittacula echo (7); Psittacula echo (10)</v>
          </cell>
          <cell r="W2531" t="str">
            <v>Mascarene Parrakeet (7)</v>
          </cell>
          <cell r="X2531" t="str">
            <v>Use of the specific name eques follows Cheke (1987).</v>
          </cell>
        </row>
        <row r="2532">
          <cell r="C2532" t="str">
            <v>Newton's Parakeet</v>
          </cell>
          <cell r="D2532" t="str">
            <v>Psittacula exsul</v>
          </cell>
          <cell r="E2532" t="str">
            <v>(Newton, 1872)</v>
          </cell>
          <cell r="F2532" t="str">
            <v>R</v>
          </cell>
          <cell r="G2532" t="str">
            <v>EX</v>
          </cell>
          <cell r="K2532" t="str">
            <v>Y</v>
          </cell>
          <cell r="Q2532" t="str">
            <v>Y</v>
          </cell>
        </row>
        <row r="2533">
          <cell r="C2533" t="str">
            <v>Slaty-headed Parakeet</v>
          </cell>
          <cell r="D2533" t="str">
            <v>Psittacula himalayana</v>
          </cell>
          <cell r="E2533" t="str">
            <v>(Lesson, 1832)</v>
          </cell>
          <cell r="F2533" t="str">
            <v>R</v>
          </cell>
          <cell r="G2533" t="str">
            <v>LC</v>
          </cell>
          <cell r="Q2533" t="str">
            <v>Y</v>
          </cell>
          <cell r="X2533" t="str">
            <v>Psittacula intermedia (Sibley and Monroe 1990, 1993) is now considered a hybrid of Plum-headed Parakeet P. cyanocephala and Slaty-headed Parakeet P. himalayana following Rasmussen and Collar (1999).</v>
          </cell>
        </row>
        <row r="2534">
          <cell r="C2534" t="str">
            <v>Grey-headed Parakeet</v>
          </cell>
          <cell r="D2534" t="str">
            <v>Psittacula finschii</v>
          </cell>
          <cell r="E2534" t="str">
            <v>(Hume, 1874)</v>
          </cell>
          <cell r="F2534" t="str">
            <v>R</v>
          </cell>
          <cell r="G2534" t="str">
            <v>LC</v>
          </cell>
          <cell r="Q2534" t="str">
            <v>Y</v>
          </cell>
        </row>
        <row r="2535">
          <cell r="D2535" t="str">
            <v>Psittacula intermedia</v>
          </cell>
          <cell r="E2535" t="str">
            <v>(Rothschild, 1895)</v>
          </cell>
          <cell r="F2535" t="str">
            <v>NR</v>
          </cell>
          <cell r="G2535" t="str">
            <v>NR</v>
          </cell>
          <cell r="Q2535" t="str">
            <v>Y</v>
          </cell>
          <cell r="X2535" t="str">
            <v>Psittacula intermedia (Sibley and Monroe 1990, 1993) is now considered a hybrid of Plum-headed Parakeet P. cyanocephala and Slaty-headed Parakeet P. himalayana following Rasmussen and Collar (1999).</v>
          </cell>
        </row>
        <row r="2536">
          <cell r="C2536" t="str">
            <v>Plum-headed Parakeet</v>
          </cell>
          <cell r="D2536" t="str">
            <v>Psittacula cyanocephala</v>
          </cell>
          <cell r="E2536" t="str">
            <v>(Linnaeus, 1766)</v>
          </cell>
          <cell r="F2536" t="str">
            <v>R</v>
          </cell>
          <cell r="G2536" t="str">
            <v>LC</v>
          </cell>
          <cell r="Q2536" t="str">
            <v>Y</v>
          </cell>
          <cell r="X2536" t="str">
            <v>Psittacula intermedia (Sibley and Monroe 1990, 1993) is now considered a hybrid of Plum-headed Parakeet P. cyanocephala and Slaty-headed Parakeet P. himalayana following Rasmussen and Collar (1999).</v>
          </cell>
        </row>
        <row r="2537">
          <cell r="C2537" t="str">
            <v>Blossom-headed Parakeet</v>
          </cell>
          <cell r="D2537" t="str">
            <v>Psittacula roseata</v>
          </cell>
          <cell r="E2537" t="str">
            <v>Biswas, 1951</v>
          </cell>
          <cell r="F2537" t="str">
            <v>R</v>
          </cell>
          <cell r="G2537" t="str">
            <v>LC</v>
          </cell>
          <cell r="Q2537" t="str">
            <v>Y</v>
          </cell>
        </row>
        <row r="2538">
          <cell r="C2538" t="str">
            <v>Malabar Parakeet</v>
          </cell>
          <cell r="D2538" t="str">
            <v>Psittacula columboides</v>
          </cell>
          <cell r="E2538" t="str">
            <v>(Vigors, 1830)</v>
          </cell>
          <cell r="F2538" t="str">
            <v>R</v>
          </cell>
          <cell r="G2538" t="str">
            <v>LC</v>
          </cell>
          <cell r="Q2538" t="str">
            <v>Y</v>
          </cell>
          <cell r="W2538" t="str">
            <v>Blue-winged Parakeet (15)</v>
          </cell>
        </row>
        <row r="2539">
          <cell r="C2539" t="str">
            <v>Emerald-collared Parakeet</v>
          </cell>
          <cell r="D2539" t="str">
            <v>Psittacula calthropae</v>
          </cell>
          <cell r="E2539" t="str">
            <v>(Blyth, 1849)</v>
          </cell>
          <cell r="F2539" t="str">
            <v>R</v>
          </cell>
          <cell r="G2539" t="str">
            <v>LC</v>
          </cell>
          <cell r="Q2539" t="str">
            <v>Y</v>
          </cell>
          <cell r="W2539" t="str">
            <v>Layard's Parakeet (10); Layard's Parakeet (15)</v>
          </cell>
          <cell r="X2539" t="str">
            <v>Dickinson (2003) emended the name to calthorpae as he judged this spelling to be in prevailing usage, but Layard clearly intended to commemorate his first wife Barbara Calthrop, hence the spelling calthropae is retained.</v>
          </cell>
        </row>
        <row r="2540">
          <cell r="C2540" t="str">
            <v>Derbyan Parakeet</v>
          </cell>
          <cell r="D2540" t="str">
            <v>Psittacula derbiana</v>
          </cell>
          <cell r="E2540" t="str">
            <v>(Fraser, 1852)</v>
          </cell>
          <cell r="F2540" t="str">
            <v>R</v>
          </cell>
          <cell r="G2540" t="str">
            <v>LC</v>
          </cell>
          <cell r="Q2540" t="str">
            <v>Y</v>
          </cell>
          <cell r="W2540" t="str">
            <v>Lord Derby's Parakeet (15)</v>
          </cell>
        </row>
        <row r="2541">
          <cell r="C2541" t="str">
            <v>Red-breasted Parakeet</v>
          </cell>
          <cell r="D2541" t="str">
            <v>Psittacula alexandri</v>
          </cell>
          <cell r="E2541" t="str">
            <v>(Linnaeus, 1758)</v>
          </cell>
          <cell r="F2541" t="str">
            <v>R</v>
          </cell>
          <cell r="G2541" t="str">
            <v>LC</v>
          </cell>
          <cell r="Q2541" t="str">
            <v>Y</v>
          </cell>
        </row>
        <row r="2542">
          <cell r="C2542" t="str">
            <v>Nicobar Parakeet</v>
          </cell>
          <cell r="D2542" t="str">
            <v>Psittacula caniceps</v>
          </cell>
          <cell r="E2542" t="str">
            <v>(Blyth, 1846)</v>
          </cell>
          <cell r="F2542" t="str">
            <v>R</v>
          </cell>
          <cell r="G2542" t="str">
            <v>NT</v>
          </cell>
          <cell r="Q2542" t="str">
            <v>Y</v>
          </cell>
        </row>
        <row r="2543">
          <cell r="C2543" t="str">
            <v>Long-tailed Parakeet</v>
          </cell>
          <cell r="D2543" t="str">
            <v>Psittacula longicauda</v>
          </cell>
          <cell r="E2543" t="str">
            <v>(Boddaert, 1783)</v>
          </cell>
          <cell r="F2543" t="str">
            <v>R</v>
          </cell>
          <cell r="G2543" t="str">
            <v>NT</v>
          </cell>
          <cell r="Q2543" t="str">
            <v>Y</v>
          </cell>
        </row>
        <row r="2544">
          <cell r="C2544" t="str">
            <v>Grey-headed Lovebird</v>
          </cell>
          <cell r="D2544" t="str">
            <v>Agapornis canus</v>
          </cell>
          <cell r="E2544" t="str">
            <v>(Gmelin, 1788)</v>
          </cell>
          <cell r="F2544" t="str">
            <v>R</v>
          </cell>
          <cell r="G2544" t="str">
            <v>LC</v>
          </cell>
          <cell r="N2544" t="str">
            <v>Y</v>
          </cell>
          <cell r="Q2544" t="str">
            <v>Y</v>
          </cell>
        </row>
        <row r="2545">
          <cell r="C2545" t="str">
            <v>Red-headed Lovebird</v>
          </cell>
          <cell r="D2545" t="str">
            <v>Agapornis pullarius</v>
          </cell>
          <cell r="E2545" t="str">
            <v>(Linnaeus, 1758)</v>
          </cell>
          <cell r="F2545" t="str">
            <v>R</v>
          </cell>
          <cell r="G2545" t="str">
            <v>LC</v>
          </cell>
          <cell r="N2545" t="str">
            <v>Y</v>
          </cell>
          <cell r="Q2545" t="str">
            <v>Y</v>
          </cell>
        </row>
        <row r="2546">
          <cell r="C2546" t="str">
            <v>Black-winged Lovebird</v>
          </cell>
          <cell r="D2546" t="str">
            <v>Agapornis taranta</v>
          </cell>
          <cell r="E2546" t="str">
            <v>(Stanley, 1814)</v>
          </cell>
          <cell r="F2546" t="str">
            <v>R</v>
          </cell>
          <cell r="G2546" t="str">
            <v>LC</v>
          </cell>
          <cell r="N2546" t="str">
            <v>Y</v>
          </cell>
          <cell r="Q2546" t="str">
            <v>Y</v>
          </cell>
        </row>
        <row r="2547">
          <cell r="C2547" t="str">
            <v>Black-collared Lovebird</v>
          </cell>
          <cell r="D2547" t="str">
            <v>Agapornis swindernianus</v>
          </cell>
          <cell r="E2547" t="str">
            <v>(Kuhl, 1820)</v>
          </cell>
          <cell r="F2547" t="str">
            <v>R</v>
          </cell>
          <cell r="G2547" t="str">
            <v>LC</v>
          </cell>
          <cell r="N2547" t="str">
            <v>Y</v>
          </cell>
          <cell r="Q2547" t="str">
            <v>Y</v>
          </cell>
        </row>
        <row r="2548">
          <cell r="C2548" t="str">
            <v>Rosy-faced Lovebird</v>
          </cell>
          <cell r="D2548" t="str">
            <v>Agapornis roseicollis</v>
          </cell>
          <cell r="E2548" t="str">
            <v>(Vieillot, 1818)</v>
          </cell>
          <cell r="F2548" t="str">
            <v>R</v>
          </cell>
          <cell r="G2548" t="str">
            <v>LC</v>
          </cell>
          <cell r="N2548" t="str">
            <v>Y</v>
          </cell>
          <cell r="Q2548" t="str">
            <v>Y</v>
          </cell>
        </row>
        <row r="2549">
          <cell r="C2549" t="str">
            <v>Fischer's Lovebird</v>
          </cell>
          <cell r="D2549" t="str">
            <v>Agapornis fischeri</v>
          </cell>
          <cell r="E2549" t="str">
            <v>Reichenow, 1887</v>
          </cell>
          <cell r="F2549" t="str">
            <v>R</v>
          </cell>
          <cell r="G2549" t="str">
            <v>NT</v>
          </cell>
          <cell r="N2549" t="str">
            <v>Y</v>
          </cell>
          <cell r="Q2549" t="str">
            <v>Y</v>
          </cell>
        </row>
        <row r="2550">
          <cell r="C2550" t="str">
            <v>Yellow-collared Lovebird</v>
          </cell>
          <cell r="D2550" t="str">
            <v>Agapornis personatus</v>
          </cell>
          <cell r="E2550" t="str">
            <v>Reichenow, 1887</v>
          </cell>
          <cell r="F2550" t="str">
            <v>R</v>
          </cell>
          <cell r="G2550" t="str">
            <v>LC</v>
          </cell>
          <cell r="N2550" t="str">
            <v>Y</v>
          </cell>
          <cell r="Q2550" t="str">
            <v>Y</v>
          </cell>
        </row>
        <row r="2551">
          <cell r="C2551" t="str">
            <v>Lilian's Lovebird</v>
          </cell>
          <cell r="D2551" t="str">
            <v>Agapornis lilianae</v>
          </cell>
          <cell r="E2551" t="str">
            <v>Shelley, 1894</v>
          </cell>
          <cell r="F2551" t="str">
            <v>R</v>
          </cell>
          <cell r="G2551" t="str">
            <v>NT</v>
          </cell>
          <cell r="N2551" t="str">
            <v>Y</v>
          </cell>
          <cell r="Q2551" t="str">
            <v>Y</v>
          </cell>
        </row>
        <row r="2552">
          <cell r="C2552" t="str">
            <v>Black-cheeked Lovebird</v>
          </cell>
          <cell r="D2552" t="str">
            <v>Agapornis nigrigenis</v>
          </cell>
          <cell r="E2552" t="str">
            <v>Sclater, 1906</v>
          </cell>
          <cell r="F2552" t="str">
            <v>R</v>
          </cell>
          <cell r="G2552" t="str">
            <v>VU</v>
          </cell>
          <cell r="N2552" t="str">
            <v>Y</v>
          </cell>
          <cell r="Q2552" t="str">
            <v>Y</v>
          </cell>
        </row>
        <row r="2553">
          <cell r="C2553" t="str">
            <v>Vasa Parrot</v>
          </cell>
          <cell r="D2553" t="str">
            <v>Coracopsis vasa</v>
          </cell>
          <cell r="E2553" t="str">
            <v>(Shaw, 1812)</v>
          </cell>
          <cell r="F2553" t="str">
            <v>R</v>
          </cell>
          <cell r="G2553" t="str">
            <v>LC</v>
          </cell>
          <cell r="N2553" t="str">
            <v>Y</v>
          </cell>
          <cell r="Q2553" t="str">
            <v>Y</v>
          </cell>
          <cell r="W2553" t="str">
            <v>Greater Vasa Parrot (7); Greater Vasa Parrot (15)</v>
          </cell>
        </row>
        <row r="2554">
          <cell r="C2554" t="str">
            <v>Black Parrot</v>
          </cell>
          <cell r="D2554" t="str">
            <v>Coracopsis nigra</v>
          </cell>
          <cell r="E2554" t="str">
            <v>(Linnaeus, 1758)</v>
          </cell>
          <cell r="F2554" t="str">
            <v>R</v>
          </cell>
          <cell r="G2554" t="str">
            <v>LC</v>
          </cell>
          <cell r="N2554" t="str">
            <v>Y</v>
          </cell>
          <cell r="Q2554" t="str">
            <v>Y</v>
          </cell>
          <cell r="W2554" t="str">
            <v>Lesser Vasa Parrot (7); Lesser Vasa Parrot (15)</v>
          </cell>
        </row>
        <row r="2555">
          <cell r="C2555" t="str">
            <v>Grey Parrot</v>
          </cell>
          <cell r="D2555" t="str">
            <v>Psittacus erithacus</v>
          </cell>
          <cell r="E2555" t="str">
            <v>Linnaeus, 1758</v>
          </cell>
          <cell r="F2555" t="str">
            <v>R</v>
          </cell>
          <cell r="G2555" t="str">
            <v>NT</v>
          </cell>
          <cell r="N2555" t="str">
            <v>Y</v>
          </cell>
          <cell r="Q2555" t="str">
            <v>Y</v>
          </cell>
          <cell r="W2555" t="str">
            <v>African Grey Parrot (7)</v>
          </cell>
        </row>
        <row r="2556">
          <cell r="C2556" t="str">
            <v>Brown-necked Parrot</v>
          </cell>
          <cell r="D2556" t="str">
            <v>Poicephalus robustus</v>
          </cell>
          <cell r="E2556" t="str">
            <v>(Gmelin, 1788)</v>
          </cell>
          <cell r="F2556" t="str">
            <v>R</v>
          </cell>
          <cell r="G2556" t="str">
            <v>LC</v>
          </cell>
          <cell r="N2556" t="str">
            <v>Y</v>
          </cell>
          <cell r="Q2556" t="str">
            <v>Y</v>
          </cell>
          <cell r="W2556" t="str">
            <v>Cape Parrot (15)</v>
          </cell>
          <cell r="X2556" t="str">
            <v>Poicephalus robustus (Sibley and Monroe 1990, 1993) was split into P. robustus and P. fuscicollis by Perrin (2005) and Wirminghaus et al. (2002), in the latest of a series of attempts to justify species status for P. robustus robustus, but nothing in this recent review supplies new or at least clear evidence either of the parapatry of the forms robustus and suahelicus or of their use of different habitat (the suite of habitats used by suahelicus is inadequately covered). Therefore this split is not accepted until better evidence is provided.</v>
          </cell>
        </row>
        <row r="2557">
          <cell r="D2557" t="str">
            <v>Poicephalus fuscicollis</v>
          </cell>
          <cell r="E2557" t="str">
            <v>(Kuhl, 1820)</v>
          </cell>
          <cell r="F2557" t="str">
            <v>NR</v>
          </cell>
          <cell r="G2557" t="str">
            <v>NR</v>
          </cell>
          <cell r="T2557" t="str">
            <v>Y</v>
          </cell>
          <cell r="U2557" t="str">
            <v>Wirminghaus et al. (2002)</v>
          </cell>
          <cell r="X2557" t="str">
            <v>Poicephalus robustus (Sibley and Monroe 1990, 1993) was split into P. robustus and P. fuscicollis by Perrin (2005) and Wirminghaus et al. (2002), in the latest of a series of attempts to justify species status for P. robustus robustus, but nothing in this recent review supplies new or at least clear evidence either of the parapatry of the forms robustus and suahelicus or of their use of different habitat (the suite of habitats used by suahelicus is inadequately covered). Therefore this split is not accepted until better evidence is provided.</v>
          </cell>
        </row>
        <row r="2558">
          <cell r="C2558" t="str">
            <v>Red-fronted Parrot</v>
          </cell>
          <cell r="D2558" t="str">
            <v>Poicephalus gulielmi</v>
          </cell>
          <cell r="E2558" t="str">
            <v>(Jardine, 1849)</v>
          </cell>
          <cell r="F2558" t="str">
            <v>R</v>
          </cell>
          <cell r="G2558" t="str">
            <v>LC</v>
          </cell>
          <cell r="N2558" t="str">
            <v>Y</v>
          </cell>
          <cell r="Q2558" t="str">
            <v>Y</v>
          </cell>
        </row>
        <row r="2559">
          <cell r="C2559" t="str">
            <v>Senegal Parrot</v>
          </cell>
          <cell r="D2559" t="str">
            <v>Poicephalus senegalus</v>
          </cell>
          <cell r="E2559" t="str">
            <v>(Linnaeus, 1766)</v>
          </cell>
          <cell r="F2559" t="str">
            <v>R</v>
          </cell>
          <cell r="G2559" t="str">
            <v>LC</v>
          </cell>
          <cell r="N2559" t="str">
            <v>Y</v>
          </cell>
          <cell r="Q2559" t="str">
            <v>Y</v>
          </cell>
        </row>
        <row r="2560">
          <cell r="C2560" t="str">
            <v>Niam-niam Parrot</v>
          </cell>
          <cell r="D2560" t="str">
            <v>Poicephalus crassus</v>
          </cell>
          <cell r="E2560" t="str">
            <v>(Sharpe, 1884)</v>
          </cell>
          <cell r="F2560" t="str">
            <v>R</v>
          </cell>
          <cell r="G2560" t="str">
            <v>LC</v>
          </cell>
          <cell r="N2560" t="str">
            <v>Y</v>
          </cell>
          <cell r="Q2560" t="str">
            <v>Y</v>
          </cell>
        </row>
        <row r="2561">
          <cell r="C2561" t="str">
            <v>Meyer's Parrot</v>
          </cell>
          <cell r="D2561" t="str">
            <v>Poicephalus meyeri</v>
          </cell>
          <cell r="E2561" t="str">
            <v>(Cretzschmar, 1827)</v>
          </cell>
          <cell r="F2561" t="str">
            <v>R</v>
          </cell>
          <cell r="G2561" t="str">
            <v>LC</v>
          </cell>
          <cell r="N2561" t="str">
            <v>Y</v>
          </cell>
          <cell r="Q2561" t="str">
            <v>Y</v>
          </cell>
        </row>
        <row r="2562">
          <cell r="C2562" t="str">
            <v>Yellow-fronted Parrot</v>
          </cell>
          <cell r="D2562" t="str">
            <v>Poicephalus flavifrons</v>
          </cell>
          <cell r="E2562" t="str">
            <v>(Rüppell, 1845)</v>
          </cell>
          <cell r="F2562" t="str">
            <v>R</v>
          </cell>
          <cell r="G2562" t="str">
            <v>LC</v>
          </cell>
          <cell r="N2562" t="str">
            <v>Y</v>
          </cell>
          <cell r="Q2562" t="str">
            <v>Y</v>
          </cell>
        </row>
        <row r="2563">
          <cell r="C2563" t="str">
            <v>Red-bellied Parrot</v>
          </cell>
          <cell r="D2563" t="str">
            <v>Poicephalus rufiventris</v>
          </cell>
          <cell r="E2563" t="str">
            <v>(Rüppell, 1845)</v>
          </cell>
          <cell r="F2563" t="str">
            <v>R</v>
          </cell>
          <cell r="G2563" t="str">
            <v>LC</v>
          </cell>
          <cell r="N2563" t="str">
            <v>Y</v>
          </cell>
          <cell r="Q2563" t="str">
            <v>Y</v>
          </cell>
          <cell r="W2563" t="str">
            <v>Orange-bellied Parrot (7)</v>
          </cell>
        </row>
        <row r="2564">
          <cell r="C2564" t="str">
            <v>Brown-headed Parrot</v>
          </cell>
          <cell r="D2564" t="str">
            <v>Poicephalus cryptoxanthus</v>
          </cell>
          <cell r="E2564" t="str">
            <v>(Peters, 1854)</v>
          </cell>
          <cell r="F2564" t="str">
            <v>R</v>
          </cell>
          <cell r="G2564" t="str">
            <v>LC</v>
          </cell>
          <cell r="N2564" t="str">
            <v>Y</v>
          </cell>
          <cell r="Q2564" t="str">
            <v>Y</v>
          </cell>
        </row>
        <row r="2565">
          <cell r="C2565" t="str">
            <v>Rueppell's Parrot</v>
          </cell>
          <cell r="D2565" t="str">
            <v>Poicephalus rueppellii</v>
          </cell>
          <cell r="E2565" t="str">
            <v>(Gray, 1849)</v>
          </cell>
          <cell r="F2565" t="str">
            <v>R</v>
          </cell>
          <cell r="G2565" t="str">
            <v>LC</v>
          </cell>
          <cell r="N2565" t="str">
            <v>Y</v>
          </cell>
          <cell r="Q2565" t="str">
            <v>Y</v>
          </cell>
          <cell r="W2565" t="str">
            <v>Rüppell's Parrot (7); Rüppell's Parrot (14); Rüppell's Parrot (15)</v>
          </cell>
        </row>
        <row r="2566">
          <cell r="C2566" t="str">
            <v>Hyacinth Macaw</v>
          </cell>
          <cell r="D2566" t="str">
            <v>Anodorhynchus hyacinthinus</v>
          </cell>
          <cell r="E2566" t="str">
            <v>(Latham, 1790)</v>
          </cell>
          <cell r="F2566" t="str">
            <v>R</v>
          </cell>
          <cell r="G2566" t="str">
            <v>EN</v>
          </cell>
          <cell r="P2566" t="str">
            <v>Y</v>
          </cell>
          <cell r="Q2566" t="str">
            <v>Y</v>
          </cell>
          <cell r="R2566" t="str">
            <v>Y</v>
          </cell>
        </row>
        <row r="2567">
          <cell r="C2567" t="str">
            <v>Lear's Macaw</v>
          </cell>
          <cell r="D2567" t="str">
            <v>Anodorhynchus leari</v>
          </cell>
          <cell r="E2567" t="str">
            <v>Bonaparte, 1856</v>
          </cell>
          <cell r="F2567" t="str">
            <v>R</v>
          </cell>
          <cell r="G2567" t="str">
            <v>EN</v>
          </cell>
          <cell r="P2567" t="str">
            <v>Y</v>
          </cell>
          <cell r="Q2567" t="str">
            <v>Y</v>
          </cell>
          <cell r="R2567" t="str">
            <v>Y</v>
          </cell>
          <cell r="W2567" t="str">
            <v>Indigo Macaw (9); Indigo Macaw (10)</v>
          </cell>
        </row>
        <row r="2568">
          <cell r="C2568" t="str">
            <v>Glaucous Macaw</v>
          </cell>
          <cell r="D2568" t="str">
            <v>Anodorhynchus glaucus</v>
          </cell>
          <cell r="E2568" t="str">
            <v>(Vieillot, 1816)</v>
          </cell>
          <cell r="F2568" t="str">
            <v>R</v>
          </cell>
          <cell r="G2568" t="str">
            <v>CR</v>
          </cell>
          <cell r="P2568" t="str">
            <v>Y</v>
          </cell>
          <cell r="Q2568" t="str">
            <v>Y</v>
          </cell>
          <cell r="R2568" t="str">
            <v>Y</v>
          </cell>
        </row>
        <row r="2569">
          <cell r="C2569" t="str">
            <v>Spix's Macaw</v>
          </cell>
          <cell r="D2569" t="str">
            <v>Cyanopsitta spixii</v>
          </cell>
          <cell r="E2569" t="str">
            <v>(Wagler, 1832)</v>
          </cell>
          <cell r="F2569" t="str">
            <v>R</v>
          </cell>
          <cell r="G2569" t="str">
            <v>CR</v>
          </cell>
          <cell r="P2569" t="str">
            <v>Y</v>
          </cell>
          <cell r="Q2569" t="str">
            <v>Y</v>
          </cell>
          <cell r="R2569" t="str">
            <v>Y</v>
          </cell>
          <cell r="W2569" t="str">
            <v>Little Blue Macaw (10)</v>
          </cell>
        </row>
        <row r="2570">
          <cell r="C2570" t="str">
            <v>Jamaican Red Macaw</v>
          </cell>
          <cell r="D2570" t="str">
            <v>Ara gossei</v>
          </cell>
          <cell r="E2570" t="str">
            <v>Rothschild, 1905</v>
          </cell>
          <cell r="F2570" t="str">
            <v>R</v>
          </cell>
          <cell r="G2570" t="str">
            <v>EX</v>
          </cell>
          <cell r="K2570" t="str">
            <v>Y</v>
          </cell>
          <cell r="X2570" t="str">
            <v xml:space="preserve">A number of authors have suggested that this taxon was conspecific with Cuban Macaw A. tricolor (Clark 1905), and it has even been suggested to have been based on a "tapiré" artifactual specimen (Wetherbee, 1985). </v>
          </cell>
        </row>
        <row r="2571">
          <cell r="C2571" t="str">
            <v>Dominican Green-and-yellow Macaw</v>
          </cell>
          <cell r="D2571" t="str">
            <v>Ara atwoodi</v>
          </cell>
          <cell r="E2571" t="str">
            <v>Clark, 1908</v>
          </cell>
          <cell r="F2571" t="str">
            <v>R</v>
          </cell>
          <cell r="G2571" t="str">
            <v>EX</v>
          </cell>
          <cell r="K2571" t="str">
            <v>Y</v>
          </cell>
          <cell r="X2571" t="str">
            <v xml:space="preserve">Clark (1905) initially included macaws from Dominica in A. guadeloupensis, but on discovery of Atwood's text, described them as distinct (Clark 1908). </v>
          </cell>
        </row>
        <row r="2572">
          <cell r="C2572" t="str">
            <v>Jamaican Green-and-yellow Macaw</v>
          </cell>
          <cell r="D2572" t="str">
            <v>Ara erythrocephala</v>
          </cell>
          <cell r="E2572" t="str">
            <v>Gosse, 1847</v>
          </cell>
          <cell r="F2572" t="str">
            <v>R</v>
          </cell>
          <cell r="G2572" t="str">
            <v>EX</v>
          </cell>
          <cell r="K2572" t="str">
            <v>Y</v>
          </cell>
          <cell r="X2572" t="str">
            <v xml:space="preserve">It is possible that this species was that apparently named as Anadorhynchus (sic.) caerulens by Gmelin (Rothschild 1905), (in which case this name would have priority). The original descriptions require re-evaluation. </v>
          </cell>
        </row>
        <row r="2573">
          <cell r="D2573" t="str">
            <v>Ara erythrura</v>
          </cell>
          <cell r="E2573" t="str">
            <v>(Rothschild, 1907)</v>
          </cell>
          <cell r="F2573" t="str">
            <v>NR</v>
          </cell>
          <cell r="G2573" t="str">
            <v>NR</v>
          </cell>
          <cell r="K2573" t="str">
            <v>Y</v>
          </cell>
          <cell r="X2573" t="str">
            <v xml:space="preserve">Ara erythrura was described by Rothschild from one of the West Indian islands, based on the writings of De Rochefort in 1658 (Rothschild 1907). </v>
          </cell>
        </row>
        <row r="2574">
          <cell r="C2574" t="str">
            <v>Lesser Antillean Macaw</v>
          </cell>
          <cell r="D2574" t="str">
            <v>Ara guadeloupensis</v>
          </cell>
          <cell r="E2574" t="str">
            <v>Clark, 1905</v>
          </cell>
          <cell r="F2574" t="str">
            <v>R</v>
          </cell>
          <cell r="G2574" t="str">
            <v>EX</v>
          </cell>
          <cell r="K2574" t="str">
            <v>Y</v>
          </cell>
          <cell r="X2574" t="str">
            <v xml:space="preserve">Rothschild (1905) described macaws from Guadeloupe as Anadorhynchus (sic.) purpurascens (based on the writings of Don de Navaret in 1838), and from Martinique, as Anadorhynchus (sic.) martinicus (based on the writings of Bouton in 1640), but there is no solid evidence that these differed from A. guadeloupensis (the name of which has priority). A re-evaluation of the historical documentation - and archeological exploration - are required to elucidate this. </v>
          </cell>
        </row>
        <row r="2575">
          <cell r="C2575" t="str">
            <v>Blue-and-yellow Macaw</v>
          </cell>
          <cell r="D2575" t="str">
            <v>Ara ararauna</v>
          </cell>
          <cell r="E2575" t="str">
            <v>(Linnaeus, 1758)</v>
          </cell>
          <cell r="F2575" t="str">
            <v>R</v>
          </cell>
          <cell r="G2575" t="str">
            <v>LC</v>
          </cell>
          <cell r="I2575" t="str">
            <v>Y</v>
          </cell>
          <cell r="P2575" t="str">
            <v>Y</v>
          </cell>
          <cell r="Q2575" t="str">
            <v>Y</v>
          </cell>
          <cell r="R2575" t="str">
            <v>Y</v>
          </cell>
        </row>
        <row r="2576">
          <cell r="C2576" t="str">
            <v>Blue-throated Macaw</v>
          </cell>
          <cell r="D2576" t="str">
            <v>Ara glaucogularis</v>
          </cell>
          <cell r="E2576" t="str">
            <v>Dabbene, 1921</v>
          </cell>
          <cell r="F2576" t="str">
            <v>R</v>
          </cell>
          <cell r="G2576" t="str">
            <v>CR</v>
          </cell>
          <cell r="P2576" t="str">
            <v>Y</v>
          </cell>
          <cell r="Q2576" t="str">
            <v>Y</v>
          </cell>
          <cell r="R2576" t="str">
            <v>Y</v>
          </cell>
        </row>
        <row r="2577">
          <cell r="C2577" t="str">
            <v>Military Macaw</v>
          </cell>
          <cell r="D2577" t="str">
            <v>Ara militaris</v>
          </cell>
          <cell r="E2577" t="str">
            <v>(Linnaeus, 1766)</v>
          </cell>
          <cell r="F2577" t="str">
            <v>R</v>
          </cell>
          <cell r="G2577" t="str">
            <v>VU</v>
          </cell>
          <cell r="I2577" t="str">
            <v>Y</v>
          </cell>
          <cell r="P2577" t="str">
            <v>Y</v>
          </cell>
          <cell r="Q2577" t="str">
            <v>Y</v>
          </cell>
          <cell r="R2577" t="str">
            <v>Y</v>
          </cell>
        </row>
        <row r="2578">
          <cell r="C2578" t="str">
            <v>Great Green Macaw</v>
          </cell>
          <cell r="D2578" t="str">
            <v>Ara ambiguus</v>
          </cell>
          <cell r="E2578" t="str">
            <v>(Bechstein, 1811)</v>
          </cell>
          <cell r="F2578" t="str">
            <v>R</v>
          </cell>
          <cell r="G2578" t="str">
            <v>EN</v>
          </cell>
          <cell r="I2578" t="str">
            <v>Y</v>
          </cell>
          <cell r="P2578" t="str">
            <v>Y</v>
          </cell>
          <cell r="Q2578" t="str">
            <v>Y</v>
          </cell>
          <cell r="R2578" t="str">
            <v>Y</v>
          </cell>
          <cell r="V2578" t="str">
            <v>Ara ambigua (10); Ara ambigua (11)</v>
          </cell>
          <cell r="X2578" t="str">
            <v>Gender agreement of species name follows David and Gosselin (2002b).</v>
          </cell>
        </row>
        <row r="2579">
          <cell r="C2579" t="str">
            <v>Scarlet Macaw</v>
          </cell>
          <cell r="D2579" t="str">
            <v>Ara macao</v>
          </cell>
          <cell r="E2579" t="str">
            <v>(Linnaeus, 1758)</v>
          </cell>
          <cell r="F2579" t="str">
            <v>R</v>
          </cell>
          <cell r="G2579" t="str">
            <v>LC</v>
          </cell>
          <cell r="I2579" t="str">
            <v>Y</v>
          </cell>
          <cell r="P2579" t="str">
            <v>Y</v>
          </cell>
          <cell r="Q2579" t="str">
            <v>Y</v>
          </cell>
          <cell r="R2579" t="str">
            <v>Y</v>
          </cell>
        </row>
        <row r="2580">
          <cell r="C2580" t="str">
            <v>Red-and-green Macaw</v>
          </cell>
          <cell r="D2580" t="str">
            <v>Ara chloropterus</v>
          </cell>
          <cell r="E2580" t="str">
            <v>Gray, 1859</v>
          </cell>
          <cell r="F2580" t="str">
            <v>R</v>
          </cell>
          <cell r="G2580" t="str">
            <v>LC</v>
          </cell>
          <cell r="I2580" t="str">
            <v>Y</v>
          </cell>
          <cell r="P2580" t="str">
            <v>Y</v>
          </cell>
          <cell r="Q2580" t="str">
            <v>Y</v>
          </cell>
          <cell r="R2580" t="str">
            <v>Y</v>
          </cell>
          <cell r="V2580" t="str">
            <v>Ara chloroptera (11)</v>
          </cell>
        </row>
        <row r="2581">
          <cell r="D2581" t="str">
            <v>Ara cubensis</v>
          </cell>
          <cell r="E2581" t="str">
            <v>Wetherbee, 1985</v>
          </cell>
          <cell r="F2581" t="str">
            <v>NR</v>
          </cell>
          <cell r="G2581" t="str">
            <v>NR</v>
          </cell>
          <cell r="Q2581" t="str">
            <v>Y</v>
          </cell>
          <cell r="X2581" t="str">
            <v>Ara cubensis and A. tricolor (Sibley and Monroe 1990, 1993) have been lumped into A. tricolor following AOU (1998).</v>
          </cell>
        </row>
        <row r="2582">
          <cell r="D2582" t="str">
            <v>Ara tricolor</v>
          </cell>
          <cell r="E2582" t="str">
            <v>Bechstein, 1811</v>
          </cell>
          <cell r="F2582" t="str">
            <v>NR</v>
          </cell>
          <cell r="G2582" t="str">
            <v>NR</v>
          </cell>
          <cell r="Q2582" t="str">
            <v>Y</v>
          </cell>
          <cell r="X2582" t="str">
            <v>Ara cubensis and A. tricolor (Sibley and Monroe 1990, 1993) have been lumped into A. tricolor following AOU (1998).</v>
          </cell>
        </row>
        <row r="2583">
          <cell r="C2583" t="str">
            <v>Cuban Macaw</v>
          </cell>
          <cell r="D2583" t="str">
            <v>Ara tricolor</v>
          </cell>
          <cell r="E2583" t="str">
            <v>Bechstein, 1811</v>
          </cell>
          <cell r="F2583" t="str">
            <v>R</v>
          </cell>
          <cell r="G2583" t="str">
            <v>EX</v>
          </cell>
          <cell r="I2583" t="str">
            <v>Y</v>
          </cell>
          <cell r="K2583" t="str">
            <v>Y</v>
          </cell>
          <cell r="X2583" t="str">
            <v>Ara cubensis and A. tricolor (Sibley and Monroe 1990, 1993) have been lumped into A. tricolor following AOU (1998).</v>
          </cell>
        </row>
        <row r="2584">
          <cell r="C2584" t="str">
            <v>Red-fronted Macaw</v>
          </cell>
          <cell r="D2584" t="str">
            <v>Ara rubrogenys</v>
          </cell>
          <cell r="E2584" t="str">
            <v>Lafresnaye, 1847</v>
          </cell>
          <cell r="F2584" t="str">
            <v>R</v>
          </cell>
          <cell r="G2584" t="str">
            <v>EN</v>
          </cell>
          <cell r="P2584" t="str">
            <v>Y</v>
          </cell>
          <cell r="Q2584" t="str">
            <v>Y</v>
          </cell>
          <cell r="R2584" t="str">
            <v>Y</v>
          </cell>
        </row>
        <row r="2585">
          <cell r="C2585" t="str">
            <v>Chestnut-fronted Macaw</v>
          </cell>
          <cell r="D2585" t="str">
            <v>Ara severus</v>
          </cell>
          <cell r="E2585" t="str">
            <v>(Linnaeus, 1758)</v>
          </cell>
          <cell r="F2585" t="str">
            <v>R</v>
          </cell>
          <cell r="G2585" t="str">
            <v>LC</v>
          </cell>
          <cell r="I2585" t="str">
            <v>Y</v>
          </cell>
          <cell r="P2585" t="str">
            <v>Y</v>
          </cell>
          <cell r="Q2585" t="str">
            <v>Y</v>
          </cell>
          <cell r="R2585" t="str">
            <v>Y</v>
          </cell>
          <cell r="V2585" t="str">
            <v>Ara severa (10); Ara severa (11)</v>
          </cell>
          <cell r="X2585" t="str">
            <v>Gender agreement of species name follows David and Gosselin (2002b).</v>
          </cell>
        </row>
        <row r="2586">
          <cell r="C2586" t="str">
            <v>Red-bellied Macaw</v>
          </cell>
          <cell r="D2586" t="str">
            <v>Orthopsittaca manilata</v>
          </cell>
          <cell r="E2586" t="str">
            <v>(Boddaert, 1783)</v>
          </cell>
          <cell r="F2586" t="str">
            <v>R</v>
          </cell>
          <cell r="G2586" t="str">
            <v>LC</v>
          </cell>
          <cell r="P2586" t="str">
            <v>Y</v>
          </cell>
          <cell r="Q2586" t="str">
            <v>Y</v>
          </cell>
          <cell r="R2586" t="str">
            <v>Y</v>
          </cell>
          <cell r="V2586" t="str">
            <v>Ara manilata (10); Ara manilata (11)</v>
          </cell>
          <cell r="X2586" t="str">
            <v>Gender agreement of species name follows David and Gosselin (2002b).</v>
          </cell>
        </row>
        <row r="2587">
          <cell r="C2587" t="str">
            <v>Blue-headed Macaw</v>
          </cell>
          <cell r="D2587" t="str">
            <v>Primolius couloni</v>
          </cell>
          <cell r="E2587" t="str">
            <v>(P. L. Sclater, 1876)</v>
          </cell>
          <cell r="F2587" t="str">
            <v>R</v>
          </cell>
          <cell r="G2587" t="str">
            <v>VU</v>
          </cell>
          <cell r="P2587" t="str">
            <v>Y</v>
          </cell>
          <cell r="Q2587" t="str">
            <v>Y</v>
          </cell>
          <cell r="R2587" t="str">
            <v>Y</v>
          </cell>
          <cell r="V2587" t="str">
            <v>Ara couloni (10); Ara couloni (11)</v>
          </cell>
          <cell r="X2587" t="str">
            <v>Use of the genus Primolius follows SACC (2006).</v>
          </cell>
        </row>
        <row r="2588">
          <cell r="C2588" t="str">
            <v>Blue-winged Macaw</v>
          </cell>
          <cell r="D2588" t="str">
            <v>Primolius maracana</v>
          </cell>
          <cell r="E2588" t="str">
            <v>(Vieillot, 1816)</v>
          </cell>
          <cell r="F2588" t="str">
            <v>R</v>
          </cell>
          <cell r="G2588" t="str">
            <v>NT</v>
          </cell>
          <cell r="P2588" t="str">
            <v>Y</v>
          </cell>
          <cell r="Q2588" t="str">
            <v>Y</v>
          </cell>
          <cell r="R2588" t="str">
            <v>Y</v>
          </cell>
          <cell r="V2588" t="str">
            <v>Ara maracana (10); Ara maracana (11)</v>
          </cell>
          <cell r="X2588" t="str">
            <v>Use of the genus Primolius follows SACC (2006).</v>
          </cell>
        </row>
        <row r="2589">
          <cell r="C2589" t="str">
            <v>Yellow-collared Macaw</v>
          </cell>
          <cell r="D2589" t="str">
            <v>Primolius auricollis</v>
          </cell>
          <cell r="E2589" t="str">
            <v>(Cassin, 1853)</v>
          </cell>
          <cell r="F2589" t="str">
            <v>R</v>
          </cell>
          <cell r="G2589" t="str">
            <v>LC</v>
          </cell>
          <cell r="P2589" t="str">
            <v>Y</v>
          </cell>
          <cell r="Q2589" t="str">
            <v>Y</v>
          </cell>
          <cell r="R2589" t="str">
            <v>Y</v>
          </cell>
          <cell r="V2589" t="str">
            <v>Ara auricollis (10); Ara auricollis (11)</v>
          </cell>
          <cell r="W2589" t="str">
            <v>Golden-collared Macaw (15)</v>
          </cell>
          <cell r="X2589" t="str">
            <v>Use of the genus Primolius follows SACC (2006).</v>
          </cell>
        </row>
        <row r="2590">
          <cell r="C2590" t="str">
            <v>Red-shouldered Macaw</v>
          </cell>
          <cell r="D2590" t="str">
            <v>Diopsittaca nobilis</v>
          </cell>
          <cell r="E2590" t="str">
            <v>(Linnaeus, 1758)</v>
          </cell>
          <cell r="F2590" t="str">
            <v>R</v>
          </cell>
          <cell r="G2590" t="str">
            <v>LC</v>
          </cell>
          <cell r="P2590" t="str">
            <v>Y</v>
          </cell>
          <cell r="Q2590" t="str">
            <v>Y</v>
          </cell>
          <cell r="R2590" t="str">
            <v>Y</v>
          </cell>
          <cell r="V2590" t="str">
            <v>Ara nobilis (10); Ara nobilis (11)</v>
          </cell>
        </row>
        <row r="2591">
          <cell r="C2591" t="str">
            <v>Thick-billed Parrot</v>
          </cell>
          <cell r="D2591" t="str">
            <v>Rhynchopsitta pachyrhyncha</v>
          </cell>
          <cell r="E2591" t="str">
            <v>(Swainson, 1827)</v>
          </cell>
          <cell r="F2591" t="str">
            <v>R</v>
          </cell>
          <cell r="G2591" t="str">
            <v>EN</v>
          </cell>
          <cell r="I2591" t="str">
            <v>Y</v>
          </cell>
          <cell r="Q2591" t="str">
            <v>Y</v>
          </cell>
          <cell r="R2591" t="str">
            <v>Y</v>
          </cell>
        </row>
        <row r="2592">
          <cell r="C2592" t="str">
            <v>Maroon-fronted Parrot</v>
          </cell>
          <cell r="D2592" t="str">
            <v>Rhynchopsitta terrisi</v>
          </cell>
          <cell r="E2592" t="str">
            <v>Moore, 1947</v>
          </cell>
          <cell r="F2592" t="str">
            <v>R</v>
          </cell>
          <cell r="G2592" t="str">
            <v>VU</v>
          </cell>
          <cell r="I2592" t="str">
            <v>Y</v>
          </cell>
          <cell r="Q2592" t="str">
            <v>Y</v>
          </cell>
          <cell r="R2592" t="str">
            <v>Y</v>
          </cell>
        </row>
        <row r="2593">
          <cell r="C2593" t="str">
            <v>Yellow-eared Parrot</v>
          </cell>
          <cell r="D2593" t="str">
            <v>Ognorhynchus icterotis</v>
          </cell>
          <cell r="E2593" t="str">
            <v>(Massena &amp; Souancé, 1854)</v>
          </cell>
          <cell r="F2593" t="str">
            <v>R</v>
          </cell>
          <cell r="G2593" t="str">
            <v>EN</v>
          </cell>
          <cell r="P2593" t="str">
            <v>Y</v>
          </cell>
          <cell r="Q2593" t="str">
            <v>Y</v>
          </cell>
          <cell r="R2593" t="str">
            <v>Y</v>
          </cell>
        </row>
        <row r="2594">
          <cell r="C2594" t="str">
            <v>Golden Parakeet</v>
          </cell>
          <cell r="D2594" t="str">
            <v>Guaruba guarouba</v>
          </cell>
          <cell r="E2594" t="str">
            <v>(Gmelin, 1788)</v>
          </cell>
          <cell r="F2594" t="str">
            <v>R</v>
          </cell>
          <cell r="G2594" t="str">
            <v>EN</v>
          </cell>
          <cell r="P2594" t="str">
            <v>Y</v>
          </cell>
          <cell r="Q2594" t="str">
            <v>Y</v>
          </cell>
          <cell r="R2594" t="str">
            <v>Y</v>
          </cell>
          <cell r="V2594" t="str">
            <v>Guarouba guarouba (9); Aratinga guarouba (10); Aratinga guarouba (11)</v>
          </cell>
        </row>
        <row r="2595">
          <cell r="C2595" t="str">
            <v>Guadeloupe Parakeet</v>
          </cell>
          <cell r="D2595" t="str">
            <v>Aratinga labati</v>
          </cell>
          <cell r="E2595" t="str">
            <v>(Rothschild, 1905)</v>
          </cell>
          <cell r="F2595" t="str">
            <v>R</v>
          </cell>
          <cell r="G2595" t="str">
            <v>EX</v>
          </cell>
          <cell r="K2595" t="str">
            <v>Y</v>
          </cell>
          <cell r="X2595" t="str">
            <v>Conures were also reported from Martinique1 and Barbados2, but insufficient evidence exists to assign them taxonomically.</v>
          </cell>
        </row>
        <row r="2596">
          <cell r="C2596" t="str">
            <v>Blue-crowned Parakeet</v>
          </cell>
          <cell r="D2596" t="str">
            <v>Aratinga acuticaudata</v>
          </cell>
          <cell r="E2596" t="str">
            <v>(Vieillot, 1818)</v>
          </cell>
          <cell r="F2596" t="str">
            <v>R</v>
          </cell>
          <cell r="G2596" t="str">
            <v>LC</v>
          </cell>
          <cell r="P2596" t="str">
            <v>Y</v>
          </cell>
          <cell r="Q2596" t="str">
            <v>Y</v>
          </cell>
          <cell r="R2596" t="str">
            <v>Y</v>
          </cell>
        </row>
        <row r="2597">
          <cell r="D2597" t="str">
            <v>Aratinga holochlora</v>
          </cell>
          <cell r="E2597" t="str">
            <v>(Sclater, 1859)</v>
          </cell>
          <cell r="F2597" t="str">
            <v>NR</v>
          </cell>
          <cell r="G2597" t="str">
            <v>NR</v>
          </cell>
          <cell r="I2597" t="str">
            <v>Y</v>
          </cell>
          <cell r="Q2597" t="str">
            <v>Y</v>
          </cell>
          <cell r="X2597" t="str">
            <v>Aratinga holochlora (Sibley and Monroe 1990, 1993) was previously split into A. holochlora, A. brevipes, A. rubritorquis and A. strenua following Stotz et al. (1996), contra AOU (1998). Following a review by the BirdLife Taxonomic Working Group (BTWG), A. brevipes and A. rubritorquis are retained as species contra AOU (1998), but A. strenua has been lumped with A. holochlora contra AOU (1998). The BTWG recognises A. rubritorquis and A. brevipes as species separate from A. holochlora for the reasons given in Howell and Webb (1995); (for brevipes see also Collar 1997 and Juniper and Parr 1998). For rubritorquis and holochlora, the assortative behaviour reported in a mixed roost, largely parapatric distributions, and the (albeit relatively minor) morphological differences are considered sufficient to warrant their separation, pending further study. For brevipes and holochlora, the BTWG acknowledges that the morphological differences are relatively minor but finds the report that their voices are "notably different" (Howell and Webb 1995) more persuasive, and separates them pending a rigorous vocal review and analysis. The taxon strenua is treated as a subspecies of A. holochlora following Forshaw (1989), who found that the two forms intergrade in all measurements and concluded that "strenua is nothing more than a poorly differentiated race", a view supported by Juniper and Parr (1998).</v>
          </cell>
        </row>
        <row r="2598">
          <cell r="D2598" t="str">
            <v>Aratinga holochlora</v>
          </cell>
          <cell r="E2598" t="str">
            <v>(Sclater, 1859)</v>
          </cell>
          <cell r="F2598" t="str">
            <v>NR</v>
          </cell>
          <cell r="G2598" t="str">
            <v>NR</v>
          </cell>
          <cell r="R2598" t="str">
            <v>Y</v>
          </cell>
          <cell r="X2598" t="str">
            <v>Aratinga holochlora (Sibley and Monroe 1990, 1993) was previously split into A. holochlora, A. brevipes, A. rubritorquis and A. strenua following Stotz et al. (1996), contra AOU (1998). Following a review by the BirdLife Taxonomic Working Group (BTWG), A. brevipes and A. rubritorquis are retained as species contra AOU (1998), but A. strenua has been lumped with A. holochlora contra AOU (1998). The BTWG recognises A. rubritorquis and A. brevipes as species separate from A. holochlora for the reasons given in Howell and Webb (1995); (for brevipes see also Collar 1997 and Juniper and Parr 1998). For rubritorquis and holochlora, the assortative behaviour reported in a mixed roost, largely parapatric distributions, and the (albeit relatively minor) morphological differences are considered sufficient to warrant their separation, pending further study. For brevipes and holochlora, the BTWG acknowledges that the morphological differences are relatively minor but finds the report that their voices are "notably different" (Howell and Webb 1995) more persuasive, and separates them pending a rigorous vocal review and analysis. The taxon strenua is treated as a subspecies of A. holochlora following Forshaw (1989), who found that the two forms intergrade in all measurements and concluded that "strenua is nothing more than a poorly differentiated race", a view supported by Juniper and Parr (1998).</v>
          </cell>
        </row>
        <row r="2599">
          <cell r="C2599" t="str">
            <v>Green Parakeet</v>
          </cell>
          <cell r="D2599" t="str">
            <v>Aratinga holochlora</v>
          </cell>
          <cell r="E2599" t="str">
            <v>(Sclater, 1859)</v>
          </cell>
          <cell r="F2599" t="str">
            <v>R</v>
          </cell>
          <cell r="G2599" t="str">
            <v>LC</v>
          </cell>
          <cell r="T2599" t="str">
            <v>Y</v>
          </cell>
          <cell r="U2599" t="str">
            <v>Stotz et al. (1996), Juniper and Parr (1998)</v>
          </cell>
          <cell r="X2599" t="str">
            <v>Aratinga holochlora (Sibley and Monroe 1990, 1993) was previously split into A. holochlora, A. brevipes, A. rubritorquis and A. strenua following Stotz et al. (1996), contra AOU (1998). Following a review by the BirdLife Taxonomic Working Group (BTWG), A. brevipes and A. rubritorquis are retained as species contra AOU (1998), but A. strenua has been lumped with A. holochlora contra AOU (1998). The BTWG recognises A. rubritorquis and A. brevipes as species separate from A. holochlora for the reasons given in Howell and Webb (1995); (for brevipes see also Collar 1997 and Juniper and Parr 1998). For rubritorquis and holochlora, the assortative behaviour reported in a mixed roost, largely parapatric distributions, and the (albeit relatively minor) morphological differences are considered sufficient to warrant their separation, pending further study. For brevipes and holochlora, the BTWG acknowledges that the morphological differences are relatively minor but finds the report that their voices are "notably different" (Howell and Webb 1995) more persuasive, and separates them pending a rigorous vocal review and analysis. The taxon strenua is treated as a subspecies of A. holochlora following Forshaw (1989), who found that the two forms intergrade in all measurements and concluded that "strenua is nothing more than a poorly differentiated race", a view supported by Juniper and Parr (1998).</v>
          </cell>
        </row>
        <row r="2600">
          <cell r="C2600" t="str">
            <v>Socorro Parakeet</v>
          </cell>
          <cell r="D2600" t="str">
            <v>Aratinga brevipes</v>
          </cell>
          <cell r="E2600" t="str">
            <v>(Lawrence, 1871)</v>
          </cell>
          <cell r="F2600" t="str">
            <v>R</v>
          </cell>
          <cell r="G2600" t="str">
            <v>EN</v>
          </cell>
          <cell r="R2600" t="str">
            <v>Y</v>
          </cell>
          <cell r="X2600" t="str">
            <v>Aratinga holochlora (Sibley and Monroe 1990, 1993) was previously split into A. holochlora, A. brevipes, A. rubritorquis and A. strenua following Stotz et al. (1996), contra AOU (1998). Following a review by the BirdLife Taxonomic Working Group (BTWG), A. brevipes and A. rubritorquis are retained as species contra AOU (1998), but A. strenua has been lumped with A. holochlora contra AOU (1998). The BTWG recognises A. rubritorquis and A. brevipes as species separate from A. holochlora for the reasons given in Howell and Webb (1995); (for brevipes see also Collar 1997 and Juniper and Parr 1998). For rubritorquis and holochlora, the assortative behaviour reported in a mixed roost, largely parapatric distributions, and the (albeit relatively minor) morphological differences are considered sufficient to warrant their separation, pending further study. For brevipes and holochlora, the BTWG acknowledges that the morphological differences are relatively minor but finds the report that their voices are "notably different" (Howell and Webb 1995) more persuasive, and separates them pending a rigorous vocal review and analysis. The taxon strenua is treated as a subspecies of A. holochlora following Forshaw (1989), who found that the two forms intergrade in all measurements and concluded that "strenua is nothing more than a poorly differentiated race", a view supported by Juniper and Parr (1998).</v>
          </cell>
        </row>
        <row r="2601">
          <cell r="C2601" t="str">
            <v>Red-throated Parakeet</v>
          </cell>
          <cell r="D2601" t="str">
            <v>Aratinga rubritorquis</v>
          </cell>
          <cell r="E2601" t="str">
            <v>(Sclater, 1887)</v>
          </cell>
          <cell r="F2601" t="str">
            <v>R</v>
          </cell>
          <cell r="G2601" t="str">
            <v>LC</v>
          </cell>
          <cell r="R2601" t="str">
            <v>Y</v>
          </cell>
          <cell r="X2601" t="str">
            <v>Aratinga holochlora (Sibley and Monroe 1990, 1993) was previously split into A. holochlora, A. brevipes, A. rubritorquis and A. strenua following Stotz et al. (1996), contra AOU (1998). Following a review by the BirdLife Taxonomic Working Group (BTWG), A. brevipes and A. rubritorquis are retained as species contra AOU (1998), but A. strenua has been lumped with A. holochlora contra AOU (1998). The BTWG recognises A. rubritorquis and A. brevipes as species separate from A. holochlora for the reasons given in Howell and Webb (1995); (for brevipes see also Collar 1997 and Juniper and Parr 1998). For rubritorquis and holochlora, the assortative behaviour reported in a mixed roost, largely parapatric distributions, and the (albeit relatively minor) morphological differences are considered sufficient to warrant their separation, pending further study. For brevipes and holochlora, the BTWG acknowledges that the morphological differences are relatively minor but finds the report that their voices are "notably different" (Howell and Webb 1995) more persuasive, and separates them pending a rigorous vocal review and analysis. The taxon strenua is treated as a subspecies of A. holochlora following Forshaw (1989), who found that the two forms intergrade in all measurements and concluded that "strenua is nothing more than a poorly differentiated race", a view supported by Juniper and Parr (1998).</v>
          </cell>
        </row>
        <row r="2602">
          <cell r="D2602" t="str">
            <v>Aratinga strenua</v>
          </cell>
          <cell r="E2602" t="str">
            <v>(Ridgway, 1915)</v>
          </cell>
          <cell r="F2602" t="str">
            <v>NR</v>
          </cell>
          <cell r="G2602" t="str">
            <v>NR</v>
          </cell>
          <cell r="I2602" t="str">
            <v>Y</v>
          </cell>
          <cell r="Q2602" t="str">
            <v>Y</v>
          </cell>
          <cell r="R2602" t="str">
            <v>Y</v>
          </cell>
          <cell r="X2602" t="str">
            <v>Aratinga holochlora (Sibley and Monroe 1990, 1993) was previously split into A. holochlora, A. brevipes, A. rubritorquis and A. strenua following Stotz et al. (1996), contra AOU (1998). Following a review by the BirdLife Taxonomic Working Group (BTWG), A. brevipes and A. rubritorquis are retained as species contra AOU (1998), but A. strenua has been lumped with A. holochlora contra AOU (1998). The BTWG recognises A. rubritorquis and A. brevipes as species separate from A. holochlora for the reasons given in Howell and Webb (1995); (for brevipes see also Collar 1997 and Juniper and Parr 1998). For rubritorquis and holochlora, the assortative behaviour reported in a mixed roost, largely parapatric distributions, and the (albeit relatively minor) morphological differences are considered sufficient to warrant their separation, pending further study. For brevipes and holochlora, the BTWG acknowledges that the morphological differences are relatively minor but finds the report that their voices are "notably different" (Howell and Webb 1995) more persuasive, and separates them pending a rigorous vocal review and analysis. The taxon strenua is treated as a subspecies of A. holochlora following Forshaw (1989), who found that the two forms intergrade in all measurements and concluded that "strenua is nothing more than a poorly differentiated race", a view supported by Juniper and Parr (1998).</v>
          </cell>
        </row>
        <row r="2603">
          <cell r="C2603" t="str">
            <v>Scarlet-fronted Parakeet</v>
          </cell>
          <cell r="D2603" t="str">
            <v>Aratinga wagleri</v>
          </cell>
          <cell r="E2603" t="str">
            <v>(Gray, 1845)</v>
          </cell>
          <cell r="F2603" t="str">
            <v>R</v>
          </cell>
          <cell r="G2603" t="str">
            <v>LC</v>
          </cell>
          <cell r="P2603" t="str">
            <v>Y</v>
          </cell>
          <cell r="Q2603" t="str">
            <v>Y</v>
          </cell>
          <cell r="R2603" t="str">
            <v>Y</v>
          </cell>
        </row>
        <row r="2604">
          <cell r="C2604" t="str">
            <v>Mitred Parakeet</v>
          </cell>
          <cell r="D2604" t="str">
            <v>Aratinga mitrata</v>
          </cell>
          <cell r="E2604" t="str">
            <v>(Tschudi, 1844)</v>
          </cell>
          <cell r="F2604" t="str">
            <v>R</v>
          </cell>
          <cell r="G2604" t="str">
            <v>LC</v>
          </cell>
          <cell r="I2604" t="str">
            <v>Y</v>
          </cell>
          <cell r="P2604" t="str">
            <v>Y</v>
          </cell>
          <cell r="Q2604" t="str">
            <v>Y</v>
          </cell>
          <cell r="R2604" t="str">
            <v>Y</v>
          </cell>
        </row>
        <row r="2605">
          <cell r="C2605" t="str">
            <v>Red-masked Parakeet</v>
          </cell>
          <cell r="D2605" t="str">
            <v>Aratinga erythrogenys</v>
          </cell>
          <cell r="E2605" t="str">
            <v>(Lesson, 1844)</v>
          </cell>
          <cell r="F2605" t="str">
            <v>R</v>
          </cell>
          <cell r="G2605" t="str">
            <v>NT</v>
          </cell>
          <cell r="P2605" t="str">
            <v>Y</v>
          </cell>
          <cell r="Q2605" t="str">
            <v>Y</v>
          </cell>
          <cell r="R2605" t="str">
            <v>Y</v>
          </cell>
        </row>
        <row r="2606">
          <cell r="C2606" t="str">
            <v>Crimson-fronted Parakeet</v>
          </cell>
          <cell r="D2606" t="str">
            <v>Aratinga finschi</v>
          </cell>
          <cell r="E2606" t="str">
            <v>(Salvin, 1871)</v>
          </cell>
          <cell r="F2606" t="str">
            <v>R</v>
          </cell>
          <cell r="G2606" t="str">
            <v>LC</v>
          </cell>
          <cell r="I2606" t="str">
            <v>Y</v>
          </cell>
          <cell r="Q2606" t="str">
            <v>Y</v>
          </cell>
          <cell r="R2606" t="str">
            <v>Y</v>
          </cell>
          <cell r="W2606" t="str">
            <v>Finsch's Parakeet (15)</v>
          </cell>
        </row>
        <row r="2607">
          <cell r="C2607" t="str">
            <v>White-eyed Parakeet</v>
          </cell>
          <cell r="D2607" t="str">
            <v>Aratinga leucophthalma</v>
          </cell>
          <cell r="E2607" t="str">
            <v>(Müller, 1776)</v>
          </cell>
          <cell r="F2607" t="str">
            <v>R</v>
          </cell>
          <cell r="G2607" t="str">
            <v>LC</v>
          </cell>
          <cell r="P2607" t="str">
            <v>Y</v>
          </cell>
          <cell r="Q2607" t="str">
            <v>Y</v>
          </cell>
          <cell r="R2607" t="str">
            <v>Y</v>
          </cell>
          <cell r="V2607" t="str">
            <v>Aratinga leucophthalmus (10); Aratinga leucophthalmus (11)</v>
          </cell>
          <cell r="X2607" t="str">
            <v>Gender agreement of species name follows David and Gosselin (2002b).</v>
          </cell>
        </row>
        <row r="2608">
          <cell r="C2608" t="str">
            <v>Cuban Parakeet</v>
          </cell>
          <cell r="D2608" t="str">
            <v>Aratinga euops</v>
          </cell>
          <cell r="E2608" t="str">
            <v>(Wagler, 1832)</v>
          </cell>
          <cell r="F2608" t="str">
            <v>R</v>
          </cell>
          <cell r="G2608" t="str">
            <v>VU</v>
          </cell>
          <cell r="I2608" t="str">
            <v>Y</v>
          </cell>
          <cell r="Q2608" t="str">
            <v>Y</v>
          </cell>
          <cell r="R2608" t="str">
            <v>Y</v>
          </cell>
        </row>
        <row r="2609">
          <cell r="C2609" t="str">
            <v>Hispaniolan Parakeet</v>
          </cell>
          <cell r="D2609" t="str">
            <v>Aratinga chloroptera</v>
          </cell>
          <cell r="E2609" t="str">
            <v>(Souancé, 1856)</v>
          </cell>
          <cell r="F2609" t="str">
            <v>R</v>
          </cell>
          <cell r="G2609" t="str">
            <v>VU</v>
          </cell>
          <cell r="I2609" t="str">
            <v>Y</v>
          </cell>
          <cell r="Q2609" t="str">
            <v>Y</v>
          </cell>
          <cell r="R2609" t="str">
            <v>Y</v>
          </cell>
        </row>
        <row r="2610">
          <cell r="C2610" t="str">
            <v>Sun Parakeet</v>
          </cell>
          <cell r="D2610" t="str">
            <v>Aratinga solstitialis</v>
          </cell>
          <cell r="E2610" t="str">
            <v>(Linnaeus, 1758)</v>
          </cell>
          <cell r="F2610" t="str">
            <v>R</v>
          </cell>
          <cell r="G2610" t="str">
            <v>EN</v>
          </cell>
          <cell r="Q2610" t="str">
            <v>Y</v>
          </cell>
          <cell r="R2610" t="str">
            <v>Y</v>
          </cell>
          <cell r="X2610" t="str">
            <v>Aratinga solstitialis (Sibley and Monroe 1990, 1993; Stotz et al. 1996) has been split into A. solstitialis and A. pintoi by SACC (2008); this treatment is under review by the BirdLife Taxonomic Working Group.</v>
          </cell>
        </row>
        <row r="2611">
          <cell r="C2611" t="str">
            <v>Sulphur-breasted Parakeet</v>
          </cell>
          <cell r="D2611" t="str">
            <v>Aratinga pintoi</v>
          </cell>
          <cell r="E2611" t="str">
            <v>Silveira, de Lima &amp; Höfling, 2005</v>
          </cell>
          <cell r="F2611" t="str">
            <v>UR</v>
          </cell>
          <cell r="G2611" t="str">
            <v>UR</v>
          </cell>
          <cell r="P2611" t="str">
            <v>Y</v>
          </cell>
          <cell r="X2611" t="str">
            <v>Aratinga solstitialis (Sibley and Monroe 1990, 1993; Stotz et al. 1996) has been split into A. solstitialis and A. pintoi by SACC (2008); this treatment is under review by the BirdLife Taxonomic Working Group.</v>
          </cell>
        </row>
        <row r="2612">
          <cell r="C2612" t="str">
            <v>Jandaya Parakeet</v>
          </cell>
          <cell r="D2612" t="str">
            <v>Aratinga jandaya</v>
          </cell>
          <cell r="E2612" t="str">
            <v>(Gmelin, 1788)</v>
          </cell>
          <cell r="F2612" t="str">
            <v>R</v>
          </cell>
          <cell r="G2612" t="str">
            <v>LC</v>
          </cell>
          <cell r="P2612" t="str">
            <v>Y</v>
          </cell>
          <cell r="Q2612" t="str">
            <v>Y</v>
          </cell>
          <cell r="R2612" t="str">
            <v>Y</v>
          </cell>
        </row>
        <row r="2613">
          <cell r="C2613" t="str">
            <v>Golden-capped Parakeet</v>
          </cell>
          <cell r="D2613" t="str">
            <v>Aratinga auricapillus</v>
          </cell>
          <cell r="E2613" t="str">
            <v>(Kuhl, 1820)</v>
          </cell>
          <cell r="F2613" t="str">
            <v>R</v>
          </cell>
          <cell r="G2613" t="str">
            <v>NT</v>
          </cell>
          <cell r="P2613" t="str">
            <v>Y</v>
          </cell>
          <cell r="Q2613" t="str">
            <v>Y</v>
          </cell>
          <cell r="R2613" t="str">
            <v>Y</v>
          </cell>
          <cell r="V2613" t="str">
            <v>Aratinga auricapilla (10); Aratinga auricapilla (11)</v>
          </cell>
          <cell r="X2613" t="str">
            <v>Gender agreement of species name follows David and Gosselin (2002a).</v>
          </cell>
        </row>
        <row r="2614">
          <cell r="C2614" t="str">
            <v>Dusky-headed Parakeet</v>
          </cell>
          <cell r="D2614" t="str">
            <v>Aratinga weddellii</v>
          </cell>
          <cell r="E2614" t="str">
            <v>(Deville, 1851)</v>
          </cell>
          <cell r="F2614" t="str">
            <v>R</v>
          </cell>
          <cell r="G2614" t="str">
            <v>LC</v>
          </cell>
          <cell r="P2614" t="str">
            <v>Y</v>
          </cell>
          <cell r="Q2614" t="str">
            <v>Y</v>
          </cell>
          <cell r="R2614" t="str">
            <v>Y</v>
          </cell>
        </row>
        <row r="2615">
          <cell r="C2615" t="str">
            <v>Olive-throated Parakeet</v>
          </cell>
          <cell r="D2615" t="str">
            <v>Aratinga nana</v>
          </cell>
          <cell r="E2615" t="str">
            <v>(Vigors, 1830)</v>
          </cell>
          <cell r="F2615" t="str">
            <v>R</v>
          </cell>
          <cell r="G2615" t="str">
            <v>LC</v>
          </cell>
          <cell r="I2615" t="str">
            <v>Y</v>
          </cell>
          <cell r="Q2615" t="str">
            <v>Y</v>
          </cell>
          <cell r="R2615" t="str">
            <v>Y</v>
          </cell>
          <cell r="W2615" t="str">
            <v>Jamaican Parakeet (15)</v>
          </cell>
        </row>
        <row r="2616">
          <cell r="C2616" t="str">
            <v>Orange-fronted Parakeet</v>
          </cell>
          <cell r="D2616" t="str">
            <v>Aratinga canicularis</v>
          </cell>
          <cell r="E2616" t="str">
            <v>(Linnaeus, 1758)</v>
          </cell>
          <cell r="F2616" t="str">
            <v>R</v>
          </cell>
          <cell r="G2616" t="str">
            <v>LC</v>
          </cell>
          <cell r="I2616" t="str">
            <v>Y</v>
          </cell>
          <cell r="Q2616" t="str">
            <v>Y</v>
          </cell>
          <cell r="R2616" t="str">
            <v>Y</v>
          </cell>
        </row>
        <row r="2617">
          <cell r="C2617" t="str">
            <v>Peach-fronted Parakeet</v>
          </cell>
          <cell r="D2617" t="str">
            <v>Aratinga aurea</v>
          </cell>
          <cell r="E2617" t="str">
            <v>(Gmelin, 1788)</v>
          </cell>
          <cell r="F2617" t="str">
            <v>R</v>
          </cell>
          <cell r="G2617" t="str">
            <v>LC</v>
          </cell>
          <cell r="P2617" t="str">
            <v>Y</v>
          </cell>
          <cell r="Q2617" t="str">
            <v>Y</v>
          </cell>
          <cell r="R2617" t="str">
            <v>Y</v>
          </cell>
        </row>
        <row r="2618">
          <cell r="C2618" t="str">
            <v>Brown-throated Parakeet</v>
          </cell>
          <cell r="D2618" t="str">
            <v>Aratinga pertinax</v>
          </cell>
          <cell r="E2618" t="str">
            <v>(Linnaeus, 1758)</v>
          </cell>
          <cell r="F2618" t="str">
            <v>R</v>
          </cell>
          <cell r="G2618" t="str">
            <v>LC</v>
          </cell>
          <cell r="I2618" t="str">
            <v>Y</v>
          </cell>
          <cell r="P2618" t="str">
            <v>Y</v>
          </cell>
          <cell r="Q2618" t="str">
            <v>Y</v>
          </cell>
          <cell r="R2618" t="str">
            <v>Y</v>
          </cell>
        </row>
        <row r="2619">
          <cell r="C2619" t="str">
            <v>Cactus Parakeet</v>
          </cell>
          <cell r="D2619" t="str">
            <v>Aratinga cactorum</v>
          </cell>
          <cell r="E2619" t="str">
            <v>(Kuhl, 1820)</v>
          </cell>
          <cell r="F2619" t="str">
            <v>R</v>
          </cell>
          <cell r="G2619" t="str">
            <v>LC</v>
          </cell>
          <cell r="P2619" t="str">
            <v>Y</v>
          </cell>
          <cell r="Q2619" t="str">
            <v>Y</v>
          </cell>
          <cell r="R2619" t="str">
            <v>Y</v>
          </cell>
          <cell r="W2619" t="str">
            <v>Caatinga Parakeet (15)</v>
          </cell>
        </row>
        <row r="2620">
          <cell r="C2620" t="str">
            <v>Nanday Parakeet</v>
          </cell>
          <cell r="D2620" t="str">
            <v>Nandayus nenday</v>
          </cell>
          <cell r="E2620" t="str">
            <v>(Vieillot, 1823)</v>
          </cell>
          <cell r="F2620" t="str">
            <v>R</v>
          </cell>
          <cell r="G2620" t="str">
            <v>LC</v>
          </cell>
          <cell r="P2620" t="str">
            <v>Y</v>
          </cell>
          <cell r="Q2620" t="str">
            <v>Y</v>
          </cell>
          <cell r="R2620" t="str">
            <v>Y</v>
          </cell>
        </row>
        <row r="2621">
          <cell r="C2621" t="str">
            <v>Golden-plumed Parakeet</v>
          </cell>
          <cell r="D2621" t="str">
            <v>Leptosittaca branickii</v>
          </cell>
          <cell r="E2621" t="str">
            <v>Berlepsch &amp; Stolzmann, 1894</v>
          </cell>
          <cell r="F2621" t="str">
            <v>R</v>
          </cell>
          <cell r="G2621" t="str">
            <v>VU</v>
          </cell>
          <cell r="P2621" t="str">
            <v>Y</v>
          </cell>
          <cell r="Q2621" t="str">
            <v>Y</v>
          </cell>
          <cell r="R2621" t="str">
            <v>Y</v>
          </cell>
        </row>
        <row r="2622">
          <cell r="C2622" t="str">
            <v>Carolina Parakeet</v>
          </cell>
          <cell r="D2622" t="str">
            <v>Conuropsis carolinensis</v>
          </cell>
          <cell r="E2622" t="str">
            <v>(Linnaeus, 1758)</v>
          </cell>
          <cell r="F2622" t="str">
            <v>R</v>
          </cell>
          <cell r="G2622" t="str">
            <v>EX</v>
          </cell>
          <cell r="I2622" t="str">
            <v>Y</v>
          </cell>
          <cell r="K2622" t="str">
            <v>Y</v>
          </cell>
          <cell r="Q2622" t="str">
            <v>Y</v>
          </cell>
        </row>
        <row r="2623">
          <cell r="C2623" t="str">
            <v>Burrowing Parakeet</v>
          </cell>
          <cell r="D2623" t="str">
            <v>Cyanoliseus patagonus</v>
          </cell>
          <cell r="E2623" t="str">
            <v>(Vieillot, 1818)</v>
          </cell>
          <cell r="F2623" t="str">
            <v>R</v>
          </cell>
          <cell r="G2623" t="str">
            <v>LC</v>
          </cell>
          <cell r="P2623" t="str">
            <v>Y</v>
          </cell>
          <cell r="Q2623" t="str">
            <v>Y</v>
          </cell>
          <cell r="R2623" t="str">
            <v>Y</v>
          </cell>
          <cell r="W2623" t="str">
            <v>Burrowing Parrot (15)</v>
          </cell>
        </row>
        <row r="2624">
          <cell r="C2624" t="str">
            <v>Blue-throated Parakeet</v>
          </cell>
          <cell r="D2624" t="str">
            <v>Pyrrhura cruentata</v>
          </cell>
          <cell r="E2624" t="str">
            <v>(Wied, 1820)</v>
          </cell>
          <cell r="F2624" t="str">
            <v>R</v>
          </cell>
          <cell r="G2624" t="str">
            <v>VU</v>
          </cell>
          <cell r="P2624" t="str">
            <v>Y</v>
          </cell>
          <cell r="Q2624" t="str">
            <v>Y</v>
          </cell>
          <cell r="R2624" t="str">
            <v>Y</v>
          </cell>
          <cell r="W2624" t="str">
            <v>Ochre-marked Parakeet (15)</v>
          </cell>
        </row>
        <row r="2625">
          <cell r="C2625" t="str">
            <v>Blaze-winged Parakeet</v>
          </cell>
          <cell r="D2625" t="str">
            <v>Pyrrhura devillei</v>
          </cell>
          <cell r="E2625" t="str">
            <v>(Massena &amp; Souancé, 1854)</v>
          </cell>
          <cell r="F2625" t="str">
            <v>R</v>
          </cell>
          <cell r="G2625" t="str">
            <v>NT</v>
          </cell>
          <cell r="P2625" t="str">
            <v>Y</v>
          </cell>
          <cell r="Q2625" t="str">
            <v>Y</v>
          </cell>
          <cell r="R2625" t="str">
            <v>Y</v>
          </cell>
        </row>
        <row r="2626">
          <cell r="C2626" t="str">
            <v>Maroon-bellied Parakeet</v>
          </cell>
          <cell r="D2626" t="str">
            <v>Pyrrhura frontalis</v>
          </cell>
          <cell r="E2626" t="str">
            <v>(Vieillot, 1818)</v>
          </cell>
          <cell r="F2626" t="str">
            <v>R</v>
          </cell>
          <cell r="G2626" t="str">
            <v>LC</v>
          </cell>
          <cell r="P2626" t="str">
            <v>Y</v>
          </cell>
          <cell r="Q2626" t="str">
            <v>Y</v>
          </cell>
          <cell r="R2626" t="str">
            <v>Y</v>
          </cell>
          <cell r="W2626" t="str">
            <v>Reddish-bellied Parakeet (15)</v>
          </cell>
        </row>
        <row r="2627">
          <cell r="C2627" t="str">
            <v>Pearly Parakeet</v>
          </cell>
          <cell r="D2627" t="str">
            <v>Pyrrhura lepida</v>
          </cell>
          <cell r="E2627" t="str">
            <v>(Wagler, 1832)</v>
          </cell>
          <cell r="F2627" t="str">
            <v>R</v>
          </cell>
          <cell r="G2627" t="str">
            <v>NT</v>
          </cell>
          <cell r="P2627" t="str">
            <v>Y</v>
          </cell>
          <cell r="Q2627" t="str">
            <v>Y</v>
          </cell>
          <cell r="R2627" t="str">
            <v>Y</v>
          </cell>
          <cell r="V2627" t="str">
            <v>Pyrrhura perlata (10); Pyrrhura perlata (11)</v>
          </cell>
          <cell r="X2627" t="str">
            <v>Pyrrhura perlata, Pearly Parakeet (Sibley and Monroe 1990, 1993) takes the name P. lepida following Collar (1997) because P. rhodogaster, Crimson-bellied Parakeet (Sibley and Monroe 1990, 1993) takes the name P. perlata following discovery that types of the name perlata were immatures of this form.</v>
          </cell>
        </row>
        <row r="2628">
          <cell r="C2628" t="str">
            <v>Crimson-bellied Parakeet</v>
          </cell>
          <cell r="D2628" t="str">
            <v>Pyrrhura perlata</v>
          </cell>
          <cell r="E2628" t="str">
            <v>(Spix, 1824)</v>
          </cell>
          <cell r="F2628" t="str">
            <v>R</v>
          </cell>
          <cell r="G2628" t="str">
            <v>LC</v>
          </cell>
          <cell r="P2628" t="str">
            <v>Y</v>
          </cell>
          <cell r="Q2628" t="str">
            <v>Y</v>
          </cell>
          <cell r="V2628" t="str">
            <v>Pyrrhura rhodogaster (10)</v>
          </cell>
          <cell r="X2628" t="str">
            <v xml:space="preserve">Pyrrhura perlata, Pearly Parakeet (Sibley and Monroe 1990, 1993) takes the name P. lepida following Collar (1997) because P. rhodogaster, Crimson-bellied Parakeet (Sibley and Monroe 1990, 1993) takes the name P. perlata following discovery that types of the name perlata were immatures of this form. </v>
          </cell>
        </row>
        <row r="2629">
          <cell r="C2629" t="str">
            <v>Green-cheeked Parakeet</v>
          </cell>
          <cell r="D2629" t="str">
            <v>Pyrrhura molinae</v>
          </cell>
          <cell r="E2629" t="str">
            <v>(Massena &amp; Souancé, 1854)</v>
          </cell>
          <cell r="F2629" t="str">
            <v>R</v>
          </cell>
          <cell r="G2629" t="str">
            <v>LC</v>
          </cell>
          <cell r="P2629" t="str">
            <v>Y</v>
          </cell>
          <cell r="Q2629" t="str">
            <v>Y</v>
          </cell>
          <cell r="R2629" t="str">
            <v>Y</v>
          </cell>
          <cell r="X2629" t="str">
            <v>Pyrrhura hypoxantha was treated as a species in Collar and Andrew (1988) but subsequently it has been regarded as an invalid species with specimens considered to be aberrant Green-cheeked Parakeets P. molinae Collar (1997), Juniper and Parr (1998).</v>
          </cell>
        </row>
        <row r="2630">
          <cell r="D2630" t="str">
            <v>Pyrrhura hypoxantha</v>
          </cell>
          <cell r="E2630" t="str">
            <v>(Collar &amp; Andrew, 1988)</v>
          </cell>
          <cell r="F2630" t="str">
            <v>NR</v>
          </cell>
          <cell r="G2630" t="str">
            <v>NR</v>
          </cell>
          <cell r="T2630" t="str">
            <v>Y</v>
          </cell>
          <cell r="U2630" t="str">
            <v>Meyer de Schauensee (1970)</v>
          </cell>
          <cell r="X2630" t="str">
            <v>This taxon was treated as a species in Collar and Andrew (1988) but subsequently it has been regarded as an invalid species with specimens considered to be aberrant Green-cheeked Parakeets P. molinae Collar (1997), Juniper and Parr (1998).</v>
          </cell>
        </row>
        <row r="2631">
          <cell r="C2631" t="str">
            <v>Painted Parakeet</v>
          </cell>
          <cell r="D2631" t="str">
            <v>Pyrrhura picta</v>
          </cell>
          <cell r="E2631" t="str">
            <v>(Müller, 1776)</v>
          </cell>
          <cell r="F2631" t="str">
            <v>R</v>
          </cell>
          <cell r="G2631" t="str">
            <v>LC</v>
          </cell>
          <cell r="I2631" t="str">
            <v>Y</v>
          </cell>
          <cell r="P2631" t="str">
            <v>Y</v>
          </cell>
          <cell r="Q2631" t="str">
            <v>Y</v>
          </cell>
          <cell r="R2631" t="str">
            <v>Y</v>
          </cell>
        </row>
        <row r="2632">
          <cell r="D2632" t="str">
            <v>Pyrrhura leucotis</v>
          </cell>
          <cell r="E2632" t="str">
            <v>(Kuhl, 1820)</v>
          </cell>
          <cell r="F2632" t="str">
            <v>NR</v>
          </cell>
          <cell r="G2632" t="str">
            <v>NR</v>
          </cell>
          <cell r="Q2632" t="str">
            <v>Y</v>
          </cell>
          <cell r="R2632" t="str">
            <v>Y</v>
          </cell>
          <cell r="X2632" t="str">
            <v>Pyrrhura leucotis (Sibley and Monroe 1990, 1993) has been split into P. leucotis, P. griseipectus and P. pfrimeri following SACC (2005).</v>
          </cell>
        </row>
        <row r="2633">
          <cell r="C2633" t="str">
            <v>Maroon-faced Parakeet</v>
          </cell>
          <cell r="D2633" t="str">
            <v>Pyrrhura leucotis</v>
          </cell>
          <cell r="E2633" t="str">
            <v>(Kuhl, 1820)</v>
          </cell>
          <cell r="F2633" t="str">
            <v>R</v>
          </cell>
          <cell r="G2633" t="str">
            <v>NT</v>
          </cell>
          <cell r="P2633" t="str">
            <v>Y</v>
          </cell>
          <cell r="W2633" t="str">
            <v>White-eared Parakeet (15)</v>
          </cell>
          <cell r="X2633" t="str">
            <v>Pyrrhura leucotis (Sibley and Monroe 1990, 1993) has been split into P. leucotis, P. griseipectus and P. pfrimeri following SACC (2005).</v>
          </cell>
        </row>
        <row r="2634">
          <cell r="C2634" t="str">
            <v>Grey-breasted Parakeet</v>
          </cell>
          <cell r="D2634" t="str">
            <v>Pyrrhura griseipectus</v>
          </cell>
          <cell r="E2634" t="str">
            <v>Salvadori, 1900</v>
          </cell>
          <cell r="F2634" t="str">
            <v>R</v>
          </cell>
          <cell r="G2634" t="str">
            <v>CR</v>
          </cell>
          <cell r="P2634" t="str">
            <v>Y</v>
          </cell>
          <cell r="W2634" t="str">
            <v>Gray-breasted Parakeet (9)</v>
          </cell>
          <cell r="X2634" t="str">
            <v>Pyrrhura leucotis (Sibley and Monroe 1990, 1993) has been split into P. leucotis, P. griseipectus and P. pfrimeri following SACC (2005).</v>
          </cell>
        </row>
        <row r="2635">
          <cell r="C2635" t="str">
            <v>Pfrimer's Parakeet</v>
          </cell>
          <cell r="D2635" t="str">
            <v>Pyrrhura pfrimeri</v>
          </cell>
          <cell r="E2635" t="str">
            <v>Miranda-Ribeiro, 1920</v>
          </cell>
          <cell r="F2635" t="str">
            <v>R</v>
          </cell>
          <cell r="G2635" t="str">
            <v>EN</v>
          </cell>
          <cell r="P2635" t="str">
            <v>Y</v>
          </cell>
          <cell r="X2635" t="str">
            <v>Pyrrhura leucotis (Sibley and Monroe 1990, 1993) has been split into P. leucotis, P. griseipectus and P. pfrimeri following SACC (2005).</v>
          </cell>
        </row>
        <row r="2636">
          <cell r="C2636" t="str">
            <v>Santa Marta Parakeet</v>
          </cell>
          <cell r="D2636" t="str">
            <v>Pyrrhura viridicata</v>
          </cell>
          <cell r="E2636" t="str">
            <v>Todd, 1913</v>
          </cell>
          <cell r="F2636" t="str">
            <v>R</v>
          </cell>
          <cell r="G2636" t="str">
            <v>EN</v>
          </cell>
          <cell r="P2636" t="str">
            <v>Y</v>
          </cell>
          <cell r="Q2636" t="str">
            <v>Y</v>
          </cell>
          <cell r="R2636" t="str">
            <v>Y</v>
          </cell>
        </row>
        <row r="2637">
          <cell r="C2637" t="str">
            <v>Fiery-shouldered Parakeet</v>
          </cell>
          <cell r="D2637" t="str">
            <v>Pyrrhura egregia</v>
          </cell>
          <cell r="E2637" t="str">
            <v>(Sclater, 1881)</v>
          </cell>
          <cell r="F2637" t="str">
            <v>R</v>
          </cell>
          <cell r="G2637" t="str">
            <v>LC</v>
          </cell>
          <cell r="P2637" t="str">
            <v>Y</v>
          </cell>
          <cell r="Q2637" t="str">
            <v>Y</v>
          </cell>
          <cell r="R2637" t="str">
            <v>Y</v>
          </cell>
        </row>
        <row r="2638">
          <cell r="C2638" t="str">
            <v>Maroon-tailed Parakeet</v>
          </cell>
          <cell r="D2638" t="str">
            <v>Pyrrhura melanura</v>
          </cell>
          <cell r="E2638" t="str">
            <v>(Spix, 1824)</v>
          </cell>
          <cell r="F2638" t="str">
            <v>R</v>
          </cell>
          <cell r="G2638" t="str">
            <v>LC</v>
          </cell>
          <cell r="P2638" t="str">
            <v>Y</v>
          </cell>
          <cell r="Q2638" t="str">
            <v>Y</v>
          </cell>
          <cell r="R2638" t="str">
            <v>Y</v>
          </cell>
          <cell r="X2638" t="str">
            <v>Pyrrhura melanura (Sibley and Monroe 1990, 1993) was provisionally split into P. melanura and P. chapmani by Stotz et al. (1996) but this treatment has not been adopted, following SACC (2005).</v>
          </cell>
        </row>
        <row r="2639">
          <cell r="D2639" t="str">
            <v>Pyrrhura chapmani</v>
          </cell>
          <cell r="E2639" t="str">
            <v>Bond &amp; Meyer de Schauensee, 1940</v>
          </cell>
          <cell r="F2639" t="str">
            <v>NR</v>
          </cell>
          <cell r="G2639" t="str">
            <v>NR</v>
          </cell>
          <cell r="R2639" t="str">
            <v>Y</v>
          </cell>
          <cell r="X2639" t="str">
            <v>Pyrrhura melanura (Sibley and Monroe 1990, 1993) was provisionally split into P. melanura and P. chapmani by Stotz et al. (1996) but this treatment has not been adopted, following SACC (2005).</v>
          </cell>
        </row>
        <row r="2640">
          <cell r="C2640" t="str">
            <v>El Oro Parakeet</v>
          </cell>
          <cell r="D2640" t="str">
            <v>Pyrrhura orcesi</v>
          </cell>
          <cell r="E2640" t="str">
            <v>Ridgely &amp; Robbins, 1988</v>
          </cell>
          <cell r="F2640" t="str">
            <v>R</v>
          </cell>
          <cell r="G2640" t="str">
            <v>EN</v>
          </cell>
          <cell r="P2640" t="str">
            <v>Y</v>
          </cell>
          <cell r="Q2640" t="str">
            <v>Y</v>
          </cell>
          <cell r="R2640" t="str">
            <v>Y</v>
          </cell>
        </row>
        <row r="2641">
          <cell r="C2641" t="str">
            <v>Black-capped Parakeet</v>
          </cell>
          <cell r="D2641" t="str">
            <v>Pyrrhura rupicola</v>
          </cell>
          <cell r="E2641" t="str">
            <v>(Tschudi, 1844)</v>
          </cell>
          <cell r="F2641" t="str">
            <v>R</v>
          </cell>
          <cell r="G2641" t="str">
            <v>LC</v>
          </cell>
          <cell r="P2641" t="str">
            <v>Y</v>
          </cell>
          <cell r="Q2641" t="str">
            <v>Y</v>
          </cell>
          <cell r="R2641" t="str">
            <v>Y</v>
          </cell>
        </row>
        <row r="2642">
          <cell r="C2642" t="str">
            <v>White-necked Parakeet</v>
          </cell>
          <cell r="D2642" t="str">
            <v>Pyrrhura albipectus</v>
          </cell>
          <cell r="E2642" t="str">
            <v>Chapman, 1914</v>
          </cell>
          <cell r="F2642" t="str">
            <v>R</v>
          </cell>
          <cell r="G2642" t="str">
            <v>VU</v>
          </cell>
          <cell r="P2642" t="str">
            <v>Y</v>
          </cell>
          <cell r="Q2642" t="str">
            <v>Y</v>
          </cell>
          <cell r="R2642" t="str">
            <v>Y</v>
          </cell>
          <cell r="W2642" t="str">
            <v>White-breasted Parakeet (15)</v>
          </cell>
        </row>
        <row r="2643">
          <cell r="C2643" t="str">
            <v>Flame-winged Parakeet</v>
          </cell>
          <cell r="D2643" t="str">
            <v>Pyrrhura calliptera</v>
          </cell>
          <cell r="E2643" t="str">
            <v>(Massena &amp; Souancé, 1854)</v>
          </cell>
          <cell r="F2643" t="str">
            <v>R</v>
          </cell>
          <cell r="G2643" t="str">
            <v>VU</v>
          </cell>
          <cell r="P2643" t="str">
            <v>Y</v>
          </cell>
          <cell r="Q2643" t="str">
            <v>Y</v>
          </cell>
          <cell r="R2643" t="str">
            <v>Y</v>
          </cell>
          <cell r="W2643" t="str">
            <v>Brown-breasted Parakeet (9); Brown-breasted Parakeet (10); Brown-breasted Parakeet (11)</v>
          </cell>
        </row>
        <row r="2644">
          <cell r="C2644" t="str">
            <v>Red-eared Parakeet</v>
          </cell>
          <cell r="D2644" t="str">
            <v>Pyrrhura hoematotis</v>
          </cell>
          <cell r="E2644" t="str">
            <v>Souancé, 1857</v>
          </cell>
          <cell r="F2644" t="str">
            <v>R</v>
          </cell>
          <cell r="G2644" t="str">
            <v>LC</v>
          </cell>
          <cell r="P2644" t="str">
            <v>Y</v>
          </cell>
          <cell r="Q2644" t="str">
            <v>Y</v>
          </cell>
          <cell r="R2644" t="str">
            <v>Y</v>
          </cell>
          <cell r="W2644" t="str">
            <v>Blood-eared Parakeet (15)</v>
          </cell>
        </row>
        <row r="2645">
          <cell r="C2645" t="str">
            <v>Rose-headed Parakeet</v>
          </cell>
          <cell r="D2645" t="str">
            <v>Pyrrhura rhodocephala</v>
          </cell>
          <cell r="E2645" t="str">
            <v>(Sclater &amp; Salvin, 1871)</v>
          </cell>
          <cell r="F2645" t="str">
            <v>R</v>
          </cell>
          <cell r="G2645" t="str">
            <v>LC</v>
          </cell>
          <cell r="P2645" t="str">
            <v>Y</v>
          </cell>
          <cell r="Q2645" t="str">
            <v>Y</v>
          </cell>
          <cell r="R2645" t="str">
            <v>Y</v>
          </cell>
          <cell r="W2645" t="str">
            <v>Rose-crowned Parakeet (15)</v>
          </cell>
        </row>
        <row r="2646">
          <cell r="C2646" t="str">
            <v>Sulphur-winged Parakeet</v>
          </cell>
          <cell r="D2646" t="str">
            <v>Pyrrhura hoffmanni</v>
          </cell>
          <cell r="E2646" t="str">
            <v>(Cabanis, 1861)</v>
          </cell>
          <cell r="F2646" t="str">
            <v>R</v>
          </cell>
          <cell r="G2646" t="str">
            <v>LC</v>
          </cell>
          <cell r="I2646" t="str">
            <v>Y</v>
          </cell>
          <cell r="Q2646" t="str">
            <v>Y</v>
          </cell>
          <cell r="R2646" t="str">
            <v>Y</v>
          </cell>
        </row>
        <row r="2647">
          <cell r="C2647" t="str">
            <v>Mauritius Grey Parrot</v>
          </cell>
          <cell r="D2647" t="str">
            <v>Lophopsittacus bensoni</v>
          </cell>
          <cell r="E2647" t="str">
            <v>Holyoak, 1973</v>
          </cell>
          <cell r="F2647" t="str">
            <v>R</v>
          </cell>
          <cell r="G2647" t="str">
            <v>EX</v>
          </cell>
          <cell r="K2647" t="str">
            <v>Y</v>
          </cell>
        </row>
        <row r="2648">
          <cell r="C2648" t="str">
            <v>Broad-billed Parrot</v>
          </cell>
          <cell r="D2648" t="str">
            <v>Lophopsittacus mauritianus</v>
          </cell>
          <cell r="E2648" t="str">
            <v>(Owen, 1866)</v>
          </cell>
          <cell r="F2648" t="str">
            <v>R</v>
          </cell>
          <cell r="G2648" t="str">
            <v>EX</v>
          </cell>
          <cell r="K2648" t="str">
            <v>Y</v>
          </cell>
        </row>
        <row r="2649">
          <cell r="C2649" t="str">
            <v>Austral Parakeet</v>
          </cell>
          <cell r="D2649" t="str">
            <v>Enicognathus ferrugineus</v>
          </cell>
          <cell r="E2649" t="str">
            <v>(Müller, 1776)</v>
          </cell>
          <cell r="F2649" t="str">
            <v>R</v>
          </cell>
          <cell r="G2649" t="str">
            <v>LC</v>
          </cell>
          <cell r="P2649" t="str">
            <v>Y</v>
          </cell>
          <cell r="Q2649" t="str">
            <v>Y</v>
          </cell>
          <cell r="R2649" t="str">
            <v>Y</v>
          </cell>
        </row>
        <row r="2650">
          <cell r="C2650" t="str">
            <v>Slender-billed Parakeet</v>
          </cell>
          <cell r="D2650" t="str">
            <v>Enicognathus leptorhynchus</v>
          </cell>
          <cell r="E2650" t="str">
            <v>(King, 1831)</v>
          </cell>
          <cell r="F2650" t="str">
            <v>R</v>
          </cell>
          <cell r="G2650" t="str">
            <v>LC</v>
          </cell>
          <cell r="P2650" t="str">
            <v>Y</v>
          </cell>
          <cell r="Q2650" t="str">
            <v>Y</v>
          </cell>
          <cell r="R2650" t="str">
            <v>Y</v>
          </cell>
        </row>
        <row r="2651">
          <cell r="C2651" t="str">
            <v>Monk Parakeet</v>
          </cell>
          <cell r="D2651" t="str">
            <v>Myiopsitta monachus</v>
          </cell>
          <cell r="E2651" t="str">
            <v>(Boddaert, 1783)</v>
          </cell>
          <cell r="F2651" t="str">
            <v>R</v>
          </cell>
          <cell r="G2651" t="str">
            <v>LC</v>
          </cell>
          <cell r="H2651" t="str">
            <v>Y</v>
          </cell>
          <cell r="I2651" t="str">
            <v>Y</v>
          </cell>
          <cell r="P2651" t="str">
            <v>Y</v>
          </cell>
          <cell r="Q2651" t="str">
            <v>Y</v>
          </cell>
          <cell r="R2651" t="str">
            <v>Y</v>
          </cell>
        </row>
        <row r="2652">
          <cell r="C2652" t="str">
            <v>Grey-hooded Parakeet</v>
          </cell>
          <cell r="D2652" t="str">
            <v>Psilopsiagon aymara</v>
          </cell>
          <cell r="E2652" t="str">
            <v>(d'Orbigny, 1839)</v>
          </cell>
          <cell r="F2652" t="str">
            <v>R</v>
          </cell>
          <cell r="G2652" t="str">
            <v>LC</v>
          </cell>
          <cell r="P2652" t="str">
            <v>Y</v>
          </cell>
          <cell r="Q2652" t="str">
            <v>Y</v>
          </cell>
          <cell r="R2652" t="str">
            <v>Y</v>
          </cell>
          <cell r="V2652" t="str">
            <v>Bolborhynchus aymara (10); Bolborhynchus aymara (11)</v>
          </cell>
          <cell r="W2652" t="str">
            <v>Gray-hooded Parakeet (9)</v>
          </cell>
        </row>
        <row r="2653">
          <cell r="C2653" t="str">
            <v>Mountain Parakeet</v>
          </cell>
          <cell r="D2653" t="str">
            <v>Psilopsiagon aurifrons</v>
          </cell>
          <cell r="E2653" t="str">
            <v>(Lesson, 1830)</v>
          </cell>
          <cell r="F2653" t="str">
            <v>R</v>
          </cell>
          <cell r="G2653" t="str">
            <v>LC</v>
          </cell>
          <cell r="P2653" t="str">
            <v>Y</v>
          </cell>
          <cell r="Q2653" t="str">
            <v>Y</v>
          </cell>
          <cell r="R2653" t="str">
            <v>Y</v>
          </cell>
          <cell r="V2653" t="str">
            <v>Bolborhynchus aurifrons (10); Bolborhynchus aurifrons (11)</v>
          </cell>
        </row>
        <row r="2654">
          <cell r="C2654" t="str">
            <v>Barred Parakeet</v>
          </cell>
          <cell r="D2654" t="str">
            <v>Bolborhynchus lineola</v>
          </cell>
          <cell r="E2654" t="str">
            <v>(Cassin, 1853)</v>
          </cell>
          <cell r="F2654" t="str">
            <v>R</v>
          </cell>
          <cell r="G2654" t="str">
            <v>LC</v>
          </cell>
          <cell r="I2654" t="str">
            <v>Y</v>
          </cell>
          <cell r="P2654" t="str">
            <v>Y</v>
          </cell>
          <cell r="Q2654" t="str">
            <v>Y</v>
          </cell>
          <cell r="R2654" t="str">
            <v>Y</v>
          </cell>
        </row>
        <row r="2655">
          <cell r="C2655" t="str">
            <v>Andean Parakeet</v>
          </cell>
          <cell r="D2655" t="str">
            <v>Bolborhynchus orbygnesius</v>
          </cell>
          <cell r="E2655" t="str">
            <v>(Souancé, 1856)</v>
          </cell>
          <cell r="F2655" t="str">
            <v>R</v>
          </cell>
          <cell r="G2655" t="str">
            <v>LC</v>
          </cell>
          <cell r="P2655" t="str">
            <v>Y</v>
          </cell>
          <cell r="Q2655" t="str">
            <v>Y</v>
          </cell>
          <cell r="R2655" t="str">
            <v>Y</v>
          </cell>
        </row>
        <row r="2656">
          <cell r="C2656" t="str">
            <v>Rufous-fronted Parakeet</v>
          </cell>
          <cell r="D2656" t="str">
            <v>Bolborhynchus ferrugineifrons</v>
          </cell>
          <cell r="E2656" t="str">
            <v>(Lawrence, 1880)</v>
          </cell>
          <cell r="F2656" t="str">
            <v>R</v>
          </cell>
          <cell r="G2656" t="str">
            <v>VU</v>
          </cell>
          <cell r="P2656" t="str">
            <v>Y</v>
          </cell>
          <cell r="Q2656" t="str">
            <v>Y</v>
          </cell>
          <cell r="R2656" t="str">
            <v>Y</v>
          </cell>
        </row>
        <row r="2657">
          <cell r="C2657" t="str">
            <v>Mexican Parrotlet</v>
          </cell>
          <cell r="D2657" t="str">
            <v>Forpus cyanopygius</v>
          </cell>
          <cell r="E2657" t="str">
            <v>(Souancé, 1856)</v>
          </cell>
          <cell r="F2657" t="str">
            <v>R</v>
          </cell>
          <cell r="G2657" t="str">
            <v>LC</v>
          </cell>
          <cell r="I2657" t="str">
            <v>Y</v>
          </cell>
          <cell r="Q2657" t="str">
            <v>Y</v>
          </cell>
          <cell r="R2657" t="str">
            <v>Y</v>
          </cell>
        </row>
        <row r="2658">
          <cell r="C2658" t="str">
            <v>Green-rumped Parrotlet</v>
          </cell>
          <cell r="D2658" t="str">
            <v>Forpus passerinus</v>
          </cell>
          <cell r="E2658" t="str">
            <v>(Linnaeus, 1758)</v>
          </cell>
          <cell r="F2658" t="str">
            <v>R</v>
          </cell>
          <cell r="G2658" t="str">
            <v>LC</v>
          </cell>
          <cell r="I2658" t="str">
            <v>Y</v>
          </cell>
          <cell r="P2658" t="str">
            <v>Y</v>
          </cell>
          <cell r="Q2658" t="str">
            <v>Y</v>
          </cell>
          <cell r="R2658" t="str">
            <v>Y</v>
          </cell>
        </row>
        <row r="2659">
          <cell r="C2659" t="str">
            <v>Blue-winged Parrotlet</v>
          </cell>
          <cell r="D2659" t="str">
            <v>Forpus xanthopterygius</v>
          </cell>
          <cell r="E2659" t="str">
            <v>(Taczanowski, 1883)</v>
          </cell>
          <cell r="F2659" t="str">
            <v>R</v>
          </cell>
          <cell r="G2659" t="str">
            <v>LC</v>
          </cell>
          <cell r="P2659" t="str">
            <v>Y</v>
          </cell>
          <cell r="Q2659" t="str">
            <v>Y</v>
          </cell>
          <cell r="R2659" t="str">
            <v>Y</v>
          </cell>
          <cell r="V2659" t="str">
            <v>Forpus crassirostris (11)</v>
          </cell>
          <cell r="X2659" t="str">
            <v>Use of the specific name xanthopterygius follows Whitney and Pacheco (1999).</v>
          </cell>
        </row>
        <row r="2660">
          <cell r="C2660" t="str">
            <v>Spectacled Parrotlet</v>
          </cell>
          <cell r="D2660" t="str">
            <v>Forpus conspicillatus</v>
          </cell>
          <cell r="E2660" t="str">
            <v>(Lafresnaye, 1848)</v>
          </cell>
          <cell r="F2660" t="str">
            <v>R</v>
          </cell>
          <cell r="G2660" t="str">
            <v>LC</v>
          </cell>
          <cell r="I2660" t="str">
            <v>Y</v>
          </cell>
          <cell r="P2660" t="str">
            <v>Y</v>
          </cell>
          <cell r="Q2660" t="str">
            <v>Y</v>
          </cell>
          <cell r="R2660" t="str">
            <v>Y</v>
          </cell>
        </row>
        <row r="2661">
          <cell r="C2661" t="str">
            <v>Dusky-billed Parrotlet</v>
          </cell>
          <cell r="D2661" t="str">
            <v>Forpus modestus</v>
          </cell>
          <cell r="E2661" t="str">
            <v>(Gray, 1859)</v>
          </cell>
          <cell r="F2661" t="str">
            <v>R</v>
          </cell>
          <cell r="G2661" t="str">
            <v>LC</v>
          </cell>
          <cell r="P2661" t="str">
            <v>Y</v>
          </cell>
          <cell r="Q2661" t="str">
            <v>Y</v>
          </cell>
          <cell r="R2661" t="str">
            <v>Y</v>
          </cell>
          <cell r="V2661" t="str">
            <v>Forpus sclateri (9); Forpus sclateri (10); Forpus sclateri (11)</v>
          </cell>
          <cell r="X2661" t="str">
            <v>Change of specific name from sclateri to modestus follows Pacheco and Whitney (2006).</v>
          </cell>
        </row>
        <row r="2662">
          <cell r="C2662" t="str">
            <v>Pacific Parrotlet</v>
          </cell>
          <cell r="D2662" t="str">
            <v>Forpus coelestis</v>
          </cell>
          <cell r="E2662" t="str">
            <v>(Lesson, 1847)</v>
          </cell>
          <cell r="F2662" t="str">
            <v>R</v>
          </cell>
          <cell r="G2662" t="str">
            <v>LC</v>
          </cell>
          <cell r="P2662" t="str">
            <v>Y</v>
          </cell>
          <cell r="Q2662" t="str">
            <v>Y</v>
          </cell>
          <cell r="R2662" t="str">
            <v>Y</v>
          </cell>
        </row>
        <row r="2663">
          <cell r="C2663" t="str">
            <v>Yellow-faced Parrotlet</v>
          </cell>
          <cell r="D2663" t="str">
            <v>Forpus xanthops</v>
          </cell>
          <cell r="E2663" t="str">
            <v>(Salvin, 1895)</v>
          </cell>
          <cell r="F2663" t="str">
            <v>R</v>
          </cell>
          <cell r="G2663" t="str">
            <v>VU</v>
          </cell>
          <cell r="P2663" t="str">
            <v>Y</v>
          </cell>
          <cell r="Q2663" t="str">
            <v>Y</v>
          </cell>
          <cell r="R2663" t="str">
            <v>Y</v>
          </cell>
        </row>
        <row r="2664">
          <cell r="C2664" t="str">
            <v>Plain Parakeet</v>
          </cell>
          <cell r="D2664" t="str">
            <v>Brotogeris tirica</v>
          </cell>
          <cell r="E2664" t="str">
            <v>(Gmelin, 1788)</v>
          </cell>
          <cell r="F2664" t="str">
            <v>R</v>
          </cell>
          <cell r="G2664" t="str">
            <v>LC</v>
          </cell>
          <cell r="P2664" t="str">
            <v>Y</v>
          </cell>
          <cell r="Q2664" t="str">
            <v>Y</v>
          </cell>
          <cell r="R2664" t="str">
            <v>Y</v>
          </cell>
        </row>
        <row r="2665">
          <cell r="C2665" t="str">
            <v>White-winged Parakeet</v>
          </cell>
          <cell r="D2665" t="str">
            <v>Brotogeris versicolurus</v>
          </cell>
          <cell r="E2665" t="str">
            <v>(Müller, 1776)</v>
          </cell>
          <cell r="F2665" t="str">
            <v>R</v>
          </cell>
          <cell r="G2665" t="str">
            <v>LC</v>
          </cell>
          <cell r="I2665" t="str">
            <v>Y</v>
          </cell>
          <cell r="P2665" t="str">
            <v>Y</v>
          </cell>
          <cell r="Q2665" t="str">
            <v>Y</v>
          </cell>
          <cell r="R2665" t="str">
            <v>Y</v>
          </cell>
          <cell r="W2665" t="str">
            <v>Canary-winged Parakeet (9); Canary-winged Parakeet (10); Canary-winged Parakeet (11)</v>
          </cell>
        </row>
        <row r="2666">
          <cell r="C2666" t="str">
            <v>Yellow-chevroned Parakeet</v>
          </cell>
          <cell r="D2666" t="str">
            <v>Brotogeris chiriri</v>
          </cell>
          <cell r="E2666" t="str">
            <v>(Vieillot, 1818)</v>
          </cell>
          <cell r="F2666" t="str">
            <v>R</v>
          </cell>
          <cell r="G2666" t="str">
            <v>LC</v>
          </cell>
          <cell r="P2666" t="str">
            <v>Y</v>
          </cell>
          <cell r="Q2666" t="str">
            <v>Y</v>
          </cell>
          <cell r="R2666" t="str">
            <v>Y</v>
          </cell>
        </row>
        <row r="2667">
          <cell r="C2667" t="str">
            <v>Grey-cheeked Parakeet</v>
          </cell>
          <cell r="D2667" t="str">
            <v>Brotogeris pyrrhoptera</v>
          </cell>
          <cell r="E2667" t="str">
            <v>(Latham, 1801)</v>
          </cell>
          <cell r="F2667" t="str">
            <v>R</v>
          </cell>
          <cell r="G2667" t="str">
            <v>EN</v>
          </cell>
          <cell r="P2667" t="str">
            <v>Y</v>
          </cell>
          <cell r="Q2667" t="str">
            <v>Y</v>
          </cell>
          <cell r="R2667" t="str">
            <v>Y</v>
          </cell>
          <cell r="V2667" t="str">
            <v>Brotogeris pyrrhopterus (10); Brotogeris pyrrhopterus (11)</v>
          </cell>
          <cell r="W2667" t="str">
            <v>Gray-cheeked Parakeet (9)</v>
          </cell>
          <cell r="X2667" t="str">
            <v>Gender agreement of species name follows David and Gosselin (2002b).</v>
          </cell>
        </row>
        <row r="2668">
          <cell r="C2668" t="str">
            <v>Orange-chinned Parakeet</v>
          </cell>
          <cell r="D2668" t="str">
            <v>Brotogeris jugularis</v>
          </cell>
          <cell r="E2668" t="str">
            <v>(Müller, 1776)</v>
          </cell>
          <cell r="F2668" t="str">
            <v>R</v>
          </cell>
          <cell r="G2668" t="str">
            <v>LC</v>
          </cell>
          <cell r="I2668" t="str">
            <v>Y</v>
          </cell>
          <cell r="P2668" t="str">
            <v>Y</v>
          </cell>
          <cell r="Q2668" t="str">
            <v>Y</v>
          </cell>
          <cell r="R2668" t="str">
            <v>Y</v>
          </cell>
        </row>
        <row r="2669">
          <cell r="C2669" t="str">
            <v>Cobalt-winged Parakeet</v>
          </cell>
          <cell r="D2669" t="str">
            <v>Brotogeris cyanoptera</v>
          </cell>
          <cell r="E2669" t="str">
            <v>(Salvadori, 1891)</v>
          </cell>
          <cell r="F2669" t="str">
            <v>R</v>
          </cell>
          <cell r="G2669" t="str">
            <v>LC</v>
          </cell>
          <cell r="P2669" t="str">
            <v>Y</v>
          </cell>
          <cell r="Q2669" t="str">
            <v>Y</v>
          </cell>
          <cell r="R2669" t="str">
            <v>Y</v>
          </cell>
        </row>
        <row r="2670">
          <cell r="C2670" t="str">
            <v>Golden-winged Parakeet</v>
          </cell>
          <cell r="D2670" t="str">
            <v>Brotogeris chrysoptera</v>
          </cell>
          <cell r="E2670" t="str">
            <v>(Linnaeus, 1766)</v>
          </cell>
          <cell r="F2670" t="str">
            <v>R</v>
          </cell>
          <cell r="G2670" t="str">
            <v>LC</v>
          </cell>
          <cell r="P2670" t="str">
            <v>Y</v>
          </cell>
          <cell r="Q2670" t="str">
            <v>Y</v>
          </cell>
          <cell r="R2670" t="str">
            <v>Y</v>
          </cell>
          <cell r="V2670" t="str">
            <v>Brotogeris chrysopterus (10); Brotogeris chrysopterus (11)</v>
          </cell>
          <cell r="X2670" t="str">
            <v>Gender agreement of species name follows David and Gosselin (2002b).</v>
          </cell>
        </row>
        <row r="2671">
          <cell r="C2671" t="str">
            <v>Tui Parakeet</v>
          </cell>
          <cell r="D2671" t="str">
            <v>Brotogeris sanctithomae</v>
          </cell>
          <cell r="E2671" t="str">
            <v>(Müller, 1776)</v>
          </cell>
          <cell r="F2671" t="str">
            <v>R</v>
          </cell>
          <cell r="G2671" t="str">
            <v>LC</v>
          </cell>
          <cell r="P2671" t="str">
            <v>Y</v>
          </cell>
          <cell r="Q2671" t="str">
            <v>Y</v>
          </cell>
          <cell r="R2671" t="str">
            <v>Y</v>
          </cell>
        </row>
        <row r="2672">
          <cell r="C2672" t="str">
            <v>Tepui Parrotlet</v>
          </cell>
          <cell r="D2672" t="str">
            <v>Nannopsittaca panychlora</v>
          </cell>
          <cell r="E2672" t="str">
            <v>(Salvin &amp; Godman, 1883)</v>
          </cell>
          <cell r="F2672" t="str">
            <v>R</v>
          </cell>
          <cell r="G2672" t="str">
            <v>LC</v>
          </cell>
          <cell r="P2672" t="str">
            <v>Y</v>
          </cell>
          <cell r="Q2672" t="str">
            <v>Y</v>
          </cell>
          <cell r="R2672" t="str">
            <v>Y</v>
          </cell>
        </row>
        <row r="2673">
          <cell r="C2673" t="str">
            <v>Amazonian Parrotlet</v>
          </cell>
          <cell r="D2673" t="str">
            <v>Nannopsittaca dachilleae</v>
          </cell>
          <cell r="E2673" t="str">
            <v>O'Neil, Munn &amp; Franke, 1991</v>
          </cell>
          <cell r="F2673" t="str">
            <v>R</v>
          </cell>
          <cell r="G2673" t="str">
            <v>NT</v>
          </cell>
          <cell r="P2673" t="str">
            <v>Y</v>
          </cell>
          <cell r="Q2673" t="str">
            <v>Y</v>
          </cell>
          <cell r="R2673" t="str">
            <v>Y</v>
          </cell>
          <cell r="W2673" t="str">
            <v>Manu Parrotlet (15)</v>
          </cell>
        </row>
        <row r="2674">
          <cell r="C2674" t="str">
            <v>Lilac-tailed Parrotlet</v>
          </cell>
          <cell r="D2674" t="str">
            <v>Touit batavicus</v>
          </cell>
          <cell r="E2674" t="str">
            <v>(Boddaert, 1783)</v>
          </cell>
          <cell r="F2674" t="str">
            <v>R</v>
          </cell>
          <cell r="G2674" t="str">
            <v>LC</v>
          </cell>
          <cell r="P2674" t="str">
            <v>Y</v>
          </cell>
          <cell r="Q2674" t="str">
            <v>Y</v>
          </cell>
          <cell r="R2674" t="str">
            <v>Y</v>
          </cell>
          <cell r="V2674" t="str">
            <v>Touit batavica (10); Touit batavica (11)</v>
          </cell>
          <cell r="X2674" t="str">
            <v>Gender agreement of species name follows David and Gosselin (2002b).</v>
          </cell>
        </row>
        <row r="2675">
          <cell r="C2675" t="str">
            <v>Scarlet-shouldered Parrotlet</v>
          </cell>
          <cell r="D2675" t="str">
            <v>Touit huetii</v>
          </cell>
          <cell r="E2675" t="str">
            <v>(Temminck, 1830)</v>
          </cell>
          <cell r="F2675" t="str">
            <v>R</v>
          </cell>
          <cell r="G2675" t="str">
            <v>LC</v>
          </cell>
          <cell r="P2675" t="str">
            <v>Y</v>
          </cell>
          <cell r="Q2675" t="str">
            <v>Y</v>
          </cell>
          <cell r="R2675" t="str">
            <v>Y</v>
          </cell>
        </row>
        <row r="2676">
          <cell r="C2676" t="str">
            <v>Red-fronted Parrotlet</v>
          </cell>
          <cell r="D2676" t="str">
            <v>Touit costaricensis</v>
          </cell>
          <cell r="E2676" t="str">
            <v>(Cory, 1913)</v>
          </cell>
          <cell r="F2676" t="str">
            <v>R</v>
          </cell>
          <cell r="G2676" t="str">
            <v>VU</v>
          </cell>
          <cell r="I2676" t="str">
            <v>Y</v>
          </cell>
          <cell r="Q2676" t="str">
            <v>Y</v>
          </cell>
          <cell r="R2676" t="str">
            <v>Y</v>
          </cell>
        </row>
        <row r="2677">
          <cell r="C2677" t="str">
            <v>Blue-fronted Parrotlet</v>
          </cell>
          <cell r="D2677" t="str">
            <v>Touit dilectissimus</v>
          </cell>
          <cell r="E2677" t="str">
            <v>(Sclater &amp; Salvin, 1871)</v>
          </cell>
          <cell r="F2677" t="str">
            <v>R</v>
          </cell>
          <cell r="G2677" t="str">
            <v>LC</v>
          </cell>
          <cell r="I2677" t="str">
            <v>Y</v>
          </cell>
          <cell r="P2677" t="str">
            <v>Y</v>
          </cell>
          <cell r="Q2677" t="str">
            <v>Y</v>
          </cell>
          <cell r="R2677" t="str">
            <v>Y</v>
          </cell>
          <cell r="V2677" t="str">
            <v>Touit dilectissima (10); Touit dilectissima (11)</v>
          </cell>
          <cell r="X2677" t="str">
            <v>Gender agreement of species name follows David and Gosselin (2002b).</v>
          </cell>
        </row>
        <row r="2678">
          <cell r="C2678" t="str">
            <v>Sapphire-rumped Parrotlet</v>
          </cell>
          <cell r="D2678" t="str">
            <v>Touit purpuratus</v>
          </cell>
          <cell r="E2678" t="str">
            <v>(Gmelin, 1788)</v>
          </cell>
          <cell r="F2678" t="str">
            <v>R</v>
          </cell>
          <cell r="G2678" t="str">
            <v>LC</v>
          </cell>
          <cell r="P2678" t="str">
            <v>Y</v>
          </cell>
          <cell r="Q2678" t="str">
            <v>Y</v>
          </cell>
          <cell r="R2678" t="str">
            <v>Y</v>
          </cell>
          <cell r="V2678" t="str">
            <v>Touit purpurata (10); Touit purpurata (11)</v>
          </cell>
          <cell r="X2678" t="str">
            <v>Gender agreement of species name follows David and Gosselin (2002b).</v>
          </cell>
        </row>
        <row r="2679">
          <cell r="C2679" t="str">
            <v>Brown-backed Parrotlet</v>
          </cell>
          <cell r="D2679" t="str">
            <v>Touit melanonotus</v>
          </cell>
          <cell r="E2679" t="str">
            <v>(Wied, 1820)</v>
          </cell>
          <cell r="F2679" t="str">
            <v>R</v>
          </cell>
          <cell r="G2679" t="str">
            <v>EN</v>
          </cell>
          <cell r="P2679" t="str">
            <v>Y</v>
          </cell>
          <cell r="Q2679" t="str">
            <v>Y</v>
          </cell>
          <cell r="R2679" t="str">
            <v>Y</v>
          </cell>
          <cell r="V2679" t="str">
            <v>Touit melanonota (11)</v>
          </cell>
        </row>
        <row r="2680">
          <cell r="C2680" t="str">
            <v>Golden-tailed Parrotlet</v>
          </cell>
          <cell r="D2680" t="str">
            <v>Touit surdus</v>
          </cell>
          <cell r="E2680" t="str">
            <v>(Kuhl, 1820)</v>
          </cell>
          <cell r="F2680" t="str">
            <v>R</v>
          </cell>
          <cell r="G2680" t="str">
            <v>VU</v>
          </cell>
          <cell r="P2680" t="str">
            <v>Y</v>
          </cell>
          <cell r="Q2680" t="str">
            <v>Y</v>
          </cell>
          <cell r="R2680" t="str">
            <v>Y</v>
          </cell>
          <cell r="V2680" t="str">
            <v>Touit surda (10); Touit surda (11)</v>
          </cell>
          <cell r="X2680" t="str">
            <v>Gender agreement of species name follows David and Gosselin (2002b).</v>
          </cell>
        </row>
        <row r="2681">
          <cell r="C2681" t="str">
            <v>Spot-winged Parrotlet</v>
          </cell>
          <cell r="D2681" t="str">
            <v>Touit stictopterus</v>
          </cell>
          <cell r="E2681" t="str">
            <v>(Sclater, 1862)</v>
          </cell>
          <cell r="F2681" t="str">
            <v>R</v>
          </cell>
          <cell r="G2681" t="str">
            <v>VU</v>
          </cell>
          <cell r="P2681" t="str">
            <v>Y</v>
          </cell>
          <cell r="Q2681" t="str">
            <v>Y</v>
          </cell>
          <cell r="R2681" t="str">
            <v>Y</v>
          </cell>
          <cell r="V2681" t="str">
            <v>Touit stictoptera (10); Touit stictoptera (11)</v>
          </cell>
          <cell r="X2681" t="str">
            <v>Gender agreement of species name follows David and Gosselin (2002b).</v>
          </cell>
        </row>
        <row r="2682">
          <cell r="C2682" t="str">
            <v>Black-headed Parrot</v>
          </cell>
          <cell r="D2682" t="str">
            <v>Pionites melanocephalus</v>
          </cell>
          <cell r="E2682" t="str">
            <v>(Linnaeus, 1758)</v>
          </cell>
          <cell r="F2682" t="str">
            <v>R</v>
          </cell>
          <cell r="G2682" t="str">
            <v>LC</v>
          </cell>
          <cell r="P2682" t="str">
            <v>Y</v>
          </cell>
          <cell r="Q2682" t="str">
            <v>Y</v>
          </cell>
          <cell r="R2682" t="str">
            <v>Y</v>
          </cell>
          <cell r="V2682" t="str">
            <v>Pionites melanocephala (10); Pionites melanocephala (11)</v>
          </cell>
          <cell r="X2682" t="str">
            <v>Gender agreement of species name follows David and Gosselin (2002b).</v>
          </cell>
        </row>
        <row r="2683">
          <cell r="C2683" t="str">
            <v>White-bellied Parrot</v>
          </cell>
          <cell r="D2683" t="str">
            <v>Pionites leucogaster</v>
          </cell>
          <cell r="E2683" t="str">
            <v>(Kuhl, 1820)</v>
          </cell>
          <cell r="F2683" t="str">
            <v>R</v>
          </cell>
          <cell r="G2683" t="str">
            <v>LC</v>
          </cell>
          <cell r="P2683" t="str">
            <v>Y</v>
          </cell>
          <cell r="Q2683" t="str">
            <v>Y</v>
          </cell>
          <cell r="R2683" t="str">
            <v>Y</v>
          </cell>
        </row>
        <row r="2684">
          <cell r="C2684" t="str">
            <v>Brown-hooded Parrot</v>
          </cell>
          <cell r="D2684" t="str">
            <v>Pyrilia haematotis</v>
          </cell>
          <cell r="E2684" t="str">
            <v>(Sclater &amp; Salvin, 1860)</v>
          </cell>
          <cell r="F2684" t="str">
            <v>R</v>
          </cell>
          <cell r="G2684" t="str">
            <v>LC</v>
          </cell>
          <cell r="I2684" t="str">
            <v>Y</v>
          </cell>
          <cell r="P2684" t="str">
            <v>Y</v>
          </cell>
          <cell r="Q2684" t="str">
            <v>Y</v>
          </cell>
          <cell r="R2684" t="str">
            <v>Y</v>
          </cell>
          <cell r="V2684" t="str">
            <v>Pionopsitta haematotis (2); Pionopsitta haematotis (10); Pionopsitta haematotis (11)</v>
          </cell>
          <cell r="X2684" t="str">
            <v>Use of the genus Pyrilia follows SACC (2008).</v>
          </cell>
        </row>
        <row r="2685">
          <cell r="C2685" t="str">
            <v>Rose-faced Parrot</v>
          </cell>
          <cell r="D2685" t="str">
            <v>Pyrilia pulchra</v>
          </cell>
          <cell r="E2685" t="str">
            <v>(Berlepsch, 1897)</v>
          </cell>
          <cell r="F2685" t="str">
            <v>R</v>
          </cell>
          <cell r="G2685" t="str">
            <v>LC</v>
          </cell>
          <cell r="P2685" t="str">
            <v>Y</v>
          </cell>
          <cell r="Q2685" t="str">
            <v>Y</v>
          </cell>
          <cell r="R2685" t="str">
            <v>Y</v>
          </cell>
          <cell r="V2685" t="str">
            <v>Pionopsitta pulchra (10); Pionopsitta pulchra (11)</v>
          </cell>
          <cell r="X2685" t="str">
            <v>Use of the genus Pyrilia follows SACC (2008).</v>
          </cell>
        </row>
        <row r="2686">
          <cell r="C2686" t="str">
            <v>Saffron-headed Parrot</v>
          </cell>
          <cell r="D2686" t="str">
            <v>Pyrilia pyrilia</v>
          </cell>
          <cell r="E2686" t="str">
            <v>(Bonaparte, 1853)</v>
          </cell>
          <cell r="F2686" t="str">
            <v>R</v>
          </cell>
          <cell r="G2686" t="str">
            <v>NT</v>
          </cell>
          <cell r="I2686" t="str">
            <v>Y</v>
          </cell>
          <cell r="P2686" t="str">
            <v>Y</v>
          </cell>
          <cell r="Q2686" t="str">
            <v>Y</v>
          </cell>
          <cell r="R2686" t="str">
            <v>Y</v>
          </cell>
          <cell r="V2686" t="str">
            <v>Pionopsitta pyrilia (2); Pionopsitta pyrilia (10); Pionopsitta pyrilia (11)</v>
          </cell>
          <cell r="X2686" t="str">
            <v>Use of the genus Pyrilia follows SACC (2008).</v>
          </cell>
        </row>
        <row r="2687">
          <cell r="C2687" t="str">
            <v>Orange-cheeked Parrot</v>
          </cell>
          <cell r="D2687" t="str">
            <v>Pyrilia barrabandi</v>
          </cell>
          <cell r="E2687" t="str">
            <v>(Kuhl, 1820)</v>
          </cell>
          <cell r="F2687" t="str">
            <v>R</v>
          </cell>
          <cell r="G2687" t="str">
            <v>LC</v>
          </cell>
          <cell r="P2687" t="str">
            <v>Y</v>
          </cell>
          <cell r="Q2687" t="str">
            <v>Y</v>
          </cell>
          <cell r="R2687" t="str">
            <v>Y</v>
          </cell>
          <cell r="V2687" t="str">
            <v>Pionopsitta barrabandi (10); Pionopsitta barrabandi (11)</v>
          </cell>
          <cell r="X2687" t="str">
            <v>Use of the genus Pyrilia follows SACC (2008).</v>
          </cell>
        </row>
        <row r="2688">
          <cell r="C2688" t="str">
            <v>Caica Parrot</v>
          </cell>
          <cell r="D2688" t="str">
            <v>Pyrilia caica</v>
          </cell>
          <cell r="E2688" t="str">
            <v>(Latham, 1790)</v>
          </cell>
          <cell r="F2688" t="str">
            <v>R</v>
          </cell>
          <cell r="G2688" t="str">
            <v>LC</v>
          </cell>
          <cell r="P2688" t="str">
            <v>Y</v>
          </cell>
          <cell r="Q2688" t="str">
            <v>Y</v>
          </cell>
          <cell r="R2688" t="str">
            <v>Y</v>
          </cell>
          <cell r="V2688" t="str">
            <v>Pionopsitta caica (10); Pionopsitta caica (11)</v>
          </cell>
          <cell r="X2688" t="str">
            <v>Use of the genus Pyrilia follows SACC (2008).</v>
          </cell>
        </row>
        <row r="2689">
          <cell r="C2689" t="str">
            <v>Bald Parrot</v>
          </cell>
          <cell r="D2689" t="str">
            <v>Pyrilia aurantiocephala</v>
          </cell>
          <cell r="E2689" t="str">
            <v>(Gaban-Lima, Raposo &amp; Hofling, 2002)</v>
          </cell>
          <cell r="F2689" t="str">
            <v>R</v>
          </cell>
          <cell r="G2689" t="str">
            <v>NT</v>
          </cell>
          <cell r="P2689" t="str">
            <v>Y</v>
          </cell>
          <cell r="X2689" t="str">
            <v>Use of the genus Pyrilia follows SACC (2008).</v>
          </cell>
        </row>
        <row r="2690">
          <cell r="C2690" t="str">
            <v>Vulturine Parrot</v>
          </cell>
          <cell r="D2690" t="str">
            <v>Pyrilia vulturina</v>
          </cell>
          <cell r="E2690" t="str">
            <v>(Kuhl, 1820)</v>
          </cell>
          <cell r="F2690" t="str">
            <v>R</v>
          </cell>
          <cell r="G2690" t="str">
            <v>LC</v>
          </cell>
          <cell r="P2690" t="str">
            <v>Y</v>
          </cell>
          <cell r="Q2690" t="str">
            <v>Y</v>
          </cell>
          <cell r="R2690" t="str">
            <v>Y</v>
          </cell>
          <cell r="V2690" t="str">
            <v>Gypopsitta vulturina (10); Gypopsitta vulturina (11)</v>
          </cell>
          <cell r="X2690" t="str">
            <v>Use of the genus Pyrilia follows SACC (2008).</v>
          </cell>
        </row>
        <row r="2691">
          <cell r="C2691" t="str">
            <v>Black-winged Parrot</v>
          </cell>
          <cell r="D2691" t="str">
            <v>Hapalopsittaca melanotis</v>
          </cell>
          <cell r="E2691" t="str">
            <v>(Lafresnaye, 1847)</v>
          </cell>
          <cell r="F2691" t="str">
            <v>R</v>
          </cell>
          <cell r="G2691" t="str">
            <v>LC</v>
          </cell>
          <cell r="P2691" t="str">
            <v>Y</v>
          </cell>
          <cell r="Q2691" t="str">
            <v>Y</v>
          </cell>
          <cell r="R2691" t="str">
            <v>Y</v>
          </cell>
        </row>
        <row r="2692">
          <cell r="C2692" t="str">
            <v>Rusty-faced Parrot</v>
          </cell>
          <cell r="D2692" t="str">
            <v>Hapalopsittaca amazonina</v>
          </cell>
          <cell r="E2692" t="str">
            <v>(Des Murs, 1845)</v>
          </cell>
          <cell r="F2692" t="str">
            <v>R</v>
          </cell>
          <cell r="G2692" t="str">
            <v>VU</v>
          </cell>
          <cell r="P2692" t="str">
            <v>Y</v>
          </cell>
          <cell r="Q2692" t="str">
            <v>Y</v>
          </cell>
          <cell r="R2692" t="str">
            <v>Y</v>
          </cell>
        </row>
        <row r="2693">
          <cell r="C2693" t="str">
            <v>Indigo-winged Parrot</v>
          </cell>
          <cell r="D2693" t="str">
            <v>Hapalopsittaca fuertesi</v>
          </cell>
          <cell r="E2693" t="str">
            <v>(Chapman, 1912)</v>
          </cell>
          <cell r="F2693" t="str">
            <v>R</v>
          </cell>
          <cell r="G2693" t="str">
            <v>CR</v>
          </cell>
          <cell r="P2693" t="str">
            <v>Y</v>
          </cell>
          <cell r="Q2693" t="str">
            <v>Y</v>
          </cell>
          <cell r="R2693" t="str">
            <v>Y</v>
          </cell>
          <cell r="W2693" t="str">
            <v>Fuertes's Parrot (15)</v>
          </cell>
        </row>
        <row r="2694">
          <cell r="C2694" t="str">
            <v>Red-faced Parrot</v>
          </cell>
          <cell r="D2694" t="str">
            <v>Hapalopsittaca pyrrhops</v>
          </cell>
          <cell r="E2694" t="str">
            <v>(Salvin, 1876)</v>
          </cell>
          <cell r="F2694" t="str">
            <v>R</v>
          </cell>
          <cell r="G2694" t="str">
            <v>VU</v>
          </cell>
          <cell r="P2694" t="str">
            <v>Y</v>
          </cell>
          <cell r="Q2694" t="str">
            <v>Y</v>
          </cell>
          <cell r="R2694" t="str">
            <v>Y</v>
          </cell>
        </row>
        <row r="2695">
          <cell r="C2695" t="str">
            <v>Pileated Parrot</v>
          </cell>
          <cell r="D2695" t="str">
            <v>Pionopsitta pileata</v>
          </cell>
          <cell r="E2695" t="str">
            <v>(Scopoli, 1769)</v>
          </cell>
          <cell r="F2695" t="str">
            <v>R</v>
          </cell>
          <cell r="G2695" t="str">
            <v>LC</v>
          </cell>
          <cell r="P2695" t="str">
            <v>Y</v>
          </cell>
          <cell r="Q2695" t="str">
            <v>Y</v>
          </cell>
          <cell r="R2695" t="str">
            <v>Y</v>
          </cell>
          <cell r="W2695" t="str">
            <v>Red-capped Parrot (9)</v>
          </cell>
        </row>
        <row r="2696">
          <cell r="C2696" t="str">
            <v>Short-tailed Parrot</v>
          </cell>
          <cell r="D2696" t="str">
            <v>Graydidascalus brachyurus</v>
          </cell>
          <cell r="E2696" t="str">
            <v>(Kuhl, 1820)</v>
          </cell>
          <cell r="F2696" t="str">
            <v>R</v>
          </cell>
          <cell r="G2696" t="str">
            <v>LC</v>
          </cell>
          <cell r="P2696" t="str">
            <v>Y</v>
          </cell>
          <cell r="Q2696" t="str">
            <v>Y</v>
          </cell>
          <cell r="R2696" t="str">
            <v>Y</v>
          </cell>
        </row>
        <row r="2697">
          <cell r="C2697" t="str">
            <v>Yellow-faced Amazon</v>
          </cell>
          <cell r="D2697" t="str">
            <v>Alipiopsitta xanthops</v>
          </cell>
          <cell r="E2697" t="str">
            <v>(Spix, 1824)</v>
          </cell>
          <cell r="F2697" t="str">
            <v>R</v>
          </cell>
          <cell r="G2697" t="str">
            <v>NT</v>
          </cell>
          <cell r="P2697" t="str">
            <v>Y</v>
          </cell>
          <cell r="Q2697" t="str">
            <v>Y</v>
          </cell>
          <cell r="R2697" t="str">
            <v>Y</v>
          </cell>
          <cell r="V2697" t="str">
            <v>Amazona xanthops (10); Amazona xanthops (11)</v>
          </cell>
          <cell r="W2697" t="str">
            <v>Yellow-faced Parrot (9); Yellow-faced Parrot (10); Yellow-faced Parrot (11)</v>
          </cell>
          <cell r="X2697" t="str">
            <v xml:space="preserve">Amazona xanthops (Sibley and Monroe 1990, 1993) is transfered to the genus Alipiopsitta following SACC (2006, 2007). </v>
          </cell>
        </row>
        <row r="2698">
          <cell r="C2698" t="str">
            <v>Blue-headed Parrot</v>
          </cell>
          <cell r="D2698" t="str">
            <v>Pionus menstruus</v>
          </cell>
          <cell r="E2698" t="str">
            <v>(Linnaeus, 1766)</v>
          </cell>
          <cell r="F2698" t="str">
            <v>R</v>
          </cell>
          <cell r="G2698" t="str">
            <v>LC</v>
          </cell>
          <cell r="I2698" t="str">
            <v>Y</v>
          </cell>
          <cell r="P2698" t="str">
            <v>Y</v>
          </cell>
          <cell r="Q2698" t="str">
            <v>Y</v>
          </cell>
          <cell r="R2698" t="str">
            <v>Y</v>
          </cell>
        </row>
        <row r="2699">
          <cell r="C2699" t="str">
            <v>Red-billed Parrot</v>
          </cell>
          <cell r="D2699" t="str">
            <v>Pionus sordidus</v>
          </cell>
          <cell r="E2699" t="str">
            <v>(Linnaeus, 1758)</v>
          </cell>
          <cell r="F2699" t="str">
            <v>R</v>
          </cell>
          <cell r="G2699" t="str">
            <v>LC</v>
          </cell>
          <cell r="P2699" t="str">
            <v>Y</v>
          </cell>
          <cell r="Q2699" t="str">
            <v>Y</v>
          </cell>
          <cell r="R2699" t="str">
            <v>Y</v>
          </cell>
        </row>
        <row r="2700">
          <cell r="C2700" t="str">
            <v>Scaly-headed Parrot</v>
          </cell>
          <cell r="D2700" t="str">
            <v>Pionus maximiliani</v>
          </cell>
          <cell r="E2700" t="str">
            <v>(Kuhl, 1820)</v>
          </cell>
          <cell r="F2700" t="str">
            <v>R</v>
          </cell>
          <cell r="G2700" t="str">
            <v>LC</v>
          </cell>
          <cell r="P2700" t="str">
            <v>Y</v>
          </cell>
          <cell r="Q2700" t="str">
            <v>Y</v>
          </cell>
          <cell r="R2700" t="str">
            <v>Y</v>
          </cell>
        </row>
        <row r="2701">
          <cell r="C2701" t="str">
            <v>Speckle-faced Parrot</v>
          </cell>
          <cell r="D2701" t="str">
            <v>Pionus tumultuosus</v>
          </cell>
          <cell r="E2701" t="str">
            <v>(Tschudi, 1844)</v>
          </cell>
          <cell r="F2701" t="str">
            <v>R</v>
          </cell>
          <cell r="G2701" t="str">
            <v>LC</v>
          </cell>
          <cell r="P2701" t="str">
            <v>Y</v>
          </cell>
          <cell r="Q2701" t="str">
            <v>Y</v>
          </cell>
          <cell r="R2701" t="str">
            <v>Y</v>
          </cell>
          <cell r="W2701" t="str">
            <v>Plum-crowned Parrot (11); Plum-crowned Parrot (15)</v>
          </cell>
          <cell r="X2701" t="str">
            <v>Pionus tumultuosus (Sibley and Monroe 1990, 1993) was provisionally split into P. tumultuosus and P. seniloides by Stotz et al. (1996) but this treatment has not been adopted, following SACC (2005).</v>
          </cell>
        </row>
        <row r="2702">
          <cell r="D2702" t="str">
            <v>Pionus seniloides</v>
          </cell>
          <cell r="E2702" t="str">
            <v>(Massena &amp; Souancé, 1854)</v>
          </cell>
          <cell r="F2702" t="str">
            <v>NR</v>
          </cell>
          <cell r="G2702" t="str">
            <v>NR</v>
          </cell>
          <cell r="R2702" t="str">
            <v>Y</v>
          </cell>
          <cell r="X2702" t="str">
            <v>Pionus tumultuosus (Sibley and Monroe 1990, 1993) was provisionally split into P. tumultuosus and P. seniloides by Stotz et al. (1996) but this treatment has not been adopted, following SACC (2005).</v>
          </cell>
        </row>
        <row r="2703">
          <cell r="C2703" t="str">
            <v>White-crowned Parrot</v>
          </cell>
          <cell r="D2703" t="str">
            <v>Pionus senilis</v>
          </cell>
          <cell r="E2703" t="str">
            <v>(Spix, 1824)</v>
          </cell>
          <cell r="F2703" t="str">
            <v>R</v>
          </cell>
          <cell r="G2703" t="str">
            <v>LC</v>
          </cell>
          <cell r="I2703" t="str">
            <v>Y</v>
          </cell>
          <cell r="Q2703" t="str">
            <v>Y</v>
          </cell>
          <cell r="R2703" t="str">
            <v>Y</v>
          </cell>
        </row>
        <row r="2704">
          <cell r="C2704" t="str">
            <v>Bronze-winged Parrot</v>
          </cell>
          <cell r="D2704" t="str">
            <v>Pionus chalcopterus</v>
          </cell>
          <cell r="E2704" t="str">
            <v>(Fraser, 1841)</v>
          </cell>
          <cell r="F2704" t="str">
            <v>R</v>
          </cell>
          <cell r="G2704" t="str">
            <v>LC</v>
          </cell>
          <cell r="P2704" t="str">
            <v>Y</v>
          </cell>
          <cell r="Q2704" t="str">
            <v>Y</v>
          </cell>
          <cell r="R2704" t="str">
            <v>Y</v>
          </cell>
        </row>
        <row r="2705">
          <cell r="C2705" t="str">
            <v>Dusky Parrot</v>
          </cell>
          <cell r="D2705" t="str">
            <v>Pionus fuscus</v>
          </cell>
          <cell r="E2705" t="str">
            <v>(Müller, 1776)</v>
          </cell>
          <cell r="F2705" t="str">
            <v>R</v>
          </cell>
          <cell r="G2705" t="str">
            <v>LC</v>
          </cell>
          <cell r="P2705" t="str">
            <v>Y</v>
          </cell>
          <cell r="Q2705" t="str">
            <v>Y</v>
          </cell>
          <cell r="R2705" t="str">
            <v>Y</v>
          </cell>
        </row>
        <row r="2706">
          <cell r="C2706" t="str">
            <v>Guadeloupe Amazon</v>
          </cell>
          <cell r="D2706" t="str">
            <v>Amazona violacea</v>
          </cell>
          <cell r="E2706" t="str">
            <v>(J. F. Gmelin, 1789)</v>
          </cell>
          <cell r="F2706" t="str">
            <v>R</v>
          </cell>
          <cell r="G2706" t="str">
            <v>EX</v>
          </cell>
          <cell r="K2706" t="str">
            <v>Y</v>
          </cell>
          <cell r="W2706" t="str">
            <v>Guadeloupe Parrot (4)</v>
          </cell>
        </row>
        <row r="2707">
          <cell r="C2707" t="str">
            <v>Martinique Amazon</v>
          </cell>
          <cell r="D2707" t="str">
            <v>Amazona martinicana</v>
          </cell>
          <cell r="E2707" t="str">
            <v>A. H. Clark, 1905</v>
          </cell>
          <cell r="F2707" t="str">
            <v>R</v>
          </cell>
          <cell r="G2707" t="str">
            <v>EX</v>
          </cell>
          <cell r="K2707" t="str">
            <v>Y</v>
          </cell>
          <cell r="W2707" t="str">
            <v>Martinique Parrot (4)</v>
          </cell>
        </row>
        <row r="2708">
          <cell r="C2708" t="str">
            <v>Cuban Amazon</v>
          </cell>
          <cell r="D2708" t="str">
            <v>Amazona leucocephala</v>
          </cell>
          <cell r="E2708" t="str">
            <v>(Linnaeus, 1758)</v>
          </cell>
          <cell r="F2708" t="str">
            <v>R</v>
          </cell>
          <cell r="G2708" t="str">
            <v>NT</v>
          </cell>
          <cell r="I2708" t="str">
            <v>Y</v>
          </cell>
          <cell r="Q2708" t="str">
            <v>Y</v>
          </cell>
          <cell r="R2708" t="str">
            <v>Y</v>
          </cell>
          <cell r="W2708" t="str">
            <v>Cuban Parrot (2); Cuban Parrot (10); Cuban Parrot (11)</v>
          </cell>
        </row>
        <row r="2709">
          <cell r="C2709" t="str">
            <v>Yellow-billed Amazon</v>
          </cell>
          <cell r="D2709" t="str">
            <v>Amazona collaria</v>
          </cell>
          <cell r="E2709" t="str">
            <v>(Linnaeus, 1758)</v>
          </cell>
          <cell r="F2709" t="str">
            <v>R</v>
          </cell>
          <cell r="G2709" t="str">
            <v>VU</v>
          </cell>
          <cell r="I2709" t="str">
            <v>Y</v>
          </cell>
          <cell r="Q2709" t="str">
            <v>Y</v>
          </cell>
          <cell r="R2709" t="str">
            <v>Y</v>
          </cell>
          <cell r="W2709" t="str">
            <v>Yellow-billed Parrot (2); Yellow-billed Parrot (10); Yellow-billed Parrot (11)</v>
          </cell>
        </row>
        <row r="2710">
          <cell r="C2710" t="str">
            <v>Hispaniolan Amazon</v>
          </cell>
          <cell r="D2710" t="str">
            <v>Amazona ventralis</v>
          </cell>
          <cell r="E2710" t="str">
            <v>(Müller, 1776)</v>
          </cell>
          <cell r="F2710" t="str">
            <v>R</v>
          </cell>
          <cell r="G2710" t="str">
            <v>VU</v>
          </cell>
          <cell r="I2710" t="str">
            <v>Y</v>
          </cell>
          <cell r="Q2710" t="str">
            <v>Y</v>
          </cell>
          <cell r="R2710" t="str">
            <v>Y</v>
          </cell>
          <cell r="W2710" t="str">
            <v>Hispaniolan Parrot (2); Hispaniolan Parrot (10); Hispaniolan Parrot (11)</v>
          </cell>
        </row>
        <row r="2711">
          <cell r="C2711" t="str">
            <v>White-fronted Amazon</v>
          </cell>
          <cell r="D2711" t="str">
            <v>Amazona albifrons</v>
          </cell>
          <cell r="E2711" t="str">
            <v>(Sparrman, 1788)</v>
          </cell>
          <cell r="F2711" t="str">
            <v>R</v>
          </cell>
          <cell r="G2711" t="str">
            <v>LC</v>
          </cell>
          <cell r="I2711" t="str">
            <v>Y</v>
          </cell>
          <cell r="Q2711" t="str">
            <v>Y</v>
          </cell>
          <cell r="R2711" t="str">
            <v>Y</v>
          </cell>
          <cell r="W2711" t="str">
            <v>White-fronted Parrot (2); White-fronted Parrot (10); White-fronted Parrot (11)</v>
          </cell>
        </row>
        <row r="2712">
          <cell r="C2712" t="str">
            <v>Yellow-lored Amazon</v>
          </cell>
          <cell r="D2712" t="str">
            <v>Amazona xantholora</v>
          </cell>
          <cell r="E2712" t="str">
            <v>(Gray, 1859)</v>
          </cell>
          <cell r="F2712" t="str">
            <v>R</v>
          </cell>
          <cell r="G2712" t="str">
            <v>LC</v>
          </cell>
          <cell r="I2712" t="str">
            <v>Y</v>
          </cell>
          <cell r="Q2712" t="str">
            <v>Y</v>
          </cell>
          <cell r="R2712" t="str">
            <v>Y</v>
          </cell>
          <cell r="W2712" t="str">
            <v>Yellow-lored Parrot (2); Yellow-lored Parrot (10); Yellow-lored Parrot (11); Yucatan Amazon (15)</v>
          </cell>
        </row>
        <row r="2713">
          <cell r="C2713" t="str">
            <v>Black-billed Amazon</v>
          </cell>
          <cell r="D2713" t="str">
            <v>Amazona agilis</v>
          </cell>
          <cell r="E2713" t="str">
            <v>(Linnaeus, 1758)</v>
          </cell>
          <cell r="F2713" t="str">
            <v>R</v>
          </cell>
          <cell r="G2713" t="str">
            <v>VU</v>
          </cell>
          <cell r="I2713" t="str">
            <v>Y</v>
          </cell>
          <cell r="Q2713" t="str">
            <v>Y</v>
          </cell>
          <cell r="R2713" t="str">
            <v>Y</v>
          </cell>
          <cell r="W2713" t="str">
            <v>Black-billed Parrot (2); Black-billed Parrot (10); Black-billed Parrot (11)</v>
          </cell>
        </row>
        <row r="2714">
          <cell r="C2714" t="str">
            <v>Puerto Rican Amazon</v>
          </cell>
          <cell r="D2714" t="str">
            <v>Amazona vittata</v>
          </cell>
          <cell r="E2714" t="str">
            <v>(Boddaert, 1783)</v>
          </cell>
          <cell r="F2714" t="str">
            <v>R</v>
          </cell>
          <cell r="G2714" t="str">
            <v>CR</v>
          </cell>
          <cell r="I2714" t="str">
            <v>Y</v>
          </cell>
          <cell r="Q2714" t="str">
            <v>Y</v>
          </cell>
          <cell r="R2714" t="str">
            <v>Y</v>
          </cell>
          <cell r="W2714" t="str">
            <v>Puerto Rican Parrot (2); Puerto Rican Parrot (10); Puerto Rican Parrot (11)</v>
          </cell>
        </row>
        <row r="2715">
          <cell r="C2715" t="str">
            <v>Tucuman Amazon</v>
          </cell>
          <cell r="D2715" t="str">
            <v>Amazona tucumana</v>
          </cell>
          <cell r="E2715" t="str">
            <v>(Cabanis, 1885)</v>
          </cell>
          <cell r="F2715" t="str">
            <v>R</v>
          </cell>
          <cell r="G2715" t="str">
            <v>NT</v>
          </cell>
          <cell r="P2715" t="str">
            <v>Y</v>
          </cell>
          <cell r="Q2715" t="str">
            <v>Y</v>
          </cell>
          <cell r="R2715" t="str">
            <v>Y</v>
          </cell>
          <cell r="W2715" t="str">
            <v>Tucuman Parrot (9); Tucuman Parrot (10); Tucuman Parrot (11); Tucumán Amazon (14)</v>
          </cell>
        </row>
        <row r="2716">
          <cell r="C2716" t="str">
            <v>Red-spectacled Amazon</v>
          </cell>
          <cell r="D2716" t="str">
            <v>Amazona pretrei</v>
          </cell>
          <cell r="E2716" t="str">
            <v>(Temminck, 1830)</v>
          </cell>
          <cell r="F2716" t="str">
            <v>R</v>
          </cell>
          <cell r="G2716" t="str">
            <v>VU</v>
          </cell>
          <cell r="P2716" t="str">
            <v>Y</v>
          </cell>
          <cell r="Q2716" t="str">
            <v>Y</v>
          </cell>
          <cell r="R2716" t="str">
            <v>Y</v>
          </cell>
          <cell r="W2716" t="str">
            <v>Red-spectacled Parrot (9); Red-spectacled Parrot (10); Red-spectacled Parrot (11)</v>
          </cell>
        </row>
        <row r="2717">
          <cell r="C2717" t="str">
            <v>Red-crowned Amazon</v>
          </cell>
          <cell r="D2717" t="str">
            <v>Amazona viridigenalis</v>
          </cell>
          <cell r="E2717" t="str">
            <v>(Cassin, 1853)</v>
          </cell>
          <cell r="F2717" t="str">
            <v>R</v>
          </cell>
          <cell r="G2717" t="str">
            <v>EN</v>
          </cell>
          <cell r="I2717" t="str">
            <v>Y</v>
          </cell>
          <cell r="Q2717" t="str">
            <v>Y</v>
          </cell>
          <cell r="R2717" t="str">
            <v>Y</v>
          </cell>
          <cell r="W2717" t="str">
            <v>Red-crowned Parrot (2); Red-crowned Parrot (10); Red-crowned Parrot (11)</v>
          </cell>
        </row>
        <row r="2718">
          <cell r="C2718" t="str">
            <v>Lilac-crowned Amazon</v>
          </cell>
          <cell r="D2718" t="str">
            <v>Amazona finschi</v>
          </cell>
          <cell r="E2718" t="str">
            <v>(Sclater, 1864)</v>
          </cell>
          <cell r="F2718" t="str">
            <v>R</v>
          </cell>
          <cell r="G2718" t="str">
            <v>VU</v>
          </cell>
          <cell r="I2718" t="str">
            <v>Y</v>
          </cell>
          <cell r="Q2718" t="str">
            <v>Y</v>
          </cell>
          <cell r="R2718" t="str">
            <v>Y</v>
          </cell>
          <cell r="W2718" t="str">
            <v>Lilac-crowned Parrot (2); Lilac-crowned Parrot (10); Lilac-crowned Parrot (11)</v>
          </cell>
        </row>
        <row r="2719">
          <cell r="C2719" t="str">
            <v>Red-lored Amazon</v>
          </cell>
          <cell r="D2719" t="str">
            <v>Amazona autumnalis</v>
          </cell>
          <cell r="E2719" t="str">
            <v>(Linnaeus, 1758)</v>
          </cell>
          <cell r="F2719" t="str">
            <v>R</v>
          </cell>
          <cell r="G2719" t="str">
            <v>LC</v>
          </cell>
          <cell r="I2719" t="str">
            <v>Y</v>
          </cell>
          <cell r="P2719" t="str">
            <v>Y</v>
          </cell>
          <cell r="Q2719" t="str">
            <v>Y</v>
          </cell>
          <cell r="R2719" t="str">
            <v>Y</v>
          </cell>
          <cell r="W2719" t="str">
            <v>Red-lored Parrot (2); Red-lored Parrot (9); Red-lored Parrot (10); Red-lored Parrot (11)</v>
          </cell>
          <cell r="X2719" t="str">
            <v>Amazona autumnalis (Sibley and Monroe 1990, 1993) was provisionally split into A. autumnalis and A. diadema by Stotz et al. (1996) but this treatment has not been adopted, following SACC (2005).</v>
          </cell>
        </row>
        <row r="2720">
          <cell r="D2720" t="str">
            <v>Amazona diadema</v>
          </cell>
          <cell r="E2720" t="str">
            <v>(Spix, 1824)</v>
          </cell>
          <cell r="F2720" t="str">
            <v>NR</v>
          </cell>
          <cell r="G2720" t="str">
            <v>NR</v>
          </cell>
          <cell r="R2720" t="str">
            <v>Y</v>
          </cell>
          <cell r="X2720" t="str">
            <v>Amazona autumnalis (Sibley and Monroe 1990, 1993) was provisionally split into A. autumnalis and A. diadema by Stotz et al. (1996) but this treatment has not been adopted, following SACC (2005).</v>
          </cell>
        </row>
        <row r="2721">
          <cell r="C2721" t="str">
            <v>Blue-cheeked Amazon</v>
          </cell>
          <cell r="D2721" t="str">
            <v>Amazona dufresniana</v>
          </cell>
          <cell r="E2721" t="str">
            <v>(Shaw, 1812)</v>
          </cell>
          <cell r="F2721" t="str">
            <v>R</v>
          </cell>
          <cell r="G2721" t="str">
            <v>NT</v>
          </cell>
          <cell r="P2721" t="str">
            <v>Y</v>
          </cell>
          <cell r="Q2721" t="str">
            <v>Y</v>
          </cell>
          <cell r="R2721" t="str">
            <v>Y</v>
          </cell>
          <cell r="W2721" t="str">
            <v>Blue-cheeked Parrot (9); Blue-cheeked Parrot (10); Blue-cheeked Parrot (11)</v>
          </cell>
        </row>
        <row r="2722">
          <cell r="C2722" t="str">
            <v>Red-browed Amazon</v>
          </cell>
          <cell r="D2722" t="str">
            <v>Amazona rhodocorytha</v>
          </cell>
          <cell r="E2722" t="str">
            <v>(Salvadori, 1890)</v>
          </cell>
          <cell r="F2722" t="str">
            <v>R</v>
          </cell>
          <cell r="G2722" t="str">
            <v>EN</v>
          </cell>
          <cell r="P2722" t="str">
            <v>Y</v>
          </cell>
          <cell r="Q2722" t="str">
            <v>Y</v>
          </cell>
          <cell r="R2722" t="str">
            <v>Y</v>
          </cell>
          <cell r="W2722" t="str">
            <v>Red-browed Parrot (9); Red-browed Parrot (10); Red-browed Parrot (11)</v>
          </cell>
        </row>
        <row r="2723">
          <cell r="C2723" t="str">
            <v>Red-tailed Amazon</v>
          </cell>
          <cell r="D2723" t="str">
            <v>Amazona brasiliensis</v>
          </cell>
          <cell r="E2723" t="str">
            <v>(Linnaeus, 1758)</v>
          </cell>
          <cell r="F2723" t="str">
            <v>R</v>
          </cell>
          <cell r="G2723" t="str">
            <v>VU</v>
          </cell>
          <cell r="P2723" t="str">
            <v>Y</v>
          </cell>
          <cell r="Q2723" t="str">
            <v>Y</v>
          </cell>
          <cell r="R2723" t="str">
            <v>Y</v>
          </cell>
          <cell r="W2723" t="str">
            <v>Red-tailed Parrot (9); Red-tailed Parrot (10); Red-tailed Parrot (11)</v>
          </cell>
        </row>
        <row r="2724">
          <cell r="C2724" t="str">
            <v>Festive Amazon</v>
          </cell>
          <cell r="D2724" t="str">
            <v>Amazona festiva</v>
          </cell>
          <cell r="E2724" t="str">
            <v>(Linnaeus, 1758)</v>
          </cell>
          <cell r="F2724" t="str">
            <v>R</v>
          </cell>
          <cell r="G2724" t="str">
            <v>LC</v>
          </cell>
          <cell r="P2724" t="str">
            <v>Y</v>
          </cell>
          <cell r="Q2724" t="str">
            <v>Y</v>
          </cell>
          <cell r="R2724" t="str">
            <v>Y</v>
          </cell>
          <cell r="W2724" t="str">
            <v>Festive Parrot (9); Festive Parrot (10); Festive Parrot (11)</v>
          </cell>
        </row>
        <row r="2725">
          <cell r="C2725" t="str">
            <v>Yellow-shouldered Amazon</v>
          </cell>
          <cell r="D2725" t="str">
            <v>Amazona barbadensis</v>
          </cell>
          <cell r="E2725" t="str">
            <v>(Gmelin, 1788)</v>
          </cell>
          <cell r="F2725" t="str">
            <v>R</v>
          </cell>
          <cell r="G2725" t="str">
            <v>VU</v>
          </cell>
          <cell r="P2725" t="str">
            <v>Y</v>
          </cell>
          <cell r="Q2725" t="str">
            <v>Y</v>
          </cell>
          <cell r="R2725" t="str">
            <v>Y</v>
          </cell>
          <cell r="W2725" t="str">
            <v>Yellow-shouldered Parrot (9); Yellow-shouldered Parrot (10); Yellow-shouldered Parrot (11)</v>
          </cell>
        </row>
        <row r="2726">
          <cell r="C2726" t="str">
            <v>Blue-fronted Amazon</v>
          </cell>
          <cell r="D2726" t="str">
            <v>Amazona aestiva</v>
          </cell>
          <cell r="E2726" t="str">
            <v>(Linnaeus, 1758)</v>
          </cell>
          <cell r="F2726" t="str">
            <v>R</v>
          </cell>
          <cell r="G2726" t="str">
            <v>LC</v>
          </cell>
          <cell r="P2726" t="str">
            <v>Y</v>
          </cell>
          <cell r="Q2726" t="str">
            <v>Y</v>
          </cell>
          <cell r="R2726" t="str">
            <v>Y</v>
          </cell>
          <cell r="W2726" t="str">
            <v>Blue-fronted Parrot (9); Blue-fronted Parrot (10); Blue-fronted Parrot (11); Turquoise-fronted Amazon (15)</v>
          </cell>
        </row>
        <row r="2727">
          <cell r="C2727" t="str">
            <v>Yellow-headed Amazon</v>
          </cell>
          <cell r="D2727" t="str">
            <v>Amazona oratrix</v>
          </cell>
          <cell r="E2727" t="str">
            <v>Ridgway, 1887</v>
          </cell>
          <cell r="F2727" t="str">
            <v>R</v>
          </cell>
          <cell r="G2727" t="str">
            <v>EN</v>
          </cell>
          <cell r="I2727" t="str">
            <v>Y</v>
          </cell>
          <cell r="Q2727" t="str">
            <v>Y</v>
          </cell>
          <cell r="R2727" t="str">
            <v>Y</v>
          </cell>
          <cell r="W2727" t="str">
            <v>Yellow-headed Parrot (2); Yellow-headed Parrot (10); Yellow-headed Parrot (11)</v>
          </cell>
        </row>
        <row r="2728">
          <cell r="C2728" t="str">
            <v>Yellow-naped Amazon</v>
          </cell>
          <cell r="D2728" t="str">
            <v>Amazona auropalliata</v>
          </cell>
          <cell r="E2728" t="str">
            <v>(Lesson, 1842)</v>
          </cell>
          <cell r="F2728" t="str">
            <v>R</v>
          </cell>
          <cell r="G2728" t="str">
            <v>LC</v>
          </cell>
          <cell r="I2728" t="str">
            <v>Y</v>
          </cell>
          <cell r="Q2728" t="str">
            <v>Y</v>
          </cell>
          <cell r="R2728" t="str">
            <v>Y</v>
          </cell>
          <cell r="W2728" t="str">
            <v>Yellow-naped Parrot (2); Yellow-naped Parrot (10); Yellow-naped Parrot (11)</v>
          </cell>
        </row>
        <row r="2729">
          <cell r="C2729" t="str">
            <v>Yellow-crowned Amazon</v>
          </cell>
          <cell r="D2729" t="str">
            <v>Amazona ochrocephala</v>
          </cell>
          <cell r="E2729" t="str">
            <v>(Gmelin, 1788)</v>
          </cell>
          <cell r="F2729" t="str">
            <v>R</v>
          </cell>
          <cell r="G2729" t="str">
            <v>LC</v>
          </cell>
          <cell r="I2729" t="str">
            <v>Y</v>
          </cell>
          <cell r="P2729" t="str">
            <v>Y</v>
          </cell>
          <cell r="Q2729" t="str">
            <v>Y</v>
          </cell>
          <cell r="R2729" t="str">
            <v>Y</v>
          </cell>
          <cell r="W2729" t="str">
            <v>Yellow-crowned Parrot (2); Yellow-crowned Parrot (9); Yellow-crowned Parrot (10); Yellow-crowned Parrot (11)</v>
          </cell>
        </row>
        <row r="2730">
          <cell r="C2730" t="str">
            <v>Orange-winged Amazon</v>
          </cell>
          <cell r="D2730" t="str">
            <v>Amazona amazonica</v>
          </cell>
          <cell r="E2730" t="str">
            <v>(Linnaeus, 1766)</v>
          </cell>
          <cell r="F2730" t="str">
            <v>R</v>
          </cell>
          <cell r="G2730" t="str">
            <v>LC</v>
          </cell>
          <cell r="P2730" t="str">
            <v>Y</v>
          </cell>
          <cell r="Q2730" t="str">
            <v>Y</v>
          </cell>
          <cell r="R2730" t="str">
            <v>Y</v>
          </cell>
          <cell r="W2730" t="str">
            <v>Orange-winged Parrot (9); Orange-winged Parrot (10); Orange-winged Parrot (11)</v>
          </cell>
        </row>
        <row r="2731">
          <cell r="C2731" t="str">
            <v>Scaly-naped Amazon</v>
          </cell>
          <cell r="D2731" t="str">
            <v>Amazona mercenaria</v>
          </cell>
          <cell r="E2731" t="str">
            <v>(Tschudi, 1844)</v>
          </cell>
          <cell r="F2731" t="str">
            <v>R</v>
          </cell>
          <cell r="G2731" t="str">
            <v>LC</v>
          </cell>
          <cell r="P2731" t="str">
            <v>Y</v>
          </cell>
          <cell r="Q2731" t="str">
            <v>Y</v>
          </cell>
          <cell r="R2731" t="str">
            <v>Y</v>
          </cell>
          <cell r="W2731" t="str">
            <v>Scaly-naped Parrot (9); Scaly-naped Parrot (10); Scaly-naped Parrot (11)</v>
          </cell>
        </row>
        <row r="2732">
          <cell r="C2732" t="str">
            <v>Kawall's Amazon</v>
          </cell>
          <cell r="D2732" t="str">
            <v>Amazona kawalli</v>
          </cell>
          <cell r="E2732" t="str">
            <v>Grantsau &amp; Camargo, 1989</v>
          </cell>
          <cell r="F2732" t="str">
            <v>R</v>
          </cell>
          <cell r="G2732" t="str">
            <v>LC</v>
          </cell>
          <cell r="P2732" t="str">
            <v>Y</v>
          </cell>
          <cell r="Q2732" t="str">
            <v>Y</v>
          </cell>
          <cell r="R2732" t="str">
            <v>Y</v>
          </cell>
          <cell r="W2732" t="str">
            <v>Kawall's Parrot (9); Kawall's Parrot (10); Kawall's Parrot (11); White-cheeked Amazon (15)</v>
          </cell>
        </row>
        <row r="2733">
          <cell r="C2733" t="str">
            <v>Mealy Amazon</v>
          </cell>
          <cell r="D2733" t="str">
            <v>Amazona farinosa</v>
          </cell>
          <cell r="E2733" t="str">
            <v>(Boddaert, 1783)</v>
          </cell>
          <cell r="F2733" t="str">
            <v>R</v>
          </cell>
          <cell r="G2733" t="str">
            <v>LC</v>
          </cell>
          <cell r="I2733" t="str">
            <v>Y</v>
          </cell>
          <cell r="P2733" t="str">
            <v>Y</v>
          </cell>
          <cell r="Q2733" t="str">
            <v>Y</v>
          </cell>
          <cell r="R2733" t="str">
            <v>Y</v>
          </cell>
          <cell r="W2733" t="str">
            <v>Mealy Parrot (2); Mealy Parrot (9); Mealy Parrot (10); Mealy Parrot (11)</v>
          </cell>
        </row>
        <row r="2734">
          <cell r="C2734" t="str">
            <v>Vinaceous Amazon</v>
          </cell>
          <cell r="D2734" t="str">
            <v>Amazona vinacea</v>
          </cell>
          <cell r="E2734" t="str">
            <v>(Kuhl, 1820)</v>
          </cell>
          <cell r="F2734" t="str">
            <v>R</v>
          </cell>
          <cell r="G2734" t="str">
            <v>EN</v>
          </cell>
          <cell r="P2734" t="str">
            <v>Y</v>
          </cell>
          <cell r="Q2734" t="str">
            <v>Y</v>
          </cell>
          <cell r="R2734" t="str">
            <v>Y</v>
          </cell>
          <cell r="W2734" t="str">
            <v>Vinaceous Parrot (9); Vinaceous Parrot (10); Vinaceous Parrot (11); Vinaceous-breasted Amazon (15)</v>
          </cell>
        </row>
        <row r="2735">
          <cell r="C2735" t="str">
            <v>St Lucia Amazon</v>
          </cell>
          <cell r="D2735" t="str">
            <v>Amazona versicolor</v>
          </cell>
          <cell r="E2735" t="str">
            <v>(Müller, 1776)</v>
          </cell>
          <cell r="F2735" t="str">
            <v>R</v>
          </cell>
          <cell r="G2735" t="str">
            <v>VU</v>
          </cell>
          <cell r="I2735" t="str">
            <v>Y</v>
          </cell>
          <cell r="Q2735" t="str">
            <v>Y</v>
          </cell>
          <cell r="R2735" t="str">
            <v>Y</v>
          </cell>
          <cell r="W2735" t="str">
            <v>St. Lucia Parrot (2); St. Lucia Parrot (10); St. Lucia Parrot (11); St. Lucia Amazon (15)</v>
          </cell>
        </row>
        <row r="2736">
          <cell r="C2736" t="str">
            <v>Red-necked Amazon</v>
          </cell>
          <cell r="D2736" t="str">
            <v>Amazona arausiaca</v>
          </cell>
          <cell r="E2736" t="str">
            <v>(Müller, 1776)</v>
          </cell>
          <cell r="F2736" t="str">
            <v>R</v>
          </cell>
          <cell r="G2736" t="str">
            <v>VU</v>
          </cell>
          <cell r="I2736" t="str">
            <v>Y</v>
          </cell>
          <cell r="Q2736" t="str">
            <v>Y</v>
          </cell>
          <cell r="R2736" t="str">
            <v>Y</v>
          </cell>
          <cell r="W2736" t="str">
            <v>Red-necked Parrot (2); Red-necked Parrot (10); Red-necked Parrot (11)</v>
          </cell>
        </row>
        <row r="2737">
          <cell r="C2737" t="str">
            <v>St Vincent Amazon</v>
          </cell>
          <cell r="D2737" t="str">
            <v>Amazona guildingii</v>
          </cell>
          <cell r="E2737" t="str">
            <v>(Vigors, 1837)</v>
          </cell>
          <cell r="F2737" t="str">
            <v>R</v>
          </cell>
          <cell r="G2737" t="str">
            <v>VU</v>
          </cell>
          <cell r="I2737" t="str">
            <v>Y</v>
          </cell>
          <cell r="Q2737" t="str">
            <v>Y</v>
          </cell>
          <cell r="R2737" t="str">
            <v>Y</v>
          </cell>
          <cell r="W2737" t="str">
            <v>St. Vincent Parrot (2); St. Vincent Parrot (10); St. Vincent Parrot (11); St. Vincent Amazon (15)</v>
          </cell>
        </row>
        <row r="2738">
          <cell r="C2738" t="str">
            <v>Imperial Amazon</v>
          </cell>
          <cell r="D2738" t="str">
            <v>Amazona imperialis</v>
          </cell>
          <cell r="E2738" t="str">
            <v>Richmond, 1899</v>
          </cell>
          <cell r="F2738" t="str">
            <v>R</v>
          </cell>
          <cell r="G2738" t="str">
            <v>EN</v>
          </cell>
          <cell r="I2738" t="str">
            <v>Y</v>
          </cell>
          <cell r="Q2738" t="str">
            <v>Y</v>
          </cell>
          <cell r="R2738" t="str">
            <v>Y</v>
          </cell>
          <cell r="W2738" t="str">
            <v>Imperial Parrot (2); Imperial Parrot (10); Imperial Parrot (11)</v>
          </cell>
        </row>
        <row r="2739">
          <cell r="C2739" t="str">
            <v>Red-fan Parrot</v>
          </cell>
          <cell r="D2739" t="str">
            <v>Deroptyus accipitrinus</v>
          </cell>
          <cell r="E2739" t="str">
            <v>(Linnaeus, 1758)</v>
          </cell>
          <cell r="F2739" t="str">
            <v>R</v>
          </cell>
          <cell r="G2739" t="str">
            <v>LC</v>
          </cell>
          <cell r="P2739" t="str">
            <v>Y</v>
          </cell>
          <cell r="Q2739" t="str">
            <v>Y</v>
          </cell>
          <cell r="R2739" t="str">
            <v>Y</v>
          </cell>
        </row>
        <row r="2740">
          <cell r="C2740" t="str">
            <v>Blue-bellied Parrot</v>
          </cell>
          <cell r="D2740" t="str">
            <v>Triclaria malachitacea</v>
          </cell>
          <cell r="E2740" t="str">
            <v>(Spix, 1824)</v>
          </cell>
          <cell r="F2740" t="str">
            <v>R</v>
          </cell>
          <cell r="G2740" t="str">
            <v>NT</v>
          </cell>
          <cell r="P2740" t="str">
            <v>Y</v>
          </cell>
          <cell r="Q2740" t="str">
            <v>Y</v>
          </cell>
          <cell r="R2740" t="str">
            <v>Y</v>
          </cell>
        </row>
        <row r="2741">
          <cell r="C2741" t="str">
            <v>Orange-breasted Fig-parrot</v>
          </cell>
          <cell r="D2741" t="str">
            <v>Cyclopsitta gulielmitertii</v>
          </cell>
          <cell r="E2741" t="str">
            <v>(Schlegel, 1866)</v>
          </cell>
          <cell r="F2741" t="str">
            <v>R</v>
          </cell>
          <cell r="G2741" t="str">
            <v>LC</v>
          </cell>
          <cell r="Q2741" t="str">
            <v>Y</v>
          </cell>
          <cell r="W2741" t="str">
            <v>Orange-breasted Fig Parrot (15)</v>
          </cell>
        </row>
        <row r="2742">
          <cell r="C2742" t="str">
            <v>Double-eyed Fig-parrot</v>
          </cell>
          <cell r="D2742" t="str">
            <v>Cyclopsitta diophthalma</v>
          </cell>
          <cell r="E2742" t="str">
            <v>(Hombron &amp; Jacquinot, 1841)</v>
          </cell>
          <cell r="F2742" t="str">
            <v>R</v>
          </cell>
          <cell r="G2742" t="str">
            <v>LC</v>
          </cell>
          <cell r="L2742" t="str">
            <v>Y</v>
          </cell>
          <cell r="Q2742" t="str">
            <v>Y</v>
          </cell>
          <cell r="W2742" t="str">
            <v>Double-eyed Fig Parrot (15)</v>
          </cell>
        </row>
        <row r="2743">
          <cell r="C2743" t="str">
            <v>Large Fig-parrot</v>
          </cell>
          <cell r="D2743" t="str">
            <v>Psittaculirostris desmarestii</v>
          </cell>
          <cell r="E2743" t="str">
            <v>(Desmarest, 1826)</v>
          </cell>
          <cell r="F2743" t="str">
            <v>R</v>
          </cell>
          <cell r="G2743" t="str">
            <v>LC</v>
          </cell>
          <cell r="Q2743" t="str">
            <v>Y</v>
          </cell>
          <cell r="W2743" t="str">
            <v>Flame-headed Fig Parrot (15)</v>
          </cell>
        </row>
        <row r="2744">
          <cell r="C2744" t="str">
            <v>Edwards's Fig-parrot</v>
          </cell>
          <cell r="D2744" t="str">
            <v>Psittaculirostris edwardsii</v>
          </cell>
          <cell r="E2744" t="str">
            <v>(Oustalet, 1885)</v>
          </cell>
          <cell r="F2744" t="str">
            <v>R</v>
          </cell>
          <cell r="G2744" t="str">
            <v>LC</v>
          </cell>
          <cell r="Q2744" t="str">
            <v>Y</v>
          </cell>
          <cell r="W2744" t="str">
            <v>Scarlet-cheeked Fig Parrot (15)</v>
          </cell>
        </row>
        <row r="2745">
          <cell r="C2745" t="str">
            <v>Salvadori's Fig-parrot</v>
          </cell>
          <cell r="D2745" t="str">
            <v>Psittaculirostris salvadorii</v>
          </cell>
          <cell r="E2745" t="str">
            <v>(Oustalet, 1880)</v>
          </cell>
          <cell r="F2745" t="str">
            <v>R</v>
          </cell>
          <cell r="G2745" t="str">
            <v>VU</v>
          </cell>
          <cell r="Q2745" t="str">
            <v>Y</v>
          </cell>
          <cell r="W2745" t="str">
            <v>Yellow-cheeked Fig Parrot (15)</v>
          </cell>
        </row>
        <row r="2746">
          <cell r="C2746" t="str">
            <v>Guaiabero</v>
          </cell>
          <cell r="D2746" t="str">
            <v>Bolbopsittacus lunulatus</v>
          </cell>
          <cell r="E2746" t="str">
            <v>(Scopoli, 1786)</v>
          </cell>
          <cell r="F2746" t="str">
            <v>R</v>
          </cell>
          <cell r="G2746" t="str">
            <v>LC</v>
          </cell>
          <cell r="Q2746" t="str">
            <v>Y</v>
          </cell>
        </row>
        <row r="2747">
          <cell r="C2747" t="str">
            <v>Hoatzin</v>
          </cell>
          <cell r="D2747" t="str">
            <v>Opisthocomus hoazin</v>
          </cell>
          <cell r="E2747" t="str">
            <v>(Müller, 1776)</v>
          </cell>
          <cell r="F2747" t="str">
            <v>R</v>
          </cell>
          <cell r="G2747" t="str">
            <v>LC</v>
          </cell>
          <cell r="P2747" t="str">
            <v>Y</v>
          </cell>
          <cell r="Q2747" t="str">
            <v>Y</v>
          </cell>
          <cell r="R2747" t="str">
            <v>Y</v>
          </cell>
        </row>
        <row r="2748">
          <cell r="C2748" t="str">
            <v>Great Blue Turaco</v>
          </cell>
          <cell r="D2748" t="str">
            <v>Corythaeola cristata</v>
          </cell>
          <cell r="E2748" t="str">
            <v>(Vieillot, 1816)</v>
          </cell>
          <cell r="F2748" t="str">
            <v>R</v>
          </cell>
          <cell r="G2748" t="str">
            <v>LC</v>
          </cell>
          <cell r="N2748" t="str">
            <v>Y</v>
          </cell>
          <cell r="Q2748" t="str">
            <v>Y</v>
          </cell>
        </row>
        <row r="2749">
          <cell r="C2749" t="str">
            <v>Guinea Turaco</v>
          </cell>
          <cell r="D2749" t="str">
            <v>Tauraco persa</v>
          </cell>
          <cell r="E2749" t="str">
            <v>(Linnaeus, 1758)</v>
          </cell>
          <cell r="F2749" t="str">
            <v>R</v>
          </cell>
          <cell r="G2749" t="str">
            <v>LC</v>
          </cell>
          <cell r="N2749" t="str">
            <v>Y</v>
          </cell>
          <cell r="Q2749" t="str">
            <v>Y</v>
          </cell>
        </row>
        <row r="2750">
          <cell r="C2750" t="str">
            <v>Black-billed Turaco</v>
          </cell>
          <cell r="D2750" t="str">
            <v>Tauraco schuetti</v>
          </cell>
          <cell r="E2750" t="str">
            <v>(Cabanis, 1879)</v>
          </cell>
          <cell r="F2750" t="str">
            <v>R</v>
          </cell>
          <cell r="G2750" t="str">
            <v>LC</v>
          </cell>
          <cell r="N2750" t="str">
            <v>Y</v>
          </cell>
          <cell r="Q2750" t="str">
            <v>Y</v>
          </cell>
          <cell r="V2750" t="str">
            <v>Tauraco schuettii (10)</v>
          </cell>
        </row>
        <row r="2751">
          <cell r="C2751" t="str">
            <v>Schalow's Turaco</v>
          </cell>
          <cell r="D2751" t="str">
            <v>Tauraco schalowi</v>
          </cell>
          <cell r="E2751" t="str">
            <v>(Reichenow, 1891)</v>
          </cell>
          <cell r="F2751" t="str">
            <v>R</v>
          </cell>
          <cell r="G2751" t="str">
            <v>LC</v>
          </cell>
          <cell r="N2751" t="str">
            <v>Y</v>
          </cell>
          <cell r="Q2751" t="str">
            <v>Y</v>
          </cell>
        </row>
        <row r="2752">
          <cell r="C2752" t="str">
            <v>Fischer's Turaco</v>
          </cell>
          <cell r="D2752" t="str">
            <v>Tauraco fischeri</v>
          </cell>
          <cell r="E2752" t="str">
            <v>(Reichenow, 1878)</v>
          </cell>
          <cell r="F2752" t="str">
            <v>R</v>
          </cell>
          <cell r="G2752" t="str">
            <v>NT</v>
          </cell>
          <cell r="N2752" t="str">
            <v>Y</v>
          </cell>
          <cell r="Q2752" t="str">
            <v>Y</v>
          </cell>
        </row>
        <row r="2753">
          <cell r="C2753" t="str">
            <v>Livingstone's Turaco</v>
          </cell>
          <cell r="D2753" t="str">
            <v>Tauraco livingstonii</v>
          </cell>
          <cell r="E2753" t="str">
            <v>(Gray, 1864)</v>
          </cell>
          <cell r="F2753" t="str">
            <v>R</v>
          </cell>
          <cell r="G2753" t="str">
            <v>LC</v>
          </cell>
          <cell r="N2753" t="str">
            <v>Y</v>
          </cell>
          <cell r="Q2753" t="str">
            <v>Y</v>
          </cell>
        </row>
        <row r="2754">
          <cell r="C2754" t="str">
            <v>Knysna Turaco</v>
          </cell>
          <cell r="D2754" t="str">
            <v>Tauraco corythaix</v>
          </cell>
          <cell r="E2754" t="str">
            <v>(Wagler, 1827)</v>
          </cell>
          <cell r="F2754" t="str">
            <v>R</v>
          </cell>
          <cell r="G2754" t="str">
            <v>LC</v>
          </cell>
          <cell r="N2754" t="str">
            <v>Y</v>
          </cell>
          <cell r="Q2754" t="str">
            <v>Y</v>
          </cell>
          <cell r="W2754" t="str">
            <v>Knysna Lourie (7)</v>
          </cell>
        </row>
        <row r="2755">
          <cell r="C2755" t="str">
            <v>Bannerman's Turaco</v>
          </cell>
          <cell r="D2755" t="str">
            <v>Tauraco bannermani</v>
          </cell>
          <cell r="E2755" t="str">
            <v>(Bates, 1923)</v>
          </cell>
          <cell r="F2755" t="str">
            <v>R</v>
          </cell>
          <cell r="G2755" t="str">
            <v>EN</v>
          </cell>
          <cell r="N2755" t="str">
            <v>Y</v>
          </cell>
          <cell r="Q2755" t="str">
            <v>Y</v>
          </cell>
        </row>
        <row r="2756">
          <cell r="C2756" t="str">
            <v>Red-crested Turaco</v>
          </cell>
          <cell r="D2756" t="str">
            <v>Tauraco erythrolophus</v>
          </cell>
          <cell r="E2756" t="str">
            <v>(Vieillot, 1819)</v>
          </cell>
          <cell r="F2756" t="str">
            <v>R</v>
          </cell>
          <cell r="G2756" t="str">
            <v>LC</v>
          </cell>
          <cell r="N2756" t="str">
            <v>Y</v>
          </cell>
          <cell r="Q2756" t="str">
            <v>Y</v>
          </cell>
        </row>
        <row r="2757">
          <cell r="C2757" t="str">
            <v>Yellow-billed Turaco</v>
          </cell>
          <cell r="D2757" t="str">
            <v>Tauraco macrorhynchus</v>
          </cell>
          <cell r="E2757" t="str">
            <v>(Fraser, 1839)</v>
          </cell>
          <cell r="F2757" t="str">
            <v>R</v>
          </cell>
          <cell r="G2757" t="str">
            <v>LC</v>
          </cell>
          <cell r="N2757" t="str">
            <v>Y</v>
          </cell>
          <cell r="Q2757" t="str">
            <v>Y</v>
          </cell>
          <cell r="W2757" t="str">
            <v>Verreaux's Turaco (7)</v>
          </cell>
        </row>
        <row r="2758">
          <cell r="C2758" t="str">
            <v>White-cheeked Turaco</v>
          </cell>
          <cell r="D2758" t="str">
            <v>Tauraco leucotis</v>
          </cell>
          <cell r="E2758" t="str">
            <v>(Rüppell, 1835)</v>
          </cell>
          <cell r="F2758" t="str">
            <v>R</v>
          </cell>
          <cell r="G2758" t="str">
            <v>LC</v>
          </cell>
          <cell r="N2758" t="str">
            <v>Y</v>
          </cell>
          <cell r="Q2758" t="str">
            <v>Y</v>
          </cell>
        </row>
        <row r="2759">
          <cell r="C2759" t="str">
            <v>Prince Ruspoli's Turaco</v>
          </cell>
          <cell r="D2759" t="str">
            <v>Tauraco ruspolii</v>
          </cell>
          <cell r="E2759" t="str">
            <v>(Salvadori, 1896)</v>
          </cell>
          <cell r="F2759" t="str">
            <v>R</v>
          </cell>
          <cell r="G2759" t="str">
            <v>VU</v>
          </cell>
          <cell r="N2759" t="str">
            <v>Y</v>
          </cell>
          <cell r="Q2759" t="str">
            <v>Y</v>
          </cell>
          <cell r="W2759" t="str">
            <v>Ruspoli's Turaco (10); Ruspoli's Turaco (15)</v>
          </cell>
        </row>
        <row r="2760">
          <cell r="C2760" t="str">
            <v>Hartlaub's Turaco</v>
          </cell>
          <cell r="D2760" t="str">
            <v>Tauraco hartlaubi</v>
          </cell>
          <cell r="E2760" t="str">
            <v>(Fischer &amp; Reichenow, 1884)</v>
          </cell>
          <cell r="F2760" t="str">
            <v>R</v>
          </cell>
          <cell r="G2760" t="str">
            <v>LC</v>
          </cell>
          <cell r="N2760" t="str">
            <v>Y</v>
          </cell>
          <cell r="Q2760" t="str">
            <v>Y</v>
          </cell>
        </row>
        <row r="2761">
          <cell r="C2761" t="str">
            <v>White-crested Turaco</v>
          </cell>
          <cell r="D2761" t="str">
            <v>Tauraco leucolophus</v>
          </cell>
          <cell r="E2761" t="str">
            <v>(Heuglin, 1855)</v>
          </cell>
          <cell r="F2761" t="str">
            <v>R</v>
          </cell>
          <cell r="G2761" t="str">
            <v>LC</v>
          </cell>
          <cell r="N2761" t="str">
            <v>Y</v>
          </cell>
          <cell r="Q2761" t="str">
            <v>Y</v>
          </cell>
        </row>
        <row r="2762">
          <cell r="C2762" t="str">
            <v>Purple-crested Turaco</v>
          </cell>
          <cell r="D2762" t="str">
            <v>Tauraco porphyreolophus</v>
          </cell>
          <cell r="E2762" t="str">
            <v>(Vigors, 1831)</v>
          </cell>
          <cell r="F2762" t="str">
            <v>R</v>
          </cell>
          <cell r="G2762" t="str">
            <v>LC</v>
          </cell>
          <cell r="N2762" t="str">
            <v>Y</v>
          </cell>
          <cell r="Q2762" t="str">
            <v>Y</v>
          </cell>
          <cell r="V2762" t="str">
            <v>Musophaga porphyreolopha (10)</v>
          </cell>
        </row>
        <row r="2763">
          <cell r="C2763" t="str">
            <v>Ruwenzori Turaco</v>
          </cell>
          <cell r="D2763" t="str">
            <v>Ruwenzorornis johnstoni</v>
          </cell>
          <cell r="E2763" t="str">
            <v>(Sharpe, 1901)</v>
          </cell>
          <cell r="F2763" t="str">
            <v>R</v>
          </cell>
          <cell r="G2763" t="str">
            <v>LC</v>
          </cell>
          <cell r="N2763" t="str">
            <v>Y</v>
          </cell>
          <cell r="Q2763" t="str">
            <v>Y</v>
          </cell>
          <cell r="V2763" t="str">
            <v>Musophaga johnstoni (10)</v>
          </cell>
        </row>
        <row r="2764">
          <cell r="C2764" t="str">
            <v>Violet Turaco</v>
          </cell>
          <cell r="D2764" t="str">
            <v>Musophaga violacea</v>
          </cell>
          <cell r="E2764" t="str">
            <v>Isert, 1789</v>
          </cell>
          <cell r="F2764" t="str">
            <v>R</v>
          </cell>
          <cell r="G2764" t="str">
            <v>LC</v>
          </cell>
          <cell r="N2764" t="str">
            <v>Y</v>
          </cell>
          <cell r="Q2764" t="str">
            <v>Y</v>
          </cell>
        </row>
        <row r="2765">
          <cell r="C2765" t="str">
            <v>Ross's Turaco</v>
          </cell>
          <cell r="D2765" t="str">
            <v>Musophaga rossae</v>
          </cell>
          <cell r="E2765" t="str">
            <v>Gould, 1852</v>
          </cell>
          <cell r="F2765" t="str">
            <v>R</v>
          </cell>
          <cell r="G2765" t="str">
            <v>LC</v>
          </cell>
          <cell r="N2765" t="str">
            <v>Y</v>
          </cell>
          <cell r="Q2765" t="str">
            <v>Y</v>
          </cell>
          <cell r="W2765" t="str">
            <v>Lady Ross's Turaco (7)</v>
          </cell>
        </row>
        <row r="2766">
          <cell r="C2766" t="str">
            <v>Grey Go-away-bird</v>
          </cell>
          <cell r="D2766" t="str">
            <v>Corythaixoides concolor</v>
          </cell>
          <cell r="E2766" t="str">
            <v>(Smith, 1833)</v>
          </cell>
          <cell r="F2766" t="str">
            <v>R</v>
          </cell>
          <cell r="G2766" t="str">
            <v>LC</v>
          </cell>
          <cell r="N2766" t="str">
            <v>Y</v>
          </cell>
          <cell r="Q2766" t="str">
            <v>Y</v>
          </cell>
          <cell r="W2766" t="str">
            <v>Grey Lourie (7)</v>
          </cell>
        </row>
        <row r="2767">
          <cell r="C2767" t="str">
            <v>Bare-faced Go-away-bird</v>
          </cell>
          <cell r="D2767" t="str">
            <v>Corythaixoides personatus</v>
          </cell>
          <cell r="E2767" t="str">
            <v>(Rüppell, 1842)</v>
          </cell>
          <cell r="F2767" t="str">
            <v>R</v>
          </cell>
          <cell r="G2767" t="str">
            <v>LC</v>
          </cell>
          <cell r="N2767" t="str">
            <v>Y</v>
          </cell>
          <cell r="Q2767" t="str">
            <v>Y</v>
          </cell>
          <cell r="W2767" t="str">
            <v>Bare-faced Go-away Bird (7)</v>
          </cell>
        </row>
        <row r="2768">
          <cell r="C2768" t="str">
            <v>White-bellied Go-away-bird</v>
          </cell>
          <cell r="D2768" t="str">
            <v>Corythaixoides leucogaster</v>
          </cell>
          <cell r="E2768" t="str">
            <v>(Rüppell, 1842)</v>
          </cell>
          <cell r="F2768" t="str">
            <v>R</v>
          </cell>
          <cell r="G2768" t="str">
            <v>LC</v>
          </cell>
          <cell r="N2768" t="str">
            <v>Y</v>
          </cell>
          <cell r="Q2768" t="str">
            <v>Y</v>
          </cell>
          <cell r="W2768" t="str">
            <v>White-bellied Go-away Bird (7)</v>
          </cell>
        </row>
        <row r="2769">
          <cell r="C2769" t="str">
            <v>Western Grey Plantain-eater</v>
          </cell>
          <cell r="D2769" t="str">
            <v>Crinifer piscator</v>
          </cell>
          <cell r="E2769" t="str">
            <v>(Boddaert, 1783)</v>
          </cell>
          <cell r="F2769" t="str">
            <v>R</v>
          </cell>
          <cell r="G2769" t="str">
            <v>LC</v>
          </cell>
          <cell r="N2769" t="str">
            <v>Y</v>
          </cell>
          <cell r="Q2769" t="str">
            <v>Y</v>
          </cell>
          <cell r="W2769" t="str">
            <v>Western Plantain-eater (15)</v>
          </cell>
        </row>
        <row r="2770">
          <cell r="C2770" t="str">
            <v>Eastern Grey Plantain-eater</v>
          </cell>
          <cell r="D2770" t="str">
            <v>Crinifer zonurus</v>
          </cell>
          <cell r="E2770" t="str">
            <v>(Rüppell, 1835)</v>
          </cell>
          <cell r="F2770" t="str">
            <v>R</v>
          </cell>
          <cell r="G2770" t="str">
            <v>LC</v>
          </cell>
          <cell r="N2770" t="str">
            <v>Y</v>
          </cell>
          <cell r="Q2770" t="str">
            <v>Y</v>
          </cell>
          <cell r="W2770" t="str">
            <v>Eastern Plantain-eater (15)</v>
          </cell>
        </row>
        <row r="2771">
          <cell r="C2771" t="str">
            <v>St Helena Cuckoo</v>
          </cell>
          <cell r="D2771" t="str">
            <v>Nannococcyx psix</v>
          </cell>
          <cell r="E2771" t="str">
            <v>Olson, 1975</v>
          </cell>
          <cell r="F2771" t="str">
            <v>R</v>
          </cell>
          <cell r="G2771" t="str">
            <v>EX</v>
          </cell>
          <cell r="K2771" t="str">
            <v>Y</v>
          </cell>
        </row>
        <row r="2772">
          <cell r="C2772" t="str">
            <v>Pied Cuckoo</v>
          </cell>
          <cell r="D2772" t="str">
            <v>Clamator jacobinus</v>
          </cell>
          <cell r="E2772" t="str">
            <v>(Boddaert, 1783)</v>
          </cell>
          <cell r="F2772" t="str">
            <v>R</v>
          </cell>
          <cell r="G2772" t="str">
            <v>LC</v>
          </cell>
          <cell r="H2772" t="str">
            <v>Y</v>
          </cell>
          <cell r="M2772" t="str">
            <v>Y</v>
          </cell>
          <cell r="N2772" t="str">
            <v>Y</v>
          </cell>
          <cell r="Q2772" t="str">
            <v>Y</v>
          </cell>
          <cell r="V2772" t="str">
            <v>Oxylophus jacobinus (10)</v>
          </cell>
          <cell r="W2772" t="str">
            <v>Jacobin Cuckoo (1); Jacobin Cuckoo (6); Jacobin Cuckoo (7); Jacobin Cuckoo (15)</v>
          </cell>
        </row>
        <row r="2773">
          <cell r="C2773" t="str">
            <v>Levaillant's Cuckoo</v>
          </cell>
          <cell r="D2773" t="str">
            <v>Clamator levaillantii</v>
          </cell>
          <cell r="E2773" t="str">
            <v>(Swainson, 1829)</v>
          </cell>
          <cell r="F2773" t="str">
            <v>R</v>
          </cell>
          <cell r="G2773" t="str">
            <v>LC</v>
          </cell>
          <cell r="N2773" t="str">
            <v>Y</v>
          </cell>
          <cell r="Q2773" t="str">
            <v>Y</v>
          </cell>
          <cell r="V2773" t="str">
            <v>Oxylophus levaillantii (10)</v>
          </cell>
          <cell r="W2773" t="str">
            <v>Striped Cuckoo (7)</v>
          </cell>
        </row>
        <row r="2774">
          <cell r="C2774" t="str">
            <v>Chestnut-winged Cuckoo</v>
          </cell>
          <cell r="D2774" t="str">
            <v>Clamator coromandus</v>
          </cell>
          <cell r="E2774" t="str">
            <v>(Linnaeus, 1766)</v>
          </cell>
          <cell r="F2774" t="str">
            <v>R</v>
          </cell>
          <cell r="G2774" t="str">
            <v>LC</v>
          </cell>
          <cell r="Q2774" t="str">
            <v>Y</v>
          </cell>
        </row>
        <row r="2775">
          <cell r="C2775" t="str">
            <v>Great Spotted Cuckoo</v>
          </cell>
          <cell r="D2775" t="str">
            <v>Clamator glandarius</v>
          </cell>
          <cell r="E2775" t="str">
            <v>(Linnaeus, 1758)</v>
          </cell>
          <cell r="F2775" t="str">
            <v>R</v>
          </cell>
          <cell r="G2775" t="str">
            <v>LC</v>
          </cell>
          <cell r="H2775" t="str">
            <v>Y</v>
          </cell>
          <cell r="M2775" t="str">
            <v>Y</v>
          </cell>
          <cell r="N2775" t="str">
            <v>Y</v>
          </cell>
          <cell r="Q2775" t="str">
            <v>Y</v>
          </cell>
        </row>
        <row r="2776">
          <cell r="C2776" t="str">
            <v>Thick-billed Cuckoo</v>
          </cell>
          <cell r="D2776" t="str">
            <v>Pachycoccyx audeberti</v>
          </cell>
          <cell r="E2776" t="str">
            <v>(Schlegel, 1879)</v>
          </cell>
          <cell r="F2776" t="str">
            <v>R</v>
          </cell>
          <cell r="G2776" t="str">
            <v>LC</v>
          </cell>
          <cell r="N2776" t="str">
            <v>Y</v>
          </cell>
          <cell r="Q2776" t="str">
            <v>Y</v>
          </cell>
        </row>
        <row r="2777">
          <cell r="C2777" t="str">
            <v>Sulawesi Hawk-cuckoo</v>
          </cell>
          <cell r="D2777" t="str">
            <v>Cuculus crassirostris</v>
          </cell>
          <cell r="E2777" t="str">
            <v>Walden, 1872</v>
          </cell>
          <cell r="F2777" t="str">
            <v>R</v>
          </cell>
          <cell r="G2777" t="str">
            <v>LC</v>
          </cell>
          <cell r="Q2777" t="str">
            <v>Y</v>
          </cell>
          <cell r="W2777" t="str">
            <v>Sulawesi Cuckoo (15)</v>
          </cell>
        </row>
        <row r="2778">
          <cell r="C2778" t="str">
            <v>Large Hawk-cuckoo</v>
          </cell>
          <cell r="D2778" t="str">
            <v>Cuculus sparverioides</v>
          </cell>
          <cell r="E2778" t="str">
            <v>Vigors, 1832</v>
          </cell>
          <cell r="F2778" t="str">
            <v>R</v>
          </cell>
          <cell r="G2778" t="str">
            <v>LC</v>
          </cell>
          <cell r="L2778" t="str">
            <v>Y</v>
          </cell>
          <cell r="Q2778" t="str">
            <v>Y</v>
          </cell>
          <cell r="V2778" t="str">
            <v>Hierococcyx sparverioides (5)</v>
          </cell>
        </row>
        <row r="2779">
          <cell r="C2779" t="str">
            <v>Common Hawk-cuckoo</v>
          </cell>
          <cell r="D2779" t="str">
            <v>Cuculus varius</v>
          </cell>
          <cell r="E2779" t="str">
            <v>Vahl, 1797</v>
          </cell>
          <cell r="F2779" t="str">
            <v>R</v>
          </cell>
          <cell r="G2779" t="str">
            <v>LC</v>
          </cell>
          <cell r="Q2779" t="str">
            <v>Y</v>
          </cell>
        </row>
        <row r="2780">
          <cell r="C2780" t="str">
            <v>Moustached Hawk-cuckoo</v>
          </cell>
          <cell r="D2780" t="str">
            <v>Cuculus vagans</v>
          </cell>
          <cell r="E2780" t="str">
            <v>Müller, 1845</v>
          </cell>
          <cell r="F2780" t="str">
            <v>R</v>
          </cell>
          <cell r="G2780" t="str">
            <v>NT</v>
          </cell>
          <cell r="Q2780" t="str">
            <v>Y</v>
          </cell>
        </row>
        <row r="2781">
          <cell r="C2781" t="str">
            <v>Hodgson's Hawk-cuckoo</v>
          </cell>
          <cell r="D2781" t="str">
            <v>Cuculus fugax</v>
          </cell>
          <cell r="E2781" t="str">
            <v>Horsfield, 1821</v>
          </cell>
          <cell r="F2781" t="str">
            <v>R</v>
          </cell>
          <cell r="G2781" t="str">
            <v>LC</v>
          </cell>
          <cell r="Q2781" t="str">
            <v>Y</v>
          </cell>
        </row>
        <row r="2782">
          <cell r="C2782" t="str">
            <v>Hodgson's Hawk-cuckoo</v>
          </cell>
          <cell r="D2782" t="str">
            <v>Cuculus nisicolor</v>
          </cell>
          <cell r="E2782" t="str">
            <v>Blyth, 1843</v>
          </cell>
          <cell r="F2782" t="str">
            <v>UR</v>
          </cell>
          <cell r="G2782" t="str">
            <v>UR</v>
          </cell>
          <cell r="T2782" t="str">
            <v>Y</v>
          </cell>
          <cell r="U2782" t="str">
            <v>King (2002)</v>
          </cell>
        </row>
        <row r="2783">
          <cell r="C2783" t="str">
            <v>Philippine Hawk-cuckoo</v>
          </cell>
          <cell r="D2783" t="str">
            <v>Cuculus pectoralis</v>
          </cell>
          <cell r="E2783" t="str">
            <v>(Cabanis &amp; Heine, 1863)</v>
          </cell>
          <cell r="F2783" t="str">
            <v>UR</v>
          </cell>
          <cell r="G2783" t="str">
            <v>UR</v>
          </cell>
          <cell r="T2783" t="str">
            <v>Y</v>
          </cell>
          <cell r="U2783" t="str">
            <v>King (2002)</v>
          </cell>
        </row>
        <row r="2784">
          <cell r="C2784" t="str">
            <v>Northern Hawk-cuckoo</v>
          </cell>
          <cell r="D2784" t="str">
            <v>Cuculus hyperythrus</v>
          </cell>
          <cell r="E2784" t="str">
            <v>Gould, 1856</v>
          </cell>
          <cell r="F2784" t="str">
            <v>UR</v>
          </cell>
          <cell r="G2784" t="str">
            <v>UR</v>
          </cell>
          <cell r="T2784" t="str">
            <v>Y</v>
          </cell>
          <cell r="U2784" t="str">
            <v>King (2002)</v>
          </cell>
        </row>
        <row r="2785">
          <cell r="C2785" t="str">
            <v>Red-chested Cuckoo</v>
          </cell>
          <cell r="D2785" t="str">
            <v>Cuculus solitarius</v>
          </cell>
          <cell r="E2785" t="str">
            <v>Stephens, 1815</v>
          </cell>
          <cell r="F2785" t="str">
            <v>R</v>
          </cell>
          <cell r="G2785" t="str">
            <v>LC</v>
          </cell>
          <cell r="N2785" t="str">
            <v>Y</v>
          </cell>
          <cell r="Q2785" t="str">
            <v>Y</v>
          </cell>
        </row>
        <row r="2786">
          <cell r="C2786" t="str">
            <v>Black Cuckoo</v>
          </cell>
          <cell r="D2786" t="str">
            <v>Cuculus clamosus</v>
          </cell>
          <cell r="E2786" t="str">
            <v>Latham, 1801</v>
          </cell>
          <cell r="F2786" t="str">
            <v>R</v>
          </cell>
          <cell r="G2786" t="str">
            <v>LC</v>
          </cell>
          <cell r="N2786" t="str">
            <v>Y</v>
          </cell>
          <cell r="Q2786" t="str">
            <v>Y</v>
          </cell>
        </row>
        <row r="2787">
          <cell r="C2787" t="str">
            <v>Indian Cuckoo</v>
          </cell>
          <cell r="D2787" t="str">
            <v>Cuculus micropterus</v>
          </cell>
          <cell r="E2787" t="str">
            <v>Gould, 1837</v>
          </cell>
          <cell r="F2787" t="str">
            <v>R</v>
          </cell>
          <cell r="G2787" t="str">
            <v>LC</v>
          </cell>
          <cell r="Q2787" t="str">
            <v>Y</v>
          </cell>
        </row>
        <row r="2788">
          <cell r="C2788" t="str">
            <v>Common Cuckoo</v>
          </cell>
          <cell r="D2788" t="str">
            <v>Cuculus canorus</v>
          </cell>
          <cell r="E2788" t="str">
            <v>Linnaeus, 1758</v>
          </cell>
          <cell r="F2788" t="str">
            <v>R</v>
          </cell>
          <cell r="G2788" t="str">
            <v>LC</v>
          </cell>
          <cell r="H2788" t="str">
            <v>Y</v>
          </cell>
          <cell r="I2788" t="str">
            <v>Y</v>
          </cell>
          <cell r="M2788" t="str">
            <v>Y</v>
          </cell>
          <cell r="N2788" t="str">
            <v>Y</v>
          </cell>
          <cell r="Q2788" t="str">
            <v>Y</v>
          </cell>
          <cell r="R2788" t="str">
            <v>Y</v>
          </cell>
          <cell r="W2788" t="str">
            <v>Cuckoo (6); European Cuckoo (7)</v>
          </cell>
        </row>
        <row r="2789">
          <cell r="C2789" t="str">
            <v>African Cuckoo</v>
          </cell>
          <cell r="D2789" t="str">
            <v>Cuculus gularis</v>
          </cell>
          <cell r="E2789" t="str">
            <v>Stephens, 1815</v>
          </cell>
          <cell r="F2789" t="str">
            <v>R</v>
          </cell>
          <cell r="G2789" t="str">
            <v>LC</v>
          </cell>
          <cell r="N2789" t="str">
            <v>Y</v>
          </cell>
          <cell r="Q2789" t="str">
            <v>Y</v>
          </cell>
          <cell r="W2789" t="str">
            <v>African Grey Cuckoo (7)</v>
          </cell>
        </row>
        <row r="2790">
          <cell r="D2790" t="str">
            <v>Cuculus saturatus</v>
          </cell>
          <cell r="E2790" t="str">
            <v>Blyth, 1843</v>
          </cell>
          <cell r="F2790" t="str">
            <v>NR</v>
          </cell>
          <cell r="G2790" t="str">
            <v>NR</v>
          </cell>
          <cell r="M2790" t="str">
            <v>Y</v>
          </cell>
          <cell r="Q2790" t="str">
            <v>Y</v>
          </cell>
          <cell r="S2790" t="str">
            <v>Y</v>
          </cell>
          <cell r="X2790" t="str">
            <v>Cuculus saturatus (Sibley and Monroe 1990, 1993) has been split into C. saturatus, C. optatus and C. lepidus following Payne (2005).</v>
          </cell>
        </row>
        <row r="2791">
          <cell r="C2791" t="str">
            <v>Himalayan Cuckoo</v>
          </cell>
          <cell r="D2791" t="str">
            <v>Cuculus saturatus</v>
          </cell>
          <cell r="E2791" t="str">
            <v>Blyth, 1843</v>
          </cell>
          <cell r="F2791" t="str">
            <v>R</v>
          </cell>
          <cell r="G2791" t="str">
            <v>LC</v>
          </cell>
          <cell r="H2791" t="str">
            <v>Y</v>
          </cell>
          <cell r="T2791" t="str">
            <v>Y</v>
          </cell>
          <cell r="U2791" t="str">
            <v>Payne (2005)</v>
          </cell>
          <cell r="W2791" t="str">
            <v>Oriental Cuckoo (1)</v>
          </cell>
          <cell r="X2791" t="str">
            <v>Cuculus saturatus (Sibley and Monroe 1990, 1993) has been split into C. saturatus, C. optatus and C. lepidus following Payne (2005).</v>
          </cell>
        </row>
        <row r="2792">
          <cell r="C2792" t="str">
            <v>Oriental Cuckoo</v>
          </cell>
          <cell r="D2792" t="str">
            <v>Cuculus optatus</v>
          </cell>
          <cell r="E2792" t="str">
            <v>Gould, 1845</v>
          </cell>
          <cell r="F2792" t="str">
            <v>R</v>
          </cell>
          <cell r="G2792" t="str">
            <v>LC</v>
          </cell>
          <cell r="I2792" t="str">
            <v>Y</v>
          </cell>
          <cell r="L2792" t="str">
            <v>Y</v>
          </cell>
          <cell r="T2792" t="str">
            <v>Y</v>
          </cell>
          <cell r="U2792" t="str">
            <v>Payne (2005)</v>
          </cell>
          <cell r="X2792" t="str">
            <v>Cuculus saturatus (Sibley and Monroe 1990, 1993) has been split into C. saturatus, C. optatus and C. lepidus following Payne (2005).</v>
          </cell>
        </row>
        <row r="2793">
          <cell r="C2793" t="str">
            <v>Sunda Cuckoo</v>
          </cell>
          <cell r="D2793" t="str">
            <v>Cuculus lepidus</v>
          </cell>
          <cell r="E2793" t="str">
            <v>S. Müller, 1845</v>
          </cell>
          <cell r="F2793" t="str">
            <v>R</v>
          </cell>
          <cell r="G2793" t="str">
            <v>LC</v>
          </cell>
          <cell r="T2793" t="str">
            <v>Y</v>
          </cell>
          <cell r="U2793" t="str">
            <v>Payne (2005)</v>
          </cell>
          <cell r="X2793" t="str">
            <v>Cuculus saturatus (Sibley and Monroe 1990, 1993) has been split into C. saturatus, C. optatus and C. lepidus following Payne (2005).</v>
          </cell>
        </row>
        <row r="2794">
          <cell r="C2794" t="str">
            <v>Lesser Cuckoo</v>
          </cell>
          <cell r="D2794" t="str">
            <v>Cuculus poliocephalus</v>
          </cell>
          <cell r="E2794" t="str">
            <v>Latham, 1790</v>
          </cell>
          <cell r="F2794" t="str">
            <v>R</v>
          </cell>
          <cell r="G2794" t="str">
            <v>LC</v>
          </cell>
          <cell r="N2794" t="str">
            <v>Y</v>
          </cell>
          <cell r="Q2794" t="str">
            <v>Y</v>
          </cell>
        </row>
        <row r="2795">
          <cell r="C2795" t="str">
            <v>Madagascar Cuckoo</v>
          </cell>
          <cell r="D2795" t="str">
            <v>Cuculus rochii</v>
          </cell>
          <cell r="E2795" t="str">
            <v>Hartlaub, 1863</v>
          </cell>
          <cell r="F2795" t="str">
            <v>R</v>
          </cell>
          <cell r="G2795" t="str">
            <v>LC</v>
          </cell>
          <cell r="N2795" t="str">
            <v>Y</v>
          </cell>
          <cell r="Q2795" t="str">
            <v>Y</v>
          </cell>
          <cell r="W2795" t="str">
            <v>Madagascar Lesser Cuckoo (7)</v>
          </cell>
        </row>
        <row r="2796">
          <cell r="C2796" t="str">
            <v>Pallid Cuckoo</v>
          </cell>
          <cell r="D2796" t="str">
            <v>Cuculus pallidus</v>
          </cell>
          <cell r="E2796" t="str">
            <v>(Latham, 1801)</v>
          </cell>
          <cell r="F2796" t="str">
            <v>R</v>
          </cell>
          <cell r="G2796" t="str">
            <v>LC</v>
          </cell>
          <cell r="L2796" t="str">
            <v>Y</v>
          </cell>
          <cell r="Q2796" t="str">
            <v>Y</v>
          </cell>
          <cell r="S2796" t="str">
            <v>Y</v>
          </cell>
          <cell r="V2796" t="str">
            <v>Cacomantis pallidus (5)</v>
          </cell>
          <cell r="W2796" t="str">
            <v>Palid Cuckoo (12)</v>
          </cell>
        </row>
        <row r="2797">
          <cell r="C2797" t="str">
            <v>Dusky Long-tailed Cuckoo</v>
          </cell>
          <cell r="D2797" t="str">
            <v>Cercococcyx mechowi</v>
          </cell>
          <cell r="E2797" t="str">
            <v>Cabanis, 1882</v>
          </cell>
          <cell r="F2797" t="str">
            <v>R</v>
          </cell>
          <cell r="G2797" t="str">
            <v>LC</v>
          </cell>
          <cell r="N2797" t="str">
            <v>Y</v>
          </cell>
          <cell r="Q2797" t="str">
            <v>Y</v>
          </cell>
        </row>
        <row r="2798">
          <cell r="C2798" t="str">
            <v>Olive Long-tailed Cuckoo</v>
          </cell>
          <cell r="D2798" t="str">
            <v>Cercococcyx olivinus</v>
          </cell>
          <cell r="E2798" t="str">
            <v>Sassi, 1912</v>
          </cell>
          <cell r="F2798" t="str">
            <v>R</v>
          </cell>
          <cell r="G2798" t="str">
            <v>LC</v>
          </cell>
          <cell r="N2798" t="str">
            <v>Y</v>
          </cell>
          <cell r="Q2798" t="str">
            <v>Y</v>
          </cell>
        </row>
        <row r="2799">
          <cell r="C2799" t="str">
            <v>Barred Long-tailed Cuckoo</v>
          </cell>
          <cell r="D2799" t="str">
            <v>Cercococcyx montanus</v>
          </cell>
          <cell r="E2799" t="str">
            <v>Chapin, 1928</v>
          </cell>
          <cell r="F2799" t="str">
            <v>R</v>
          </cell>
          <cell r="G2799" t="str">
            <v>LC</v>
          </cell>
          <cell r="N2799" t="str">
            <v>Y</v>
          </cell>
          <cell r="Q2799" t="str">
            <v>Y</v>
          </cell>
        </row>
        <row r="2800">
          <cell r="C2800" t="str">
            <v>Banded Bay Cuckoo</v>
          </cell>
          <cell r="D2800" t="str">
            <v>Cacomantis sonneratii</v>
          </cell>
          <cell r="E2800" t="str">
            <v>(Latham, 1790)</v>
          </cell>
          <cell r="F2800" t="str">
            <v>R</v>
          </cell>
          <cell r="G2800" t="str">
            <v>LC</v>
          </cell>
          <cell r="Q2800" t="str">
            <v>Y</v>
          </cell>
        </row>
        <row r="2801">
          <cell r="C2801" t="str">
            <v>Grey-bellied Cuckoo</v>
          </cell>
          <cell r="D2801" t="str">
            <v>Cacomantis passerinus</v>
          </cell>
          <cell r="E2801" t="str">
            <v>(Vahl, 1797)</v>
          </cell>
          <cell r="F2801" t="str">
            <v>R</v>
          </cell>
          <cell r="G2801" t="str">
            <v>LC</v>
          </cell>
          <cell r="Q2801" t="str">
            <v>Y</v>
          </cell>
        </row>
        <row r="2802">
          <cell r="C2802" t="str">
            <v>Plaintive Cuckoo</v>
          </cell>
          <cell r="D2802" t="str">
            <v>Cacomantis merulinus</v>
          </cell>
          <cell r="E2802" t="str">
            <v>(Scopoli, 1786)</v>
          </cell>
          <cell r="F2802" t="str">
            <v>R</v>
          </cell>
          <cell r="G2802" t="str">
            <v>LC</v>
          </cell>
          <cell r="Q2802" t="str">
            <v>Y</v>
          </cell>
        </row>
        <row r="2803">
          <cell r="C2803" t="str">
            <v>Rusty-breasted Cuckoo</v>
          </cell>
          <cell r="D2803" t="str">
            <v>Cacomantis sepulcralis</v>
          </cell>
          <cell r="E2803" t="str">
            <v>Müller, 1843</v>
          </cell>
          <cell r="F2803" t="str">
            <v>R</v>
          </cell>
          <cell r="G2803" t="str">
            <v>LC</v>
          </cell>
          <cell r="Q2803" t="str">
            <v>Y</v>
          </cell>
        </row>
        <row r="2804">
          <cell r="C2804" t="str">
            <v>Brush Cuckoo</v>
          </cell>
          <cell r="D2804" t="str">
            <v>Cacomantis variolosus</v>
          </cell>
          <cell r="E2804" t="str">
            <v>(Vigors &amp; Horsfield, 1826)</v>
          </cell>
          <cell r="F2804" t="str">
            <v>R</v>
          </cell>
          <cell r="G2804" t="str">
            <v>LC</v>
          </cell>
          <cell r="L2804" t="str">
            <v>Y</v>
          </cell>
          <cell r="Q2804" t="str">
            <v>Y</v>
          </cell>
        </row>
        <row r="2805">
          <cell r="C2805" t="str">
            <v>Chestnut-breasted Cuckoo</v>
          </cell>
          <cell r="D2805" t="str">
            <v>Cacomantis castaneiventris</v>
          </cell>
          <cell r="E2805" t="str">
            <v>(Gould, 1867)</v>
          </cell>
          <cell r="F2805" t="str">
            <v>R</v>
          </cell>
          <cell r="G2805" t="str">
            <v>LC</v>
          </cell>
          <cell r="L2805" t="str">
            <v>Y</v>
          </cell>
          <cell r="Q2805" t="str">
            <v>Y</v>
          </cell>
        </row>
        <row r="2806">
          <cell r="C2806" t="str">
            <v>Moluccan Cuckoo</v>
          </cell>
          <cell r="D2806" t="str">
            <v>Cacomantis heinrichi</v>
          </cell>
          <cell r="E2806" t="str">
            <v>Stresemann, 1931</v>
          </cell>
          <cell r="F2806" t="str">
            <v>R</v>
          </cell>
          <cell r="G2806" t="str">
            <v>NT</v>
          </cell>
          <cell r="Q2806" t="str">
            <v>Y</v>
          </cell>
        </row>
        <row r="2807">
          <cell r="C2807" t="str">
            <v>Fan-tailed Cuckoo</v>
          </cell>
          <cell r="D2807" t="str">
            <v>Cacomantis flabelliformis</v>
          </cell>
          <cell r="E2807" t="str">
            <v>Latham, 1801</v>
          </cell>
          <cell r="F2807" t="str">
            <v>R</v>
          </cell>
          <cell r="G2807" t="str">
            <v>LC</v>
          </cell>
          <cell r="L2807" t="str">
            <v>Y</v>
          </cell>
          <cell r="Q2807" t="str">
            <v>Y</v>
          </cell>
          <cell r="S2807" t="str">
            <v>Y</v>
          </cell>
        </row>
        <row r="2808">
          <cell r="D2808" t="str">
            <v>Chrysococcyx rufomerus</v>
          </cell>
          <cell r="E2808" t="str">
            <v>Hartert, 1900</v>
          </cell>
          <cell r="F2808" t="str">
            <v>NR</v>
          </cell>
          <cell r="G2808" t="str">
            <v>NR</v>
          </cell>
          <cell r="Q2808" t="str">
            <v>Y</v>
          </cell>
          <cell r="X2808" t="str">
            <v>Chrysococcyx minutillus and C. rufomerus (Sibley and Monroe 1990, 1993) have been lumped into C. minutillus following Payne (1997 and 2005).</v>
          </cell>
        </row>
        <row r="2809">
          <cell r="D2809" t="str">
            <v>Chrysococcyx minutillus</v>
          </cell>
          <cell r="E2809" t="str">
            <v>Gould, 1859</v>
          </cell>
          <cell r="F2809" t="str">
            <v>NR</v>
          </cell>
          <cell r="G2809" t="str">
            <v>NR</v>
          </cell>
          <cell r="Q2809" t="str">
            <v>Y</v>
          </cell>
          <cell r="X2809" t="str">
            <v>Chrysococcyx minutillus and C. rufomerus (Sibley and Monroe 1990, 1993) have been lumped into C. minutillus following Payne (1997).</v>
          </cell>
        </row>
        <row r="2810">
          <cell r="D2810" t="str">
            <v>Chrysococcyx minutillus</v>
          </cell>
          <cell r="E2810" t="str">
            <v>Gould, 1859</v>
          </cell>
          <cell r="F2810" t="str">
            <v>NR</v>
          </cell>
          <cell r="G2810" t="str">
            <v>NR</v>
          </cell>
          <cell r="L2810" t="str">
            <v>Y</v>
          </cell>
          <cell r="V2810" t="str">
            <v>Chalcites minutillus (5)</v>
          </cell>
          <cell r="X2810" t="str">
            <v>Chrysococcyx minutillus (Payne, 1997) and C. russatus (Sibley and Monroe 1990, 1993) are retained as separate species contra Christidis and Boles (2008) who treat russatus as a subspecies of C. minutillus.</v>
          </cell>
        </row>
        <row r="2811">
          <cell r="C2811" t="str">
            <v>Little Bronze-cuckoo</v>
          </cell>
          <cell r="D2811" t="str">
            <v>Chrysococcyx minutillus</v>
          </cell>
          <cell r="E2811" t="str">
            <v>Gould, 1859</v>
          </cell>
          <cell r="F2811" t="str">
            <v>R</v>
          </cell>
          <cell r="G2811" t="str">
            <v>LC</v>
          </cell>
          <cell r="T2811" t="str">
            <v>Y</v>
          </cell>
          <cell r="U2811" t="str">
            <v>Payne (1997)</v>
          </cell>
          <cell r="W2811" t="str">
            <v>Little Bronze Cuckoo (15)</v>
          </cell>
          <cell r="X2811" t="str">
            <v>Chrysococcyx minutillus and C. rufomerus (Sibley and Monroe 1990, 1993) have been lumped into C. minutillus following Payne (1997 and 2005). Chrysococcyx minutillus (Payne, 1997 and 2005) and C. russatus (Sibley and Monroe 1990, 1993) are retained as separate species contra Christidis and Boles (2008) who treat russatus as a subspecies of C. minutillus.</v>
          </cell>
        </row>
        <row r="2812">
          <cell r="C2812" t="str">
            <v>Gould's Bronze-cuckoo</v>
          </cell>
          <cell r="D2812" t="str">
            <v>Chrysococcyx russatus</v>
          </cell>
          <cell r="E2812" t="str">
            <v>Gould, 1868</v>
          </cell>
          <cell r="F2812" t="str">
            <v>R</v>
          </cell>
          <cell r="G2812" t="str">
            <v>LC</v>
          </cell>
          <cell r="Q2812" t="str">
            <v>Y</v>
          </cell>
          <cell r="X2812" t="str">
            <v>Chrysococcyx minutillus (Payne, 1997) and C. russatus (Sibley and Monroe 1990, 1993) are retained as separate species contra Christidis and Boles (2008) who treat russatus as a subspecies of C. minutillus.</v>
          </cell>
        </row>
        <row r="2813">
          <cell r="C2813" t="str">
            <v>Pied Bronze-cuckoo</v>
          </cell>
          <cell r="D2813" t="str">
            <v>Chrysococcyx crassirostris</v>
          </cell>
          <cell r="E2813" t="str">
            <v>(Salvadori, 1878)</v>
          </cell>
          <cell r="F2813" t="str">
            <v>R</v>
          </cell>
          <cell r="G2813" t="str">
            <v>LC</v>
          </cell>
          <cell r="Q2813" t="str">
            <v>Y</v>
          </cell>
          <cell r="W2813" t="str">
            <v>Pied Bronze Cuckoo (15)</v>
          </cell>
        </row>
        <row r="2814">
          <cell r="C2814" t="str">
            <v>Shining Bronze-cuckoo</v>
          </cell>
          <cell r="D2814" t="str">
            <v>Chrysococcyx lucidus</v>
          </cell>
          <cell r="E2814" t="str">
            <v>(Gmelin, 1788)</v>
          </cell>
          <cell r="F2814" t="str">
            <v>R</v>
          </cell>
          <cell r="G2814" t="str">
            <v>LC</v>
          </cell>
          <cell r="L2814" t="str">
            <v>Y</v>
          </cell>
          <cell r="Q2814" t="str">
            <v>Y</v>
          </cell>
          <cell r="S2814" t="str">
            <v>Y</v>
          </cell>
          <cell r="V2814" t="str">
            <v>Chalcites lucidus (5)</v>
          </cell>
          <cell r="W2814" t="str">
            <v>Shining Cuckoo (12); Shining Bronze Cuckoo (15)</v>
          </cell>
        </row>
        <row r="2815">
          <cell r="C2815" t="str">
            <v>Horsfield's Bronze-cuckoo</v>
          </cell>
          <cell r="D2815" t="str">
            <v>Chrysococcyx basalis</v>
          </cell>
          <cell r="E2815" t="str">
            <v>(Horsfield, 1821)</v>
          </cell>
          <cell r="F2815" t="str">
            <v>R</v>
          </cell>
          <cell r="G2815" t="str">
            <v>LC</v>
          </cell>
          <cell r="L2815" t="str">
            <v>Y</v>
          </cell>
          <cell r="Q2815" t="str">
            <v>Y</v>
          </cell>
          <cell r="V2815" t="str">
            <v>Chalcites basalis (5)</v>
          </cell>
          <cell r="W2815" t="str">
            <v>Horsfield's Bronze Cuckoo (15)</v>
          </cell>
        </row>
        <row r="2816">
          <cell r="C2816" t="str">
            <v>Rufous-throated Bronze-cuckoo</v>
          </cell>
          <cell r="D2816" t="str">
            <v>Chrysococcyx ruficollis</v>
          </cell>
          <cell r="E2816" t="str">
            <v>(Salvadori, 1875)</v>
          </cell>
          <cell r="F2816" t="str">
            <v>R</v>
          </cell>
          <cell r="G2816" t="str">
            <v>LC</v>
          </cell>
          <cell r="Q2816" t="str">
            <v>Y</v>
          </cell>
          <cell r="W2816" t="str">
            <v>Rufous-throated Bronze Cuckoo (15)</v>
          </cell>
        </row>
        <row r="2817">
          <cell r="C2817" t="str">
            <v>White-eared Bronze-cuckoo</v>
          </cell>
          <cell r="D2817" t="str">
            <v>Chrysococcyx meyeri</v>
          </cell>
          <cell r="E2817" t="str">
            <v>(Salvadori, 1874)</v>
          </cell>
          <cell r="F2817" t="str">
            <v>R</v>
          </cell>
          <cell r="G2817" t="str">
            <v>LC</v>
          </cell>
          <cell r="Q2817" t="str">
            <v>Y</v>
          </cell>
          <cell r="W2817" t="str">
            <v>White-eared Bronze Cuckoo (15)</v>
          </cell>
        </row>
        <row r="2818">
          <cell r="C2818" t="str">
            <v>Asian Emerald Cuckoo</v>
          </cell>
          <cell r="D2818" t="str">
            <v>Chrysococcyx maculatus</v>
          </cell>
          <cell r="E2818" t="str">
            <v>(Gmelin, 1788)</v>
          </cell>
          <cell r="F2818" t="str">
            <v>R</v>
          </cell>
          <cell r="G2818" t="str">
            <v>LC</v>
          </cell>
          <cell r="Q2818" t="str">
            <v>Y</v>
          </cell>
        </row>
        <row r="2819">
          <cell r="C2819" t="str">
            <v>Violet Cuckoo</v>
          </cell>
          <cell r="D2819" t="str">
            <v>Chrysococcyx xanthorhynchus</v>
          </cell>
          <cell r="E2819" t="str">
            <v>(Horsfield, 1821)</v>
          </cell>
          <cell r="F2819" t="str">
            <v>R</v>
          </cell>
          <cell r="G2819" t="str">
            <v>LC</v>
          </cell>
          <cell r="Q2819" t="str">
            <v>Y</v>
          </cell>
        </row>
        <row r="2820">
          <cell r="C2820" t="str">
            <v>Black-eared Cuckoo</v>
          </cell>
          <cell r="D2820" t="str">
            <v>Chrysococcyx osculans</v>
          </cell>
          <cell r="E2820" t="str">
            <v>(Gould, 1847)</v>
          </cell>
          <cell r="F2820" t="str">
            <v>R</v>
          </cell>
          <cell r="G2820" t="str">
            <v>LC</v>
          </cell>
          <cell r="L2820" t="str">
            <v>Y</v>
          </cell>
          <cell r="Q2820" t="str">
            <v>Y</v>
          </cell>
          <cell r="V2820" t="str">
            <v>Chalcites osculans (5)</v>
          </cell>
        </row>
        <row r="2821">
          <cell r="C2821" t="str">
            <v>Yellow-throated Cuckoo</v>
          </cell>
          <cell r="D2821" t="str">
            <v>Chrysococcyx flavigularis</v>
          </cell>
          <cell r="E2821" t="str">
            <v>Shelley, 1880</v>
          </cell>
          <cell r="F2821" t="str">
            <v>R</v>
          </cell>
          <cell r="G2821" t="str">
            <v>LC</v>
          </cell>
          <cell r="N2821" t="str">
            <v>Y</v>
          </cell>
          <cell r="Q2821" t="str">
            <v>Y</v>
          </cell>
          <cell r="W2821" t="str">
            <v>Yellow-throated Green Cuckoo (7)</v>
          </cell>
        </row>
        <row r="2822">
          <cell r="C2822" t="str">
            <v>Klaas's Cuckoo</v>
          </cell>
          <cell r="D2822" t="str">
            <v>Chrysococcyx klaas</v>
          </cell>
          <cell r="E2822" t="str">
            <v>(Stephens, 1815)</v>
          </cell>
          <cell r="F2822" t="str">
            <v>R</v>
          </cell>
          <cell r="G2822" t="str">
            <v>LC</v>
          </cell>
          <cell r="N2822" t="str">
            <v>Y</v>
          </cell>
          <cell r="Q2822" t="str">
            <v>Y</v>
          </cell>
        </row>
        <row r="2823">
          <cell r="C2823" t="str">
            <v>African Emerald Cuckoo</v>
          </cell>
          <cell r="D2823" t="str">
            <v>Chrysococcyx cupreus</v>
          </cell>
          <cell r="E2823" t="str">
            <v>(Shaw, 1792)</v>
          </cell>
          <cell r="F2823" t="str">
            <v>R</v>
          </cell>
          <cell r="G2823" t="str">
            <v>LC</v>
          </cell>
          <cell r="N2823" t="str">
            <v>Y</v>
          </cell>
          <cell r="Q2823" t="str">
            <v>Y</v>
          </cell>
          <cell r="W2823" t="str">
            <v>Emerald Cuckoo (7)</v>
          </cell>
        </row>
        <row r="2824">
          <cell r="C2824" t="str">
            <v>Didric Cuckoo</v>
          </cell>
          <cell r="D2824" t="str">
            <v>Chrysococcyx caprius</v>
          </cell>
          <cell r="E2824" t="str">
            <v>(Boddaert, 1783)</v>
          </cell>
          <cell r="F2824" t="str">
            <v>R</v>
          </cell>
          <cell r="G2824" t="str">
            <v>LC</v>
          </cell>
          <cell r="H2824" t="str">
            <v>Y</v>
          </cell>
          <cell r="M2824" t="str">
            <v>Y</v>
          </cell>
          <cell r="N2824" t="str">
            <v>Y</v>
          </cell>
          <cell r="Q2824" t="str">
            <v>Y</v>
          </cell>
          <cell r="W2824" t="str">
            <v>Diederik Cuckoo (1); Dideric Cuckoo (10); Dideric Cuckoo (15)</v>
          </cell>
        </row>
        <row r="2825">
          <cell r="C2825" t="str">
            <v>Long-billed Cuckoo</v>
          </cell>
          <cell r="D2825" t="str">
            <v>Rhamphomantis megarhynchus</v>
          </cell>
          <cell r="E2825" t="str">
            <v>(Gray, 1858)</v>
          </cell>
          <cell r="F2825" t="str">
            <v>R</v>
          </cell>
          <cell r="G2825" t="str">
            <v>LC</v>
          </cell>
          <cell r="Q2825" t="str">
            <v>Y</v>
          </cell>
        </row>
        <row r="2826">
          <cell r="C2826" t="str">
            <v>Drongo Cuckoo</v>
          </cell>
          <cell r="D2826" t="str">
            <v>Surniculus lugubris</v>
          </cell>
          <cell r="E2826" t="str">
            <v>(Horsfield, 1821)</v>
          </cell>
          <cell r="F2826" t="str">
            <v>R</v>
          </cell>
          <cell r="G2826" t="str">
            <v>LC</v>
          </cell>
          <cell r="Q2826" t="str">
            <v>Y</v>
          </cell>
          <cell r="W2826" t="str">
            <v>Asian Drongo-Cuckoo (15)</v>
          </cell>
        </row>
        <row r="2827">
          <cell r="C2827" t="str">
            <v>Fork-tailed Drongo-cuckoo</v>
          </cell>
          <cell r="D2827" t="str">
            <v>Surniculus dicruroides</v>
          </cell>
          <cell r="E2827" t="str">
            <v>(Hodgson, 1839)</v>
          </cell>
          <cell r="F2827" t="str">
            <v>UR</v>
          </cell>
          <cell r="G2827" t="str">
            <v>UR</v>
          </cell>
          <cell r="T2827" t="str">
            <v>Y</v>
          </cell>
        </row>
        <row r="2828">
          <cell r="C2828" t="str">
            <v>Moluccan Drongo-cuckoo</v>
          </cell>
          <cell r="D2828" t="str">
            <v>Surniculus musschenbroeki</v>
          </cell>
          <cell r="E2828" t="str">
            <v>A. B. Meyer, 1878</v>
          </cell>
          <cell r="F2828" t="str">
            <v>UR</v>
          </cell>
          <cell r="G2828" t="str">
            <v>UR</v>
          </cell>
          <cell r="T2828" t="str">
            <v>Y</v>
          </cell>
        </row>
        <row r="2829">
          <cell r="C2829" t="str">
            <v>Philippine Drongo-cuckoo</v>
          </cell>
          <cell r="D2829" t="str">
            <v>Surniculus velutinus</v>
          </cell>
          <cell r="E2829" t="str">
            <v>Sharpe, 1877</v>
          </cell>
          <cell r="F2829" t="str">
            <v>UR</v>
          </cell>
          <cell r="G2829" t="str">
            <v>UR</v>
          </cell>
          <cell r="T2829" t="str">
            <v>Y</v>
          </cell>
        </row>
        <row r="2830">
          <cell r="C2830" t="str">
            <v>White-crowned Koel</v>
          </cell>
          <cell r="D2830" t="str">
            <v>Caliechthrus leucolophus</v>
          </cell>
          <cell r="E2830" t="str">
            <v>(Müller, 1840)</v>
          </cell>
          <cell r="F2830" t="str">
            <v>R</v>
          </cell>
          <cell r="G2830" t="str">
            <v>LC</v>
          </cell>
          <cell r="Q2830" t="str">
            <v>Y</v>
          </cell>
        </row>
        <row r="2831">
          <cell r="C2831" t="str">
            <v>Dwarf Koel</v>
          </cell>
          <cell r="D2831" t="str">
            <v>Microdynamis parva</v>
          </cell>
          <cell r="E2831" t="str">
            <v>(Salvadori, 1875)</v>
          </cell>
          <cell r="F2831" t="str">
            <v>R</v>
          </cell>
          <cell r="G2831" t="str">
            <v>LC</v>
          </cell>
          <cell r="Q2831" t="str">
            <v>Y</v>
          </cell>
        </row>
        <row r="2832">
          <cell r="C2832" t="str">
            <v>Asian Koel</v>
          </cell>
          <cell r="D2832" t="str">
            <v>Eudynamys scolopaceus</v>
          </cell>
          <cell r="E2832" t="str">
            <v>(Linnaeus, 1758)</v>
          </cell>
          <cell r="F2832" t="str">
            <v>R</v>
          </cell>
          <cell r="G2832" t="str">
            <v>LC</v>
          </cell>
          <cell r="L2832" t="str">
            <v>Y</v>
          </cell>
          <cell r="Q2832" t="str">
            <v>Y</v>
          </cell>
          <cell r="V2832" t="str">
            <v>Eudynamys scolopacea (10)</v>
          </cell>
          <cell r="X2832" t="str">
            <v>Gender agreement of species name follows David and Gosselin (2002b).</v>
          </cell>
        </row>
        <row r="2833">
          <cell r="D2833" t="str">
            <v>Eudynamys scolopacea</v>
          </cell>
          <cell r="E2833" t="str">
            <v>(Linnaeus, 1758)</v>
          </cell>
          <cell r="F2833" t="str">
            <v>NR</v>
          </cell>
          <cell r="G2833" t="str">
            <v>NR</v>
          </cell>
          <cell r="T2833" t="str">
            <v>Y</v>
          </cell>
          <cell r="U2833" t="str">
            <v>Christidis and Boles (1994)</v>
          </cell>
          <cell r="X2833" t="str">
            <v>Eudynamys scolopaceus, E. melanorhynchus and E. cyanocephalus (Sibley and Monroe 1990, 1993), cross-regional species, are retained as separate species with gender agreement of specific names following David and Gosselin (2002b). This is contra Christidis and Boles (1994) who include melanorhyncha and cyanocephala as subspecies of E. scolopacea.</v>
          </cell>
        </row>
        <row r="2834">
          <cell r="C2834" t="str">
            <v>Black-billed Koel</v>
          </cell>
          <cell r="D2834" t="str">
            <v>Eudynamys melanorhynchus</v>
          </cell>
          <cell r="E2834" t="str">
            <v>S. Müller, 1843</v>
          </cell>
          <cell r="F2834" t="str">
            <v>R</v>
          </cell>
          <cell r="G2834" t="str">
            <v>LC</v>
          </cell>
          <cell r="Q2834" t="str">
            <v>Y</v>
          </cell>
          <cell r="V2834" t="str">
            <v>Eudynamys melanorhyncha (10)</v>
          </cell>
          <cell r="X2834" t="str">
            <v>Gender agreement of species name follows David and Gosselin (2002b).</v>
          </cell>
        </row>
        <row r="2835">
          <cell r="C2835" t="str">
            <v>Eastern Koel</v>
          </cell>
          <cell r="D2835" t="str">
            <v>Eudynamys orientalis</v>
          </cell>
          <cell r="E2835" t="str">
            <v>(Latham, 1801)</v>
          </cell>
          <cell r="F2835" t="str">
            <v>R</v>
          </cell>
          <cell r="G2835" t="str">
            <v>LC</v>
          </cell>
          <cell r="L2835" t="str">
            <v>Y</v>
          </cell>
          <cell r="Q2835" t="str">
            <v>Y</v>
          </cell>
          <cell r="V2835" t="str">
            <v>Eudynamys cyanocephala (10)</v>
          </cell>
          <cell r="W2835" t="str">
            <v>Australian Koel (10)</v>
          </cell>
          <cell r="X2835" t="str">
            <v>Gender agreement of species name follows David and Gosselin (2002b).</v>
          </cell>
        </row>
        <row r="2836">
          <cell r="C2836" t="str">
            <v>Long-tailed Koel</v>
          </cell>
          <cell r="D2836" t="str">
            <v>Eudynamys taitensis</v>
          </cell>
          <cell r="E2836" t="str">
            <v>(Sparrman, 1787)</v>
          </cell>
          <cell r="F2836" t="str">
            <v>R</v>
          </cell>
          <cell r="G2836" t="str">
            <v>LC</v>
          </cell>
          <cell r="L2836" t="str">
            <v>Y</v>
          </cell>
          <cell r="Q2836" t="str">
            <v>Y</v>
          </cell>
          <cell r="S2836" t="str">
            <v>Y</v>
          </cell>
          <cell r="V2836" t="str">
            <v>Urodynamys taitensis (5)</v>
          </cell>
          <cell r="W2836" t="str">
            <v>Long-tailed Cuckoo (5); Long-tailed Cuckoo (12)</v>
          </cell>
        </row>
        <row r="2837">
          <cell r="C2837" t="str">
            <v>Channel-billed Cuckoo</v>
          </cell>
          <cell r="D2837" t="str">
            <v>Scythrops novaehollandiae</v>
          </cell>
          <cell r="E2837" t="str">
            <v>Latham, 1790</v>
          </cell>
          <cell r="F2837" t="str">
            <v>R</v>
          </cell>
          <cell r="G2837" t="str">
            <v>LC</v>
          </cell>
          <cell r="L2837" t="str">
            <v>Y</v>
          </cell>
          <cell r="Q2837" t="str">
            <v>Y</v>
          </cell>
          <cell r="S2837" t="str">
            <v>Y</v>
          </cell>
        </row>
        <row r="2838">
          <cell r="C2838" t="str">
            <v>Yellowbill</v>
          </cell>
          <cell r="D2838" t="str">
            <v>Ceuthmochares aereus</v>
          </cell>
          <cell r="E2838" t="str">
            <v>(Vieillot, 1817)</v>
          </cell>
          <cell r="F2838" t="str">
            <v>R</v>
          </cell>
          <cell r="G2838" t="str">
            <v>LC</v>
          </cell>
          <cell r="N2838" t="str">
            <v>Y</v>
          </cell>
          <cell r="Q2838" t="str">
            <v>Y</v>
          </cell>
          <cell r="W2838" t="str">
            <v>Green Coucal (7); Green Malkoha (15)</v>
          </cell>
        </row>
        <row r="2839">
          <cell r="C2839" t="str">
            <v>Black-bellied Malkoha</v>
          </cell>
          <cell r="D2839" t="str">
            <v>Phaenicophaeus diardi</v>
          </cell>
          <cell r="E2839" t="str">
            <v>(Lesson, 1830)</v>
          </cell>
          <cell r="F2839" t="str">
            <v>R</v>
          </cell>
          <cell r="G2839" t="str">
            <v>NT</v>
          </cell>
          <cell r="Q2839" t="str">
            <v>Y</v>
          </cell>
        </row>
        <row r="2840">
          <cell r="C2840" t="str">
            <v>Chestnut-bellied Malkoha</v>
          </cell>
          <cell r="D2840" t="str">
            <v>Phaenicophaeus sumatranus</v>
          </cell>
          <cell r="E2840" t="str">
            <v>(Raffles, 1822)</v>
          </cell>
          <cell r="F2840" t="str">
            <v>R</v>
          </cell>
          <cell r="G2840" t="str">
            <v>NT</v>
          </cell>
          <cell r="Q2840" t="str">
            <v>Y</v>
          </cell>
        </row>
        <row r="2841">
          <cell r="C2841" t="str">
            <v>Green-billed Malkoha</v>
          </cell>
          <cell r="D2841" t="str">
            <v>Phaenicophaeus tristis</v>
          </cell>
          <cell r="E2841" t="str">
            <v>(Lesson, 1830)</v>
          </cell>
          <cell r="F2841" t="str">
            <v>R</v>
          </cell>
          <cell r="G2841" t="str">
            <v>LC</v>
          </cell>
          <cell r="Q2841" t="str">
            <v>Y</v>
          </cell>
        </row>
        <row r="2842">
          <cell r="C2842" t="str">
            <v>Blue-faced Malkoha</v>
          </cell>
          <cell r="D2842" t="str">
            <v>Phaenicophaeus viridirostris</v>
          </cell>
          <cell r="E2842" t="str">
            <v>(Jerdon, 1840)</v>
          </cell>
          <cell r="F2842" t="str">
            <v>R</v>
          </cell>
          <cell r="G2842" t="str">
            <v>LC</v>
          </cell>
          <cell r="Q2842" t="str">
            <v>Y</v>
          </cell>
        </row>
        <row r="2843">
          <cell r="C2843" t="str">
            <v>Sirkeer Malkoha</v>
          </cell>
          <cell r="D2843" t="str">
            <v>Phaenicophaeus leschenaultii</v>
          </cell>
          <cell r="E2843" t="str">
            <v>(Lesson, 1830)</v>
          </cell>
          <cell r="F2843" t="str">
            <v>R</v>
          </cell>
          <cell r="G2843" t="str">
            <v>LC</v>
          </cell>
          <cell r="Q2843" t="str">
            <v>Y</v>
          </cell>
        </row>
        <row r="2844">
          <cell r="C2844" t="str">
            <v>Raffles's Malkoha</v>
          </cell>
          <cell r="D2844" t="str">
            <v>Phaenicophaeus chlorophaeus</v>
          </cell>
          <cell r="E2844" t="str">
            <v>(Raffles, 1822)</v>
          </cell>
          <cell r="F2844" t="str">
            <v>R</v>
          </cell>
          <cell r="G2844" t="str">
            <v>LC</v>
          </cell>
          <cell r="Q2844" t="str">
            <v>Y</v>
          </cell>
        </row>
        <row r="2845">
          <cell r="C2845" t="str">
            <v>Red-billed Malkoha</v>
          </cell>
          <cell r="D2845" t="str">
            <v>Phaenicophaeus javanicus</v>
          </cell>
          <cell r="E2845" t="str">
            <v>Horsfield, 1821</v>
          </cell>
          <cell r="F2845" t="str">
            <v>R</v>
          </cell>
          <cell r="G2845" t="str">
            <v>LC</v>
          </cell>
          <cell r="Q2845" t="str">
            <v>Y</v>
          </cell>
        </row>
        <row r="2846">
          <cell r="C2846" t="str">
            <v>Yellow-billed Malkoha</v>
          </cell>
          <cell r="D2846" t="str">
            <v>Phaenicophaeus calyorhynchus</v>
          </cell>
          <cell r="E2846" t="str">
            <v>Temminck, 1825</v>
          </cell>
          <cell r="F2846" t="str">
            <v>R</v>
          </cell>
          <cell r="G2846" t="str">
            <v>LC</v>
          </cell>
          <cell r="Q2846" t="str">
            <v>Y</v>
          </cell>
        </row>
        <row r="2847">
          <cell r="C2847" t="str">
            <v>Chestnut-breasted Malkoha</v>
          </cell>
          <cell r="D2847" t="str">
            <v>Phaenicophaeus curvirostris</v>
          </cell>
          <cell r="E2847" t="str">
            <v>(Shaw, 1810)</v>
          </cell>
          <cell r="F2847" t="str">
            <v>R</v>
          </cell>
          <cell r="G2847" t="str">
            <v>LC</v>
          </cell>
          <cell r="Q2847" t="str">
            <v>Y</v>
          </cell>
        </row>
        <row r="2848">
          <cell r="C2848" t="str">
            <v>Red-faced Malkoha</v>
          </cell>
          <cell r="D2848" t="str">
            <v>Phaenicophaeus pyrrhocephalus</v>
          </cell>
          <cell r="E2848" t="str">
            <v>(Pennant, 1769)</v>
          </cell>
          <cell r="F2848" t="str">
            <v>R</v>
          </cell>
          <cell r="G2848" t="str">
            <v>VU</v>
          </cell>
          <cell r="Q2848" t="str">
            <v>Y</v>
          </cell>
        </row>
        <row r="2849">
          <cell r="C2849" t="str">
            <v>Red-crested Malkoha</v>
          </cell>
          <cell r="D2849" t="str">
            <v>Phaenicophaeus superciliosus</v>
          </cell>
          <cell r="E2849" t="str">
            <v>Dumont, 1823</v>
          </cell>
          <cell r="F2849" t="str">
            <v>R</v>
          </cell>
          <cell r="G2849" t="str">
            <v>LC</v>
          </cell>
          <cell r="Q2849" t="str">
            <v>Y</v>
          </cell>
        </row>
        <row r="2850">
          <cell r="C2850" t="str">
            <v>Scale-feathered Malkoha</v>
          </cell>
          <cell r="D2850" t="str">
            <v>Phaenicophaeus cumingi</v>
          </cell>
          <cell r="E2850" t="str">
            <v>Fraser, 1839</v>
          </cell>
          <cell r="F2850" t="str">
            <v>R</v>
          </cell>
          <cell r="G2850" t="str">
            <v>LC</v>
          </cell>
          <cell r="Q2850" t="str">
            <v>Y</v>
          </cell>
        </row>
        <row r="2851">
          <cell r="C2851" t="str">
            <v>Little Cuckoo</v>
          </cell>
          <cell r="D2851" t="str">
            <v>Coccycua minuta</v>
          </cell>
          <cell r="E2851" t="str">
            <v>(Vieillot, 1817)</v>
          </cell>
          <cell r="F2851" t="str">
            <v>R</v>
          </cell>
          <cell r="G2851" t="str">
            <v>LC</v>
          </cell>
          <cell r="I2851" t="str">
            <v>Y</v>
          </cell>
          <cell r="P2851" t="str">
            <v>Y</v>
          </cell>
          <cell r="Q2851" t="str">
            <v>Y</v>
          </cell>
          <cell r="R2851" t="str">
            <v>Y</v>
          </cell>
          <cell r="V2851" t="str">
            <v>Piaya minuta (10); Piaya minuta (11)</v>
          </cell>
          <cell r="X2851" t="str">
            <v xml:space="preserve">The genus Coccycua has been resurrected following SACC (2007). </v>
          </cell>
        </row>
        <row r="2852">
          <cell r="C2852" t="str">
            <v>Dwarf Cuckoo</v>
          </cell>
          <cell r="D2852" t="str">
            <v>Coccycua pumila</v>
          </cell>
          <cell r="E2852" t="str">
            <v>Strickland, 1852</v>
          </cell>
          <cell r="F2852" t="str">
            <v>R</v>
          </cell>
          <cell r="G2852" t="str">
            <v>LC</v>
          </cell>
          <cell r="P2852" t="str">
            <v>Y</v>
          </cell>
          <cell r="Q2852" t="str">
            <v>Y</v>
          </cell>
          <cell r="R2852" t="str">
            <v>Y</v>
          </cell>
          <cell r="V2852" t="str">
            <v>Coccyzus pumilus (10); Coccyzus pumilus (11)</v>
          </cell>
          <cell r="X2852" t="str">
            <v xml:space="preserve">Following the logic of AOU (2006) in placing pumila and cinerea in Coccycua; change of gender of specific name is made on the assumption that Coccycua is feminine. The genus Coccycua has been resurrected following SACC (2007). </v>
          </cell>
        </row>
        <row r="2853">
          <cell r="C2853" t="str">
            <v>Ash-coloured Cuckoo</v>
          </cell>
          <cell r="D2853" t="str">
            <v>Coccycua cinerea</v>
          </cell>
          <cell r="E2853" t="str">
            <v>Vieillot, 1817</v>
          </cell>
          <cell r="F2853" t="str">
            <v>R</v>
          </cell>
          <cell r="G2853" t="str">
            <v>LC</v>
          </cell>
          <cell r="P2853" t="str">
            <v>Y</v>
          </cell>
          <cell r="Q2853" t="str">
            <v>Y</v>
          </cell>
          <cell r="R2853" t="str">
            <v>Y</v>
          </cell>
          <cell r="V2853" t="str">
            <v>Coccyzus cinereus (10); Coccyzus cinereus (11)</v>
          </cell>
          <cell r="W2853" t="str">
            <v>Ash-colored Cuckoo (9); Ash-colored Cuckoo (10); Ash-colored Cuckoo (11)</v>
          </cell>
          <cell r="X2853" t="str">
            <v xml:space="preserve">Following the logic of AOU (2006) in placing pumila and cinerea in Coccycua; change of gender of specific name is made on the assumption that Coccycua is feminine. The genus Coccycua has been resurrected following SACC (2007). </v>
          </cell>
        </row>
        <row r="2854">
          <cell r="C2854" t="str">
            <v>Squirrel Cuckoo</v>
          </cell>
          <cell r="D2854" t="str">
            <v>Piaya cayana</v>
          </cell>
          <cell r="E2854" t="str">
            <v>(Linnaeus, 1766)</v>
          </cell>
          <cell r="F2854" t="str">
            <v>R</v>
          </cell>
          <cell r="G2854" t="str">
            <v>LC</v>
          </cell>
          <cell r="I2854" t="str">
            <v>Y</v>
          </cell>
          <cell r="P2854" t="str">
            <v>Y</v>
          </cell>
          <cell r="Q2854" t="str">
            <v>Y</v>
          </cell>
          <cell r="R2854" t="str">
            <v>Y</v>
          </cell>
        </row>
        <row r="2855">
          <cell r="C2855" t="str">
            <v>Black-bellied Cuckoo</v>
          </cell>
          <cell r="D2855" t="str">
            <v>Piaya melanogaster</v>
          </cell>
          <cell r="E2855" t="str">
            <v>(Vieillot, 1817)</v>
          </cell>
          <cell r="F2855" t="str">
            <v>R</v>
          </cell>
          <cell r="G2855" t="str">
            <v>LC</v>
          </cell>
          <cell r="P2855" t="str">
            <v>Y</v>
          </cell>
          <cell r="Q2855" t="str">
            <v>Y</v>
          </cell>
          <cell r="R2855" t="str">
            <v>Y</v>
          </cell>
        </row>
        <row r="2856">
          <cell r="C2856" t="str">
            <v>Grey-capped Cuckoo</v>
          </cell>
          <cell r="D2856" t="str">
            <v>Coccyzus lansbergi</v>
          </cell>
          <cell r="E2856" t="str">
            <v>Bonaparte, 1850</v>
          </cell>
          <cell r="F2856" t="str">
            <v>R</v>
          </cell>
          <cell r="G2856" t="str">
            <v>LC</v>
          </cell>
          <cell r="P2856" t="str">
            <v>Y</v>
          </cell>
          <cell r="Q2856" t="str">
            <v>Y</v>
          </cell>
          <cell r="R2856" t="str">
            <v>Y</v>
          </cell>
          <cell r="W2856" t="str">
            <v>Gray-capped Cuckoo (9)</v>
          </cell>
        </row>
        <row r="2857">
          <cell r="C2857" t="str">
            <v>Dark-billed Cuckoo</v>
          </cell>
          <cell r="D2857" t="str">
            <v>Coccyzus melacoryphus</v>
          </cell>
          <cell r="E2857" t="str">
            <v>Vieillot, 1817</v>
          </cell>
          <cell r="F2857" t="str">
            <v>R</v>
          </cell>
          <cell r="G2857" t="str">
            <v>LC</v>
          </cell>
          <cell r="I2857" t="str">
            <v>Y</v>
          </cell>
          <cell r="P2857" t="str">
            <v>Y</v>
          </cell>
          <cell r="Q2857" t="str">
            <v>Y</v>
          </cell>
          <cell r="R2857" t="str">
            <v>Y</v>
          </cell>
        </row>
        <row r="2858">
          <cell r="C2858" t="str">
            <v>Yellow-billed Cuckoo</v>
          </cell>
          <cell r="D2858" t="str">
            <v>Coccyzus americanus</v>
          </cell>
          <cell r="E2858" t="str">
            <v>(Linnaeus, 1758)</v>
          </cell>
          <cell r="F2858" t="str">
            <v>R</v>
          </cell>
          <cell r="G2858" t="str">
            <v>LC</v>
          </cell>
          <cell r="H2858" t="str">
            <v>Y</v>
          </cell>
          <cell r="I2858" t="str">
            <v>Y</v>
          </cell>
          <cell r="M2858" t="str">
            <v>Y</v>
          </cell>
          <cell r="P2858" t="str">
            <v>Y</v>
          </cell>
          <cell r="Q2858" t="str">
            <v>Y</v>
          </cell>
          <cell r="R2858" t="str">
            <v>Y</v>
          </cell>
        </row>
        <row r="2859">
          <cell r="C2859" t="str">
            <v>Pearly-breasted Cuckoo</v>
          </cell>
          <cell r="D2859" t="str">
            <v>Coccyzus euleri</v>
          </cell>
          <cell r="E2859" t="str">
            <v>Cabanis, 1873</v>
          </cell>
          <cell r="F2859" t="str">
            <v>R</v>
          </cell>
          <cell r="G2859" t="str">
            <v>LC</v>
          </cell>
          <cell r="I2859" t="str">
            <v>Y</v>
          </cell>
          <cell r="P2859" t="str">
            <v>Y</v>
          </cell>
          <cell r="Q2859" t="str">
            <v>Y</v>
          </cell>
          <cell r="R2859" t="str">
            <v>Y</v>
          </cell>
        </row>
        <row r="2860">
          <cell r="C2860" t="str">
            <v>Mangrove Cuckoo</v>
          </cell>
          <cell r="D2860" t="str">
            <v>Coccyzus minor</v>
          </cell>
          <cell r="E2860" t="str">
            <v>(Gmelin, 1788)</v>
          </cell>
          <cell r="F2860" t="str">
            <v>R</v>
          </cell>
          <cell r="G2860" t="str">
            <v>LC</v>
          </cell>
          <cell r="I2860" t="str">
            <v>Y</v>
          </cell>
          <cell r="P2860" t="str">
            <v>Y</v>
          </cell>
          <cell r="Q2860" t="str">
            <v>Y</v>
          </cell>
          <cell r="R2860" t="str">
            <v>Y</v>
          </cell>
        </row>
        <row r="2861">
          <cell r="C2861" t="str">
            <v>Cocos Cuckoo</v>
          </cell>
          <cell r="D2861" t="str">
            <v>Coccyzus ferrugineus</v>
          </cell>
          <cell r="E2861" t="str">
            <v>Gould, 1843</v>
          </cell>
          <cell r="F2861" t="str">
            <v>R</v>
          </cell>
          <cell r="G2861" t="str">
            <v>VU</v>
          </cell>
          <cell r="I2861" t="str">
            <v>Y</v>
          </cell>
          <cell r="Q2861" t="str">
            <v>Y</v>
          </cell>
          <cell r="R2861" t="str">
            <v>Y</v>
          </cell>
        </row>
        <row r="2862">
          <cell r="C2862" t="str">
            <v>Black-billed Cuckoo</v>
          </cell>
          <cell r="D2862" t="str">
            <v>Coccyzus erythropthalmus</v>
          </cell>
          <cell r="E2862" t="str">
            <v>(Wilson, 1811)</v>
          </cell>
          <cell r="F2862" t="str">
            <v>R</v>
          </cell>
          <cell r="G2862" t="str">
            <v>LC</v>
          </cell>
          <cell r="H2862" t="str">
            <v>Y</v>
          </cell>
          <cell r="I2862" t="str">
            <v>Y</v>
          </cell>
          <cell r="M2862" t="str">
            <v>Y</v>
          </cell>
          <cell r="P2862" t="str">
            <v>Y</v>
          </cell>
          <cell r="Q2862" t="str">
            <v>Y</v>
          </cell>
          <cell r="R2862" t="str">
            <v>Y</v>
          </cell>
        </row>
        <row r="2863">
          <cell r="C2863" t="str">
            <v>Chestnut-bellied Cuckoo</v>
          </cell>
          <cell r="D2863" t="str">
            <v>Coccyzus pluvialis</v>
          </cell>
          <cell r="E2863" t="str">
            <v>(Gmelin, 1788)</v>
          </cell>
          <cell r="F2863" t="str">
            <v>R</v>
          </cell>
          <cell r="G2863" t="str">
            <v>LC</v>
          </cell>
          <cell r="I2863" t="str">
            <v>Y</v>
          </cell>
          <cell r="Q2863" t="str">
            <v>Y</v>
          </cell>
          <cell r="R2863" t="str">
            <v>Y</v>
          </cell>
          <cell r="V2863" t="str">
            <v>Hyetornis pluvialis (10); Piaya pluvialis (11)</v>
          </cell>
          <cell r="X2863" t="str">
            <v>Use of the genus Coccyzus follows AOU (2006).</v>
          </cell>
        </row>
        <row r="2864">
          <cell r="C2864" t="str">
            <v>Bay-breasted Cuckoo</v>
          </cell>
          <cell r="D2864" t="str">
            <v>Coccyzus rufigularis</v>
          </cell>
          <cell r="E2864" t="str">
            <v>(Hartlaub, 1852)</v>
          </cell>
          <cell r="F2864" t="str">
            <v>R</v>
          </cell>
          <cell r="G2864" t="str">
            <v>EN</v>
          </cell>
          <cell r="I2864" t="str">
            <v>Y</v>
          </cell>
          <cell r="Q2864" t="str">
            <v>Y</v>
          </cell>
          <cell r="R2864" t="str">
            <v>Y</v>
          </cell>
          <cell r="V2864" t="str">
            <v>Hyetornis rufigularis (10); Piaya rufigularis (11)</v>
          </cell>
          <cell r="X2864" t="str">
            <v>Use of the genus Coccyzus follows AOU (2006).</v>
          </cell>
        </row>
        <row r="2865">
          <cell r="C2865" t="str">
            <v>Jamaican Lizard-cuckoo</v>
          </cell>
          <cell r="D2865" t="str">
            <v>Coccyzus vetula</v>
          </cell>
          <cell r="E2865" t="str">
            <v>(Linnaeus, 1758)</v>
          </cell>
          <cell r="F2865" t="str">
            <v>R</v>
          </cell>
          <cell r="G2865" t="str">
            <v>LC</v>
          </cell>
          <cell r="I2865" t="str">
            <v>Y</v>
          </cell>
          <cell r="Q2865" t="str">
            <v>Y</v>
          </cell>
          <cell r="R2865" t="str">
            <v>Y</v>
          </cell>
          <cell r="V2865" t="str">
            <v>Saurothera vetula (10); Saurothera vetula (11)</v>
          </cell>
          <cell r="X2865" t="str">
            <v>Use of the genus Coccyzus follows AOU (2006).</v>
          </cell>
        </row>
        <row r="2866">
          <cell r="C2866" t="str">
            <v>Puerto Rican Lizard-cuckoo</v>
          </cell>
          <cell r="D2866" t="str">
            <v>Coccyzus vieilloti</v>
          </cell>
          <cell r="E2866" t="str">
            <v>Bonaparte, 1850</v>
          </cell>
          <cell r="F2866" t="str">
            <v>R</v>
          </cell>
          <cell r="G2866" t="str">
            <v>LC</v>
          </cell>
          <cell r="I2866" t="str">
            <v>Y</v>
          </cell>
          <cell r="Q2866" t="str">
            <v>Y</v>
          </cell>
          <cell r="R2866" t="str">
            <v>Y</v>
          </cell>
          <cell r="V2866" t="str">
            <v>Saurothera vieilloti (10); Saurothera vielloti (11)</v>
          </cell>
          <cell r="X2866" t="str">
            <v>Use of the genus Coccyzus follows AOU (2006).</v>
          </cell>
        </row>
        <row r="2867">
          <cell r="C2867" t="str">
            <v>Great Lizard-cuckoo</v>
          </cell>
          <cell r="D2867" t="str">
            <v>Coccyzus merlini</v>
          </cell>
          <cell r="E2867" t="str">
            <v>d'Orbigny, 1839</v>
          </cell>
          <cell r="F2867" t="str">
            <v>R</v>
          </cell>
          <cell r="G2867" t="str">
            <v>LC</v>
          </cell>
          <cell r="I2867" t="str">
            <v>Y</v>
          </cell>
          <cell r="Q2867" t="str">
            <v>Y</v>
          </cell>
          <cell r="R2867" t="str">
            <v>Y</v>
          </cell>
          <cell r="V2867" t="str">
            <v>Saurothera merlini (10); Saurothera merlini (11)</v>
          </cell>
          <cell r="X2867" t="str">
            <v>Use of the genus Coccyzus follows AOU (2006).</v>
          </cell>
        </row>
        <row r="2868">
          <cell r="C2868" t="str">
            <v>Hispaniolan Lizard-cuckoo</v>
          </cell>
          <cell r="D2868" t="str">
            <v>Coccyzus longirostris</v>
          </cell>
          <cell r="E2868" t="str">
            <v>(Hermann, 1783)</v>
          </cell>
          <cell r="F2868" t="str">
            <v>R</v>
          </cell>
          <cell r="G2868" t="str">
            <v>LC</v>
          </cell>
          <cell r="I2868" t="str">
            <v>Y</v>
          </cell>
          <cell r="Q2868" t="str">
            <v>Y</v>
          </cell>
          <cell r="R2868" t="str">
            <v>Y</v>
          </cell>
          <cell r="V2868" t="str">
            <v>Saurothera longirostris (10); Saurothera longirostris (11)</v>
          </cell>
          <cell r="X2868" t="str">
            <v>Use of the genus Coccyzus follows AOU (2006).</v>
          </cell>
        </row>
        <row r="2869">
          <cell r="D2869" t="str">
            <v>Carpococcyx radiceus</v>
          </cell>
          <cell r="E2869" t="str">
            <v>(Temminck, 1832)</v>
          </cell>
          <cell r="F2869" t="str">
            <v>NR</v>
          </cell>
          <cell r="G2869" t="str">
            <v>NR</v>
          </cell>
          <cell r="Q2869" t="str">
            <v>Y</v>
          </cell>
          <cell r="X2869" t="str">
            <v>Carpococcyx radiceus (Sibley and Monroe 1990, 1993) has been split into C. radiatus and C. viridis following Collar and Long (1995), who corrected the name radiceus to radiatus.</v>
          </cell>
        </row>
        <row r="2870">
          <cell r="C2870" t="str">
            <v>Bornean Ground-cuckoo</v>
          </cell>
          <cell r="D2870" t="str">
            <v>Carpococcyx radiatus</v>
          </cell>
          <cell r="E2870" t="str">
            <v>(Temminck, 1832)</v>
          </cell>
          <cell r="F2870" t="str">
            <v>R</v>
          </cell>
          <cell r="G2870" t="str">
            <v>NT</v>
          </cell>
          <cell r="T2870" t="str">
            <v>Y</v>
          </cell>
          <cell r="U2870" t="str">
            <v>Collar and Long (1995)</v>
          </cell>
          <cell r="X2870" t="str">
            <v>Carpococcyx radiceus (Sibley and Monroe 1990, 1993) has been split into C. radiatus and C. viridis following Collar and Long (1995), who corrected the name radiceus to radiatus.</v>
          </cell>
        </row>
        <row r="2871">
          <cell r="C2871" t="str">
            <v>Sumatran Ground-cuckoo</v>
          </cell>
          <cell r="D2871" t="str">
            <v>Carpococcyx viridis</v>
          </cell>
          <cell r="E2871" t="str">
            <v>Salvadori, 1879</v>
          </cell>
          <cell r="F2871" t="str">
            <v>R</v>
          </cell>
          <cell r="G2871" t="str">
            <v>CR</v>
          </cell>
          <cell r="T2871" t="str">
            <v>Y</v>
          </cell>
          <cell r="U2871" t="str">
            <v>Collar and Long (1995)</v>
          </cell>
          <cell r="W2871" t="str">
            <v>Sumatran Ground Cuckoo (15)</v>
          </cell>
          <cell r="X2871" t="str">
            <v>Carpococcyx radiceus (Sibley and Monroe 1990, 1993) has been split into C. radiatus and C. viridis following Collar and Long (1995), who corrected the name radiceus to radiatus.</v>
          </cell>
        </row>
        <row r="2872">
          <cell r="C2872" t="str">
            <v>Coral-billed Ground-cuckoo</v>
          </cell>
          <cell r="D2872" t="str">
            <v>Carpococcyx renauldi</v>
          </cell>
          <cell r="E2872" t="str">
            <v>Oustalet, 1896</v>
          </cell>
          <cell r="F2872" t="str">
            <v>R</v>
          </cell>
          <cell r="G2872" t="str">
            <v>LC</v>
          </cell>
          <cell r="Q2872" t="str">
            <v>Y</v>
          </cell>
          <cell r="W2872" t="str">
            <v>Coral-billed Ground Cuckoo (15)</v>
          </cell>
        </row>
        <row r="2873">
          <cell r="C2873" t="str">
            <v>Snail-eating Coua</v>
          </cell>
          <cell r="D2873" t="str">
            <v>Coua delalandei</v>
          </cell>
          <cell r="E2873" t="str">
            <v>(Temminck, 1827)</v>
          </cell>
          <cell r="F2873" t="str">
            <v>R</v>
          </cell>
          <cell r="G2873" t="str">
            <v>EX</v>
          </cell>
          <cell r="K2873" t="str">
            <v>Y</v>
          </cell>
          <cell r="N2873" t="str">
            <v>Y</v>
          </cell>
          <cell r="Q2873" t="str">
            <v>Y</v>
          </cell>
        </row>
        <row r="2874">
          <cell r="C2874" t="str">
            <v>Giant Coua</v>
          </cell>
          <cell r="D2874" t="str">
            <v>Coua gigas</v>
          </cell>
          <cell r="E2874" t="str">
            <v>(Boddaert, 1783)</v>
          </cell>
          <cell r="F2874" t="str">
            <v>R</v>
          </cell>
          <cell r="G2874" t="str">
            <v>LC</v>
          </cell>
          <cell r="N2874" t="str">
            <v>Y</v>
          </cell>
          <cell r="Q2874" t="str">
            <v>Y</v>
          </cell>
        </row>
        <row r="2875">
          <cell r="C2875" t="str">
            <v>Coquerel's Coua</v>
          </cell>
          <cell r="D2875" t="str">
            <v>Coua coquereli</v>
          </cell>
          <cell r="E2875" t="str">
            <v>Grandidier, 1867</v>
          </cell>
          <cell r="F2875" t="str">
            <v>R</v>
          </cell>
          <cell r="G2875" t="str">
            <v>LC</v>
          </cell>
          <cell r="N2875" t="str">
            <v>Y</v>
          </cell>
          <cell r="Q2875" t="str">
            <v>Y</v>
          </cell>
        </row>
        <row r="2876">
          <cell r="C2876" t="str">
            <v>Red-breasted Coua</v>
          </cell>
          <cell r="D2876" t="str">
            <v>Coua serriana</v>
          </cell>
          <cell r="E2876" t="str">
            <v>Pucheran, 1845</v>
          </cell>
          <cell r="F2876" t="str">
            <v>R</v>
          </cell>
          <cell r="G2876" t="str">
            <v>LC</v>
          </cell>
          <cell r="N2876" t="str">
            <v>Y</v>
          </cell>
          <cell r="Q2876" t="str">
            <v>Y</v>
          </cell>
        </row>
        <row r="2877">
          <cell r="C2877" t="str">
            <v>Red-fronted Coua</v>
          </cell>
          <cell r="D2877" t="str">
            <v>Coua reynaudii</v>
          </cell>
          <cell r="E2877" t="str">
            <v>Pucheran, 1845</v>
          </cell>
          <cell r="F2877" t="str">
            <v>R</v>
          </cell>
          <cell r="G2877" t="str">
            <v>LC</v>
          </cell>
          <cell r="N2877" t="str">
            <v>Y</v>
          </cell>
          <cell r="Q2877" t="str">
            <v>Y</v>
          </cell>
        </row>
        <row r="2878">
          <cell r="C2878" t="str">
            <v>Running Coua</v>
          </cell>
          <cell r="D2878" t="str">
            <v>Coua cursor</v>
          </cell>
          <cell r="E2878" t="str">
            <v>Grandidier, 1867</v>
          </cell>
          <cell r="F2878" t="str">
            <v>R</v>
          </cell>
          <cell r="G2878" t="str">
            <v>LC</v>
          </cell>
          <cell r="N2878" t="str">
            <v>Y</v>
          </cell>
          <cell r="Q2878" t="str">
            <v>Y</v>
          </cell>
        </row>
        <row r="2879">
          <cell r="C2879" t="str">
            <v>Red-capped Coua</v>
          </cell>
          <cell r="D2879" t="str">
            <v>Coua ruficeps</v>
          </cell>
          <cell r="E2879" t="str">
            <v>G. R. Gray, 1846</v>
          </cell>
          <cell r="F2879" t="str">
            <v>R</v>
          </cell>
          <cell r="G2879" t="str">
            <v>LC</v>
          </cell>
          <cell r="N2879" t="str">
            <v>Y</v>
          </cell>
          <cell r="Q2879" t="str">
            <v>Y</v>
          </cell>
        </row>
        <row r="2880">
          <cell r="C2880" t="str">
            <v>Crested Coua</v>
          </cell>
          <cell r="D2880" t="str">
            <v>Coua cristata</v>
          </cell>
          <cell r="E2880" t="str">
            <v>(Linnaeus, 1766)</v>
          </cell>
          <cell r="F2880" t="str">
            <v>R</v>
          </cell>
          <cell r="G2880" t="str">
            <v>LC</v>
          </cell>
          <cell r="N2880" t="str">
            <v>Y</v>
          </cell>
          <cell r="Q2880" t="str">
            <v>Y</v>
          </cell>
        </row>
        <row r="2881">
          <cell r="C2881" t="str">
            <v>Verreaux's Coua</v>
          </cell>
          <cell r="D2881" t="str">
            <v>Coua verreauxi</v>
          </cell>
          <cell r="E2881" t="str">
            <v>Grandidier, 1867</v>
          </cell>
          <cell r="F2881" t="str">
            <v>R</v>
          </cell>
          <cell r="G2881" t="str">
            <v>NT</v>
          </cell>
          <cell r="N2881" t="str">
            <v>Y</v>
          </cell>
          <cell r="Q2881" t="str">
            <v>Y</v>
          </cell>
        </row>
        <row r="2882">
          <cell r="C2882" t="str">
            <v>Blue Coua</v>
          </cell>
          <cell r="D2882" t="str">
            <v>Coua caerulea</v>
          </cell>
          <cell r="E2882" t="str">
            <v>(Linnaeus, 1766)</v>
          </cell>
          <cell r="F2882" t="str">
            <v>R</v>
          </cell>
          <cell r="G2882" t="str">
            <v>LC</v>
          </cell>
          <cell r="N2882" t="str">
            <v>Y</v>
          </cell>
          <cell r="Q2882" t="str">
            <v>Y</v>
          </cell>
        </row>
        <row r="2883">
          <cell r="C2883" t="str">
            <v>Buff-headed Coucal</v>
          </cell>
          <cell r="D2883" t="str">
            <v>Centropus milo</v>
          </cell>
          <cell r="E2883" t="str">
            <v>Gould, 1856</v>
          </cell>
          <cell r="F2883" t="str">
            <v>R</v>
          </cell>
          <cell r="G2883" t="str">
            <v>LC</v>
          </cell>
          <cell r="Q2883" t="str">
            <v>Y</v>
          </cell>
        </row>
        <row r="2884">
          <cell r="C2884" t="str">
            <v>Goliath Coucal</v>
          </cell>
          <cell r="D2884" t="str">
            <v>Centropus goliath</v>
          </cell>
          <cell r="E2884" t="str">
            <v>Bonaparte, 1850</v>
          </cell>
          <cell r="F2884" t="str">
            <v>R</v>
          </cell>
          <cell r="G2884" t="str">
            <v>LC</v>
          </cell>
          <cell r="Q2884" t="str">
            <v>Y</v>
          </cell>
        </row>
        <row r="2885">
          <cell r="C2885" t="str">
            <v>Violaceous Coucal</v>
          </cell>
          <cell r="D2885" t="str">
            <v>Centropus violaceus</v>
          </cell>
          <cell r="E2885" t="str">
            <v>Quoy &amp; Gaimard, 1830</v>
          </cell>
          <cell r="F2885" t="str">
            <v>R</v>
          </cell>
          <cell r="G2885" t="str">
            <v>NT</v>
          </cell>
          <cell r="Q2885" t="str">
            <v>Y</v>
          </cell>
          <cell r="W2885" t="str">
            <v>Violet Coucal (15)</v>
          </cell>
        </row>
        <row r="2886">
          <cell r="C2886" t="str">
            <v>Greater Black Coucal</v>
          </cell>
          <cell r="D2886" t="str">
            <v>Centropus menbeki</v>
          </cell>
          <cell r="E2886" t="str">
            <v>Lesson &amp; Garnot, 1828</v>
          </cell>
          <cell r="F2886" t="str">
            <v>R</v>
          </cell>
          <cell r="G2886" t="str">
            <v>LC</v>
          </cell>
          <cell r="Q2886" t="str">
            <v>Y</v>
          </cell>
          <cell r="W2886" t="str">
            <v>Ivory-billed Coucal (15)</v>
          </cell>
        </row>
        <row r="2887">
          <cell r="C2887" t="str">
            <v>Pied Coucal</v>
          </cell>
          <cell r="D2887" t="str">
            <v>Centropus ateralbus</v>
          </cell>
          <cell r="E2887" t="str">
            <v>Lesson, 1826</v>
          </cell>
          <cell r="F2887" t="str">
            <v>R</v>
          </cell>
          <cell r="G2887" t="str">
            <v>LC</v>
          </cell>
          <cell r="Q2887" t="str">
            <v>Y</v>
          </cell>
        </row>
        <row r="2888">
          <cell r="C2888" t="str">
            <v>Pheasant Coucal</v>
          </cell>
          <cell r="D2888" t="str">
            <v>Centropus phasianinus</v>
          </cell>
          <cell r="E2888" t="str">
            <v>(Latham, 1801)</v>
          </cell>
          <cell r="F2888" t="str">
            <v>R</v>
          </cell>
          <cell r="G2888" t="str">
            <v>LC</v>
          </cell>
          <cell r="L2888" t="str">
            <v>Y</v>
          </cell>
          <cell r="Q2888" t="str">
            <v>Y</v>
          </cell>
        </row>
        <row r="2889">
          <cell r="C2889" t="str">
            <v>Kai Coucal</v>
          </cell>
          <cell r="D2889" t="str">
            <v>Centropus spilopterus</v>
          </cell>
          <cell r="E2889" t="str">
            <v>G. R. Gray, 1858</v>
          </cell>
          <cell r="F2889" t="str">
            <v>R</v>
          </cell>
          <cell r="G2889" t="str">
            <v>LC</v>
          </cell>
          <cell r="Q2889" t="str">
            <v>Y</v>
          </cell>
        </row>
        <row r="2890">
          <cell r="C2890" t="str">
            <v>Lesser Black Coucal</v>
          </cell>
          <cell r="D2890" t="str">
            <v>Centropus bernsteini</v>
          </cell>
          <cell r="E2890" t="str">
            <v>Schlegel, 1866</v>
          </cell>
          <cell r="F2890" t="str">
            <v>R</v>
          </cell>
          <cell r="G2890" t="str">
            <v>LC</v>
          </cell>
          <cell r="Q2890" t="str">
            <v>Y</v>
          </cell>
          <cell r="W2890" t="str">
            <v>Black-billed Coucal (15)</v>
          </cell>
        </row>
        <row r="2891">
          <cell r="C2891" t="str">
            <v>Biak Coucal</v>
          </cell>
          <cell r="D2891" t="str">
            <v>Centropus chalybeus</v>
          </cell>
          <cell r="E2891" t="str">
            <v>(Salvadori, 1875)</v>
          </cell>
          <cell r="F2891" t="str">
            <v>R</v>
          </cell>
          <cell r="G2891" t="str">
            <v>NT</v>
          </cell>
          <cell r="Q2891" t="str">
            <v>Y</v>
          </cell>
        </row>
        <row r="2892">
          <cell r="C2892" t="str">
            <v>Short-toed Coucal</v>
          </cell>
          <cell r="D2892" t="str">
            <v>Centropus rectunguis</v>
          </cell>
          <cell r="E2892" t="str">
            <v>Strickland, 1847</v>
          </cell>
          <cell r="F2892" t="str">
            <v>R</v>
          </cell>
          <cell r="G2892" t="str">
            <v>VU</v>
          </cell>
          <cell r="Q2892" t="str">
            <v>Y</v>
          </cell>
        </row>
        <row r="2893">
          <cell r="C2893" t="str">
            <v>Black-hooded Coucal</v>
          </cell>
          <cell r="D2893" t="str">
            <v>Centropus steerii</v>
          </cell>
          <cell r="E2893" t="str">
            <v>Bourns &amp; Worcester, 1894</v>
          </cell>
          <cell r="F2893" t="str">
            <v>R</v>
          </cell>
          <cell r="G2893" t="str">
            <v>CR</v>
          </cell>
          <cell r="Q2893" t="str">
            <v>Y</v>
          </cell>
        </row>
        <row r="2894">
          <cell r="C2894" t="str">
            <v>Greater Coucal</v>
          </cell>
          <cell r="D2894" t="str">
            <v>Centropus sinensis</v>
          </cell>
          <cell r="E2894" t="str">
            <v>(Stephens, 1815)</v>
          </cell>
          <cell r="F2894" t="str">
            <v>R</v>
          </cell>
          <cell r="G2894" t="str">
            <v>LC</v>
          </cell>
          <cell r="Q2894" t="str">
            <v>Y</v>
          </cell>
        </row>
        <row r="2895">
          <cell r="C2895" t="str">
            <v>Brown Coucal</v>
          </cell>
          <cell r="D2895" t="str">
            <v>Centropus andamanensis</v>
          </cell>
          <cell r="E2895" t="str">
            <v>Beavan, 1867</v>
          </cell>
          <cell r="F2895" t="str">
            <v>R</v>
          </cell>
          <cell r="G2895" t="str">
            <v>LC</v>
          </cell>
          <cell r="Q2895" t="str">
            <v>Y</v>
          </cell>
          <cell r="W2895" t="str">
            <v>Andaman Coucal (15)</v>
          </cell>
        </row>
        <row r="2896">
          <cell r="C2896" t="str">
            <v>Sunda Coucal</v>
          </cell>
          <cell r="D2896" t="str">
            <v>Centropus nigrorufus</v>
          </cell>
          <cell r="E2896" t="str">
            <v>(Cuvier, 1817)</v>
          </cell>
          <cell r="F2896" t="str">
            <v>R</v>
          </cell>
          <cell r="G2896" t="str">
            <v>VU</v>
          </cell>
          <cell r="Q2896" t="str">
            <v>Y</v>
          </cell>
        </row>
        <row r="2897">
          <cell r="C2897" t="str">
            <v>Philippine Coucal</v>
          </cell>
          <cell r="D2897" t="str">
            <v>Centropus viridis</v>
          </cell>
          <cell r="E2897" t="str">
            <v>(Scopoli, 1786)</v>
          </cell>
          <cell r="F2897" t="str">
            <v>R</v>
          </cell>
          <cell r="G2897" t="str">
            <v>LC</v>
          </cell>
          <cell r="Q2897" t="str">
            <v>Y</v>
          </cell>
        </row>
        <row r="2898">
          <cell r="C2898" t="str">
            <v>Madagascar Coucal</v>
          </cell>
          <cell r="D2898" t="str">
            <v>Centropus toulou</v>
          </cell>
          <cell r="E2898" t="str">
            <v>(Müller, 1776)</v>
          </cell>
          <cell r="F2898" t="str">
            <v>R</v>
          </cell>
          <cell r="G2898" t="str">
            <v>LC</v>
          </cell>
          <cell r="N2898" t="str">
            <v>Y</v>
          </cell>
          <cell r="Q2898" t="str">
            <v>Y</v>
          </cell>
          <cell r="W2898" t="str">
            <v>Madagascar Black Coucal (7); Malagasy Coucal (15)</v>
          </cell>
        </row>
        <row r="2899">
          <cell r="C2899" t="str">
            <v>Black Coucal</v>
          </cell>
          <cell r="D2899" t="str">
            <v>Centropus grillii</v>
          </cell>
          <cell r="E2899" t="str">
            <v>Hartlaub, 1861</v>
          </cell>
          <cell r="F2899" t="str">
            <v>R</v>
          </cell>
          <cell r="G2899" t="str">
            <v>LC</v>
          </cell>
          <cell r="N2899" t="str">
            <v>Y</v>
          </cell>
          <cell r="Q2899" t="str">
            <v>Y</v>
          </cell>
          <cell r="W2899" t="str">
            <v>African Black Coucal (7)</v>
          </cell>
        </row>
        <row r="2900">
          <cell r="C2900" t="str">
            <v>Lesser Coucal</v>
          </cell>
          <cell r="D2900" t="str">
            <v>Centropus bengalensis</v>
          </cell>
          <cell r="E2900" t="str">
            <v>(Gmelin, 1788)</v>
          </cell>
          <cell r="F2900" t="str">
            <v>R</v>
          </cell>
          <cell r="G2900" t="str">
            <v>LC</v>
          </cell>
          <cell r="L2900" t="str">
            <v>Y</v>
          </cell>
          <cell r="Q2900" t="str">
            <v>Y</v>
          </cell>
        </row>
        <row r="2901">
          <cell r="C2901" t="str">
            <v>Green-billed Coucal</v>
          </cell>
          <cell r="D2901" t="str">
            <v>Centropus chlororhynchus</v>
          </cell>
          <cell r="E2901" t="str">
            <v>Blyth, 1849</v>
          </cell>
          <cell r="F2901" t="str">
            <v>R</v>
          </cell>
          <cell r="G2901" t="str">
            <v>VU</v>
          </cell>
          <cell r="Q2901" t="str">
            <v>Y</v>
          </cell>
        </row>
        <row r="2902">
          <cell r="D2902" t="str">
            <v>Centropus neumanni</v>
          </cell>
          <cell r="E2902" t="str">
            <v>Alexander, 1908</v>
          </cell>
          <cell r="F2902" t="str">
            <v>NR</v>
          </cell>
          <cell r="G2902" t="str">
            <v>NR</v>
          </cell>
          <cell r="Q2902" t="str">
            <v>Y</v>
          </cell>
          <cell r="X2902" t="str">
            <v>Centropus leucogaster and C. neumanni (Sibley and Monroe 1990, 1993) have been lumped into C. leucogaster following Dowsett and Forbes-Watson (1993).</v>
          </cell>
        </row>
        <row r="2903">
          <cell r="D2903" t="str">
            <v>Centropus leucogaster</v>
          </cell>
          <cell r="E2903" t="str">
            <v>(Leach, 1814)</v>
          </cell>
          <cell r="F2903" t="str">
            <v>NR</v>
          </cell>
          <cell r="G2903" t="str">
            <v>NR</v>
          </cell>
          <cell r="Q2903" t="str">
            <v>Y</v>
          </cell>
          <cell r="X2903" t="str">
            <v>Centropus leucogaster and C. neumanni (Sibley and Monroe 1990, 1993) have been lumped into C. leucogaster following Dowsett and Forbes-Watson (1993).</v>
          </cell>
        </row>
        <row r="2904">
          <cell r="C2904" t="str">
            <v>Black-throated Coucal</v>
          </cell>
          <cell r="D2904" t="str">
            <v>Centropus leucogaster</v>
          </cell>
          <cell r="E2904" t="str">
            <v>(Leach, 1814)</v>
          </cell>
          <cell r="F2904" t="str">
            <v>R</v>
          </cell>
          <cell r="G2904" t="str">
            <v>LC</v>
          </cell>
          <cell r="N2904" t="str">
            <v>Y</v>
          </cell>
          <cell r="X2904" t="str">
            <v>Centropus leucogaster and C. neumanni (Sibley and Monroe 1990, 1993) have been lumped into C. leucogaster following Dowsett and Forbes-Watson (1993).</v>
          </cell>
        </row>
        <row r="2905">
          <cell r="C2905" t="str">
            <v>Gabon Coucal</v>
          </cell>
          <cell r="D2905" t="str">
            <v>Centropus anselli</v>
          </cell>
          <cell r="E2905" t="str">
            <v>Sharpe, 1874</v>
          </cell>
          <cell r="F2905" t="str">
            <v>R</v>
          </cell>
          <cell r="G2905" t="str">
            <v>LC</v>
          </cell>
          <cell r="N2905" t="str">
            <v>Y</v>
          </cell>
          <cell r="Q2905" t="str">
            <v>Y</v>
          </cell>
          <cell r="W2905" t="str">
            <v>Gaboon Coucal (7)</v>
          </cell>
        </row>
        <row r="2906">
          <cell r="C2906" t="str">
            <v>Blue-headed Coucal</v>
          </cell>
          <cell r="D2906" t="str">
            <v>Centropus monachus</v>
          </cell>
          <cell r="E2906" t="str">
            <v>Rüppell, 1837</v>
          </cell>
          <cell r="F2906" t="str">
            <v>R</v>
          </cell>
          <cell r="G2906" t="str">
            <v>LC</v>
          </cell>
          <cell r="N2906" t="str">
            <v>Y</v>
          </cell>
          <cell r="Q2906" t="str">
            <v>Y</v>
          </cell>
        </row>
        <row r="2907">
          <cell r="C2907" t="str">
            <v>Coppery-tailed Coucal</v>
          </cell>
          <cell r="D2907" t="str">
            <v>Centropus cupreicaudus</v>
          </cell>
          <cell r="E2907" t="str">
            <v>Reichenow, 1896</v>
          </cell>
          <cell r="F2907" t="str">
            <v>R</v>
          </cell>
          <cell r="G2907" t="str">
            <v>LC</v>
          </cell>
          <cell r="N2907" t="str">
            <v>Y</v>
          </cell>
          <cell r="Q2907" t="str">
            <v>Y</v>
          </cell>
        </row>
        <row r="2908">
          <cell r="C2908" t="str">
            <v>Senegal Coucal</v>
          </cell>
          <cell r="D2908" t="str">
            <v>Centropus senegalensis</v>
          </cell>
          <cell r="E2908" t="str">
            <v>(Linnaeus, 1766)</v>
          </cell>
          <cell r="F2908" t="str">
            <v>R</v>
          </cell>
          <cell r="G2908" t="str">
            <v>LC</v>
          </cell>
          <cell r="H2908" t="str">
            <v>Y</v>
          </cell>
          <cell r="M2908" t="str">
            <v>Y</v>
          </cell>
          <cell r="N2908" t="str">
            <v>Y</v>
          </cell>
          <cell r="Q2908" t="str">
            <v>Y</v>
          </cell>
        </row>
        <row r="2909">
          <cell r="D2909" t="str">
            <v>Centropus burchelli</v>
          </cell>
          <cell r="E2909" t="str">
            <v>Swainson, 1838</v>
          </cell>
          <cell r="F2909" t="str">
            <v>NR</v>
          </cell>
          <cell r="G2909" t="str">
            <v>NR</v>
          </cell>
          <cell r="Q2909" t="str">
            <v>Y</v>
          </cell>
          <cell r="X2909" t="str">
            <v>Centropus superciliosus and C. burchelli (Sibley and Monroe 1990, 1993) have been lumped into C. superciliosus following Dowsett and Forbes-Watson (1993).</v>
          </cell>
        </row>
        <row r="2910">
          <cell r="D2910" t="str">
            <v>Centropus superciliosus</v>
          </cell>
          <cell r="E2910" t="str">
            <v>Hemprich &amp; Ehrenberg, 1833</v>
          </cell>
          <cell r="F2910" t="str">
            <v>NR</v>
          </cell>
          <cell r="G2910" t="str">
            <v>NR</v>
          </cell>
          <cell r="Q2910" t="str">
            <v>Y</v>
          </cell>
          <cell r="X2910" t="str">
            <v>Centropus superciliosus and C. burchelli (Sibley and Monroe 1990, 1993) have been lumped into C. superciliosus following Dowsett and Forbes-Watson (1993).</v>
          </cell>
        </row>
        <row r="2911">
          <cell r="C2911" t="str">
            <v>White-browed Coucal</v>
          </cell>
          <cell r="D2911" t="str">
            <v>Centropus superciliosus</v>
          </cell>
          <cell r="E2911" t="str">
            <v>Hemprich &amp; Ehrenberg, 1833</v>
          </cell>
          <cell r="F2911" t="str">
            <v>R</v>
          </cell>
          <cell r="G2911" t="str">
            <v>LC</v>
          </cell>
          <cell r="N2911" t="str">
            <v>Y</v>
          </cell>
          <cell r="W2911" t="str">
            <v>Burchell's Coucal (7)</v>
          </cell>
          <cell r="X2911" t="str">
            <v>Centropus superciliosus and C. burchelli (Sibley and Monroe 1990, 1993) have been lumped into C. superciliosus following Dowsett and Forbes-Watson (1993).</v>
          </cell>
        </row>
        <row r="2912">
          <cell r="C2912" t="str">
            <v>Black-faced Coucal</v>
          </cell>
          <cell r="D2912" t="str">
            <v>Centropus melanops</v>
          </cell>
          <cell r="E2912" t="str">
            <v>Lesson, 1830</v>
          </cell>
          <cell r="F2912" t="str">
            <v>R</v>
          </cell>
          <cell r="G2912" t="str">
            <v>LC</v>
          </cell>
          <cell r="Q2912" t="str">
            <v>Y</v>
          </cell>
        </row>
        <row r="2913">
          <cell r="C2913" t="str">
            <v>Bay Coucal</v>
          </cell>
          <cell r="D2913" t="str">
            <v>Centropus celebensis</v>
          </cell>
          <cell r="E2913" t="str">
            <v>Quoy &amp; Gaimard, 1830</v>
          </cell>
          <cell r="F2913" t="str">
            <v>R</v>
          </cell>
          <cell r="G2913" t="str">
            <v>LC</v>
          </cell>
          <cell r="Q2913" t="str">
            <v>Y</v>
          </cell>
        </row>
        <row r="2914">
          <cell r="C2914" t="str">
            <v>Rufous Coucal</v>
          </cell>
          <cell r="D2914" t="str">
            <v>Centropus unirufus</v>
          </cell>
          <cell r="E2914" t="str">
            <v>Cabanis &amp; Heine, 1863</v>
          </cell>
          <cell r="F2914" t="str">
            <v>R</v>
          </cell>
          <cell r="G2914" t="str">
            <v>NT</v>
          </cell>
          <cell r="Q2914" t="str">
            <v>Y</v>
          </cell>
        </row>
        <row r="2915">
          <cell r="C2915" t="str">
            <v>Greater Ani</v>
          </cell>
          <cell r="D2915" t="str">
            <v>Crotophaga major</v>
          </cell>
          <cell r="E2915" t="str">
            <v>Gmelin, 1788</v>
          </cell>
          <cell r="F2915" t="str">
            <v>R</v>
          </cell>
          <cell r="G2915" t="str">
            <v>LC</v>
          </cell>
          <cell r="I2915" t="str">
            <v>Y</v>
          </cell>
          <cell r="P2915" t="str">
            <v>Y</v>
          </cell>
          <cell r="Q2915" t="str">
            <v>Y</v>
          </cell>
          <cell r="R2915" t="str">
            <v>Y</v>
          </cell>
        </row>
        <row r="2916">
          <cell r="C2916" t="str">
            <v>Smooth-billed Ani</v>
          </cell>
          <cell r="D2916" t="str">
            <v>Crotophaga ani</v>
          </cell>
          <cell r="E2916" t="str">
            <v>Linnaeus, 1758</v>
          </cell>
          <cell r="F2916" t="str">
            <v>R</v>
          </cell>
          <cell r="G2916" t="str">
            <v>LC</v>
          </cell>
          <cell r="I2916" t="str">
            <v>Y</v>
          </cell>
          <cell r="P2916" t="str">
            <v>Y</v>
          </cell>
          <cell r="Q2916" t="str">
            <v>Y</v>
          </cell>
          <cell r="R2916" t="str">
            <v>Y</v>
          </cell>
        </row>
        <row r="2917">
          <cell r="C2917" t="str">
            <v>Groove-billed Ani</v>
          </cell>
          <cell r="D2917" t="str">
            <v>Crotophaga sulcirostris</v>
          </cell>
          <cell r="E2917" t="str">
            <v>Swainson, 1827</v>
          </cell>
          <cell r="F2917" t="str">
            <v>R</v>
          </cell>
          <cell r="G2917" t="str">
            <v>LC</v>
          </cell>
          <cell r="I2917" t="str">
            <v>Y</v>
          </cell>
          <cell r="P2917" t="str">
            <v>Y</v>
          </cell>
          <cell r="Q2917" t="str">
            <v>Y</v>
          </cell>
          <cell r="R2917" t="str">
            <v>Y</v>
          </cell>
        </row>
        <row r="2918">
          <cell r="C2918" t="str">
            <v>Guira Cuckoo</v>
          </cell>
          <cell r="D2918" t="str">
            <v>Guira guira</v>
          </cell>
          <cell r="E2918" t="str">
            <v>(Gmelin, 1788)</v>
          </cell>
          <cell r="F2918" t="str">
            <v>R</v>
          </cell>
          <cell r="G2918" t="str">
            <v>LC</v>
          </cell>
          <cell r="P2918" t="str">
            <v>Y</v>
          </cell>
          <cell r="Q2918" t="str">
            <v>Y</v>
          </cell>
          <cell r="R2918" t="str">
            <v>Y</v>
          </cell>
        </row>
        <row r="2919">
          <cell r="C2919" t="str">
            <v>Striped Cuckoo</v>
          </cell>
          <cell r="D2919" t="str">
            <v>Tapera naevia</v>
          </cell>
          <cell r="E2919" t="str">
            <v>(Linnaeus, 1766)</v>
          </cell>
          <cell r="F2919" t="str">
            <v>R</v>
          </cell>
          <cell r="G2919" t="str">
            <v>LC</v>
          </cell>
          <cell r="I2919" t="str">
            <v>Y</v>
          </cell>
          <cell r="P2919" t="str">
            <v>Y</v>
          </cell>
          <cell r="Q2919" t="str">
            <v>Y</v>
          </cell>
          <cell r="R2919" t="str">
            <v>Y</v>
          </cell>
        </row>
        <row r="2920">
          <cell r="C2920" t="str">
            <v>Pheasant Cuckoo</v>
          </cell>
          <cell r="D2920" t="str">
            <v>Dromococcyx phasianellus</v>
          </cell>
          <cell r="E2920" t="str">
            <v>(Spix, 1824)</v>
          </cell>
          <cell r="F2920" t="str">
            <v>R</v>
          </cell>
          <cell r="G2920" t="str">
            <v>LC</v>
          </cell>
          <cell r="I2920" t="str">
            <v>Y</v>
          </cell>
          <cell r="P2920" t="str">
            <v>Y</v>
          </cell>
          <cell r="Q2920" t="str">
            <v>Y</v>
          </cell>
          <cell r="R2920" t="str">
            <v>Y</v>
          </cell>
        </row>
        <row r="2921">
          <cell r="C2921" t="str">
            <v>Pavonine Cuckoo</v>
          </cell>
          <cell r="D2921" t="str">
            <v>Dromococcyx pavoninus</v>
          </cell>
          <cell r="E2921" t="str">
            <v>Pelzeln, 1870</v>
          </cell>
          <cell r="F2921" t="str">
            <v>R</v>
          </cell>
          <cell r="G2921" t="str">
            <v>LC</v>
          </cell>
          <cell r="P2921" t="str">
            <v>Y</v>
          </cell>
          <cell r="Q2921" t="str">
            <v>Y</v>
          </cell>
          <cell r="R2921" t="str">
            <v>Y</v>
          </cell>
        </row>
        <row r="2922">
          <cell r="C2922" t="str">
            <v>Lesser Ground-cuckoo</v>
          </cell>
          <cell r="D2922" t="str">
            <v>Morococcyx erythropygus</v>
          </cell>
          <cell r="E2922" t="str">
            <v>(Lesson, 1842)</v>
          </cell>
          <cell r="F2922" t="str">
            <v>R</v>
          </cell>
          <cell r="G2922" t="str">
            <v>LC</v>
          </cell>
          <cell r="I2922" t="str">
            <v>Y</v>
          </cell>
          <cell r="Q2922" t="str">
            <v>Y</v>
          </cell>
          <cell r="R2922" t="str">
            <v>Y</v>
          </cell>
          <cell r="W2922" t="str">
            <v>Lesser Ground Cuckoo (15)</v>
          </cell>
        </row>
        <row r="2923">
          <cell r="C2923" t="str">
            <v>Greater Roadrunner</v>
          </cell>
          <cell r="D2923" t="str">
            <v>Geococcyx californianus</v>
          </cell>
          <cell r="E2923" t="str">
            <v>(Lesson, 1829)</v>
          </cell>
          <cell r="F2923" t="str">
            <v>R</v>
          </cell>
          <cell r="G2923" t="str">
            <v>LC</v>
          </cell>
          <cell r="I2923" t="str">
            <v>Y</v>
          </cell>
          <cell r="Q2923" t="str">
            <v>Y</v>
          </cell>
          <cell r="R2923" t="str">
            <v>Y</v>
          </cell>
        </row>
        <row r="2924">
          <cell r="C2924" t="str">
            <v>Lesser Roadrunner</v>
          </cell>
          <cell r="D2924" t="str">
            <v>Geococcyx velox</v>
          </cell>
          <cell r="E2924" t="str">
            <v>(Wagner, 1836)</v>
          </cell>
          <cell r="F2924" t="str">
            <v>R</v>
          </cell>
          <cell r="G2924" t="str">
            <v>LC</v>
          </cell>
          <cell r="I2924" t="str">
            <v>Y</v>
          </cell>
          <cell r="Q2924" t="str">
            <v>Y</v>
          </cell>
          <cell r="R2924" t="str">
            <v>Y</v>
          </cell>
        </row>
        <row r="2925">
          <cell r="C2925" t="str">
            <v>Rufous-vented Ground-cuckoo</v>
          </cell>
          <cell r="D2925" t="str">
            <v>Neomorphus geoffroyi</v>
          </cell>
          <cell r="E2925" t="str">
            <v>(Temminck, 1820)</v>
          </cell>
          <cell r="F2925" t="str">
            <v>R</v>
          </cell>
          <cell r="G2925" t="str">
            <v>LC</v>
          </cell>
          <cell r="I2925" t="str">
            <v>Y</v>
          </cell>
          <cell r="P2925" t="str">
            <v>Y</v>
          </cell>
          <cell r="Q2925" t="str">
            <v>Y</v>
          </cell>
          <cell r="R2925" t="str">
            <v>Y</v>
          </cell>
          <cell r="W2925" t="str">
            <v>Rufous-vented Ground Cuckoo (15)</v>
          </cell>
        </row>
        <row r="2926">
          <cell r="C2926" t="str">
            <v>Scaled Ground-cuckoo</v>
          </cell>
          <cell r="D2926" t="str">
            <v>Neomorphus squamiger</v>
          </cell>
          <cell r="E2926" t="str">
            <v>Todd, 1925</v>
          </cell>
          <cell r="F2926" t="str">
            <v>R</v>
          </cell>
          <cell r="G2926" t="str">
            <v>NT</v>
          </cell>
          <cell r="P2926" t="str">
            <v>Y</v>
          </cell>
          <cell r="Q2926" t="str">
            <v>Y</v>
          </cell>
          <cell r="R2926" t="str">
            <v>Y</v>
          </cell>
        </row>
        <row r="2927">
          <cell r="C2927" t="str">
            <v>Banded Ground-cuckoo</v>
          </cell>
          <cell r="D2927" t="str">
            <v>Neomorphus radiolosus</v>
          </cell>
          <cell r="E2927" t="str">
            <v>Sclater &amp; Salvin, 1878</v>
          </cell>
          <cell r="F2927" t="str">
            <v>R</v>
          </cell>
          <cell r="G2927" t="str">
            <v>EN</v>
          </cell>
          <cell r="P2927" t="str">
            <v>Y</v>
          </cell>
          <cell r="Q2927" t="str">
            <v>Y</v>
          </cell>
          <cell r="R2927" t="str">
            <v>Y</v>
          </cell>
          <cell r="W2927" t="str">
            <v>Banded Ground Cuckoo (15)</v>
          </cell>
        </row>
        <row r="2928">
          <cell r="C2928" t="str">
            <v>Rufous-winged Ground-cuckoo</v>
          </cell>
          <cell r="D2928" t="str">
            <v>Neomorphus rufipennis</v>
          </cell>
          <cell r="E2928" t="str">
            <v>(Gray, 1849)</v>
          </cell>
          <cell r="F2928" t="str">
            <v>R</v>
          </cell>
          <cell r="G2928" t="str">
            <v>LC</v>
          </cell>
          <cell r="P2928" t="str">
            <v>Y</v>
          </cell>
          <cell r="Q2928" t="str">
            <v>Y</v>
          </cell>
          <cell r="R2928" t="str">
            <v>Y</v>
          </cell>
          <cell r="W2928" t="str">
            <v>Rufous-winged Ground Cuckoo (15)</v>
          </cell>
        </row>
        <row r="2929">
          <cell r="C2929" t="str">
            <v>Red-billed Ground-cuckoo</v>
          </cell>
          <cell r="D2929" t="str">
            <v>Neomorphus pucheranii</v>
          </cell>
          <cell r="E2929" t="str">
            <v>(Deville, 1851)</v>
          </cell>
          <cell r="F2929" t="str">
            <v>R</v>
          </cell>
          <cell r="G2929" t="str">
            <v>LC</v>
          </cell>
          <cell r="P2929" t="str">
            <v>Y</v>
          </cell>
          <cell r="Q2929" t="str">
            <v>Y</v>
          </cell>
          <cell r="R2929" t="str">
            <v>Y</v>
          </cell>
          <cell r="W2929" t="str">
            <v>Red-billed Ground Cuckoo (15)</v>
          </cell>
        </row>
        <row r="2930">
          <cell r="D2930" t="str">
            <v>Tyto multipunctata</v>
          </cell>
          <cell r="E2930" t="str">
            <v>Mathews, 1912</v>
          </cell>
          <cell r="F2930" t="str">
            <v>NR</v>
          </cell>
          <cell r="G2930" t="str">
            <v>NR</v>
          </cell>
          <cell r="Q2930" t="str">
            <v>Y</v>
          </cell>
          <cell r="X2930" t="str">
            <v>Tyto tenebricosa and T. multipunctata (Sibley and Monroe 1990, 1993, Christidis and Boles 1994) have been lumped into T. tenebricosa following Norman et al. (2002).</v>
          </cell>
        </row>
        <row r="2931">
          <cell r="D2931" t="str">
            <v>Tyto tenebricosa</v>
          </cell>
          <cell r="E2931" t="str">
            <v>(Gould, 1845)</v>
          </cell>
          <cell r="F2931" t="str">
            <v>NR</v>
          </cell>
          <cell r="G2931" t="str">
            <v>NR</v>
          </cell>
          <cell r="Q2931" t="str">
            <v>Y</v>
          </cell>
          <cell r="X2931" t="str">
            <v>Tyto tenebricosa and T. multipunctata (Sibley and Monroe 1990, 1993, Christidis and Boles 1994) have been lumped into T. tenebricosa following Norman et al. (2002) and Christidis and Boles (2008).</v>
          </cell>
        </row>
        <row r="2932">
          <cell r="C2932" t="str">
            <v>Sooty Owl</v>
          </cell>
          <cell r="D2932" t="str">
            <v>Tyto tenebricosa</v>
          </cell>
          <cell r="E2932" t="str">
            <v>(Gould, 1845)</v>
          </cell>
          <cell r="F2932" t="str">
            <v>R</v>
          </cell>
          <cell r="G2932" t="str">
            <v>LC</v>
          </cell>
          <cell r="L2932" t="str">
            <v>Y</v>
          </cell>
          <cell r="T2932" t="str">
            <v>Y</v>
          </cell>
          <cell r="U2932" t="str">
            <v>Norman et al. (2002)</v>
          </cell>
          <cell r="W2932" t="str">
            <v>Greater Sooty Owl (15)</v>
          </cell>
          <cell r="X2932" t="str">
            <v>Tyto tenebricosa and T. multipunctata (Sibley and Monroe 1990, 1993, Christidis and Boles 1994) have been lumped into T. tenebricosa following Norman et al. (2002) and Christidis and Boles (2008).</v>
          </cell>
        </row>
        <row r="2933">
          <cell r="C2933" t="str">
            <v>Sulawesi Golden Owl</v>
          </cell>
          <cell r="D2933" t="str">
            <v>Tyto inexspectata</v>
          </cell>
          <cell r="E2933" t="str">
            <v>(Schlegel, 1879)</v>
          </cell>
          <cell r="F2933" t="str">
            <v>R</v>
          </cell>
          <cell r="G2933" t="str">
            <v>VU</v>
          </cell>
          <cell r="Q2933" t="str">
            <v>Y</v>
          </cell>
          <cell r="W2933" t="str">
            <v>Minahassa Masked-Owl (10); Minahassa Masked Owl (15)</v>
          </cell>
        </row>
        <row r="2934">
          <cell r="C2934" t="str">
            <v>Taliabu Masked-owl</v>
          </cell>
          <cell r="D2934" t="str">
            <v>Tyto nigrobrunnea</v>
          </cell>
          <cell r="E2934" t="str">
            <v>Neumann, 1939</v>
          </cell>
          <cell r="F2934" t="str">
            <v>R</v>
          </cell>
          <cell r="G2934" t="str">
            <v>EN</v>
          </cell>
          <cell r="Q2934" t="str">
            <v>Y</v>
          </cell>
          <cell r="W2934" t="str">
            <v>Taliabu Masked Owl (15)</v>
          </cell>
        </row>
        <row r="2935">
          <cell r="C2935" t="str">
            <v>Lesser Masked-owl</v>
          </cell>
          <cell r="D2935" t="str">
            <v>Tyto sororcula</v>
          </cell>
          <cell r="E2935" t="str">
            <v>(Sclater, 1883)</v>
          </cell>
          <cell r="F2935" t="str">
            <v>R</v>
          </cell>
          <cell r="G2935" t="str">
            <v>DD</v>
          </cell>
          <cell r="Q2935" t="str">
            <v>Y</v>
          </cell>
          <cell r="W2935" t="str">
            <v>Moluccan Masked Owl (15)</v>
          </cell>
        </row>
        <row r="2936">
          <cell r="C2936" t="str">
            <v>Manus Masked-owl</v>
          </cell>
          <cell r="D2936" t="str">
            <v>Tyto manusi</v>
          </cell>
          <cell r="E2936" t="str">
            <v>Rothschild &amp; Hartert, 1914</v>
          </cell>
          <cell r="F2936" t="str">
            <v>R</v>
          </cell>
          <cell r="G2936" t="str">
            <v>VU</v>
          </cell>
          <cell r="Q2936" t="str">
            <v>Y</v>
          </cell>
          <cell r="W2936" t="str">
            <v>Manus Masked Owl (15)</v>
          </cell>
        </row>
        <row r="2937">
          <cell r="C2937" t="str">
            <v>Bismarck Masked-owl</v>
          </cell>
          <cell r="D2937" t="str">
            <v>Tyto aurantia</v>
          </cell>
          <cell r="E2937" t="str">
            <v>(Salvadori, 1881)</v>
          </cell>
          <cell r="F2937" t="str">
            <v>R</v>
          </cell>
          <cell r="G2937" t="str">
            <v>VU</v>
          </cell>
          <cell r="Q2937" t="str">
            <v>Y</v>
          </cell>
          <cell r="W2937" t="str">
            <v>Golden Masked Owl (15)</v>
          </cell>
        </row>
        <row r="2938">
          <cell r="D2938" t="str">
            <v>Tyto castanops</v>
          </cell>
          <cell r="E2938" t="str">
            <v>(Gould, 1837)</v>
          </cell>
          <cell r="F2938" t="str">
            <v>NR</v>
          </cell>
          <cell r="G2938" t="str">
            <v>NR</v>
          </cell>
          <cell r="Q2938" t="str">
            <v>Y</v>
          </cell>
          <cell r="X2938" t="str">
            <v>Tyto novaehollandiae and T. castanops (Sibley and Monroe 1990, 1993) have been lumped into T. novaehollandiae following Christidis and Boles (1994).</v>
          </cell>
        </row>
        <row r="2939">
          <cell r="D2939" t="str">
            <v>Tyto novaehollandiae</v>
          </cell>
          <cell r="E2939" t="str">
            <v>(Stephens, 1826)</v>
          </cell>
          <cell r="F2939" t="str">
            <v>NR</v>
          </cell>
          <cell r="G2939" t="str">
            <v>NR</v>
          </cell>
          <cell r="Q2939" t="str">
            <v>Y</v>
          </cell>
          <cell r="X2939" t="str">
            <v>Tyto novaehollandiae and T. castanops (Sibley and Monroe 1990, 1993) have been lumped into T. novaehollandiae following Christidis and Boles (1994).</v>
          </cell>
        </row>
        <row r="2940">
          <cell r="C2940" t="str">
            <v>Australian Masked-owl</v>
          </cell>
          <cell r="D2940" t="str">
            <v>Tyto novaehollandiae</v>
          </cell>
          <cell r="E2940" t="str">
            <v>(Stephens, 1826)</v>
          </cell>
          <cell r="F2940" t="str">
            <v>R</v>
          </cell>
          <cell r="G2940" t="str">
            <v>LC</v>
          </cell>
          <cell r="L2940" t="str">
            <v>Y</v>
          </cell>
          <cell r="W2940" t="str">
            <v>Masked Owl (5); Australian Masked Owl (15)</v>
          </cell>
          <cell r="X2940" t="str">
            <v>Tyto novaehollandiae and T. castanops (Sibley and Monroe 1990, 1993) have been lumped into T. novaehollandiae following Christidis and Boles (1994).</v>
          </cell>
        </row>
        <row r="2941">
          <cell r="C2941" t="str">
            <v>Sulawesi Owl</v>
          </cell>
          <cell r="D2941" t="str">
            <v>Tyto rosenbergii</v>
          </cell>
          <cell r="E2941" t="str">
            <v>(Schlegel, 1866)</v>
          </cell>
          <cell r="F2941" t="str">
            <v>R</v>
          </cell>
          <cell r="G2941" t="str">
            <v>LC</v>
          </cell>
          <cell r="Q2941" t="str">
            <v>Y</v>
          </cell>
          <cell r="W2941" t="str">
            <v>Sulawesi Masked Owl (15)</v>
          </cell>
        </row>
        <row r="2942">
          <cell r="C2942" t="str">
            <v>Madagascar Red Owl</v>
          </cell>
          <cell r="D2942" t="str">
            <v>Tyto soumagnei</v>
          </cell>
          <cell r="E2942" t="str">
            <v>(Milne Edwards, 1878)</v>
          </cell>
          <cell r="F2942" t="str">
            <v>R</v>
          </cell>
          <cell r="G2942" t="str">
            <v>VU</v>
          </cell>
          <cell r="N2942" t="str">
            <v>Y</v>
          </cell>
          <cell r="Q2942" t="str">
            <v>Y</v>
          </cell>
          <cell r="W2942" t="str">
            <v>Red Owl (15)</v>
          </cell>
        </row>
        <row r="2943">
          <cell r="D2943" t="str">
            <v>Tyto alba</v>
          </cell>
          <cell r="E2943" t="str">
            <v>(Scopoli 1769)</v>
          </cell>
          <cell r="F2943" t="str">
            <v>NR</v>
          </cell>
          <cell r="G2943" t="str">
            <v>NR</v>
          </cell>
          <cell r="L2943" t="str">
            <v>Y</v>
          </cell>
          <cell r="X2943" t="str">
            <v>Tyto alba (Sibley and Monroe 1990, 1993) is retained as a cross-regional species contra Christidis and Boles (2008) who split T. alba into two cross-regional species T. alba and T. javanica.</v>
          </cell>
        </row>
        <row r="2944">
          <cell r="C2944" t="str">
            <v>Barn Owl</v>
          </cell>
          <cell r="D2944" t="str">
            <v>Tyto alba</v>
          </cell>
          <cell r="E2944" t="str">
            <v>(Scopoli, 1769)</v>
          </cell>
          <cell r="F2944" t="str">
            <v>R</v>
          </cell>
          <cell r="G2944" t="str">
            <v>LC</v>
          </cell>
          <cell r="H2944" t="str">
            <v>Y</v>
          </cell>
          <cell r="I2944" t="str">
            <v>Y</v>
          </cell>
          <cell r="M2944" t="str">
            <v>Y</v>
          </cell>
          <cell r="N2944" t="str">
            <v>Y</v>
          </cell>
          <cell r="P2944" t="str">
            <v>Y</v>
          </cell>
          <cell r="Q2944" t="str">
            <v>Y</v>
          </cell>
          <cell r="R2944" t="str">
            <v>Y</v>
          </cell>
          <cell r="S2944" t="str">
            <v>Y</v>
          </cell>
          <cell r="X2944" t="str">
            <v>Tyto alba (Sibley and Monroe 1990, 1993) is retained as a cross-regional species contra Christidis and Boles (2008) who split T. alba into two cross-regional species T. alba and T. javanica.</v>
          </cell>
        </row>
        <row r="2945">
          <cell r="D2945" t="str">
            <v>Tyto javanica</v>
          </cell>
          <cell r="E2945" t="str">
            <v>(Gmelin, 1788)</v>
          </cell>
          <cell r="F2945" t="str">
            <v>NR</v>
          </cell>
          <cell r="G2945" t="str">
            <v>NR</v>
          </cell>
          <cell r="L2945" t="str">
            <v>Y</v>
          </cell>
          <cell r="X2945" t="str">
            <v>Tyto alba (Sibley and Monroe 1990, 1993) is retained as a cross-regional species contra Christidis and Boles (2008) who split T. alba into two cross-regional species T. alba and T. javanica.</v>
          </cell>
        </row>
        <row r="2946">
          <cell r="C2946" t="str">
            <v>Ashy-faced Owl</v>
          </cell>
          <cell r="D2946" t="str">
            <v>Tyto glaucops</v>
          </cell>
          <cell r="E2946" t="str">
            <v>(Kaup, 1852)</v>
          </cell>
          <cell r="F2946" t="str">
            <v>R</v>
          </cell>
          <cell r="G2946" t="str">
            <v>LC</v>
          </cell>
          <cell r="I2946" t="str">
            <v>Y</v>
          </cell>
          <cell r="Q2946" t="str">
            <v>Y</v>
          </cell>
          <cell r="R2946" t="str">
            <v>Y</v>
          </cell>
        </row>
        <row r="2947">
          <cell r="C2947" t="str">
            <v>African Grass-owl</v>
          </cell>
          <cell r="D2947" t="str">
            <v>Tyto capensis</v>
          </cell>
          <cell r="E2947" t="str">
            <v>(Smith, 1834)</v>
          </cell>
          <cell r="F2947" t="str">
            <v>R</v>
          </cell>
          <cell r="G2947" t="str">
            <v>LC</v>
          </cell>
          <cell r="N2947" t="str">
            <v>Y</v>
          </cell>
          <cell r="Q2947" t="str">
            <v>Y</v>
          </cell>
          <cell r="W2947" t="str">
            <v>Grass Owl (7); Grass Owl (15)</v>
          </cell>
          <cell r="X2947" t="str">
            <v>Tyto capensis and T. longimembris (Sibley and Monroe 1990, 1993), cross-regional species, are retained as separate species contra Christidis and Boles (1994) who include longimembris as a subspecies of T. capensis.</v>
          </cell>
        </row>
        <row r="2948">
          <cell r="D2948" t="str">
            <v>Tyto capensis</v>
          </cell>
          <cell r="E2948" t="str">
            <v>(Smith, 1834)</v>
          </cell>
          <cell r="F2948" t="str">
            <v>NR</v>
          </cell>
          <cell r="G2948" t="str">
            <v>NR</v>
          </cell>
          <cell r="T2948" t="str">
            <v>Y</v>
          </cell>
          <cell r="U2948" t="str">
            <v>Christidis and Boles (1994)</v>
          </cell>
          <cell r="X2948" t="str">
            <v>Tyto capensis and T. longimembris (Sibley and Monroe 1990, 1993), cross-regional species, are retained as separate species contra Christidis and Boles (1994) who include longimembris as a subspecies of T. capensis.</v>
          </cell>
        </row>
        <row r="2949">
          <cell r="C2949" t="str">
            <v>Eastern Grass-owl</v>
          </cell>
          <cell r="D2949" t="str">
            <v>Tyto longimembris</v>
          </cell>
          <cell r="E2949" t="str">
            <v>(Jerdon, 1839)</v>
          </cell>
          <cell r="F2949" t="str">
            <v>R</v>
          </cell>
          <cell r="G2949" t="str">
            <v>LC</v>
          </cell>
          <cell r="L2949" t="str">
            <v>Y</v>
          </cell>
          <cell r="Q2949" t="str">
            <v>Y</v>
          </cell>
          <cell r="W2949" t="str">
            <v>Eastern Grass Owl (5)</v>
          </cell>
          <cell r="X2949" t="str">
            <v>Tyto capensis and T. longimembris (Sibley and Monroe 1990, 1993), cross-regional species, are retained as separate species contra Christidis and Boles (1994) who include longimembris as a subspecies of T. capensis.</v>
          </cell>
        </row>
        <row r="2950">
          <cell r="C2950" t="str">
            <v>Congo Bay-owl</v>
          </cell>
          <cell r="D2950" t="str">
            <v>Phodilus prigoginei</v>
          </cell>
          <cell r="E2950" t="str">
            <v>Schouteden, 1952</v>
          </cell>
          <cell r="F2950" t="str">
            <v>R</v>
          </cell>
          <cell r="G2950" t="str">
            <v>EN</v>
          </cell>
          <cell r="N2950" t="str">
            <v>Y</v>
          </cell>
          <cell r="Q2950" t="str">
            <v>Y</v>
          </cell>
          <cell r="W2950" t="str">
            <v>Congo Bay Owl (7); Congo Bay Owl (15)</v>
          </cell>
        </row>
        <row r="2951">
          <cell r="C2951" t="str">
            <v>Oriental Bay-owl</v>
          </cell>
          <cell r="D2951" t="str">
            <v>Phodilus badius</v>
          </cell>
          <cell r="E2951" t="str">
            <v>(Horsfield, 1821)</v>
          </cell>
          <cell r="F2951" t="str">
            <v>R</v>
          </cell>
          <cell r="G2951" t="str">
            <v>LC</v>
          </cell>
          <cell r="Q2951" t="str">
            <v>Y</v>
          </cell>
          <cell r="W2951" t="str">
            <v>Oriental Bay Owl (15)</v>
          </cell>
        </row>
        <row r="2952">
          <cell r="C2952" t="str">
            <v>Western Screech-owl</v>
          </cell>
          <cell r="D2952" t="str">
            <v>Megascops kennicottii</v>
          </cell>
          <cell r="E2952" t="str">
            <v>(Elliot, 1867)</v>
          </cell>
          <cell r="F2952" t="str">
            <v>R</v>
          </cell>
          <cell r="G2952" t="str">
            <v>LC</v>
          </cell>
          <cell r="I2952" t="str">
            <v>Y</v>
          </cell>
          <cell r="R2952" t="str">
            <v>Y</v>
          </cell>
          <cell r="V2952" t="str">
            <v>Otus kennicotti (11)</v>
          </cell>
          <cell r="W2952" t="str">
            <v>Western Screech Owl (15)</v>
          </cell>
          <cell r="X2952" t="str">
            <v>Otus kennicottii (Sibley and Monroe 1990, 1993) has been split into O. kennicottii, O. seductus and O. cooperi following AOU (1998) and moved to the genus Megascops following AOU (2003).</v>
          </cell>
        </row>
        <row r="2953">
          <cell r="C2953" t="str">
            <v>Balsas Screech-owl</v>
          </cell>
          <cell r="D2953" t="str">
            <v>Megascops seductus</v>
          </cell>
          <cell r="E2953" t="str">
            <v>Moore, 1941</v>
          </cell>
          <cell r="F2953" t="str">
            <v>R</v>
          </cell>
          <cell r="G2953" t="str">
            <v>NT</v>
          </cell>
          <cell r="I2953" t="str">
            <v>Y</v>
          </cell>
          <cell r="R2953" t="str">
            <v>Y</v>
          </cell>
          <cell r="V2953" t="str">
            <v>Otus seductus (11)</v>
          </cell>
          <cell r="W2953" t="str">
            <v>Balsas Screech Owl (15)</v>
          </cell>
          <cell r="X2953" t="str">
            <v>Otus kennicottii (Sibley and Monroe 1990, 1993) has been split into O. kennicottii, O. seductus and O. cooperi following AOU (1998) and moved to the genus Megascops following AOU (2003).</v>
          </cell>
        </row>
        <row r="2954">
          <cell r="C2954" t="str">
            <v>Pacific Screech-owl</v>
          </cell>
          <cell r="D2954" t="str">
            <v>Megascops cooperi</v>
          </cell>
          <cell r="E2954" t="str">
            <v>(Ridgway, 1878)</v>
          </cell>
          <cell r="F2954" t="str">
            <v>R</v>
          </cell>
          <cell r="G2954" t="str">
            <v>LC</v>
          </cell>
          <cell r="I2954" t="str">
            <v>Y</v>
          </cell>
          <cell r="R2954" t="str">
            <v>Y</v>
          </cell>
          <cell r="V2954" t="str">
            <v>Otus cooperi (11)</v>
          </cell>
          <cell r="W2954" t="str">
            <v>Pacific Screech Owl (15)</v>
          </cell>
          <cell r="X2954" t="str">
            <v>Otus kennicottii (Sibley and Monroe 1990, 1993) has been split into O. kennicottii, O. seductus and O. cooperi following AOU (1998) and moved to the genus Megascops following AOU (2003).</v>
          </cell>
        </row>
        <row r="2955">
          <cell r="C2955" t="str">
            <v>Eastern Screech-owl</v>
          </cell>
          <cell r="D2955" t="str">
            <v>Megascops asio</v>
          </cell>
          <cell r="E2955" t="str">
            <v>(Linnaeus, 1758)</v>
          </cell>
          <cell r="F2955" t="str">
            <v>R</v>
          </cell>
          <cell r="G2955" t="str">
            <v>LC</v>
          </cell>
          <cell r="I2955" t="str">
            <v>Y</v>
          </cell>
          <cell r="Q2955" t="str">
            <v>Y</v>
          </cell>
          <cell r="R2955" t="str">
            <v>Y</v>
          </cell>
          <cell r="V2955" t="str">
            <v>Otus asio (10); Otus asio (11)</v>
          </cell>
          <cell r="W2955" t="str">
            <v>Eastern Screech Owl (15)</v>
          </cell>
        </row>
        <row r="2956">
          <cell r="C2956" t="str">
            <v>Whiskered Screech-owl</v>
          </cell>
          <cell r="D2956" t="str">
            <v>Megascops trichopsis</v>
          </cell>
          <cell r="E2956" t="str">
            <v>(Wagler, 1832)</v>
          </cell>
          <cell r="F2956" t="str">
            <v>R</v>
          </cell>
          <cell r="G2956" t="str">
            <v>LC</v>
          </cell>
          <cell r="I2956" t="str">
            <v>Y</v>
          </cell>
          <cell r="Q2956" t="str">
            <v>Y</v>
          </cell>
          <cell r="R2956" t="str">
            <v>Y</v>
          </cell>
          <cell r="V2956" t="str">
            <v>Otus trichopsis (10); Otus trichopsis (11)</v>
          </cell>
          <cell r="W2956" t="str">
            <v>Whiskered Screech Owl (15)</v>
          </cell>
        </row>
        <row r="2957">
          <cell r="C2957" t="str">
            <v>Tropical Screech-owl</v>
          </cell>
          <cell r="D2957" t="str">
            <v>Megascops choliba</v>
          </cell>
          <cell r="E2957" t="str">
            <v>(Vieillot, 1817)</v>
          </cell>
          <cell r="F2957" t="str">
            <v>R</v>
          </cell>
          <cell r="G2957" t="str">
            <v>LC</v>
          </cell>
          <cell r="I2957" t="str">
            <v>Y</v>
          </cell>
          <cell r="P2957" t="str">
            <v>Y</v>
          </cell>
          <cell r="Q2957" t="str">
            <v>Y</v>
          </cell>
          <cell r="R2957" t="str">
            <v>Y</v>
          </cell>
          <cell r="V2957" t="str">
            <v>Otus choliba (10); Otus choliba (11)</v>
          </cell>
          <cell r="W2957" t="str">
            <v>Tropical Screech Owl (15)</v>
          </cell>
        </row>
        <row r="2958">
          <cell r="C2958" t="str">
            <v>Koepcke's Screech-owl</v>
          </cell>
          <cell r="D2958" t="str">
            <v>Megascops koepckeae</v>
          </cell>
          <cell r="E2958" t="str">
            <v>Hekstra, 1982</v>
          </cell>
          <cell r="F2958" t="str">
            <v>R</v>
          </cell>
          <cell r="G2958" t="str">
            <v>LC</v>
          </cell>
          <cell r="P2958" t="str">
            <v>Y</v>
          </cell>
          <cell r="Q2958" t="str">
            <v>Y</v>
          </cell>
          <cell r="R2958" t="str">
            <v>Y</v>
          </cell>
          <cell r="V2958" t="str">
            <v>Otus koepckeae (10); Otus koepckeae (11)</v>
          </cell>
          <cell r="W2958" t="str">
            <v>Koepcke's Screech Owl (15)</v>
          </cell>
        </row>
        <row r="2959">
          <cell r="C2959" t="str">
            <v>West Peruvian Screech-owl</v>
          </cell>
          <cell r="D2959" t="str">
            <v>Megascops roboratus</v>
          </cell>
          <cell r="E2959" t="str">
            <v>Bangs &amp; Noble, 1918</v>
          </cell>
          <cell r="F2959" t="str">
            <v>R</v>
          </cell>
          <cell r="G2959" t="str">
            <v>LC</v>
          </cell>
          <cell r="P2959" t="str">
            <v>Y</v>
          </cell>
          <cell r="Q2959" t="str">
            <v>Y</v>
          </cell>
          <cell r="R2959" t="str">
            <v>Y</v>
          </cell>
          <cell r="V2959" t="str">
            <v>Otus roboratus (10); Otus roboratus (11)</v>
          </cell>
          <cell r="W2959" t="str">
            <v>Peruvian Screech-Owl (9); West Peruvian Screech Owl (15)</v>
          </cell>
        </row>
        <row r="2960">
          <cell r="C2960" t="str">
            <v>Bare-shanked Screech-owl</v>
          </cell>
          <cell r="D2960" t="str">
            <v>Megascops clarkii</v>
          </cell>
          <cell r="E2960" t="str">
            <v>Kelso &amp; Kelso, 1935</v>
          </cell>
          <cell r="F2960" t="str">
            <v>R</v>
          </cell>
          <cell r="G2960" t="str">
            <v>LC</v>
          </cell>
          <cell r="I2960" t="str">
            <v>Y</v>
          </cell>
          <cell r="P2960" t="str">
            <v>Y</v>
          </cell>
          <cell r="Q2960" t="str">
            <v>Y</v>
          </cell>
          <cell r="R2960" t="str">
            <v>Y</v>
          </cell>
          <cell r="V2960" t="str">
            <v>Otus clarkii (10); Otus clarkii (11)</v>
          </cell>
          <cell r="W2960" t="str">
            <v>Bare-shanked Screech Owl (15)</v>
          </cell>
        </row>
        <row r="2961">
          <cell r="C2961" t="str">
            <v>Bearded Screech-owl</v>
          </cell>
          <cell r="D2961" t="str">
            <v>Megascops barbarus</v>
          </cell>
          <cell r="E2961" t="str">
            <v>(Sclater &amp; Salvin, 1868)</v>
          </cell>
          <cell r="F2961" t="str">
            <v>R</v>
          </cell>
          <cell r="G2961" t="str">
            <v>NT</v>
          </cell>
          <cell r="I2961" t="str">
            <v>Y</v>
          </cell>
          <cell r="Q2961" t="str">
            <v>Y</v>
          </cell>
          <cell r="R2961" t="str">
            <v>Y</v>
          </cell>
          <cell r="V2961" t="str">
            <v>Otus barbarus (10); Otus barbarus (11)</v>
          </cell>
          <cell r="W2961" t="str">
            <v>Santa Barbara Screech-Owl (10); Santa Barbara Screech-Owl (11); Bearded Screech Owl (15)</v>
          </cell>
        </row>
        <row r="2962">
          <cell r="C2962" t="str">
            <v>Rufescent Screech-owl</v>
          </cell>
          <cell r="D2962" t="str">
            <v>Megascops ingens</v>
          </cell>
          <cell r="E2962" t="str">
            <v>(Salvin, 1897)</v>
          </cell>
          <cell r="F2962" t="str">
            <v>R</v>
          </cell>
          <cell r="G2962" t="str">
            <v>LC</v>
          </cell>
          <cell r="P2962" t="str">
            <v>Y</v>
          </cell>
          <cell r="R2962" t="str">
            <v>Y</v>
          </cell>
          <cell r="V2962" t="str">
            <v>Otus ingens (11)</v>
          </cell>
          <cell r="W2962" t="str">
            <v>Rufescent Screech Owl (15)</v>
          </cell>
          <cell r="X2962" t="str">
            <v>Otus ingens (Sibley and Monroe 1990, 1993) has been split into ingens and colombianus and moved to the genus Megascops following SACC (2005).</v>
          </cell>
        </row>
        <row r="2963">
          <cell r="C2963" t="str">
            <v>Colombian Screech-owl</v>
          </cell>
          <cell r="D2963" t="str">
            <v>Megascops colombianus</v>
          </cell>
          <cell r="E2963" t="str">
            <v>Traylor, 1952</v>
          </cell>
          <cell r="F2963" t="str">
            <v>R</v>
          </cell>
          <cell r="G2963" t="str">
            <v>NT</v>
          </cell>
          <cell r="P2963" t="str">
            <v>Y</v>
          </cell>
          <cell r="R2963" t="str">
            <v>Y</v>
          </cell>
          <cell r="V2963" t="str">
            <v>Otus colombianus (11)</v>
          </cell>
          <cell r="X2963" t="str">
            <v>Otus ingens (Sibley and Monroe 1990, 1993) has been split into ingens and colombianus and moved to the genus Megascops following SACC (2005).</v>
          </cell>
        </row>
        <row r="2964">
          <cell r="C2964" t="str">
            <v>Cinnamon Screech-owl</v>
          </cell>
          <cell r="D2964" t="str">
            <v>Megascops petersoni</v>
          </cell>
          <cell r="E2964" t="str">
            <v>Fitzpatrick &amp; O'Neill, 1986</v>
          </cell>
          <cell r="F2964" t="str">
            <v>R</v>
          </cell>
          <cell r="G2964" t="str">
            <v>LC</v>
          </cell>
          <cell r="P2964" t="str">
            <v>Y</v>
          </cell>
          <cell r="R2964" t="str">
            <v>Y</v>
          </cell>
          <cell r="V2964" t="str">
            <v>Otus petersoni (11)</v>
          </cell>
          <cell r="W2964" t="str">
            <v>Cinnamon Screech Owl (15)</v>
          </cell>
        </row>
        <row r="2965">
          <cell r="C2965" t="str">
            <v>Cloud-forest Screech-owl</v>
          </cell>
          <cell r="D2965" t="str">
            <v>Megascops marshalli</v>
          </cell>
          <cell r="E2965" t="str">
            <v>Weske &amp; Terborgh, 1981</v>
          </cell>
          <cell r="F2965" t="str">
            <v>R</v>
          </cell>
          <cell r="G2965" t="str">
            <v>NT</v>
          </cell>
          <cell r="P2965" t="str">
            <v>Y</v>
          </cell>
          <cell r="Q2965" t="str">
            <v>Y</v>
          </cell>
          <cell r="R2965" t="str">
            <v>Y</v>
          </cell>
          <cell r="V2965" t="str">
            <v>Otus marshalli (10); Otus marshalli (11)</v>
          </cell>
          <cell r="W2965" t="str">
            <v>Cloud-forest Screech Owl (15)</v>
          </cell>
        </row>
        <row r="2966">
          <cell r="C2966" t="str">
            <v>Tawny-bellied Screech-owl</v>
          </cell>
          <cell r="D2966" t="str">
            <v>Megascops watsonii</v>
          </cell>
          <cell r="E2966" t="str">
            <v>(Cassin, 1848)</v>
          </cell>
          <cell r="F2966" t="str">
            <v>R</v>
          </cell>
          <cell r="G2966" t="str">
            <v>LC</v>
          </cell>
          <cell r="P2966" t="str">
            <v>Y</v>
          </cell>
          <cell r="Q2966" t="str">
            <v>Y</v>
          </cell>
          <cell r="R2966" t="str">
            <v>Y</v>
          </cell>
          <cell r="V2966" t="str">
            <v>Otus watsonii (10); Otus watsonii (11)</v>
          </cell>
          <cell r="W2966" t="str">
            <v>Tawny-bellied Screech Owl (15)</v>
          </cell>
        </row>
        <row r="2967">
          <cell r="C2967" t="str">
            <v>Black-capped Screech-owl</v>
          </cell>
          <cell r="D2967" t="str">
            <v>Megascops atricapilla</v>
          </cell>
          <cell r="E2967" t="str">
            <v>(Temminck, 1822)</v>
          </cell>
          <cell r="F2967" t="str">
            <v>R</v>
          </cell>
          <cell r="G2967" t="str">
            <v>LC</v>
          </cell>
          <cell r="P2967" t="str">
            <v>Y</v>
          </cell>
          <cell r="R2967" t="str">
            <v>Y</v>
          </cell>
          <cell r="V2967" t="str">
            <v>Otus atricapillus (11)</v>
          </cell>
          <cell r="W2967" t="str">
            <v>Black-capped Screech Owl (15)</v>
          </cell>
          <cell r="X2967" t="str">
            <v>Otus atricapillus (Sibley and Monroe 1990, 1993) has been split into O. atricapilla and O. guatemalae following AOU (1998) and SACC (2005) and O. hoyi following SACC (2005). These species have subsequently been moved to the genus Megascops following AOU (2003). O. guatemalae (AOU 1998) includes O. vermiculatus (Sibley and Monroe 1990, 1993). Gender agreement of M. atricapilla follows David and Gosselin (2002a).</v>
          </cell>
        </row>
        <row r="2968">
          <cell r="C2968" t="str">
            <v>Vermiculated Screech-owl</v>
          </cell>
          <cell r="D2968" t="str">
            <v>Megascops guatemalae</v>
          </cell>
          <cell r="E2968" t="str">
            <v>(Sharpe, 1875)</v>
          </cell>
          <cell r="F2968" t="str">
            <v>R</v>
          </cell>
          <cell r="G2968" t="str">
            <v>LC</v>
          </cell>
          <cell r="I2968" t="str">
            <v>Y</v>
          </cell>
          <cell r="P2968" t="str">
            <v>Y</v>
          </cell>
          <cell r="R2968" t="str">
            <v>Y</v>
          </cell>
          <cell r="V2968" t="str">
            <v>Otus guatemalae (11)</v>
          </cell>
          <cell r="W2968" t="str">
            <v>Variable Screech-Owl (11); Vermiculated Screech Owl (15)</v>
          </cell>
          <cell r="X2968" t="str">
            <v>Otus atricapillus (Sibley and Monroe 1990, 1993) has been split into O. atricapilla and O. guatemalae following AOU (1998) and SACC (2005) and O. hoyi following SACC (2005). These species have subsequently been moved to the genus Megascops following AOU (2003). O. guatemalae (AOU 1998) includes O. vermiculatus (Sibley and Monroe 1990, 1993). Gender agreement of M. atricapilla follows David and Gosselin (2002a).</v>
          </cell>
        </row>
        <row r="2969">
          <cell r="C2969" t="str">
            <v>Montane Forest Screech-owl</v>
          </cell>
          <cell r="D2969" t="str">
            <v>Megascops hoyi</v>
          </cell>
          <cell r="E2969" t="str">
            <v>Koenig &amp; Straneck, 1989</v>
          </cell>
          <cell r="F2969" t="str">
            <v>R</v>
          </cell>
          <cell r="G2969" t="str">
            <v>LC</v>
          </cell>
          <cell r="P2969" t="str">
            <v>Y</v>
          </cell>
          <cell r="W2969" t="str">
            <v>Yungas Screech Owl (15)</v>
          </cell>
          <cell r="X2969" t="str">
            <v>Otus atricapillus (Sibley and Monroe 1990, 1993) has been split into O. atricapilla and O. guatemalae following AOU (1998) and SACC (2005) and O. hoyi following SACC (2005). These species have subsequently been moved to the genus Megascops following AOU (2003). O. guatemalae (AOU 1998) includes O. vermiculatus (Sibley and Monroe 1990, 1993). Gender agreement of M. atricapilla follows David and Gosselin (2002a).</v>
          </cell>
        </row>
        <row r="2970">
          <cell r="C2970" t="str">
            <v>Long-tufted Screech-owl</v>
          </cell>
          <cell r="D2970" t="str">
            <v>Megascops sanctaecatarinae</v>
          </cell>
          <cell r="E2970" t="str">
            <v>(Salvin, 1897)</v>
          </cell>
          <cell r="F2970" t="str">
            <v>R</v>
          </cell>
          <cell r="G2970" t="str">
            <v>LC</v>
          </cell>
          <cell r="P2970" t="str">
            <v>Y</v>
          </cell>
          <cell r="Q2970" t="str">
            <v>Y</v>
          </cell>
          <cell r="V2970" t="str">
            <v>Otus sanctaecatarinae (10)</v>
          </cell>
          <cell r="W2970" t="str">
            <v>Long-tufted Screech Owl (15)</v>
          </cell>
          <cell r="X2970" t="str">
            <v>Use of the genus Megascops follows SACC (2005).</v>
          </cell>
        </row>
        <row r="2971">
          <cell r="C2971" t="str">
            <v>Puerto Rican Screech-owl</v>
          </cell>
          <cell r="D2971" t="str">
            <v>Megascops nudipes</v>
          </cell>
          <cell r="E2971" t="str">
            <v>(Daudin, 1800)</v>
          </cell>
          <cell r="F2971" t="str">
            <v>R</v>
          </cell>
          <cell r="G2971" t="str">
            <v>LC</v>
          </cell>
          <cell r="I2971" t="str">
            <v>Y</v>
          </cell>
          <cell r="Q2971" t="str">
            <v>Y</v>
          </cell>
          <cell r="R2971" t="str">
            <v>Y</v>
          </cell>
          <cell r="V2971" t="str">
            <v>Otus nudipes (10); Otus nudipes (11)</v>
          </cell>
          <cell r="W2971" t="str">
            <v>Puerto Rican Screech Owl (15)</v>
          </cell>
        </row>
        <row r="2972">
          <cell r="C2972" t="str">
            <v>White-throated Screech-owl</v>
          </cell>
          <cell r="D2972" t="str">
            <v>Megascops albogularis</v>
          </cell>
          <cell r="E2972" t="str">
            <v>(Cassin, 1850)</v>
          </cell>
          <cell r="F2972" t="str">
            <v>R</v>
          </cell>
          <cell r="G2972" t="str">
            <v>LC</v>
          </cell>
          <cell r="P2972" t="str">
            <v>Y</v>
          </cell>
          <cell r="Q2972" t="str">
            <v>Y</v>
          </cell>
          <cell r="R2972" t="str">
            <v>Y</v>
          </cell>
          <cell r="V2972" t="str">
            <v>Otus albogularis (10); Otus albogularis (11)</v>
          </cell>
          <cell r="W2972" t="str">
            <v>White-throated Screech Owl (15)</v>
          </cell>
        </row>
        <row r="2973">
          <cell r="C2973" t="str">
            <v>Reunion Owl</v>
          </cell>
          <cell r="D2973" t="str">
            <v>Mascarenotus grucheti</v>
          </cell>
          <cell r="E2973" t="str">
            <v>Mourer-Chauviré, Bour, Moutou &amp; Ribes, 1994</v>
          </cell>
          <cell r="F2973" t="str">
            <v>R</v>
          </cell>
          <cell r="G2973" t="str">
            <v>EX</v>
          </cell>
          <cell r="K2973" t="str">
            <v>Y</v>
          </cell>
          <cell r="W2973" t="str">
            <v>Réunion Owl (4); Réunion Owl (14)</v>
          </cell>
        </row>
        <row r="2974">
          <cell r="C2974" t="str">
            <v>Rodrigues Owl</v>
          </cell>
          <cell r="D2974" t="str">
            <v>Mascarenotus murivorus</v>
          </cell>
          <cell r="E2974" t="str">
            <v>Milne-Edwards, Alphonse (1873)</v>
          </cell>
          <cell r="F2974" t="str">
            <v>R</v>
          </cell>
          <cell r="G2974" t="str">
            <v>EX</v>
          </cell>
          <cell r="K2974" t="str">
            <v>Y</v>
          </cell>
          <cell r="X2974" t="str">
            <v>Bubo legauti (Rothschild 1907) is presumably a synonym of this species (Cheke 1987).</v>
          </cell>
        </row>
        <row r="2975">
          <cell r="C2975" t="str">
            <v>Mauritius Owl</v>
          </cell>
          <cell r="D2975" t="str">
            <v>Mascarenotus sauzieri</v>
          </cell>
          <cell r="E2975" t="str">
            <v>(Newton &amp; Gadow, 1893)</v>
          </cell>
          <cell r="F2975" t="str">
            <v>R</v>
          </cell>
          <cell r="G2975" t="str">
            <v>EX</v>
          </cell>
          <cell r="K2975" t="str">
            <v>Y</v>
          </cell>
          <cell r="X2975" t="str">
            <v>Rothschild's Strix newtoni (Rothschild 1907) is a synonym (Mourer-Chauviré et al. 1994), as is Otus commersoni (Cheke 1987).</v>
          </cell>
        </row>
        <row r="2976">
          <cell r="C2976" t="str">
            <v>White-fronted Scops-owl</v>
          </cell>
          <cell r="D2976" t="str">
            <v>Otus sagittatus</v>
          </cell>
          <cell r="E2976" t="str">
            <v>(Cassin, 1848)</v>
          </cell>
          <cell r="F2976" t="str">
            <v>R</v>
          </cell>
          <cell r="G2976" t="str">
            <v>VU</v>
          </cell>
          <cell r="Q2976" t="str">
            <v>Y</v>
          </cell>
          <cell r="W2976" t="str">
            <v>White-fronted Scops Owl (15)</v>
          </cell>
        </row>
        <row r="2977">
          <cell r="C2977" t="str">
            <v>Reddish Scops-owl</v>
          </cell>
          <cell r="D2977" t="str">
            <v>Otus rufescens</v>
          </cell>
          <cell r="E2977" t="str">
            <v>(Horsfield, 1821)</v>
          </cell>
          <cell r="F2977" t="str">
            <v>R</v>
          </cell>
          <cell r="G2977" t="str">
            <v>NT</v>
          </cell>
          <cell r="Q2977" t="str">
            <v>Y</v>
          </cell>
          <cell r="W2977" t="str">
            <v>Reddish Scops Owl (15)</v>
          </cell>
        </row>
        <row r="2978">
          <cell r="C2978" t="str">
            <v>Sandy Scops-owl</v>
          </cell>
          <cell r="D2978" t="str">
            <v>Otus icterorhynchus</v>
          </cell>
          <cell r="E2978" t="str">
            <v>(Shelley, 1873)</v>
          </cell>
          <cell r="F2978" t="str">
            <v>R</v>
          </cell>
          <cell r="G2978" t="str">
            <v>LC</v>
          </cell>
          <cell r="N2978" t="str">
            <v>Y</v>
          </cell>
          <cell r="Q2978" t="str">
            <v>Y</v>
          </cell>
          <cell r="W2978" t="str">
            <v>Sandy Scops Owl (7); Sandy Scops Owl (15)</v>
          </cell>
        </row>
        <row r="2979">
          <cell r="C2979" t="str">
            <v>Sokoke Scops-owl</v>
          </cell>
          <cell r="D2979" t="str">
            <v>Otus ireneae</v>
          </cell>
          <cell r="E2979" t="str">
            <v>Ripley, 1966</v>
          </cell>
          <cell r="F2979" t="str">
            <v>R</v>
          </cell>
          <cell r="G2979" t="str">
            <v>EN</v>
          </cell>
          <cell r="N2979" t="str">
            <v>Y</v>
          </cell>
          <cell r="Q2979" t="str">
            <v>Y</v>
          </cell>
          <cell r="W2979" t="str">
            <v>Sokoke Scops Owl (7); Sokoke Scops Owl (15)</v>
          </cell>
        </row>
        <row r="2980">
          <cell r="C2980" t="str">
            <v>Andaman Scops-owl</v>
          </cell>
          <cell r="D2980" t="str">
            <v>Otus balli</v>
          </cell>
          <cell r="E2980" t="str">
            <v>(Hume, 1873)</v>
          </cell>
          <cell r="F2980" t="str">
            <v>R</v>
          </cell>
          <cell r="G2980" t="str">
            <v>NT</v>
          </cell>
          <cell r="Q2980" t="str">
            <v>Y</v>
          </cell>
          <cell r="W2980" t="str">
            <v>Andaman Scops Owl (15)</v>
          </cell>
        </row>
        <row r="2981">
          <cell r="C2981" t="str">
            <v>Mountain Scops-owl</v>
          </cell>
          <cell r="D2981" t="str">
            <v>Otus spilocephalus</v>
          </cell>
          <cell r="E2981" t="str">
            <v>(Blyth, 1846)</v>
          </cell>
          <cell r="F2981" t="str">
            <v>R</v>
          </cell>
          <cell r="G2981" t="str">
            <v>LC</v>
          </cell>
          <cell r="Q2981" t="str">
            <v>Y</v>
          </cell>
          <cell r="W2981" t="str">
            <v>Mountain Scops Owl (15)</v>
          </cell>
          <cell r="X2981" t="str">
            <v>Otus stresemanni was formerly considered a distinct species following Marshall (1978), and it was treated as such in Collar and Andrew (1988). It has subsequently been treated as a subspecies of O. spilocephalus following Sibley and Monroe (1990, 1993), but this treatment is under review by the BTWG.</v>
          </cell>
        </row>
        <row r="2982">
          <cell r="D2982" t="str">
            <v>Otus stresemanni</v>
          </cell>
          <cell r="E2982" t="str">
            <v>(Robinson, 1927)</v>
          </cell>
          <cell r="F2982" t="str">
            <v>NR</v>
          </cell>
          <cell r="G2982" t="str">
            <v>NR</v>
          </cell>
          <cell r="T2982" t="str">
            <v>Y</v>
          </cell>
          <cell r="U2982" t="str">
            <v>Marshall (1978)</v>
          </cell>
          <cell r="X2982" t="str">
            <v>Otus stresemanni was formerly considered a distinct species following Marshall (1978), and it was treated as such in Collar and Andrew (1988). It has subsequently been treated as a subspecies of O. spilocephalus following Sibley and Monroe (1990, 1993), but this treatment is under review by the BTWG.</v>
          </cell>
        </row>
        <row r="2983">
          <cell r="C2983" t="str">
            <v>Serendib Scops-owl</v>
          </cell>
          <cell r="D2983" t="str">
            <v>Otus thilohoffmanni</v>
          </cell>
          <cell r="E2983" t="str">
            <v>Warakagoda &amp; Rasmussen, 2004</v>
          </cell>
          <cell r="F2983" t="str">
            <v>R</v>
          </cell>
          <cell r="G2983" t="str">
            <v>EN</v>
          </cell>
          <cell r="T2983" t="str">
            <v>Y</v>
          </cell>
          <cell r="U2983" t="str">
            <v>Warakagoda and Rasmussen (2004)</v>
          </cell>
          <cell r="W2983" t="str">
            <v>Serendib Scops Owl (15)</v>
          </cell>
          <cell r="X2983" t="str">
            <v>Described as new to science by Warakagoda and Rasmussen (2004).</v>
          </cell>
        </row>
        <row r="2984">
          <cell r="C2984" t="str">
            <v>Simeulue Scops-owl</v>
          </cell>
          <cell r="D2984" t="str">
            <v>Otus umbra</v>
          </cell>
          <cell r="E2984" t="str">
            <v>(Richmond, 1903)</v>
          </cell>
          <cell r="F2984" t="str">
            <v>R</v>
          </cell>
          <cell r="G2984" t="str">
            <v>NT</v>
          </cell>
          <cell r="Q2984" t="str">
            <v>Y</v>
          </cell>
          <cell r="W2984" t="str">
            <v>Simeulue Scops Owl (15)</v>
          </cell>
        </row>
        <row r="2985">
          <cell r="C2985" t="str">
            <v>Javan Scops-owl</v>
          </cell>
          <cell r="D2985" t="str">
            <v>Otus angelinae</v>
          </cell>
          <cell r="E2985" t="str">
            <v>(Finsch, 1912)</v>
          </cell>
          <cell r="F2985" t="str">
            <v>R</v>
          </cell>
          <cell r="G2985" t="str">
            <v>VU</v>
          </cell>
          <cell r="Q2985" t="str">
            <v>Y</v>
          </cell>
          <cell r="W2985" t="str">
            <v>Javan Scops Owl (15)</v>
          </cell>
        </row>
        <row r="2986">
          <cell r="C2986" t="str">
            <v>Sulawesi Scops-owl</v>
          </cell>
          <cell r="D2986" t="str">
            <v>Otus manadensis</v>
          </cell>
          <cell r="E2986" t="str">
            <v>(Quoy &amp; Gaimard, 1830)</v>
          </cell>
          <cell r="F2986" t="str">
            <v>R</v>
          </cell>
          <cell r="G2986" t="str">
            <v>LC</v>
          </cell>
          <cell r="Q2986" t="str">
            <v>Y</v>
          </cell>
          <cell r="W2986" t="str">
            <v>Sulawesi Scops Owl (15)</v>
          </cell>
        </row>
        <row r="2987">
          <cell r="C2987" t="str">
            <v>Sangihe Scops-owl</v>
          </cell>
          <cell r="D2987" t="str">
            <v>Otus collari</v>
          </cell>
          <cell r="E2987" t="str">
            <v>Lambert &amp; Rasmussen, 1998</v>
          </cell>
          <cell r="F2987" t="str">
            <v>R</v>
          </cell>
          <cell r="G2987" t="str">
            <v>LC</v>
          </cell>
          <cell r="T2987" t="str">
            <v>Y</v>
          </cell>
          <cell r="U2987" t="str">
            <v>Lambert and Rasmussen (1998)</v>
          </cell>
          <cell r="W2987" t="str">
            <v>Sangihe Scops Owl (15)</v>
          </cell>
          <cell r="X2987" t="str">
            <v>Described as new to science by Lambert and Rasmussen (1998).</v>
          </cell>
        </row>
        <row r="2988">
          <cell r="C2988" t="str">
            <v>Luzon Scops-owl</v>
          </cell>
          <cell r="D2988" t="str">
            <v>Otus longicornis</v>
          </cell>
          <cell r="E2988" t="str">
            <v>(Ogilvie-Grant, 1894)</v>
          </cell>
          <cell r="F2988" t="str">
            <v>R</v>
          </cell>
          <cell r="G2988" t="str">
            <v>NT</v>
          </cell>
          <cell r="Q2988" t="str">
            <v>Y</v>
          </cell>
          <cell r="W2988" t="str">
            <v>Luzon Scops Owl (15)</v>
          </cell>
        </row>
        <row r="2989">
          <cell r="C2989" t="str">
            <v>Mindoro Scops-owl</v>
          </cell>
          <cell r="D2989" t="str">
            <v>Otus mindorensis</v>
          </cell>
          <cell r="E2989" t="str">
            <v>(Whitehead, 1899)</v>
          </cell>
          <cell r="F2989" t="str">
            <v>R</v>
          </cell>
          <cell r="G2989" t="str">
            <v>NT</v>
          </cell>
          <cell r="Q2989" t="str">
            <v>Y</v>
          </cell>
          <cell r="W2989" t="str">
            <v>Mindoro Scops Owl (15)</v>
          </cell>
        </row>
        <row r="2990">
          <cell r="C2990" t="str">
            <v>Mindanao Scops-owl</v>
          </cell>
          <cell r="D2990" t="str">
            <v>Otus mirus</v>
          </cell>
          <cell r="E2990" t="str">
            <v>Ripley &amp; Rabor, 1968</v>
          </cell>
          <cell r="F2990" t="str">
            <v>R</v>
          </cell>
          <cell r="G2990" t="str">
            <v>NT</v>
          </cell>
          <cell r="Q2990" t="str">
            <v>Y</v>
          </cell>
          <cell r="W2990" t="str">
            <v>Mindanao Scops Owl (15)</v>
          </cell>
        </row>
        <row r="2991">
          <cell r="C2991" t="str">
            <v>Sao Tome Scops-owl</v>
          </cell>
          <cell r="D2991" t="str">
            <v>Otus hartlaubi</v>
          </cell>
          <cell r="E2991" t="str">
            <v>(Giebel, 1849)</v>
          </cell>
          <cell r="F2991" t="str">
            <v>R</v>
          </cell>
          <cell r="G2991" t="str">
            <v>VU</v>
          </cell>
          <cell r="N2991" t="str">
            <v>Y</v>
          </cell>
          <cell r="Q2991" t="str">
            <v>Y</v>
          </cell>
          <cell r="W2991" t="str">
            <v>São Tomé Scops Owl (7); São Tomé Scops-owl (14); Sao Tome Scops Owl (15)</v>
          </cell>
        </row>
        <row r="2992">
          <cell r="C2992" t="str">
            <v>Pallid Scops-owl</v>
          </cell>
          <cell r="D2992" t="str">
            <v>Otus brucei</v>
          </cell>
          <cell r="E2992" t="str">
            <v>(Hume, 1873)</v>
          </cell>
          <cell r="F2992" t="str">
            <v>R</v>
          </cell>
          <cell r="G2992" t="str">
            <v>LC</v>
          </cell>
          <cell r="H2992" t="str">
            <v>Y</v>
          </cell>
          <cell r="M2992" t="str">
            <v>Y</v>
          </cell>
          <cell r="Q2992" t="str">
            <v>Y</v>
          </cell>
          <cell r="W2992" t="str">
            <v>Pallid Scops Owl (1); Striated Scops Owl (6); Pallid Scops Owl (15)</v>
          </cell>
        </row>
        <row r="2993">
          <cell r="C2993" t="str">
            <v>Flammulated Owl</v>
          </cell>
          <cell r="D2993" t="str">
            <v>Otus flammeolus</v>
          </cell>
          <cell r="E2993" t="str">
            <v>(Kaup, 1853)</v>
          </cell>
          <cell r="F2993" t="str">
            <v>R</v>
          </cell>
          <cell r="G2993" t="str">
            <v>LC</v>
          </cell>
          <cell r="I2993" t="str">
            <v>Y</v>
          </cell>
          <cell r="Q2993" t="str">
            <v>Y</v>
          </cell>
          <cell r="R2993" t="str">
            <v>Y</v>
          </cell>
        </row>
        <row r="2994">
          <cell r="D2994" t="str">
            <v>Otus scops</v>
          </cell>
          <cell r="E2994" t="str">
            <v>(Linnaeus, 1758)</v>
          </cell>
          <cell r="F2994" t="str">
            <v>NR</v>
          </cell>
          <cell r="G2994" t="str">
            <v>NR</v>
          </cell>
          <cell r="M2994" t="str">
            <v>Y</v>
          </cell>
          <cell r="Q2994" t="str">
            <v>Y</v>
          </cell>
          <cell r="X2994" t="str">
            <v>Otus scops (Sibley and Monroe 1990, 1993) has been split into O. senegalensis following Dowsett and Forbes-Watson (1993), O. sunia following AOU (1998), O. alius following Rassmussen (1998) and O. scops.</v>
          </cell>
        </row>
        <row r="2995">
          <cell r="C2995" t="str">
            <v>Common Scops-owl</v>
          </cell>
          <cell r="D2995" t="str">
            <v>Otus scops</v>
          </cell>
          <cell r="E2995" t="str">
            <v>(Linnaeus, 1758)</v>
          </cell>
          <cell r="F2995" t="str">
            <v>R</v>
          </cell>
          <cell r="G2995" t="str">
            <v>LC</v>
          </cell>
          <cell r="H2995" t="str">
            <v>Y</v>
          </cell>
          <cell r="N2995" t="str">
            <v>Y</v>
          </cell>
          <cell r="W2995" t="str">
            <v>European Scops Owl (1); European Scops Owl (7); Eurasian Scops Owl (15)</v>
          </cell>
          <cell r="X2995" t="str">
            <v>Otus scops (Sibley and Monroe 1990, 1993) has been split into O. senegalensis following Dowsett and Forbes-Watson (1993), O. sunia following AOU (1998), O. alius following Rassmussen (1998) and O. scops (with species limits accordingly revised).</v>
          </cell>
        </row>
        <row r="2996">
          <cell r="C2996" t="str">
            <v>African Scops-owl</v>
          </cell>
          <cell r="D2996" t="str">
            <v>Otus senegalensis</v>
          </cell>
          <cell r="E2996" t="str">
            <v>(Swainson, 1837)</v>
          </cell>
          <cell r="F2996" t="str">
            <v>R</v>
          </cell>
          <cell r="G2996" t="str">
            <v>LC</v>
          </cell>
          <cell r="N2996" t="str">
            <v>Y</v>
          </cell>
          <cell r="W2996" t="str">
            <v>African Scops Owl (7); African Scops Owl (15)</v>
          </cell>
          <cell r="X2996" t="str">
            <v>Otus scops (Sibley and Monroe 1990, 1993) has been split into O. senegalensis following Dowsett and Forbes-Watson (1993), O. sunia following AOU (1998), O. alius following Rassmussen (1998) and O. scops (with species limits accordingly revised).</v>
          </cell>
        </row>
        <row r="2997">
          <cell r="C2997" t="str">
            <v>Oriental Scops-owl</v>
          </cell>
          <cell r="D2997" t="str">
            <v>Otus sunia</v>
          </cell>
          <cell r="E2997" t="str">
            <v>(Hodgson, 1836)</v>
          </cell>
          <cell r="F2997" t="str">
            <v>R</v>
          </cell>
          <cell r="G2997" t="str">
            <v>LC</v>
          </cell>
          <cell r="I2997" t="str">
            <v>Y</v>
          </cell>
          <cell r="W2997" t="str">
            <v>Oriental Scops Owl (15)</v>
          </cell>
          <cell r="X2997" t="str">
            <v>Otus scops (Sibley and Monroe 1990, 1993) has been split into O. senegalensis following Dowsett and Forbes-Watson (1993), O. sunia following AOU (1998), O. alius following Rassmussen (1998) and O. scops (with species limits accordingly revised).</v>
          </cell>
        </row>
        <row r="2998">
          <cell r="C2998" t="str">
            <v>Nicobar Scops-owl</v>
          </cell>
          <cell r="D2998" t="str">
            <v>Otus alius</v>
          </cell>
          <cell r="E2998" t="str">
            <v>Rasmussen, 1998</v>
          </cell>
          <cell r="F2998" t="str">
            <v>R</v>
          </cell>
          <cell r="G2998" t="str">
            <v>DD</v>
          </cell>
          <cell r="T2998" t="str">
            <v>Y</v>
          </cell>
          <cell r="U2998" t="str">
            <v>Rasmussen (1998)</v>
          </cell>
          <cell r="W2998" t="str">
            <v>Nicobar Scops Owl (15)</v>
          </cell>
          <cell r="X2998" t="str">
            <v>Otus scops (Sibley and Monroe 1990, 1993) has been split into O. senegalensis following Dowsett and Forbes-Watson (1993), O. sunia following AOU (1998), O. alius following Rassmussen (1998) and O. scops (with species limits accordingly revised).</v>
          </cell>
        </row>
        <row r="2999">
          <cell r="C2999" t="str">
            <v>Elegant Scops-owl</v>
          </cell>
          <cell r="D2999" t="str">
            <v>Otus elegans</v>
          </cell>
          <cell r="E2999" t="str">
            <v>(Cassin, 1852)</v>
          </cell>
          <cell r="F2999" t="str">
            <v>R</v>
          </cell>
          <cell r="G2999" t="str">
            <v>NT</v>
          </cell>
          <cell r="Q2999" t="str">
            <v>Y</v>
          </cell>
          <cell r="W2999" t="str">
            <v>Ryukyu Scops Owl (15)</v>
          </cell>
        </row>
        <row r="3000">
          <cell r="C3000" t="str">
            <v>Mantanani Scops-owl</v>
          </cell>
          <cell r="D3000" t="str">
            <v>Otus mantananensis</v>
          </cell>
          <cell r="E3000" t="str">
            <v>(Sharpe, 1892)</v>
          </cell>
          <cell r="F3000" t="str">
            <v>R</v>
          </cell>
          <cell r="G3000" t="str">
            <v>NT</v>
          </cell>
          <cell r="Q3000" t="str">
            <v>Y</v>
          </cell>
          <cell r="W3000" t="str">
            <v>Mantanani Scops Owl (15)</v>
          </cell>
        </row>
        <row r="3001">
          <cell r="D3001" t="str">
            <v>Otus magicus</v>
          </cell>
          <cell r="E3001" t="str">
            <v>(Müller, 1841)</v>
          </cell>
          <cell r="F3001" t="str">
            <v>NR</v>
          </cell>
          <cell r="G3001" t="str">
            <v>NR</v>
          </cell>
          <cell r="N3001" t="str">
            <v>Y</v>
          </cell>
          <cell r="Q3001" t="str">
            <v>Y</v>
          </cell>
          <cell r="X3001" t="str">
            <v>Otus magicus (Sibley and Monroe 1990, 1993) has been split into O. alfredi following Widodo et al. (1999), O. siaoensis following Lambert and Rasmussen (1998), O. enganensis following Andrew (1992), O. insularis and O. beccarii following Holt et al. (1999) and O. magicus (with species limits accordingly revised).</v>
          </cell>
        </row>
        <row r="3002">
          <cell r="C3002" t="str">
            <v>Moluccan Scops-owl</v>
          </cell>
          <cell r="D3002" t="str">
            <v>Otus magicus</v>
          </cell>
          <cell r="E3002" t="str">
            <v>(Müller, 1841)</v>
          </cell>
          <cell r="F3002" t="str">
            <v>R</v>
          </cell>
          <cell r="G3002" t="str">
            <v>LC</v>
          </cell>
          <cell r="T3002" t="str">
            <v>Y</v>
          </cell>
          <cell r="U3002" t="str">
            <v>Widodo et al. (1999), Lambert and Rasmussen (1998), Andrew (1992), Holt et al. (1999).</v>
          </cell>
          <cell r="W3002" t="str">
            <v>Moluccan Scops Owl (15)</v>
          </cell>
          <cell r="X3002" t="str">
            <v>Otus magicus (Sibley and Monroe 1990, 1993) has been split into O. alfredi following Widodo et al. (1999), O. siaoensis following Lambert and Rasmussen (1998), O. enganensis following Andrew (1992), O. insularis and O. beccarii following Holt et al. (1999) and O. magicus (with species limits accordingly revised).</v>
          </cell>
        </row>
        <row r="3003">
          <cell r="C3003" t="str">
            <v>Flores Scops-owl</v>
          </cell>
          <cell r="D3003" t="str">
            <v>Otus alfredi</v>
          </cell>
          <cell r="E3003" t="str">
            <v>(Hartert, 1897)</v>
          </cell>
          <cell r="F3003" t="str">
            <v>R</v>
          </cell>
          <cell r="G3003" t="str">
            <v>EN</v>
          </cell>
          <cell r="T3003" t="str">
            <v>Y</v>
          </cell>
          <cell r="U3003" t="str">
            <v>Widodo et al. (1999)</v>
          </cell>
          <cell r="W3003" t="str">
            <v>Flores Scops Owl (15)</v>
          </cell>
          <cell r="X3003" t="str">
            <v>Otus magicus (Sibley and Monroe 1990, 1993) has been split into O. alfredi following Widodo et al. (1999), O. siaoensis following Lambert and Rasmussen (1998), O. enganensis following Andrew (1992), O. insularis and O. beccarii following Holt et al. (1999) and O. magicus (with species limits accordingly revised).</v>
          </cell>
        </row>
        <row r="3004">
          <cell r="C3004" t="str">
            <v>Siau Scops-owl</v>
          </cell>
          <cell r="D3004" t="str">
            <v>Otus siaoensis</v>
          </cell>
          <cell r="E3004" t="str">
            <v>(Schlegel, 1873)</v>
          </cell>
          <cell r="F3004" t="str">
            <v>R</v>
          </cell>
          <cell r="G3004" t="str">
            <v>CR</v>
          </cell>
          <cell r="T3004" t="str">
            <v>Y</v>
          </cell>
          <cell r="U3004" t="str">
            <v>Lambert and Rasmussen (1998)</v>
          </cell>
          <cell r="W3004" t="str">
            <v>Siau Scops Owl (15)</v>
          </cell>
          <cell r="X3004" t="str">
            <v>Otus magicus (Sibley and Monroe 1990, 1993) has been split into O. alfredi following Widodo et al. (1999), O. siaoensis following Lambert and Rasmussen (1998), O. enganensis following Andrew (1992), O. insularis and O. beccarii following Holt et al. (1999) and O. magicus (with species limits accordingly revised).</v>
          </cell>
        </row>
        <row r="3005">
          <cell r="C3005" t="str">
            <v>Enggano Scops-owl</v>
          </cell>
          <cell r="D3005" t="str">
            <v>Otus enganensis</v>
          </cell>
          <cell r="E3005" t="str">
            <v>Riley, 1927</v>
          </cell>
          <cell r="F3005" t="str">
            <v>R</v>
          </cell>
          <cell r="G3005" t="str">
            <v>NT</v>
          </cell>
          <cell r="T3005" t="str">
            <v>Y</v>
          </cell>
          <cell r="U3005" t="str">
            <v>Andrew (1992)</v>
          </cell>
          <cell r="X3005" t="str">
            <v>Otus magicus (Sibley and Monroe 1990, 1993) has been split into O. alfredi following Widodo et al. (1999), O. siaoensis following Lambert and Rasmussen (1998), O. enganensis following Andrew (1992), O. insularis and O. beccarii following Holt et al. (1999) and O. magicus (with species limits accordingly revised).</v>
          </cell>
        </row>
        <row r="3006">
          <cell r="C3006" t="str">
            <v>Seychelles Scops-owl</v>
          </cell>
          <cell r="D3006" t="str">
            <v>Otus insularis</v>
          </cell>
          <cell r="E3006" t="str">
            <v>(Tristram, 1880)</v>
          </cell>
          <cell r="F3006" t="str">
            <v>R</v>
          </cell>
          <cell r="G3006" t="str">
            <v>EN</v>
          </cell>
          <cell r="T3006" t="str">
            <v>Y</v>
          </cell>
          <cell r="U3006" t="str">
            <v>Holt et al. (1999)</v>
          </cell>
          <cell r="W3006" t="str">
            <v>Seychelles Scops Owl (15)</v>
          </cell>
          <cell r="X3006" t="str">
            <v>Otus magicus (Sibley and Monroe 1990, 1993) has been split into O. alfredi following Widodo et al. (1999), O. siaoensis following Lambert and Rasmussen (1998), O. enganensis following Andrew (1992), O. insularis and O. beccarii following Holt et al. (1999) and O. magicus (with species limits accordingly revised).</v>
          </cell>
        </row>
        <row r="3007">
          <cell r="C3007" t="str">
            <v>Biak Scops-owl</v>
          </cell>
          <cell r="D3007" t="str">
            <v>Otus beccarii</v>
          </cell>
          <cell r="E3007" t="str">
            <v>(Salvadori, 1876)</v>
          </cell>
          <cell r="F3007" t="str">
            <v>R</v>
          </cell>
          <cell r="G3007" t="str">
            <v>EN</v>
          </cell>
          <cell r="T3007" t="str">
            <v>Y</v>
          </cell>
          <cell r="U3007" t="str">
            <v>Holt et al. (1999)</v>
          </cell>
          <cell r="W3007" t="str">
            <v>Biak Scops Owl (15)</v>
          </cell>
          <cell r="X3007" t="str">
            <v>Otus magicus (Sibley and Monroe 1990, 1993) has been split into O. alfredi following Widodo et al. (1999), O. siaoensis following Lambert and Rasmussen (1998), O. enganensis following Andrew (1992), O. insularis and O. beccarii following Holt et al. (1999) and O. magicus (with species limits accordingly revised). O. beccarii was treated as a separate species in Collar and Andrew (1988), as a subspecies of O. magicus in Collar et al. (1994) and as a separate species in BirdLife International (2000) and subsequently.</v>
          </cell>
        </row>
        <row r="3008">
          <cell r="D3008" t="str">
            <v>Otus rutilus</v>
          </cell>
          <cell r="E3008" t="str">
            <v>(Pucheran, 1849)</v>
          </cell>
          <cell r="F3008" t="str">
            <v>NR</v>
          </cell>
          <cell r="G3008" t="str">
            <v>NR</v>
          </cell>
          <cell r="Q3008" t="str">
            <v>Y</v>
          </cell>
          <cell r="X3008" t="str">
            <v>Otus rutilus (Sibley and Monroe 1990, 1993) has been split into O. pembaensis following Fry et al. (1988), O. capnodes following Dowsett and Forbes-Watson (1993), and, more recently, into O. madagascariensis and O. mayottensis following Rasmussen et al. (2000) and O. rutilus (with species limits accordingly revised).</v>
          </cell>
        </row>
        <row r="3009">
          <cell r="D3009" t="str">
            <v>Otus rutilus</v>
          </cell>
          <cell r="E3009" t="str">
            <v>(Pucheran, 1849)</v>
          </cell>
          <cell r="F3009" t="str">
            <v>NR</v>
          </cell>
          <cell r="G3009" t="str">
            <v>NR</v>
          </cell>
          <cell r="N3009" t="str">
            <v>Y</v>
          </cell>
          <cell r="X3009" t="str">
            <v>Otus rutilus (Sibley and Monroe 1990, 1993) has been split into O. pembaensis following Fry et al. (1988), O. capnodes following Dowsett and Forbes-Watson (1993), and, more recently, into O. madagascariensis and O. mayottensis following Rasmussen et al. (2000) and O. rutilus (with species limits accordingly revised), which is not equivalent to O. rutilus Dowsett and Forbes-Watson (1993) which includes O. pembaensis.</v>
          </cell>
        </row>
        <row r="3010">
          <cell r="D3010" t="str">
            <v>Otus rutilus</v>
          </cell>
          <cell r="E3010" t="str">
            <v>(Pucheran, 1849)</v>
          </cell>
          <cell r="F3010" t="str">
            <v>NR</v>
          </cell>
          <cell r="G3010" t="str">
            <v>NR</v>
          </cell>
          <cell r="T3010" t="str">
            <v>Y</v>
          </cell>
          <cell r="U3010" t="str">
            <v>Dowsett and Forbes-Watson (1993), Fry et al. (1988)</v>
          </cell>
          <cell r="X3010" t="str">
            <v>Otus rutilus (Sibley and Monroe 1990, 1993) has been split into O. pembaensis following Fry et al. (1988), O. capnodes following Dowsett and Forbes-Watson (1993), and, more recently, into O. madagascariensis and O. mayottensis following Rasmussen et al. (2000) and O. rutilus (with species limits accordingly revised).</v>
          </cell>
        </row>
        <row r="3011">
          <cell r="D3011" t="str">
            <v>Otus rutilus</v>
          </cell>
          <cell r="E3011" t="str">
            <v>(Pucheran, 1849)</v>
          </cell>
          <cell r="F3011" t="str">
            <v>NR</v>
          </cell>
          <cell r="G3011" t="str">
            <v>NR</v>
          </cell>
          <cell r="T3011" t="str">
            <v>Y</v>
          </cell>
          <cell r="U3011" t="str">
            <v>Dowsett and Forbes-Watson (1993), Fry et al. (1988), Rasmussen et al. (2000)</v>
          </cell>
          <cell r="X3011" t="str">
            <v>Otus rutilus (Sibley and Monroe 1990, 1993) has been split into O. pembaensis following Fry et al. (1988), O. capnodes following Dowsett and Forbes-Watson (1993), and, more recently, it was split again into O. madagascariensis and O. mayottensis following Rasmussen et al. (2000) and O. rutilus (with species limits accordingly revised), which is not equivalent to O. rutilus Dowsett and Forbes-Watson (1993) which includes O. pembaensis. O. madagascariensis and O. rutilus have now been re-lumped following Fuchs et al. (2007).</v>
          </cell>
        </row>
        <row r="3012">
          <cell r="C3012" t="str">
            <v>Malagasy Scops-owl</v>
          </cell>
          <cell r="D3012" t="str">
            <v>Otus rutilus</v>
          </cell>
          <cell r="E3012" t="str">
            <v>(Pucheran, 1849)</v>
          </cell>
          <cell r="F3012" t="str">
            <v>R</v>
          </cell>
          <cell r="G3012" t="str">
            <v>LC</v>
          </cell>
          <cell r="T3012" t="str">
            <v>Y</v>
          </cell>
          <cell r="U3012" t="str">
            <v>Fuchs et al. (2007)</v>
          </cell>
          <cell r="X3012" t="str">
            <v>Otus rutilus (Sibley and Monroe 1990, 1993) has been split into O. pembaensis following Fry et al. (1988), O. capnodes following Dowsett and Forbes-Watson (1993), and, more recently, it was split again into O. madagascariensis and O. mayottensis following Rasmussen et al. (2000) and O. rutilus (with species limits accordingly revised), which is not equivalent to O. rutilus Dowsett and Forbes-Watson (1993) which includes O. pembaensis. O. madagascariensis and O. rutilus have now been re-lumped following Fuchs et al. (2007).</v>
          </cell>
        </row>
        <row r="3013">
          <cell r="C3013" t="str">
            <v>Pemba Scops-owl</v>
          </cell>
          <cell r="D3013" t="str">
            <v>Otus pembaensis</v>
          </cell>
          <cell r="E3013" t="str">
            <v>Pakenham, 1937</v>
          </cell>
          <cell r="F3013" t="str">
            <v>R</v>
          </cell>
          <cell r="G3013" t="str">
            <v>VU</v>
          </cell>
          <cell r="T3013" t="str">
            <v>Y</v>
          </cell>
          <cell r="U3013" t="str">
            <v>Fry et al. (1988)</v>
          </cell>
          <cell r="W3013" t="str">
            <v>Pemba Scops Owl (15)</v>
          </cell>
          <cell r="X3013" t="str">
            <v>Otus rutilus (Sibley and Monroe 1990, 1993) has been split into O. pembaensis following Fry et al. (1988), O. capnodes following Dowsett and Forbes-Watson (1993), and, more recently, into O. madagascariensis and O. mayottensis following Rasmussen et al. (2000) and O. rutilus (with species limits accordingly revised).</v>
          </cell>
        </row>
        <row r="3014">
          <cell r="C3014" t="str">
            <v>Anjouan Scops-owl</v>
          </cell>
          <cell r="D3014" t="str">
            <v>Otus capnodes</v>
          </cell>
          <cell r="E3014" t="str">
            <v>(Gurney, 1889)</v>
          </cell>
          <cell r="F3014" t="str">
            <v>R</v>
          </cell>
          <cell r="G3014" t="str">
            <v>CR</v>
          </cell>
          <cell r="N3014" t="str">
            <v>Y</v>
          </cell>
          <cell r="W3014" t="str">
            <v>Anjouan Scops Owl (7)</v>
          </cell>
          <cell r="X3014" t="str">
            <v>Otus rutilus (Sibley and Monroe 1990, 1993) has been split into O. pembaensis following Fry et al. (1988), O. capnodes following Dowsett and Forbes-Watson (1993), and, more recently, into O. madagascariensis and O. mayottensis following Rasmussen et al. (2000) and O. rutilus (with species limits accordingly revised).</v>
          </cell>
        </row>
        <row r="3015">
          <cell r="D3015" t="str">
            <v>Otus madagascariensis</v>
          </cell>
          <cell r="E3015" t="str">
            <v>(Grandidier, 1867)</v>
          </cell>
          <cell r="F3015" t="str">
            <v>NR</v>
          </cell>
          <cell r="G3015" t="str">
            <v>NR</v>
          </cell>
          <cell r="T3015" t="str">
            <v>Y</v>
          </cell>
          <cell r="U3015" t="str">
            <v>Rasmussen et al. (2000)</v>
          </cell>
          <cell r="X3015" t="str">
            <v>Otus rutilus (Sibley and Monroe 1990, 1993) has been split into O. pembaensis following Fry et al. (1988), O. capnodes following Dowsett and Forbes-Watson (1993), and, more recently, it was split again into O. madagascariensis and O. mayottensis following Rasmussen et al. (2000) and O. rutilus (with species limits accordingly revised), which is not equivalent to O. rutilus Dowsett and Forbes-Watson (1993) which includes O. pembaensis. O. madagascariensis and O. rutilus have now been re-lumped following Fuchs et al. (2007).</v>
          </cell>
        </row>
        <row r="3016">
          <cell r="C3016" t="str">
            <v>Mayotte Scops-owl</v>
          </cell>
          <cell r="D3016" t="str">
            <v>Otus mayottensis</v>
          </cell>
          <cell r="E3016" t="str">
            <v>Benson, 1960</v>
          </cell>
          <cell r="F3016" t="str">
            <v>R</v>
          </cell>
          <cell r="G3016" t="str">
            <v>LC</v>
          </cell>
          <cell r="T3016" t="str">
            <v>Y</v>
          </cell>
          <cell r="U3016" t="str">
            <v>Rasmussen et al. (2000)</v>
          </cell>
          <cell r="W3016" t="str">
            <v>Mayotte Scops Owl (15)</v>
          </cell>
          <cell r="X3016" t="str">
            <v>Otus rutilus (Sibley and Monroe 1990, 1993) has been split into O. pembaensis following Fry et al. (1988), O. capnodes following Dowsett and Forbes-Watson (1993), and, more recently, into O. madagascariensis and O. mayottensis following Rasmussen et al. (2000) and O. rutilus (with species limits accordingly revised).</v>
          </cell>
        </row>
        <row r="3017">
          <cell r="C3017" t="str">
            <v>Moheli Scops-owl</v>
          </cell>
          <cell r="D3017" t="str">
            <v>Otus moheliensis</v>
          </cell>
          <cell r="E3017" t="str">
            <v>Lafontaine &amp; Moulaert, 1998</v>
          </cell>
          <cell r="F3017" t="str">
            <v>R</v>
          </cell>
          <cell r="G3017" t="str">
            <v>CR</v>
          </cell>
          <cell r="T3017" t="str">
            <v>Y</v>
          </cell>
          <cell r="U3017" t="str">
            <v>Lafontaine and Moulaert (1998)</v>
          </cell>
          <cell r="W3017" t="str">
            <v>Moheli Scops Owl (15)</v>
          </cell>
          <cell r="X3017" t="str">
            <v>Described as new to science by Lafontaine and Moulaert (1998).</v>
          </cell>
        </row>
        <row r="3018">
          <cell r="C3018" t="str">
            <v>Grand Comoro Scops-owl</v>
          </cell>
          <cell r="D3018" t="str">
            <v>Otus pauliani</v>
          </cell>
          <cell r="E3018" t="str">
            <v>(Benson, 1960)</v>
          </cell>
          <cell r="F3018" t="str">
            <v>R</v>
          </cell>
          <cell r="G3018" t="str">
            <v>CR</v>
          </cell>
          <cell r="N3018" t="str">
            <v>Y</v>
          </cell>
          <cell r="Q3018" t="str">
            <v>Y</v>
          </cell>
          <cell r="W3018" t="str">
            <v>Karthala Scops Owl (7); Karthala Scops Owl (15)</v>
          </cell>
        </row>
        <row r="3019">
          <cell r="C3019" t="str">
            <v>Rajah Scops-owl</v>
          </cell>
          <cell r="D3019" t="str">
            <v>Otus brookii</v>
          </cell>
          <cell r="E3019" t="str">
            <v>(Sharpe, 1892)</v>
          </cell>
          <cell r="F3019" t="str">
            <v>R</v>
          </cell>
          <cell r="G3019" t="str">
            <v>LC</v>
          </cell>
          <cell r="Q3019" t="str">
            <v>Y</v>
          </cell>
          <cell r="W3019" t="str">
            <v>Rajah Scops Owl (15)</v>
          </cell>
        </row>
        <row r="3020">
          <cell r="C3020" t="str">
            <v>Collared Scops-owl</v>
          </cell>
          <cell r="D3020" t="str">
            <v>Otus bakkamoena</v>
          </cell>
          <cell r="E3020" t="str">
            <v>Pennant, 1769</v>
          </cell>
          <cell r="F3020" t="str">
            <v>R</v>
          </cell>
          <cell r="G3020" t="str">
            <v>LC</v>
          </cell>
          <cell r="Q3020" t="str">
            <v>Y</v>
          </cell>
          <cell r="W3020" t="str">
            <v>Collared Scops Owl (15)</v>
          </cell>
        </row>
        <row r="3021">
          <cell r="C3021" t="str">
            <v>Mentawai Scops-owl</v>
          </cell>
          <cell r="D3021" t="str">
            <v>Otus mentawi</v>
          </cell>
          <cell r="E3021" t="str">
            <v>Chasen &amp; Kloss, 1926</v>
          </cell>
          <cell r="F3021" t="str">
            <v>R</v>
          </cell>
          <cell r="G3021" t="str">
            <v>NT</v>
          </cell>
          <cell r="Q3021" t="str">
            <v>Y</v>
          </cell>
          <cell r="W3021" t="str">
            <v>Mentawai Scops Owl (15)</v>
          </cell>
        </row>
        <row r="3022">
          <cell r="C3022" t="str">
            <v>Palawan Scops-owl</v>
          </cell>
          <cell r="D3022" t="str">
            <v>Otus fuliginosus</v>
          </cell>
          <cell r="E3022" t="str">
            <v>(Sharpe, 1888)</v>
          </cell>
          <cell r="F3022" t="str">
            <v>R</v>
          </cell>
          <cell r="G3022" t="str">
            <v>NT</v>
          </cell>
          <cell r="Q3022" t="str">
            <v>Y</v>
          </cell>
          <cell r="W3022" t="str">
            <v>Palawan Scops Owl (15)</v>
          </cell>
        </row>
        <row r="3023">
          <cell r="C3023" t="str">
            <v>Philippine Scops-owl</v>
          </cell>
          <cell r="D3023" t="str">
            <v>Otus megalotis</v>
          </cell>
          <cell r="E3023" t="str">
            <v>(Walden, 1875)</v>
          </cell>
          <cell r="F3023" t="str">
            <v>R</v>
          </cell>
          <cell r="G3023" t="str">
            <v>LC</v>
          </cell>
          <cell r="Q3023" t="str">
            <v>Y</v>
          </cell>
          <cell r="W3023" t="str">
            <v>Philippine Scops Owl (15)</v>
          </cell>
        </row>
        <row r="3024">
          <cell r="C3024" t="str">
            <v>Wallace's Scops-owl</v>
          </cell>
          <cell r="D3024" t="str">
            <v>Otus silvicola</v>
          </cell>
          <cell r="E3024" t="str">
            <v>(Wallace, 1864)</v>
          </cell>
          <cell r="F3024" t="str">
            <v>R</v>
          </cell>
          <cell r="G3024" t="str">
            <v>LC</v>
          </cell>
          <cell r="Q3024" t="str">
            <v>Y</v>
          </cell>
          <cell r="W3024" t="str">
            <v>Wallace's Scops Owl (15)</v>
          </cell>
        </row>
        <row r="3025">
          <cell r="C3025" t="str">
            <v>White-faced Scops-owl</v>
          </cell>
          <cell r="D3025" t="str">
            <v>Otus leucotis</v>
          </cell>
          <cell r="E3025" t="str">
            <v>(Temminck, 1820)</v>
          </cell>
          <cell r="F3025" t="str">
            <v>R</v>
          </cell>
          <cell r="G3025" t="str">
            <v>LC</v>
          </cell>
          <cell r="N3025" t="str">
            <v>Y</v>
          </cell>
          <cell r="Q3025" t="str">
            <v>Y</v>
          </cell>
          <cell r="W3025" t="str">
            <v>White-faced Owl (7)</v>
          </cell>
        </row>
        <row r="3026">
          <cell r="C3026" t="str">
            <v>Palau Scops-owl</v>
          </cell>
          <cell r="D3026" t="str">
            <v>Otus podarginus</v>
          </cell>
          <cell r="E3026" t="str">
            <v>(Hartlaub &amp; Finsch, 1872)</v>
          </cell>
          <cell r="F3026" t="str">
            <v>R</v>
          </cell>
          <cell r="G3026" t="str">
            <v>LC</v>
          </cell>
          <cell r="Q3026" t="str">
            <v>Y</v>
          </cell>
          <cell r="W3026" t="str">
            <v>Palau Owl (10)</v>
          </cell>
        </row>
        <row r="3027">
          <cell r="D3027" t="str">
            <v>Otus kennicottii</v>
          </cell>
          <cell r="E3027" t="str">
            <v>(Elliot, 1867)</v>
          </cell>
          <cell r="F3027" t="str">
            <v>NR</v>
          </cell>
          <cell r="G3027" t="str">
            <v>NR</v>
          </cell>
          <cell r="Q3027" t="str">
            <v>Y</v>
          </cell>
          <cell r="X3027" t="str">
            <v>Otus kennicottii (Sibley and Monroe 1990, 1993) has been split into O. kennicottii, O. seductus and O. cooperi following AOU (1998) and moved to the genus Megascops following AOU (2003).</v>
          </cell>
        </row>
        <row r="3028">
          <cell r="D3028" t="str">
            <v>Otus ingens</v>
          </cell>
          <cell r="E3028" t="str">
            <v>(Salvin, 1897)</v>
          </cell>
          <cell r="F3028" t="str">
            <v>NR</v>
          </cell>
          <cell r="G3028" t="str">
            <v>NR</v>
          </cell>
          <cell r="Q3028" t="str">
            <v>Y</v>
          </cell>
          <cell r="X3028" t="str">
            <v>Otus ingens (Sibley and Monroe 1990, 1993) has been split into ingens and colombianus and moved to the genus Megascops following SACC (2005).</v>
          </cell>
        </row>
        <row r="3029">
          <cell r="D3029" t="str">
            <v>Otus vermiculatus</v>
          </cell>
          <cell r="E3029" t="str">
            <v>(Ridgway, 1887)</v>
          </cell>
          <cell r="F3029" t="str">
            <v>NR</v>
          </cell>
          <cell r="G3029" t="str">
            <v>NR</v>
          </cell>
          <cell r="Q3029" t="str">
            <v>Y</v>
          </cell>
          <cell r="X3029" t="str">
            <v>Otus atricapillus (Sibley and Monroe 1990, 1993) has been split into O. atricapilla and O. guatemalae following AOU (1998) and SACC (2005) and O. hoyi following SACC (2005). These species have subsequently been moved to the genus Megascops following AOU (2003). O. guatemalae (AOU 1998) includes O. vermiculatus (Sibley and Monroe 1990, 1993). Gender agreement of O. atricapilla and M. atricapilla follows David and Gosselin (2002a).</v>
          </cell>
        </row>
        <row r="3030">
          <cell r="D3030" t="str">
            <v>Otus atricapillus</v>
          </cell>
          <cell r="E3030" t="str">
            <v>(Temminck, 1822)</v>
          </cell>
          <cell r="F3030" t="str">
            <v>NR</v>
          </cell>
          <cell r="G3030" t="str">
            <v>NR</v>
          </cell>
          <cell r="Q3030" t="str">
            <v>Y</v>
          </cell>
          <cell r="X3030" t="str">
            <v>Otus atricapillus (Sibley and Monroe 1990, 1993) has been split into O. atricapilla and O. guatemalae following AOU (1998) and SACC (2005) and O. hoyi following SACC (2005). These species have subsequently been moved to the genus Megascops following AOU (2003). O. guatemalae (AOU 1998) includes O. vermiculatus (Sibley and Monroe 1990, 1993). Gender agreement of M. atricapilla follows David and Gosselin (2002a).</v>
          </cell>
        </row>
        <row r="3031">
          <cell r="C3031" t="str">
            <v>Bare-legged Owl</v>
          </cell>
          <cell r="D3031" t="str">
            <v>Gymnoglaux lawrencii</v>
          </cell>
          <cell r="E3031" t="str">
            <v>(Sclater &amp; Salvin, 1868)</v>
          </cell>
          <cell r="F3031" t="str">
            <v>R</v>
          </cell>
          <cell r="G3031" t="str">
            <v>LC</v>
          </cell>
          <cell r="I3031" t="str">
            <v>Y</v>
          </cell>
          <cell r="Q3031" t="str">
            <v>Y</v>
          </cell>
          <cell r="R3031" t="str">
            <v>Y</v>
          </cell>
          <cell r="V3031" t="str">
            <v>Otus lawrencii (10)</v>
          </cell>
          <cell r="W3031" t="str">
            <v>Barelegged Owl (2)</v>
          </cell>
        </row>
        <row r="3032">
          <cell r="C3032" t="str">
            <v>Giant Scops-owl</v>
          </cell>
          <cell r="D3032" t="str">
            <v>Mimizuku gurneyi</v>
          </cell>
          <cell r="E3032" t="str">
            <v>(Tweeddale, 1879)</v>
          </cell>
          <cell r="F3032" t="str">
            <v>R</v>
          </cell>
          <cell r="G3032" t="str">
            <v>VU</v>
          </cell>
          <cell r="Q3032" t="str">
            <v>Y</v>
          </cell>
          <cell r="W3032" t="str">
            <v>Lesser Eagle-Owl (10); Giant Scops Owl (15)</v>
          </cell>
        </row>
        <row r="3033">
          <cell r="C3033" t="str">
            <v>Snowy Owl</v>
          </cell>
          <cell r="D3033" t="str">
            <v>Bubo scandiaca</v>
          </cell>
          <cell r="E3033" t="str">
            <v>(Linnaeus, 1758)</v>
          </cell>
          <cell r="F3033" t="str">
            <v>R</v>
          </cell>
          <cell r="G3033" t="str">
            <v>LC</v>
          </cell>
          <cell r="H3033" t="str">
            <v>Y</v>
          </cell>
          <cell r="I3033" t="str">
            <v>Y</v>
          </cell>
          <cell r="M3033" t="str">
            <v>Y</v>
          </cell>
          <cell r="Q3033" t="str">
            <v>Y</v>
          </cell>
          <cell r="V3033" t="str">
            <v>Bubo scandiacus (1)</v>
          </cell>
          <cell r="X3033" t="str">
            <v>Nyctea scandiaca is transferred to the genus Bubo following Wink, M. and Heidrich, P. (1999) Molecular evolution and systematics of the owls (Strigformes) in König et al. (1999) Owls: a guide to the owls of the world.</v>
          </cell>
        </row>
        <row r="3034">
          <cell r="C3034" t="str">
            <v>Great Horned Owl</v>
          </cell>
          <cell r="D3034" t="str">
            <v>Bubo virginianus</v>
          </cell>
          <cell r="E3034" t="str">
            <v>(Gmelin, 1788)</v>
          </cell>
          <cell r="F3034" t="str">
            <v>R</v>
          </cell>
          <cell r="G3034" t="str">
            <v>LC</v>
          </cell>
          <cell r="I3034" t="str">
            <v>Y</v>
          </cell>
          <cell r="P3034" t="str">
            <v>Y</v>
          </cell>
          <cell r="Q3034" t="str">
            <v>Y</v>
          </cell>
          <cell r="R3034" t="str">
            <v>Y</v>
          </cell>
        </row>
        <row r="3035">
          <cell r="C3035" t="str">
            <v>Eurasian Eagle-owl</v>
          </cell>
          <cell r="D3035" t="str">
            <v>Bubo bubo</v>
          </cell>
          <cell r="E3035" t="str">
            <v>(Linnaeus, 1758)</v>
          </cell>
          <cell r="F3035" t="str">
            <v>R</v>
          </cell>
          <cell r="G3035" t="str">
            <v>LC</v>
          </cell>
          <cell r="Q3035" t="str">
            <v>Y</v>
          </cell>
          <cell r="X3035" t="str">
            <v>Bubo bubo and B. ascalphus (Sibley and Monroe 1990, 1993) are retained as separate species contra AERC TAC (2003) and Dowsett and Forbes-Watson (1993) who include ascalphus as a subspecies of B. bubo.</v>
          </cell>
        </row>
        <row r="3036">
          <cell r="D3036" t="str">
            <v>Bubo bubo</v>
          </cell>
          <cell r="E3036" t="str">
            <v>(Linnaeus, 1758)</v>
          </cell>
          <cell r="F3036" t="str">
            <v>NR</v>
          </cell>
          <cell r="G3036" t="str">
            <v>NR</v>
          </cell>
          <cell r="H3036" t="str">
            <v>Y</v>
          </cell>
          <cell r="M3036" t="str">
            <v>Y</v>
          </cell>
          <cell r="N3036" t="str">
            <v>Y</v>
          </cell>
          <cell r="X3036" t="str">
            <v>Bubo bubo and B. ascalphus (Sibley and Monroe 1990, 1993) are retained as separate species contra AERC TAC (2003) and Dowsett and Forbes-Watson (1993) who include ascalphus as a subspecies of B. bubo.</v>
          </cell>
        </row>
        <row r="3037">
          <cell r="C3037" t="str">
            <v>Rock Eagle-owl</v>
          </cell>
          <cell r="D3037" t="str">
            <v>Bubo bengalensis</v>
          </cell>
          <cell r="E3037" t="str">
            <v>(Franklin, 1831)</v>
          </cell>
          <cell r="F3037" t="str">
            <v>R</v>
          </cell>
          <cell r="G3037" t="str">
            <v>LC</v>
          </cell>
          <cell r="Q3037" t="str">
            <v>Y</v>
          </cell>
        </row>
        <row r="3038">
          <cell r="C3038" t="str">
            <v>Pharaoh Eagle-owl</v>
          </cell>
          <cell r="D3038" t="str">
            <v>Bubo ascalaphus</v>
          </cell>
          <cell r="E3038" t="str">
            <v>Savigny, 1809</v>
          </cell>
          <cell r="F3038" t="str">
            <v>R</v>
          </cell>
          <cell r="G3038" t="str">
            <v>LC</v>
          </cell>
          <cell r="Q3038" t="str">
            <v>Y</v>
          </cell>
          <cell r="X3038" t="str">
            <v>Bubo bubo and B. ascalphus (Sibley and Monroe 1990, 1993) are retained as separate species contra AERC TAC (2003) and Dowsett and Forbes-Watson (1993) who include ascalphus as a subspecies of B. bubo.</v>
          </cell>
        </row>
        <row r="3039">
          <cell r="C3039" t="str">
            <v>Cape Eagle-owl</v>
          </cell>
          <cell r="D3039" t="str">
            <v>Bubo capensis</v>
          </cell>
          <cell r="E3039" t="str">
            <v>Smith, 1834</v>
          </cell>
          <cell r="F3039" t="str">
            <v>R</v>
          </cell>
          <cell r="G3039" t="str">
            <v>LC</v>
          </cell>
          <cell r="N3039" t="str">
            <v>Y</v>
          </cell>
          <cell r="Q3039" t="str">
            <v>Y</v>
          </cell>
          <cell r="W3039" t="str">
            <v>Cape Eagle Owl (7)</v>
          </cell>
        </row>
        <row r="3040">
          <cell r="C3040" t="str">
            <v>Spotted Eagle-owl</v>
          </cell>
          <cell r="D3040" t="str">
            <v>Bubo africanus</v>
          </cell>
          <cell r="E3040" t="str">
            <v>(Temminck, 1821)</v>
          </cell>
          <cell r="F3040" t="str">
            <v>R</v>
          </cell>
          <cell r="G3040" t="str">
            <v>LC</v>
          </cell>
          <cell r="N3040" t="str">
            <v>Y</v>
          </cell>
          <cell r="Q3040" t="str">
            <v>Y</v>
          </cell>
          <cell r="W3040" t="str">
            <v>Spotted Eagle Owl (7)</v>
          </cell>
        </row>
        <row r="3041">
          <cell r="C3041" t="str">
            <v>Fraser's Eagle-owl</v>
          </cell>
          <cell r="D3041" t="str">
            <v>Bubo poensis</v>
          </cell>
          <cell r="E3041" t="str">
            <v>Fraser, 1853</v>
          </cell>
          <cell r="F3041" t="str">
            <v>R</v>
          </cell>
          <cell r="G3041" t="str">
            <v>LC</v>
          </cell>
          <cell r="Q3041" t="str">
            <v>Y</v>
          </cell>
          <cell r="X3041" t="str">
            <v>Bubo poensis and B. vosseleri (Sibley and Monroe 1990, 1993) are retained as separate species contra Dowsett and Forbes-Watson (1993) who include vosseleri as a subspecies of B. poensis.</v>
          </cell>
        </row>
        <row r="3042">
          <cell r="D3042" t="str">
            <v>Bubo poensis</v>
          </cell>
          <cell r="E3042" t="str">
            <v>Fraser, 1853</v>
          </cell>
          <cell r="F3042" t="str">
            <v>NR</v>
          </cell>
          <cell r="G3042" t="str">
            <v>NR</v>
          </cell>
          <cell r="N3042" t="str">
            <v>Y</v>
          </cell>
          <cell r="X3042" t="str">
            <v>Bubo poensis and B. vosseleri (Sibley and Monroe 1990, 1993) are retained as separate species contra Dowsett and Forbes-Watson (1993) who include vosseleri as a subspecies of B. poensis.</v>
          </cell>
        </row>
        <row r="3043">
          <cell r="C3043" t="str">
            <v>Usambara Eagle-owl</v>
          </cell>
          <cell r="D3043" t="str">
            <v>Bubo vosseleri</v>
          </cell>
          <cell r="E3043" t="str">
            <v>Reichenow, 1908</v>
          </cell>
          <cell r="F3043" t="str">
            <v>R</v>
          </cell>
          <cell r="G3043" t="str">
            <v>VU</v>
          </cell>
          <cell r="Q3043" t="str">
            <v>Y</v>
          </cell>
          <cell r="W3043" t="str">
            <v>Nduk Eagle-Owl (10)</v>
          </cell>
          <cell r="X3043" t="str">
            <v>Bubo poensis and B. vosseleri (Sibley and Monroe 1990, 1993) are retained as separate species contra Dowsett and Forbes-Watson (1993) who include vosseleri as a subspecies of B. poensis.</v>
          </cell>
        </row>
        <row r="3044">
          <cell r="C3044" t="str">
            <v>Spot-bellied Eagle-owl</v>
          </cell>
          <cell r="D3044" t="str">
            <v>Bubo nipalensis</v>
          </cell>
          <cell r="E3044" t="str">
            <v>Hodgson, 1836</v>
          </cell>
          <cell r="F3044" t="str">
            <v>R</v>
          </cell>
          <cell r="G3044" t="str">
            <v>LC</v>
          </cell>
          <cell r="Q3044" t="str">
            <v>Y</v>
          </cell>
        </row>
        <row r="3045">
          <cell r="C3045" t="str">
            <v>Barred Eagle-owl</v>
          </cell>
          <cell r="D3045" t="str">
            <v>Bubo sumatranus</v>
          </cell>
          <cell r="E3045" t="str">
            <v>(Raffles, 1822)</v>
          </cell>
          <cell r="F3045" t="str">
            <v>R</v>
          </cell>
          <cell r="G3045" t="str">
            <v>LC</v>
          </cell>
          <cell r="Q3045" t="str">
            <v>Y</v>
          </cell>
        </row>
        <row r="3046">
          <cell r="C3046" t="str">
            <v>Shelley's Eagle-owl</v>
          </cell>
          <cell r="D3046" t="str">
            <v>Bubo shelleyi</v>
          </cell>
          <cell r="E3046" t="str">
            <v>(Sharpe &amp; Ussher, 1872)</v>
          </cell>
          <cell r="F3046" t="str">
            <v>R</v>
          </cell>
          <cell r="G3046" t="str">
            <v>NT</v>
          </cell>
          <cell r="N3046" t="str">
            <v>Y</v>
          </cell>
          <cell r="Q3046" t="str">
            <v>Y</v>
          </cell>
          <cell r="W3046" t="str">
            <v>Shelley's Eagle Owl (7)</v>
          </cell>
        </row>
        <row r="3047">
          <cell r="C3047" t="str">
            <v>Giant Eagle-owl</v>
          </cell>
          <cell r="D3047" t="str">
            <v>Bubo lacteus</v>
          </cell>
          <cell r="E3047" t="str">
            <v>(Temminck, 1820)</v>
          </cell>
          <cell r="F3047" t="str">
            <v>R</v>
          </cell>
          <cell r="G3047" t="str">
            <v>LC</v>
          </cell>
          <cell r="N3047" t="str">
            <v>Y</v>
          </cell>
          <cell r="Q3047" t="str">
            <v>Y</v>
          </cell>
          <cell r="W3047" t="str">
            <v>Giant Eagle Owl (7); Verreaux's Eagle-Owl (10); Verreaux's Eagle-Owl (15)</v>
          </cell>
        </row>
        <row r="3048">
          <cell r="C3048" t="str">
            <v>Dusky Eagle-owl</v>
          </cell>
          <cell r="D3048" t="str">
            <v>Bubo coromandus</v>
          </cell>
          <cell r="E3048" t="str">
            <v>(Latham, 1790)</v>
          </cell>
          <cell r="F3048" t="str">
            <v>R</v>
          </cell>
          <cell r="G3048" t="str">
            <v>LC</v>
          </cell>
          <cell r="Q3048" t="str">
            <v>Y</v>
          </cell>
        </row>
        <row r="3049">
          <cell r="C3049" t="str">
            <v>Akun Eagle-owl</v>
          </cell>
          <cell r="D3049" t="str">
            <v>Bubo leucostictus</v>
          </cell>
          <cell r="E3049" t="str">
            <v>Hartlaub, 1855</v>
          </cell>
          <cell r="F3049" t="str">
            <v>R</v>
          </cell>
          <cell r="G3049" t="str">
            <v>LC</v>
          </cell>
          <cell r="N3049" t="str">
            <v>Y</v>
          </cell>
          <cell r="Q3049" t="str">
            <v>Y</v>
          </cell>
          <cell r="W3049" t="str">
            <v>Akun Eagle Owl (7)</v>
          </cell>
        </row>
        <row r="3050">
          <cell r="C3050" t="str">
            <v>Philippine Eagle-owl</v>
          </cell>
          <cell r="D3050" t="str">
            <v>Bubo philippensis</v>
          </cell>
          <cell r="E3050" t="str">
            <v>(Kaup, 1851)</v>
          </cell>
          <cell r="F3050" t="str">
            <v>R</v>
          </cell>
          <cell r="G3050" t="str">
            <v>VU</v>
          </cell>
          <cell r="Q3050" t="str">
            <v>Y</v>
          </cell>
        </row>
        <row r="3051">
          <cell r="C3051" t="str">
            <v>Blakiston's Fish-owl</v>
          </cell>
          <cell r="D3051" t="str">
            <v>Ketupa blakistoni</v>
          </cell>
          <cell r="E3051" t="str">
            <v>(Seebohm, 1884)</v>
          </cell>
          <cell r="F3051" t="str">
            <v>R</v>
          </cell>
          <cell r="G3051" t="str">
            <v>EN</v>
          </cell>
          <cell r="Q3051" t="str">
            <v>Y</v>
          </cell>
        </row>
        <row r="3052">
          <cell r="C3052" t="str">
            <v>Brown Fish-owl</v>
          </cell>
          <cell r="D3052" t="str">
            <v>Ketupa zeylonensis</v>
          </cell>
          <cell r="E3052" t="str">
            <v>(Gmelin, 1788)</v>
          </cell>
          <cell r="F3052" t="str">
            <v>R</v>
          </cell>
          <cell r="G3052" t="str">
            <v>LC</v>
          </cell>
          <cell r="M3052" t="str">
            <v>Y</v>
          </cell>
          <cell r="Q3052" t="str">
            <v>Y</v>
          </cell>
          <cell r="W3052" t="str">
            <v>Brown Fish Owl (6); Brown Fish Owl (15)</v>
          </cell>
        </row>
        <row r="3053">
          <cell r="C3053" t="str">
            <v>Tawny Fish-owl</v>
          </cell>
          <cell r="D3053" t="str">
            <v>Ketupa flavipes</v>
          </cell>
          <cell r="E3053" t="str">
            <v>(Hodgson, 1836)</v>
          </cell>
          <cell r="F3053" t="str">
            <v>R</v>
          </cell>
          <cell r="G3053" t="str">
            <v>LC</v>
          </cell>
          <cell r="Q3053" t="str">
            <v>Y</v>
          </cell>
          <cell r="W3053" t="str">
            <v>Tawny Fish Owl (15)</v>
          </cell>
        </row>
        <row r="3054">
          <cell r="C3054" t="str">
            <v>Buffy Fish-owl</v>
          </cell>
          <cell r="D3054" t="str">
            <v>Ketupa ketupu</v>
          </cell>
          <cell r="E3054" t="str">
            <v>(Horsfield, 1821)</v>
          </cell>
          <cell r="F3054" t="str">
            <v>R</v>
          </cell>
          <cell r="G3054" t="str">
            <v>LC</v>
          </cell>
          <cell r="L3054" t="str">
            <v>Y</v>
          </cell>
          <cell r="Q3054" t="str">
            <v>Y</v>
          </cell>
          <cell r="V3054" t="str">
            <v>Bubo ketupu (5)</v>
          </cell>
          <cell r="W3054" t="str">
            <v>Buffy Fish Owl (15)</v>
          </cell>
        </row>
        <row r="3055">
          <cell r="C3055" t="str">
            <v>Pel's Fishing-owl</v>
          </cell>
          <cell r="D3055" t="str">
            <v>Scotopelia peli</v>
          </cell>
          <cell r="E3055" t="str">
            <v>(Bonaparte, 1850)</v>
          </cell>
          <cell r="F3055" t="str">
            <v>R</v>
          </cell>
          <cell r="G3055" t="str">
            <v>LC</v>
          </cell>
          <cell r="N3055" t="str">
            <v>Y</v>
          </cell>
          <cell r="Q3055" t="str">
            <v>Y</v>
          </cell>
          <cell r="W3055" t="str">
            <v>Pel's Fishing Owl (7); Pel's Fishing Owl (15)</v>
          </cell>
        </row>
        <row r="3056">
          <cell r="C3056" t="str">
            <v>Rufous Fishing-owl</v>
          </cell>
          <cell r="D3056" t="str">
            <v>Scotopelia ussheri</v>
          </cell>
          <cell r="E3056" t="str">
            <v>Sharpe, 1871</v>
          </cell>
          <cell r="F3056" t="str">
            <v>R</v>
          </cell>
          <cell r="G3056" t="str">
            <v>EN</v>
          </cell>
          <cell r="N3056" t="str">
            <v>Y</v>
          </cell>
          <cell r="Q3056" t="str">
            <v>Y</v>
          </cell>
          <cell r="W3056" t="str">
            <v>Ussher's Fishing Owl (7); Rufous Fishing Owl (15)</v>
          </cell>
        </row>
        <row r="3057">
          <cell r="C3057" t="str">
            <v>Vermiculated Fishing-owl</v>
          </cell>
          <cell r="D3057" t="str">
            <v>Scotopelia bouvieri</v>
          </cell>
          <cell r="E3057" t="str">
            <v>Sharpe, 1875</v>
          </cell>
          <cell r="F3057" t="str">
            <v>R</v>
          </cell>
          <cell r="G3057" t="str">
            <v>LC</v>
          </cell>
          <cell r="N3057" t="str">
            <v>Y</v>
          </cell>
          <cell r="Q3057" t="str">
            <v>Y</v>
          </cell>
          <cell r="W3057" t="str">
            <v>Bouvier's Fishing Owl (7); Vermiculated Fishing Owl (15)</v>
          </cell>
        </row>
        <row r="3058">
          <cell r="C3058" t="str">
            <v>Spotted Wood-owl</v>
          </cell>
          <cell r="D3058" t="str">
            <v>Strix seloputo</v>
          </cell>
          <cell r="E3058" t="str">
            <v>Horsfield, 1871</v>
          </cell>
          <cell r="F3058" t="str">
            <v>R</v>
          </cell>
          <cell r="G3058" t="str">
            <v>LC</v>
          </cell>
          <cell r="Q3058" t="str">
            <v>Y</v>
          </cell>
          <cell r="W3058" t="str">
            <v>Spotted Wood Owl (15)</v>
          </cell>
        </row>
        <row r="3059">
          <cell r="C3059" t="str">
            <v>Mottled Wood-owl</v>
          </cell>
          <cell r="D3059" t="str">
            <v>Strix ocellata</v>
          </cell>
          <cell r="E3059" t="str">
            <v>(Lesson, 1839)</v>
          </cell>
          <cell r="F3059" t="str">
            <v>R</v>
          </cell>
          <cell r="G3059" t="str">
            <v>LC</v>
          </cell>
          <cell r="Q3059" t="str">
            <v>Y</v>
          </cell>
          <cell r="W3059" t="str">
            <v>Mottled Wood Owl (15)</v>
          </cell>
        </row>
        <row r="3060">
          <cell r="C3060" t="str">
            <v>Brown Wood-owl</v>
          </cell>
          <cell r="D3060" t="str">
            <v>Strix leptogrammica</v>
          </cell>
          <cell r="E3060" t="str">
            <v>Temminck, 1831</v>
          </cell>
          <cell r="F3060" t="str">
            <v>R</v>
          </cell>
          <cell r="G3060" t="str">
            <v>LC</v>
          </cell>
          <cell r="Q3060" t="str">
            <v>Y</v>
          </cell>
          <cell r="W3060" t="str">
            <v>Brown Wood Owl (15)</v>
          </cell>
        </row>
        <row r="3061">
          <cell r="C3061" t="str">
            <v>Tawny Owl</v>
          </cell>
          <cell r="D3061" t="str">
            <v>Strix aluco</v>
          </cell>
          <cell r="E3061" t="str">
            <v>Linnaeus, 1758</v>
          </cell>
          <cell r="F3061" t="str">
            <v>R</v>
          </cell>
          <cell r="G3061" t="str">
            <v>LC</v>
          </cell>
          <cell r="H3061" t="str">
            <v>Y</v>
          </cell>
          <cell r="M3061" t="str">
            <v>Y</v>
          </cell>
          <cell r="Q3061" t="str">
            <v>Y</v>
          </cell>
        </row>
        <row r="3062">
          <cell r="C3062" t="str">
            <v>Hume's Owl</v>
          </cell>
          <cell r="D3062" t="str">
            <v>Strix butleri</v>
          </cell>
          <cell r="E3062" t="str">
            <v>(Hume, 1878)</v>
          </cell>
          <cell r="F3062" t="str">
            <v>R</v>
          </cell>
          <cell r="G3062" t="str">
            <v>LC</v>
          </cell>
          <cell r="H3062" t="str">
            <v>Y</v>
          </cell>
          <cell r="M3062" t="str">
            <v>Y</v>
          </cell>
          <cell r="N3062" t="str">
            <v>Y</v>
          </cell>
          <cell r="Q3062" t="str">
            <v>Y</v>
          </cell>
          <cell r="W3062" t="str">
            <v>Hume's Tawny Owl (6); Hume's Wood Owl (7)</v>
          </cell>
        </row>
        <row r="3063">
          <cell r="C3063" t="str">
            <v>Spotted Owl</v>
          </cell>
          <cell r="D3063" t="str">
            <v>Strix occidentalis</v>
          </cell>
          <cell r="E3063" t="str">
            <v>(Xantus De Vesey, 1860)</v>
          </cell>
          <cell r="F3063" t="str">
            <v>R</v>
          </cell>
          <cell r="G3063" t="str">
            <v>NT</v>
          </cell>
          <cell r="I3063" t="str">
            <v>Y</v>
          </cell>
          <cell r="Q3063" t="str">
            <v>Y</v>
          </cell>
          <cell r="R3063" t="str">
            <v>Y</v>
          </cell>
        </row>
        <row r="3064">
          <cell r="C3064" t="str">
            <v>Barred Owl</v>
          </cell>
          <cell r="D3064" t="str">
            <v>Strix varia</v>
          </cell>
          <cell r="E3064" t="str">
            <v>Barton, 1799</v>
          </cell>
          <cell r="F3064" t="str">
            <v>R</v>
          </cell>
          <cell r="G3064" t="str">
            <v>LC</v>
          </cell>
          <cell r="I3064" t="str">
            <v>Y</v>
          </cell>
          <cell r="Q3064" t="str">
            <v>Y</v>
          </cell>
          <cell r="R3064" t="str">
            <v>Y</v>
          </cell>
        </row>
        <row r="3065">
          <cell r="C3065" t="str">
            <v>Fulvous Owl</v>
          </cell>
          <cell r="D3065" t="str">
            <v>Strix fulvescens</v>
          </cell>
          <cell r="E3065" t="str">
            <v>(Sclater &amp; Salvin, 1875)</v>
          </cell>
          <cell r="F3065" t="str">
            <v>R</v>
          </cell>
          <cell r="G3065" t="str">
            <v>LC</v>
          </cell>
          <cell r="I3065" t="str">
            <v>Y</v>
          </cell>
          <cell r="Q3065" t="str">
            <v>Y</v>
          </cell>
          <cell r="R3065" t="str">
            <v>Y</v>
          </cell>
        </row>
        <row r="3066">
          <cell r="C3066" t="str">
            <v>Rusty-barred Owl</v>
          </cell>
          <cell r="D3066" t="str">
            <v>Strix hylophila</v>
          </cell>
          <cell r="E3066" t="str">
            <v>Temminck, 1825</v>
          </cell>
          <cell r="F3066" t="str">
            <v>R</v>
          </cell>
          <cell r="G3066" t="str">
            <v>NT</v>
          </cell>
          <cell r="P3066" t="str">
            <v>Y</v>
          </cell>
          <cell r="Q3066" t="str">
            <v>Y</v>
          </cell>
          <cell r="R3066" t="str">
            <v>Y</v>
          </cell>
        </row>
        <row r="3067">
          <cell r="D3067" t="str">
            <v>Strix rufipes</v>
          </cell>
          <cell r="E3067" t="str">
            <v>King, 1828</v>
          </cell>
          <cell r="F3067" t="str">
            <v>NR</v>
          </cell>
          <cell r="G3067" t="str">
            <v>NR</v>
          </cell>
          <cell r="Q3067" t="str">
            <v>Y</v>
          </cell>
          <cell r="R3067" t="str">
            <v>Y</v>
          </cell>
          <cell r="X3067" t="str">
            <v>Strix rufipes (Sibley and Monroe 1990, 1993) has been split into S. rufipes and S. chacoensis following SACC (2005).</v>
          </cell>
        </row>
        <row r="3068">
          <cell r="C3068" t="str">
            <v>Rufous-legged Owl</v>
          </cell>
          <cell r="D3068" t="str">
            <v>Strix rufipes</v>
          </cell>
          <cell r="E3068" t="str">
            <v>King, 1828</v>
          </cell>
          <cell r="F3068" t="str">
            <v>R</v>
          </cell>
          <cell r="G3068" t="str">
            <v>LC</v>
          </cell>
          <cell r="P3068" t="str">
            <v>Y</v>
          </cell>
          <cell r="X3068" t="str">
            <v>Strix rufipes (Sibley and Monroe 1990, 1993) has been split into S. rufipes and S. chacoensis following SACC (2005).</v>
          </cell>
        </row>
        <row r="3069">
          <cell r="C3069" t="str">
            <v>Chaco Owl</v>
          </cell>
          <cell r="D3069" t="str">
            <v>Strix chacoensis</v>
          </cell>
          <cell r="E3069" t="str">
            <v>Cherrie &amp; Reichenberger, 1921</v>
          </cell>
          <cell r="F3069" t="str">
            <v>R</v>
          </cell>
          <cell r="G3069" t="str">
            <v>LC</v>
          </cell>
          <cell r="P3069" t="str">
            <v>Y</v>
          </cell>
          <cell r="X3069" t="str">
            <v>Strix rufipes (Sibley and Monroe 1990, 1993) has been split into S. rufipes and S. chacoensis following SACC (2005).</v>
          </cell>
        </row>
        <row r="3070">
          <cell r="D3070" t="str">
            <v>Strix davidi</v>
          </cell>
          <cell r="E3070" t="str">
            <v>(Sharpe, 1875)</v>
          </cell>
          <cell r="F3070" t="str">
            <v>NR</v>
          </cell>
          <cell r="G3070" t="str">
            <v>NR</v>
          </cell>
          <cell r="Q3070" t="str">
            <v>Y</v>
          </cell>
          <cell r="X3070" t="str">
            <v>Strix uralensis and S. davidi were considered distinct species by Sibley and Monroe (1990, 1993), König et al. (1999) and Marks et al. (1999) but this treatment is not followed by the BirdLife Taxonomic Working Group because the split of Strix davidi from S. uralensis is based upon the former's overall darker plumage and contrasting concentric lines and marked rim to the facial disc, absent in uralensis. They do not, however, differ vocally or in morphometrics. While davidi also differs from fuscescens, geographically the closest race to davidi, in having larger, paler spots on head and mantle and having a paler ground colour below, it is not clear how great differences are from nikolskii, the race of uralensis closest in appearance to davidi. This treatment is also followed by Cheng Tso-hsin (1987, 1994).</v>
          </cell>
        </row>
        <row r="3071">
          <cell r="D3071" t="str">
            <v>Strix uralensis</v>
          </cell>
          <cell r="E3071" t="str">
            <v>Pallas, 1771</v>
          </cell>
          <cell r="F3071" t="str">
            <v>NR</v>
          </cell>
          <cell r="G3071" t="str">
            <v>NR</v>
          </cell>
          <cell r="H3071" t="str">
            <v>Y</v>
          </cell>
          <cell r="M3071" t="str">
            <v>Y</v>
          </cell>
          <cell r="Q3071" t="str">
            <v>Y</v>
          </cell>
          <cell r="X3071" t="str">
            <v>Strix uralensis and S. davidi were considered distinct species by Sibley and Monroe (1990, 1993), König et al. (1999) and Marks et al. (1999) but this treatment is not followed by the BirdLife Taxonomic Working Group because the split of Strix davidi from S. uralensis is based upon the former's overall darker plumage and contrasting concentric lines and marked rim to the facial disc, absent in uralensis. They do not, however, differ vocally or in morphometrics. While davidi also differs from fuscescens, geographically the closest race to davidi, in have having larger, paler spots on head and mantle and having a paler ground colour below, it is not clear how great differences are from nikolskii, the race of uralensis closest in appearance to davidi. This treatment is also followed by Cheng Tso-hsin (1987, 1994).</v>
          </cell>
        </row>
        <row r="3072">
          <cell r="C3072" t="str">
            <v>Ural Owl</v>
          </cell>
          <cell r="D3072" t="str">
            <v>Strix uralensis</v>
          </cell>
          <cell r="E3072" t="str">
            <v>Pallas, 1771</v>
          </cell>
          <cell r="F3072" t="str">
            <v>R</v>
          </cell>
          <cell r="G3072" t="str">
            <v>LC</v>
          </cell>
          <cell r="T3072" t="str">
            <v>Y</v>
          </cell>
          <cell r="U3072" t="str">
            <v>Cheng Tso-hsin (1987, 1994)</v>
          </cell>
          <cell r="X3072" t="str">
            <v>Strix uralensis and S. davidi were considered distinct species by Sibley and Monroe (1990, 1993), König et al. (1999) and Marks et al. (1999) but this treatment is not followed by the BirdLife Taxonomic Working Group because the split of Strix davidi from S. uralensis is based upon the former's overall darker plumage and contrasting concentric lines and marked rim to the facial disc, absent in uralensis. They do not, however, differ vocally or in morphometrics. While davidi also differs from fuscescens, geographically the closest race to davidi, in have having larger, paler spots on head and mantle and having a paler ground colour below, it is not clear how great differences are from nikolskii, the race of uralensis closest in appearance to davidi. This treatment is also followed by Cheng Tso-hsin (1987, 1994).</v>
          </cell>
        </row>
        <row r="3073">
          <cell r="C3073" t="str">
            <v>Great Grey Owl</v>
          </cell>
          <cell r="D3073" t="str">
            <v>Strix nebulosa</v>
          </cell>
          <cell r="E3073" t="str">
            <v>Forster, 1772</v>
          </cell>
          <cell r="F3073" t="str">
            <v>R</v>
          </cell>
          <cell r="G3073" t="str">
            <v>LC</v>
          </cell>
          <cell r="H3073" t="str">
            <v>Y</v>
          </cell>
          <cell r="I3073" t="str">
            <v>Y</v>
          </cell>
          <cell r="M3073" t="str">
            <v>Y</v>
          </cell>
          <cell r="Q3073" t="str">
            <v>Y</v>
          </cell>
          <cell r="W3073" t="str">
            <v>Great Gray Owl (2)</v>
          </cell>
        </row>
        <row r="3074">
          <cell r="C3074" t="str">
            <v>African Wood-owl</v>
          </cell>
          <cell r="D3074" t="str">
            <v>Strix woodfordii</v>
          </cell>
          <cell r="E3074" t="str">
            <v>(Smith, 1834)</v>
          </cell>
          <cell r="F3074" t="str">
            <v>R</v>
          </cell>
          <cell r="G3074" t="str">
            <v>LC</v>
          </cell>
          <cell r="N3074" t="str">
            <v>Y</v>
          </cell>
          <cell r="Q3074" t="str">
            <v>Y</v>
          </cell>
          <cell r="W3074" t="str">
            <v>Wood Owl (7); African Wood Owl (15)</v>
          </cell>
        </row>
        <row r="3075">
          <cell r="C3075" t="str">
            <v>Mottled Owl</v>
          </cell>
          <cell r="D3075" t="str">
            <v>Strix virgata</v>
          </cell>
          <cell r="E3075" t="str">
            <v>(Cassin, 1850)</v>
          </cell>
          <cell r="F3075" t="str">
            <v>R</v>
          </cell>
          <cell r="G3075" t="str">
            <v>LC</v>
          </cell>
          <cell r="I3075" t="str">
            <v>Y</v>
          </cell>
          <cell r="P3075" t="str">
            <v>Y</v>
          </cell>
          <cell r="Q3075" t="str">
            <v>Y</v>
          </cell>
          <cell r="R3075" t="str">
            <v>Y</v>
          </cell>
          <cell r="V3075" t="str">
            <v>Ciccaba virgata (2); Ciccaba virgata (9); Ciccaba virgata (11)</v>
          </cell>
          <cell r="X3075" t="str">
            <v>Ciccaba virgata is transferred to the genus Strix following Wink, M. and Heidrich, P. (1999) Molecular evolution and systematics of the owls (Strigformes) in König et al. (1999) Owls: a guide to the owls of the world.</v>
          </cell>
        </row>
        <row r="3076">
          <cell r="C3076" t="str">
            <v>Black-and-white Owl</v>
          </cell>
          <cell r="D3076" t="str">
            <v>Strix nigrolineata</v>
          </cell>
          <cell r="E3076" t="str">
            <v>Sclater, 1859</v>
          </cell>
          <cell r="F3076" t="str">
            <v>R</v>
          </cell>
          <cell r="G3076" t="str">
            <v>LC</v>
          </cell>
          <cell r="I3076" t="str">
            <v>Y</v>
          </cell>
          <cell r="P3076" t="str">
            <v>Y</v>
          </cell>
          <cell r="Q3076" t="str">
            <v>Y</v>
          </cell>
          <cell r="R3076" t="str">
            <v>Y</v>
          </cell>
          <cell r="V3076" t="str">
            <v>Ciccaba nigrolineata (2); Ciccaba nigrolineata (9); Ciccaba nigrolineata (11)</v>
          </cell>
          <cell r="X3076" t="str">
            <v>Ciccaba nigrolineata is transferred to the genus Strix following Wink, M. and Heidrich, P. (1999) Molecular evolution and systematics of the owls (Strigformes) in König et al. (1999) Owls: a guide to the owls of the world.</v>
          </cell>
        </row>
        <row r="3077">
          <cell r="C3077" t="str">
            <v>Black-banded Owl</v>
          </cell>
          <cell r="D3077" t="str">
            <v>Strix huhula</v>
          </cell>
          <cell r="E3077" t="str">
            <v>Daudin, 1800</v>
          </cell>
          <cell r="F3077" t="str">
            <v>R</v>
          </cell>
          <cell r="G3077" t="str">
            <v>LC</v>
          </cell>
          <cell r="P3077" t="str">
            <v>Y</v>
          </cell>
          <cell r="Q3077" t="str">
            <v>Y</v>
          </cell>
          <cell r="R3077" t="str">
            <v>Y</v>
          </cell>
          <cell r="V3077" t="str">
            <v>Ciccaba huhula (9); Ciccaba huhula (11)</v>
          </cell>
          <cell r="X3077" t="str">
            <v>Ciccaba huhula is transferred to the genus Strix following Wink, M. and Heidrich, P. (1999) Molecular evolution and systematics of the owls (Strigformes) in König et al. (1999) Owls: a guide to the owls of the world.</v>
          </cell>
        </row>
        <row r="3078">
          <cell r="C3078" t="str">
            <v>Rufous-banded Owl</v>
          </cell>
          <cell r="D3078" t="str">
            <v>Strix albitarsis</v>
          </cell>
          <cell r="E3078" t="str">
            <v>(Bonaparte, 1850)</v>
          </cell>
          <cell r="F3078" t="str">
            <v>R</v>
          </cell>
          <cell r="G3078" t="str">
            <v>LC</v>
          </cell>
          <cell r="P3078" t="str">
            <v>Y</v>
          </cell>
          <cell r="Q3078" t="str">
            <v>Y</v>
          </cell>
          <cell r="R3078" t="str">
            <v>Y</v>
          </cell>
          <cell r="V3078" t="str">
            <v>Ciccaba albitarsis (9); Ciccaba albitarsus (11)</v>
          </cell>
          <cell r="X3078" t="str">
            <v>Ciccaba albitarsis is transferred to the genus Strix following Wink M. and Heidrich P. (1999) Molecular evolution and systematics of the owls (Strigformes) in Konig et al. (1999) Owls: a guide to the owls of the world. Gender agreement of species name follows David and Gosselin (2002a).</v>
          </cell>
        </row>
        <row r="3079">
          <cell r="C3079" t="str">
            <v>Maned Owl</v>
          </cell>
          <cell r="D3079" t="str">
            <v>Jubula lettii</v>
          </cell>
          <cell r="E3079" t="str">
            <v>(Büttikofer, 1889)</v>
          </cell>
          <cell r="F3079" t="str">
            <v>R</v>
          </cell>
          <cell r="G3079" t="str">
            <v>DD</v>
          </cell>
          <cell r="N3079" t="str">
            <v>Y</v>
          </cell>
          <cell r="Q3079" t="str">
            <v>Y</v>
          </cell>
        </row>
        <row r="3080">
          <cell r="C3080" t="str">
            <v>Crested Owl</v>
          </cell>
          <cell r="D3080" t="str">
            <v>Lophostrix cristata</v>
          </cell>
          <cell r="E3080" t="str">
            <v>(Daudin, 1800)</v>
          </cell>
          <cell r="F3080" t="str">
            <v>R</v>
          </cell>
          <cell r="G3080" t="str">
            <v>LC</v>
          </cell>
          <cell r="I3080" t="str">
            <v>Y</v>
          </cell>
          <cell r="P3080" t="str">
            <v>Y</v>
          </cell>
          <cell r="Q3080" t="str">
            <v>Y</v>
          </cell>
          <cell r="R3080" t="str">
            <v>Y</v>
          </cell>
        </row>
        <row r="3081">
          <cell r="C3081" t="str">
            <v>Spectacled Owl</v>
          </cell>
          <cell r="D3081" t="str">
            <v>Pulsatrix perspicillata</v>
          </cell>
          <cell r="E3081" t="str">
            <v>(Latham, 1790)</v>
          </cell>
          <cell r="F3081" t="str">
            <v>R</v>
          </cell>
          <cell r="G3081" t="str">
            <v>LC</v>
          </cell>
          <cell r="I3081" t="str">
            <v>Y</v>
          </cell>
          <cell r="P3081" t="str">
            <v>Y</v>
          </cell>
          <cell r="Q3081" t="str">
            <v>Y</v>
          </cell>
          <cell r="R3081" t="str">
            <v>Y</v>
          </cell>
        </row>
        <row r="3082">
          <cell r="C3082" t="str">
            <v>Band-bellied Owl</v>
          </cell>
          <cell r="D3082" t="str">
            <v>Pulsatrix melanota</v>
          </cell>
          <cell r="E3082" t="str">
            <v>(Tschudi, 1844)</v>
          </cell>
          <cell r="F3082" t="str">
            <v>R</v>
          </cell>
          <cell r="G3082" t="str">
            <v>LC</v>
          </cell>
          <cell r="P3082" t="str">
            <v>Y</v>
          </cell>
          <cell r="Q3082" t="str">
            <v>Y</v>
          </cell>
          <cell r="R3082" t="str">
            <v>Y</v>
          </cell>
        </row>
        <row r="3083">
          <cell r="C3083" t="str">
            <v>Tawny-browed Owl</v>
          </cell>
          <cell r="D3083" t="str">
            <v>Pulsatrix koeniswaldiana</v>
          </cell>
          <cell r="E3083" t="str">
            <v>(Bertoni &amp; Bertoni, 1901)</v>
          </cell>
          <cell r="F3083" t="str">
            <v>R</v>
          </cell>
          <cell r="G3083" t="str">
            <v>LC</v>
          </cell>
          <cell r="P3083" t="str">
            <v>Y</v>
          </cell>
          <cell r="Q3083" t="str">
            <v>Y</v>
          </cell>
          <cell r="R3083" t="str">
            <v>Y</v>
          </cell>
        </row>
        <row r="3084">
          <cell r="C3084" t="str">
            <v>Northern Hawk Owl</v>
          </cell>
          <cell r="D3084" t="str">
            <v>Surnia ulula</v>
          </cell>
          <cell r="E3084" t="str">
            <v>(Linnaeus, 1758)</v>
          </cell>
          <cell r="F3084" t="str">
            <v>R</v>
          </cell>
          <cell r="G3084" t="str">
            <v>LC</v>
          </cell>
          <cell r="H3084" t="str">
            <v>Y</v>
          </cell>
          <cell r="I3084" t="str">
            <v>Y</v>
          </cell>
          <cell r="M3084" t="str">
            <v>Y</v>
          </cell>
          <cell r="Q3084" t="str">
            <v>Y</v>
          </cell>
          <cell r="W3084" t="str">
            <v>Hawk Owl (6); Northern Hawk-Owl (15)</v>
          </cell>
        </row>
        <row r="3085">
          <cell r="C3085" t="str">
            <v>Eurasian Pygmy-owl</v>
          </cell>
          <cell r="D3085" t="str">
            <v>Glaucidium passerinum</v>
          </cell>
          <cell r="E3085" t="str">
            <v>(Linnaeus, 1758)</v>
          </cell>
          <cell r="F3085" t="str">
            <v>R</v>
          </cell>
          <cell r="G3085" t="str">
            <v>LC</v>
          </cell>
          <cell r="H3085" t="str">
            <v>Y</v>
          </cell>
          <cell r="M3085" t="str">
            <v>Y</v>
          </cell>
          <cell r="Q3085" t="str">
            <v>Y</v>
          </cell>
          <cell r="W3085" t="str">
            <v>Eurasian Pygmy Owl (1); Pygmy Owl (6); Eurasian Pygmy Owl (15)</v>
          </cell>
        </row>
        <row r="3086">
          <cell r="C3086" t="str">
            <v>Collared Owlet</v>
          </cell>
          <cell r="D3086" t="str">
            <v>Glaucidium brodiei</v>
          </cell>
          <cell r="E3086" t="str">
            <v>(Burton, 1836)</v>
          </cell>
          <cell r="F3086" t="str">
            <v>R</v>
          </cell>
          <cell r="G3086" t="str">
            <v>LC</v>
          </cell>
          <cell r="Q3086" t="str">
            <v>Y</v>
          </cell>
        </row>
        <row r="3087">
          <cell r="C3087" t="str">
            <v>Pearl-spotted Owlet</v>
          </cell>
          <cell r="D3087" t="str">
            <v>Glaucidium perlatum</v>
          </cell>
          <cell r="E3087" t="str">
            <v>(Vieillot, 1818)</v>
          </cell>
          <cell r="F3087" t="str">
            <v>R</v>
          </cell>
          <cell r="G3087" t="str">
            <v>LC</v>
          </cell>
          <cell r="N3087" t="str">
            <v>Y</v>
          </cell>
          <cell r="Q3087" t="str">
            <v>Y</v>
          </cell>
        </row>
        <row r="3088">
          <cell r="D3088" t="str">
            <v>Glaucidium californicum</v>
          </cell>
          <cell r="E3088" t="str">
            <v>Sclater, 1857</v>
          </cell>
          <cell r="F3088" t="str">
            <v>NR</v>
          </cell>
          <cell r="G3088" t="str">
            <v>NR</v>
          </cell>
          <cell r="Q3088" t="str">
            <v>Y</v>
          </cell>
          <cell r="X3088" t="str">
            <v>Glaucidium gnoma and G. californicum (Sibley and Monroe 1990, 1993) have been lumped into G. gnoma following AOU (1998) and a review by the BirdLife Taxonomic Working Group.</v>
          </cell>
        </row>
        <row r="3089">
          <cell r="D3089" t="str">
            <v>Glaucidium gnoma</v>
          </cell>
          <cell r="E3089" t="str">
            <v>Wagler, 1832</v>
          </cell>
          <cell r="F3089" t="str">
            <v>NR</v>
          </cell>
          <cell r="G3089" t="str">
            <v>NR</v>
          </cell>
          <cell r="Q3089" t="str">
            <v>Y</v>
          </cell>
          <cell r="X3089" t="str">
            <v>Glaucidium gnoma and G. californicum (Sibley and Monroe 1990, 1993) have been lumped into G. gnoma following AOU (1998) and a review by the BirdLife Taxonomic Working Group.</v>
          </cell>
        </row>
        <row r="3090">
          <cell r="C3090" t="str">
            <v>Northern Pygmy-owl</v>
          </cell>
          <cell r="D3090" t="str">
            <v>Glaucidium gnoma</v>
          </cell>
          <cell r="E3090" t="str">
            <v>Wagler, 1832</v>
          </cell>
          <cell r="F3090" t="str">
            <v>R</v>
          </cell>
          <cell r="G3090" t="str">
            <v>LC</v>
          </cell>
          <cell r="I3090" t="str">
            <v>Y</v>
          </cell>
          <cell r="R3090" t="str">
            <v>Y</v>
          </cell>
          <cell r="W3090" t="str">
            <v>Mountain Pygmy-Owl (11)</v>
          </cell>
          <cell r="X3090" t="str">
            <v>Glaucidium gnoma and G. californicum (Sibley and Monroe 1990, 1993) have been lumped into G. gnoma following AOU (1998) and a review by the BirdLife Taxonomic Working Group.</v>
          </cell>
        </row>
        <row r="3091">
          <cell r="D3091" t="str">
            <v>Glaucidium jardinii</v>
          </cell>
          <cell r="E3091" t="str">
            <v>(Bonaparte, 1855)</v>
          </cell>
          <cell r="F3091" t="str">
            <v>NR</v>
          </cell>
          <cell r="G3091" t="str">
            <v>NR</v>
          </cell>
          <cell r="Q3091" t="str">
            <v>Y</v>
          </cell>
          <cell r="R3091" t="str">
            <v>Y</v>
          </cell>
          <cell r="X3091" t="str">
            <v>Glaucidium jardinii (Sibley and Monroe 1990, 1993) has been split into G. costaricanum and G. jardinii following AOU (2000).</v>
          </cell>
        </row>
        <row r="3092">
          <cell r="C3092" t="str">
            <v>Andean Pygmy-owl</v>
          </cell>
          <cell r="D3092" t="str">
            <v>Glaucidium jardinii</v>
          </cell>
          <cell r="E3092" t="str">
            <v>(Bonaparte, 1855)</v>
          </cell>
          <cell r="F3092" t="str">
            <v>R</v>
          </cell>
          <cell r="G3092" t="str">
            <v>LC</v>
          </cell>
          <cell r="P3092" t="str">
            <v>Y</v>
          </cell>
          <cell r="W3092" t="str">
            <v>Andean Pygmy Owl (15)</v>
          </cell>
          <cell r="X3092" t="str">
            <v>Glaucidium jardinii (Sibley and Monroe 1990, 1993) has been split into G. costaricanum and G. jardinii following AOU (2000).</v>
          </cell>
        </row>
        <row r="3093">
          <cell r="C3093" t="str">
            <v>Costa Rican Pygmy-owl</v>
          </cell>
          <cell r="D3093" t="str">
            <v>Glaucidium costaricanum</v>
          </cell>
          <cell r="E3093" t="str">
            <v>Robbins &amp; Stiles, 1999</v>
          </cell>
          <cell r="F3093" t="str">
            <v>R</v>
          </cell>
          <cell r="G3093" t="str">
            <v>LC</v>
          </cell>
          <cell r="I3093" t="str">
            <v>Y</v>
          </cell>
          <cell r="W3093" t="str">
            <v>Costa Rican Pygmy Owl (15)</v>
          </cell>
          <cell r="X3093" t="str">
            <v>Glaucidium jardinii (Sibley and Monroe 1990, 1993) has been split into G. costaricanum and G. jardinii following AOU (2000).</v>
          </cell>
        </row>
        <row r="3094">
          <cell r="C3094" t="str">
            <v>Cloud-forest Pygmy-owl</v>
          </cell>
          <cell r="D3094" t="str">
            <v>Glaucidium nubicola</v>
          </cell>
          <cell r="E3094" t="str">
            <v>Robbins &amp; Stiles, 1999</v>
          </cell>
          <cell r="F3094" t="str">
            <v>R</v>
          </cell>
          <cell r="G3094" t="str">
            <v>VU</v>
          </cell>
          <cell r="P3094" t="str">
            <v>Y</v>
          </cell>
          <cell r="W3094" t="str">
            <v>Cloudforest Pygmy-Owl (9); Cloud-forest Pygmy Owl (15)</v>
          </cell>
        </row>
        <row r="3095">
          <cell r="C3095" t="str">
            <v>Yungas Pygmy-owl</v>
          </cell>
          <cell r="D3095" t="str">
            <v>Glaucidium bolivianum</v>
          </cell>
          <cell r="E3095" t="str">
            <v>König, 1991</v>
          </cell>
          <cell r="F3095" t="str">
            <v>R</v>
          </cell>
          <cell r="G3095" t="str">
            <v>LC</v>
          </cell>
          <cell r="P3095" t="str">
            <v>Y</v>
          </cell>
          <cell r="Q3095" t="str">
            <v>Y</v>
          </cell>
          <cell r="W3095" t="str">
            <v>Yungas Pygmy Owl (15)</v>
          </cell>
        </row>
        <row r="3096">
          <cell r="C3096" t="str">
            <v>Pernambuco Pygmy-owl</v>
          </cell>
          <cell r="D3096" t="str">
            <v>Glaucidium mooreorum</v>
          </cell>
          <cell r="E3096" t="str">
            <v>Silva, Coelho &amp; Gonzaga, 2002</v>
          </cell>
          <cell r="F3096" t="str">
            <v>R</v>
          </cell>
          <cell r="G3096" t="str">
            <v>CR</v>
          </cell>
          <cell r="P3096" t="str">
            <v>Y</v>
          </cell>
          <cell r="W3096" t="str">
            <v>Pernambuco Pygmy Owl (15)</v>
          </cell>
        </row>
        <row r="3097">
          <cell r="C3097" t="str">
            <v>Amazonian Pygmy-owl</v>
          </cell>
          <cell r="D3097" t="str">
            <v>Glaucidium hardyi</v>
          </cell>
          <cell r="E3097" t="str">
            <v>Vielliard, 1990</v>
          </cell>
          <cell r="F3097" t="str">
            <v>R</v>
          </cell>
          <cell r="G3097" t="str">
            <v>LC</v>
          </cell>
          <cell r="P3097" t="str">
            <v>Y</v>
          </cell>
          <cell r="Q3097" t="str">
            <v>Y</v>
          </cell>
          <cell r="R3097" t="str">
            <v>Y</v>
          </cell>
          <cell r="W3097" t="str">
            <v>Hardy's Pygmy-Owl (10); Amazonian Pygmy Owl (15)</v>
          </cell>
        </row>
        <row r="3098">
          <cell r="D3098" t="str">
            <v>Glaucidium minutissimum</v>
          </cell>
          <cell r="E3098" t="str">
            <v>(Wied, 1821)</v>
          </cell>
          <cell r="F3098" t="str">
            <v>NR</v>
          </cell>
          <cell r="G3098" t="str">
            <v>NR</v>
          </cell>
          <cell r="Q3098" t="str">
            <v>Y</v>
          </cell>
          <cell r="X3098" t="str">
            <v xml:space="preserve">Glaucidium minutissimum (Sibley and Monroe 1990, 1993) has been split into G. minutissimum and G. parkeri following SACC (2005), and G. griseiceps, G. sanchezi and G. palmarum following AOU (1998). </v>
          </cell>
        </row>
        <row r="3099">
          <cell r="C3099" t="str">
            <v>Least Pygmy-owl</v>
          </cell>
          <cell r="D3099" t="str">
            <v>Glaucidium minutissimum</v>
          </cell>
          <cell r="E3099" t="str">
            <v>(Wied, 1821)</v>
          </cell>
          <cell r="F3099" t="str">
            <v>R</v>
          </cell>
          <cell r="G3099" t="str">
            <v>LC</v>
          </cell>
          <cell r="P3099" t="str">
            <v>Y</v>
          </cell>
          <cell r="R3099" t="str">
            <v>Y</v>
          </cell>
          <cell r="W3099" t="str">
            <v>Brazilian Pygmy-Owl (11); East Brazilian Pygmy Owl (15)</v>
          </cell>
          <cell r="X3099" t="str">
            <v xml:space="preserve">Glaucidium minutissimum (Sibley and Monroe 1990, 1993) has been split into G. minutissimum and G. parkeri following SACC (2005), and G. griseiceps, G. sanchezi and G. palmarum following AOU (1998). </v>
          </cell>
        </row>
        <row r="3100">
          <cell r="C3100" t="str">
            <v>Central American Pygmy-owl</v>
          </cell>
          <cell r="D3100" t="str">
            <v>Glaucidium griseiceps</v>
          </cell>
          <cell r="E3100" t="str">
            <v>Sharpe, 1875</v>
          </cell>
          <cell r="F3100" t="str">
            <v>R</v>
          </cell>
          <cell r="G3100" t="str">
            <v>LC</v>
          </cell>
          <cell r="I3100" t="str">
            <v>Y</v>
          </cell>
          <cell r="P3100" t="str">
            <v>Y</v>
          </cell>
          <cell r="W3100" t="str">
            <v>Central American Pygmy Owl (15)</v>
          </cell>
          <cell r="X3100" t="str">
            <v xml:space="preserve">Glaucidium minutissimum (Sibley and Monroe 1990, 1993) has been split into G. minutissimum and G. parkeri following SACC (2005), and G. griseiceps, G. sanchezi and G. palmarum following AOU (1998). </v>
          </cell>
        </row>
        <row r="3101">
          <cell r="C3101" t="str">
            <v>Tamaulipas Pygmy-owl</v>
          </cell>
          <cell r="D3101" t="str">
            <v>Glaucidium sanchezi</v>
          </cell>
          <cell r="E3101" t="str">
            <v>Lowery &amp; Newman, 1949</v>
          </cell>
          <cell r="F3101" t="str">
            <v>R</v>
          </cell>
          <cell r="G3101" t="str">
            <v>LC</v>
          </cell>
          <cell r="I3101" t="str">
            <v>Y</v>
          </cell>
          <cell r="W3101" t="str">
            <v>Tamaulipas Pygmy Owl (15)</v>
          </cell>
          <cell r="X3101" t="str">
            <v xml:space="preserve">Glaucidium minutissimum (Sibley and Monroe 1990, 1993) has been split into G. minutissimum and G. parkeri following SACC (2005), and G. griseiceps, G. sanchezi and G. palmarum following AOU (1998). </v>
          </cell>
        </row>
        <row r="3102">
          <cell r="C3102" t="str">
            <v>Colima Pygmy-owl</v>
          </cell>
          <cell r="D3102" t="str">
            <v>Glaucidium palmarum</v>
          </cell>
          <cell r="E3102" t="str">
            <v>Nelson, 1901</v>
          </cell>
          <cell r="F3102" t="str">
            <v>R</v>
          </cell>
          <cell r="G3102" t="str">
            <v>LC</v>
          </cell>
          <cell r="I3102" t="str">
            <v>Y</v>
          </cell>
          <cell r="W3102" t="str">
            <v>Colima Pygmy Owl (15)</v>
          </cell>
          <cell r="X3102" t="str">
            <v xml:space="preserve">Glaucidium minutissimum (Sibley and Monroe 1990, 1993) has been split into G. minutissimum and G. parkeri following SACC (2005), and G. griseiceps, G. sanchezi and G. palmarum following AOU (1998). </v>
          </cell>
        </row>
        <row r="3103">
          <cell r="C3103" t="str">
            <v>Subtropical Pygmy-owl</v>
          </cell>
          <cell r="D3103" t="str">
            <v>Glaucidium parkeri</v>
          </cell>
          <cell r="E3103" t="str">
            <v>Robbins &amp; Howell, 1995</v>
          </cell>
          <cell r="F3103" t="str">
            <v>R</v>
          </cell>
          <cell r="G3103" t="str">
            <v>LC</v>
          </cell>
          <cell r="P3103" t="str">
            <v>Y</v>
          </cell>
          <cell r="W3103" t="str">
            <v>Subtropical Pygmy Owl (15)</v>
          </cell>
          <cell r="X3103" t="str">
            <v xml:space="preserve">Glaucidium minutissimum (Sibley and Monroe 1990, 1993) has been split into G. minutissimum and G. parkeri following SACC (2005), and G. griseiceps, G. sanchezi and G. palmarum following AOU (1998). </v>
          </cell>
        </row>
        <row r="3104">
          <cell r="C3104" t="str">
            <v>Ferruginous Pygmy-owl</v>
          </cell>
          <cell r="D3104" t="str">
            <v>Glaucidium brasilianum</v>
          </cell>
          <cell r="E3104" t="str">
            <v>(Gmelin, 1788)</v>
          </cell>
          <cell r="F3104" t="str">
            <v>R</v>
          </cell>
          <cell r="G3104" t="str">
            <v>LC</v>
          </cell>
          <cell r="I3104" t="str">
            <v>Y</v>
          </cell>
          <cell r="P3104" t="str">
            <v>Y</v>
          </cell>
          <cell r="Q3104" t="str">
            <v>Y</v>
          </cell>
          <cell r="R3104" t="str">
            <v>Y</v>
          </cell>
          <cell r="W3104" t="str">
            <v>Ferruginous Pygmy Owl (15)</v>
          </cell>
        </row>
        <row r="3105">
          <cell r="C3105" t="str">
            <v>Peruvian Pygmy-owl</v>
          </cell>
          <cell r="D3105" t="str">
            <v>Glaucidium peruanum</v>
          </cell>
          <cell r="E3105" t="str">
            <v>König, 1991</v>
          </cell>
          <cell r="F3105" t="str">
            <v>R</v>
          </cell>
          <cell r="G3105" t="str">
            <v>LC</v>
          </cell>
          <cell r="P3105" t="str">
            <v>Y</v>
          </cell>
          <cell r="Q3105" t="str">
            <v>Y</v>
          </cell>
          <cell r="R3105" t="str">
            <v>Y</v>
          </cell>
          <cell r="W3105" t="str">
            <v>Pacific Pygmy Owl (15)</v>
          </cell>
        </row>
        <row r="3106">
          <cell r="C3106" t="str">
            <v>Austral Pygmy-owl</v>
          </cell>
          <cell r="D3106" t="str">
            <v>Glaucidium nanum</v>
          </cell>
          <cell r="E3106" t="str">
            <v>(King, 1828)</v>
          </cell>
          <cell r="F3106" t="str">
            <v>R</v>
          </cell>
          <cell r="G3106" t="str">
            <v>LC</v>
          </cell>
          <cell r="P3106" t="str">
            <v>Y</v>
          </cell>
          <cell r="Q3106" t="str">
            <v>Y</v>
          </cell>
        </row>
        <row r="3107">
          <cell r="C3107" t="str">
            <v>Cuban Pygmy-owl</v>
          </cell>
          <cell r="D3107" t="str">
            <v>Glaucidium siju</v>
          </cell>
          <cell r="E3107" t="str">
            <v>(d'Orbigny, 1839)</v>
          </cell>
          <cell r="F3107" t="str">
            <v>R</v>
          </cell>
          <cell r="G3107" t="str">
            <v>LC</v>
          </cell>
          <cell r="I3107" t="str">
            <v>Y</v>
          </cell>
          <cell r="Q3107" t="str">
            <v>Y</v>
          </cell>
          <cell r="R3107" t="str">
            <v>Y</v>
          </cell>
          <cell r="W3107" t="str">
            <v>Cuban Pygmy Owl (15)</v>
          </cell>
        </row>
        <row r="3108">
          <cell r="C3108" t="str">
            <v>Red-chested Owlet</v>
          </cell>
          <cell r="D3108" t="str">
            <v>Glaucidium tephronotum</v>
          </cell>
          <cell r="E3108" t="str">
            <v>Sharpe, 1875</v>
          </cell>
          <cell r="F3108" t="str">
            <v>R</v>
          </cell>
          <cell r="G3108" t="str">
            <v>LC</v>
          </cell>
          <cell r="N3108" t="str">
            <v>Y</v>
          </cell>
          <cell r="Q3108" t="str">
            <v>Y</v>
          </cell>
        </row>
        <row r="3109">
          <cell r="C3109" t="str">
            <v>Sjostedt's Owlet</v>
          </cell>
          <cell r="D3109" t="str">
            <v>Glaucidium sjostedti</v>
          </cell>
          <cell r="E3109" t="str">
            <v>Reichenow, 1893</v>
          </cell>
          <cell r="F3109" t="str">
            <v>R</v>
          </cell>
          <cell r="G3109" t="str">
            <v>LC</v>
          </cell>
          <cell r="N3109" t="str">
            <v>Y</v>
          </cell>
          <cell r="Q3109" t="str">
            <v>Y</v>
          </cell>
          <cell r="W3109" t="str">
            <v>Sjöstedt's Barred Owlet (7); Sjostedt's Barred Owlet (15)</v>
          </cell>
        </row>
        <row r="3110">
          <cell r="C3110" t="str">
            <v>Asian Barred Owlet</v>
          </cell>
          <cell r="D3110" t="str">
            <v>Glaucidium cuculoides</v>
          </cell>
          <cell r="E3110" t="str">
            <v>(Vigors, 1831)</v>
          </cell>
          <cell r="F3110" t="str">
            <v>R</v>
          </cell>
          <cell r="G3110" t="str">
            <v>LC</v>
          </cell>
          <cell r="Q3110" t="str">
            <v>Y</v>
          </cell>
        </row>
        <row r="3111">
          <cell r="C3111" t="str">
            <v>Javan Owlet</v>
          </cell>
          <cell r="D3111" t="str">
            <v>Glaucidium castanopterum</v>
          </cell>
          <cell r="E3111" t="str">
            <v>(Horsfield, 1821)</v>
          </cell>
          <cell r="F3111" t="str">
            <v>R</v>
          </cell>
          <cell r="G3111" t="str">
            <v>LC</v>
          </cell>
          <cell r="Q3111" t="str">
            <v>Y</v>
          </cell>
        </row>
        <row r="3112">
          <cell r="C3112" t="str">
            <v>Jungle Owlet</v>
          </cell>
          <cell r="D3112" t="str">
            <v>Glaucidium radiatum</v>
          </cell>
          <cell r="E3112" t="str">
            <v>(Tickell, 1833)</v>
          </cell>
          <cell r="F3112" t="str">
            <v>R</v>
          </cell>
          <cell r="G3112" t="str">
            <v>LC</v>
          </cell>
          <cell r="Q3112" t="str">
            <v>Y</v>
          </cell>
        </row>
        <row r="3113">
          <cell r="C3113" t="str">
            <v>Chestnut-backed Owlet</v>
          </cell>
          <cell r="D3113" t="str">
            <v>Glaucidium castanonotum</v>
          </cell>
          <cell r="E3113" t="str">
            <v>(Blyth, 1846)</v>
          </cell>
          <cell r="F3113" t="str">
            <v>R</v>
          </cell>
          <cell r="G3113" t="str">
            <v>NT</v>
          </cell>
          <cell r="Q3113" t="str">
            <v>Y</v>
          </cell>
        </row>
        <row r="3114">
          <cell r="C3114" t="str">
            <v>Chestnut Owlet</v>
          </cell>
          <cell r="D3114" t="str">
            <v>Glaucidium castaneum</v>
          </cell>
          <cell r="E3114" t="str">
            <v>Neumann, 1893</v>
          </cell>
          <cell r="F3114" t="str">
            <v>R</v>
          </cell>
          <cell r="G3114" t="str">
            <v>LC</v>
          </cell>
          <cell r="Q3114" t="str">
            <v>Y</v>
          </cell>
          <cell r="X3114" t="str">
            <v>BirdLife International's treatment of Glaucidium capense currently includes ngamiense and scheffleri, contra Sibley and Monroe (1990, 1993) but recognises castaneum and albertinum as separate species contra Dowsett and Forbes-Watson (1993) who include albertinum and castaneum in capense.</v>
          </cell>
        </row>
        <row r="3115">
          <cell r="D3115" t="str">
            <v>Glaucidium capense</v>
          </cell>
          <cell r="E3115" t="str">
            <v>(Smith, 1834)</v>
          </cell>
          <cell r="F3115" t="str">
            <v>NR</v>
          </cell>
          <cell r="G3115" t="str">
            <v>NR</v>
          </cell>
          <cell r="Q3115" t="str">
            <v>Y</v>
          </cell>
          <cell r="X3115" t="str">
            <v>BirdLife International's treatment of Glaucidium capense currently includes ngamiense and scheffleri, contra Sibley and Monroe (1990, 1993) but recognises castaneum and albertinum as separate species. This treatment is under review by the BirdLife Taxonomic Working Group. Note this does not match G. capense Dowsett and Forbes-Watson (1993) which also includes albertinum and castaneum.</v>
          </cell>
        </row>
        <row r="3116">
          <cell r="D3116" t="str">
            <v>Glaucidium capense</v>
          </cell>
          <cell r="E3116" t="str">
            <v>(Smith, 1834)</v>
          </cell>
          <cell r="F3116" t="str">
            <v>NR</v>
          </cell>
          <cell r="G3116" t="str">
            <v>NR</v>
          </cell>
          <cell r="N3116" t="str">
            <v>Y</v>
          </cell>
          <cell r="X3116" t="str">
            <v>BirdLife International's treatment of Glaucidium capense currently includes ngamiense and scheffleri, contra Sibley and Monroe (1990, 1993) but recognises castaneum and albertinum as separate species. This treatment is under review by the BirdLife Taxonomic Working Group. Note this does not match G. capense Dowsett and Forbes-Watson (1993) which also includes albertinum and castaneum.</v>
          </cell>
        </row>
        <row r="3117">
          <cell r="C3117" t="str">
            <v>African Barred Owlet</v>
          </cell>
          <cell r="D3117" t="str">
            <v>Glaucidium capense</v>
          </cell>
          <cell r="E3117" t="str">
            <v>(Smith, 1834)</v>
          </cell>
          <cell r="F3117" t="str">
            <v>R</v>
          </cell>
          <cell r="G3117" t="str">
            <v>LC</v>
          </cell>
          <cell r="T3117" t="str">
            <v>Y</v>
          </cell>
          <cell r="U3117" t="str">
            <v>BirdLife International</v>
          </cell>
          <cell r="X3117" t="str">
            <v>BirdLife International's treatment of Glaucidium capense currently includes ngamiense and scheffleri, contra Sibley and Monroe (1990, 1993) but recognises castaneum and albertinum as separate species contra Dowsett and Forbes-Watson (1993) who include albertinum and castaneum in capense.</v>
          </cell>
        </row>
        <row r="3118">
          <cell r="D3118" t="str">
            <v>Glaucidium ngamiense</v>
          </cell>
          <cell r="E3118" t="str">
            <v>(Roberts, 1932)</v>
          </cell>
          <cell r="F3118" t="str">
            <v>NR</v>
          </cell>
          <cell r="G3118" t="str">
            <v>NR</v>
          </cell>
          <cell r="Q3118" t="str">
            <v>Y</v>
          </cell>
          <cell r="X3118" t="str">
            <v>BirdLife International's treatment of Glaucidium capense currently includes ngamiense and scheffleri, contra Sibley and Monroe (1990, 1993) but recognises castaneum and albertinum as separate species contra Dowsett and Forbes-Watson (1993) who include albertinum and castaneum in capense.</v>
          </cell>
        </row>
        <row r="3119">
          <cell r="D3119" t="str">
            <v>Glaucidium scheffleri</v>
          </cell>
          <cell r="E3119" t="str">
            <v>Neumann, 1911</v>
          </cell>
          <cell r="F3119" t="str">
            <v>NR</v>
          </cell>
          <cell r="G3119" t="str">
            <v>NR</v>
          </cell>
          <cell r="Q3119" t="str">
            <v>Y</v>
          </cell>
          <cell r="X3119" t="str">
            <v>BirdLife International's treatment of Glaucidium capense currently includes ngamiense and scheffleri, contra Sibley and Monroe (1990, 1993) but recognises castaneum and albertinum as separate species contra Dowsett and Forbes-Watson (1993) who include albertinum and castaneum in capense.</v>
          </cell>
        </row>
        <row r="3120">
          <cell r="C3120" t="str">
            <v>Albertine Owlet</v>
          </cell>
          <cell r="D3120" t="str">
            <v>Glaucidium albertinum</v>
          </cell>
          <cell r="E3120" t="str">
            <v>Prigogine, 1983</v>
          </cell>
          <cell r="F3120" t="str">
            <v>R</v>
          </cell>
          <cell r="G3120" t="str">
            <v>VU</v>
          </cell>
          <cell r="Q3120" t="str">
            <v>Y</v>
          </cell>
          <cell r="X3120" t="str">
            <v>BirdLife International's treatment of Glaucidium capense currently includes ngamiense and scheffleri, contra Sibley and Monroe (1990, 1993) but recognises castaneum and albertinum as separate species contra Dowsett and Forbes-Watson (1993) who include albertinum and castaneum in capense.</v>
          </cell>
        </row>
        <row r="3121">
          <cell r="C3121" t="str">
            <v>Long-whiskered Owlet</v>
          </cell>
          <cell r="D3121" t="str">
            <v>Xenoglaux loweryi</v>
          </cell>
          <cell r="E3121" t="str">
            <v>O'Neill &amp; Graves, 1977</v>
          </cell>
          <cell r="F3121" t="str">
            <v>R</v>
          </cell>
          <cell r="G3121" t="str">
            <v>EN</v>
          </cell>
          <cell r="P3121" t="str">
            <v>Y</v>
          </cell>
          <cell r="Q3121" t="str">
            <v>Y</v>
          </cell>
          <cell r="R3121" t="str">
            <v>Y</v>
          </cell>
        </row>
        <row r="3122">
          <cell r="C3122" t="str">
            <v>Elf Owl</v>
          </cell>
          <cell r="D3122" t="str">
            <v>Micrathene whitneyi</v>
          </cell>
          <cell r="E3122" t="str">
            <v>(Cooper, 1861)</v>
          </cell>
          <cell r="F3122" t="str">
            <v>R</v>
          </cell>
          <cell r="G3122" t="str">
            <v>LC</v>
          </cell>
          <cell r="I3122" t="str">
            <v>Y</v>
          </cell>
          <cell r="Q3122" t="str">
            <v>Y</v>
          </cell>
          <cell r="R3122" t="str">
            <v>Y</v>
          </cell>
        </row>
        <row r="3123">
          <cell r="C3123" t="str">
            <v>Little Owl</v>
          </cell>
          <cell r="D3123" t="str">
            <v>Athene noctua</v>
          </cell>
          <cell r="E3123" t="str">
            <v>(Scopoli, 1769)</v>
          </cell>
          <cell r="F3123" t="str">
            <v>R</v>
          </cell>
          <cell r="G3123" t="str">
            <v>LC</v>
          </cell>
          <cell r="H3123" t="str">
            <v>Y</v>
          </cell>
          <cell r="M3123" t="str">
            <v>Y</v>
          </cell>
          <cell r="N3123" t="str">
            <v>Y</v>
          </cell>
          <cell r="Q3123" t="str">
            <v>Y</v>
          </cell>
          <cell r="S3123" t="str">
            <v>Y</v>
          </cell>
        </row>
        <row r="3124">
          <cell r="C3124" t="str">
            <v>Spotted Owlet</v>
          </cell>
          <cell r="D3124" t="str">
            <v>Athene brama</v>
          </cell>
          <cell r="E3124" t="str">
            <v>(Temminck, 1821)</v>
          </cell>
          <cell r="F3124" t="str">
            <v>R</v>
          </cell>
          <cell r="G3124" t="str">
            <v>LC</v>
          </cell>
          <cell r="Q3124" t="str">
            <v>Y</v>
          </cell>
        </row>
        <row r="3125">
          <cell r="C3125" t="str">
            <v>Burrowing Owl</v>
          </cell>
          <cell r="D3125" t="str">
            <v>Athene cunicularia</v>
          </cell>
          <cell r="E3125" t="str">
            <v>(Molina, 1782)</v>
          </cell>
          <cell r="F3125" t="str">
            <v>R</v>
          </cell>
          <cell r="G3125" t="str">
            <v>LC</v>
          </cell>
          <cell r="I3125" t="str">
            <v>Y</v>
          </cell>
          <cell r="P3125" t="str">
            <v>Y</v>
          </cell>
          <cell r="Q3125" t="str">
            <v>Y</v>
          </cell>
          <cell r="R3125" t="str">
            <v>Y</v>
          </cell>
          <cell r="V3125" t="str">
            <v>Speotyto cunicularia (10); Speotyto cunicularia (11)</v>
          </cell>
        </row>
        <row r="3126">
          <cell r="C3126" t="str">
            <v>Forest Owlet</v>
          </cell>
          <cell r="D3126" t="str">
            <v>Heteroglaux blewitti</v>
          </cell>
          <cell r="E3126" t="str">
            <v>(Hume, 1873)</v>
          </cell>
          <cell r="F3126" t="str">
            <v>R</v>
          </cell>
          <cell r="G3126" t="str">
            <v>CR</v>
          </cell>
          <cell r="Q3126" t="str">
            <v>Y</v>
          </cell>
          <cell r="V3126" t="str">
            <v>Athene blewitti (10)</v>
          </cell>
        </row>
        <row r="3127">
          <cell r="C3127" t="str">
            <v>Boreal Owl</v>
          </cell>
          <cell r="D3127" t="str">
            <v>Aegolius funereus</v>
          </cell>
          <cell r="E3127" t="str">
            <v>(Linnaeus, 1758)</v>
          </cell>
          <cell r="F3127" t="str">
            <v>R</v>
          </cell>
          <cell r="G3127" t="str">
            <v>LC</v>
          </cell>
          <cell r="H3127" t="str">
            <v>Y</v>
          </cell>
          <cell r="I3127" t="str">
            <v>Y</v>
          </cell>
          <cell r="M3127" t="str">
            <v>Y</v>
          </cell>
          <cell r="Q3127" t="str">
            <v>Y</v>
          </cell>
          <cell r="W3127" t="str">
            <v>Tengmalm's Owl (1); Tengmalm's Owl (6)</v>
          </cell>
        </row>
        <row r="3128">
          <cell r="D3128" t="str">
            <v>Aegolius acadicus</v>
          </cell>
          <cell r="E3128" t="str">
            <v>(Gmelin, 1788)</v>
          </cell>
          <cell r="F3128" t="str">
            <v>NR</v>
          </cell>
          <cell r="G3128" t="str">
            <v>NR</v>
          </cell>
          <cell r="Q3128" t="str">
            <v>Y</v>
          </cell>
          <cell r="X3128" t="str">
            <v>Aegolius acadicus (Sibley and Monroe 1990, 1993) has been split into A. acadicus and A. ridgwayi following AOU (1998). This treatment has always been followed by BirdLife.</v>
          </cell>
        </row>
        <row r="3129">
          <cell r="C3129" t="str">
            <v>Northern Saw-whet Owl</v>
          </cell>
          <cell r="D3129" t="str">
            <v>Aegolius acadicus</v>
          </cell>
          <cell r="E3129" t="str">
            <v>(Gmelin, 1788)</v>
          </cell>
          <cell r="F3129" t="str">
            <v>R</v>
          </cell>
          <cell r="G3129" t="str">
            <v>LC</v>
          </cell>
          <cell r="I3129" t="str">
            <v>Y</v>
          </cell>
          <cell r="R3129" t="str">
            <v>Y</v>
          </cell>
          <cell r="X3129" t="str">
            <v>Aegolius acadicus (Sibley and Monroe 1990, 1993) has been split into A. acadicus and A. ridgwayi following AOU (1998). This treatment has always been followed by BirdLife.</v>
          </cell>
        </row>
        <row r="3130">
          <cell r="C3130" t="str">
            <v>Southern Saw-whet Owl</v>
          </cell>
          <cell r="D3130" t="str">
            <v>Aegolius ridgwayi</v>
          </cell>
          <cell r="E3130" t="str">
            <v>(Alfaro, 1905)</v>
          </cell>
          <cell r="F3130" t="str">
            <v>R</v>
          </cell>
          <cell r="G3130" t="str">
            <v>LC</v>
          </cell>
          <cell r="I3130" t="str">
            <v>Y</v>
          </cell>
          <cell r="R3130" t="str">
            <v>Y</v>
          </cell>
          <cell r="W3130" t="str">
            <v>Unspotted Saw-whet Owl (2); Unspotted Saw-whet Owl (11); Unspotted Saw-whet Owl (15)</v>
          </cell>
          <cell r="X3130" t="str">
            <v>Aegolius acadicus (Sibley and Monroe 1990, 1993) has been split into A. acadicus and A. ridgwayi following AOU (1998). This treatment has always been followed by BirdLife.</v>
          </cell>
        </row>
        <row r="3131">
          <cell r="C3131" t="str">
            <v>Buff-fronted Owl</v>
          </cell>
          <cell r="D3131" t="str">
            <v>Aegolius harrisii</v>
          </cell>
          <cell r="E3131" t="str">
            <v>(Cassin, 1849)</v>
          </cell>
          <cell r="F3131" t="str">
            <v>R</v>
          </cell>
          <cell r="G3131" t="str">
            <v>LC</v>
          </cell>
          <cell r="P3131" t="str">
            <v>Y</v>
          </cell>
          <cell r="Q3131" t="str">
            <v>Y</v>
          </cell>
          <cell r="R3131" t="str">
            <v>Y</v>
          </cell>
        </row>
        <row r="3132">
          <cell r="C3132" t="str">
            <v>Rufous Owl</v>
          </cell>
          <cell r="D3132" t="str">
            <v>Ninox rufa</v>
          </cell>
          <cell r="E3132" t="str">
            <v>(Gould, 1846)</v>
          </cell>
          <cell r="F3132" t="str">
            <v>R</v>
          </cell>
          <cell r="G3132" t="str">
            <v>LC</v>
          </cell>
          <cell r="L3132" t="str">
            <v>Y</v>
          </cell>
          <cell r="Q3132" t="str">
            <v>Y</v>
          </cell>
          <cell r="W3132" t="str">
            <v>Rufous Boobook (15)</v>
          </cell>
        </row>
        <row r="3133">
          <cell r="C3133" t="str">
            <v>Powerful Owl</v>
          </cell>
          <cell r="D3133" t="str">
            <v>Ninox strenua</v>
          </cell>
          <cell r="E3133" t="str">
            <v>(Gould, 1838)</v>
          </cell>
          <cell r="F3133" t="str">
            <v>R</v>
          </cell>
          <cell r="G3133" t="str">
            <v>LC</v>
          </cell>
          <cell r="L3133" t="str">
            <v>Y</v>
          </cell>
          <cell r="Q3133" t="str">
            <v>Y</v>
          </cell>
          <cell r="W3133" t="str">
            <v>Powerful Boobook (15)</v>
          </cell>
        </row>
        <row r="3134">
          <cell r="C3134" t="str">
            <v>Barking Owl</v>
          </cell>
          <cell r="D3134" t="str">
            <v>Ninox connivens</v>
          </cell>
          <cell r="E3134" t="str">
            <v>(Latham, 1801)</v>
          </cell>
          <cell r="F3134" t="str">
            <v>R</v>
          </cell>
          <cell r="G3134" t="str">
            <v>LC</v>
          </cell>
          <cell r="L3134" t="str">
            <v>Y</v>
          </cell>
          <cell r="Q3134" t="str">
            <v>Y</v>
          </cell>
          <cell r="W3134" t="str">
            <v>Barking Boobook (15)</v>
          </cell>
        </row>
        <row r="3135">
          <cell r="C3135" t="str">
            <v>Sumba Boobook</v>
          </cell>
          <cell r="D3135" t="str">
            <v>Ninox rudolfi</v>
          </cell>
          <cell r="E3135" t="str">
            <v>Meyer, 1882</v>
          </cell>
          <cell r="F3135" t="str">
            <v>R</v>
          </cell>
          <cell r="G3135" t="str">
            <v>NT</v>
          </cell>
          <cell r="Q3135" t="str">
            <v>Y</v>
          </cell>
        </row>
        <row r="3136">
          <cell r="D3136" t="str">
            <v>Ninox boobook</v>
          </cell>
          <cell r="E3136" t="str">
            <v>(Latham, 1801)</v>
          </cell>
          <cell r="F3136" t="str">
            <v>NR</v>
          </cell>
          <cell r="G3136" t="str">
            <v>NR</v>
          </cell>
          <cell r="Q3136" t="str">
            <v>Y</v>
          </cell>
          <cell r="X3136" t="str">
            <v>Ninox novaeseelandiae and N. boobook (Sibley and Monroe 1990, 1993) have been lumped into N. novaeseelandiae following Christidis and Boles (1994).</v>
          </cell>
        </row>
        <row r="3137">
          <cell r="D3137" t="str">
            <v>Ninox novaeseelandiae</v>
          </cell>
          <cell r="E3137" t="str">
            <v>(Gmelin, 1788)</v>
          </cell>
          <cell r="F3137" t="str">
            <v>NR</v>
          </cell>
          <cell r="G3137" t="str">
            <v>NR</v>
          </cell>
          <cell r="Q3137" t="str">
            <v>Y</v>
          </cell>
          <cell r="X3137" t="str">
            <v>Ninox novaeseelandiae and N. boobook (Sibley and Monroe 1990, 1993) have been lumped into N. novaeseelandiae following Christidis and Boles (1994).</v>
          </cell>
        </row>
        <row r="3138">
          <cell r="C3138" t="str">
            <v>Southern Boobook</v>
          </cell>
          <cell r="D3138" t="str">
            <v>Ninox novaeseelandiae</v>
          </cell>
          <cell r="E3138" t="str">
            <v>(Gmelin, 1788)</v>
          </cell>
          <cell r="F3138" t="str">
            <v>R</v>
          </cell>
          <cell r="G3138" t="str">
            <v>LC</v>
          </cell>
          <cell r="L3138" t="str">
            <v>Y</v>
          </cell>
          <cell r="S3138" t="str">
            <v>Y</v>
          </cell>
          <cell r="W3138" t="str">
            <v>Morepork (12); Morepork (15)</v>
          </cell>
          <cell r="X3138" t="str">
            <v>Ninox novaeseelandiae and N. boobook (Sibley and Monroe 1990, 1993) have been lumped into N. novaeseelandiae following Christidis and Boles (1994).</v>
          </cell>
        </row>
        <row r="3139">
          <cell r="C3139" t="str">
            <v>Little Sumba Hawk-owl</v>
          </cell>
          <cell r="D3139" t="str">
            <v>Ninox sumbaensis</v>
          </cell>
          <cell r="E3139" t="str">
            <v>Olsen, Wink, Sauer-Gurth &amp; Trost, 2002</v>
          </cell>
          <cell r="F3139" t="str">
            <v>R</v>
          </cell>
          <cell r="G3139" t="str">
            <v>NT</v>
          </cell>
          <cell r="T3139" t="str">
            <v>Y</v>
          </cell>
          <cell r="U3139" t="str">
            <v>Olsen et al. (2002)</v>
          </cell>
          <cell r="X3139" t="str">
            <v>Described as new to science by Olsen et al. (2002).</v>
          </cell>
        </row>
        <row r="3140">
          <cell r="C3140" t="str">
            <v>Brown Hawk-owl</v>
          </cell>
          <cell r="D3140" t="str">
            <v>Ninox scutulata</v>
          </cell>
          <cell r="E3140" t="str">
            <v>(Raffles, 1822)</v>
          </cell>
          <cell r="F3140" t="str">
            <v>R</v>
          </cell>
          <cell r="G3140" t="str">
            <v>LC</v>
          </cell>
          <cell r="L3140" t="str">
            <v>Y</v>
          </cell>
          <cell r="Q3140" t="str">
            <v>Y</v>
          </cell>
          <cell r="X3140" t="str">
            <v>Ninox scutulata (Sibley and Monroe 1990, 1993) was split into N. scutulata, N. randi and N. japonica by King (2002), but this treatment is not adopted by the BirdLife Taxonomic Working Group, because although King (2002) provides good evidence of consistent vocal differences in three groups within the Ninox scutulata complex, he also shows there are no clear matching morphological differences. It is also hard to judge just how great are the vocal differences and to decide whether they represent more than dialect difference between resident and migratory populations of a single species. The BirdLife Taxonomic Working Group therefore feels that more confirmatory work is needed before a decision to go with King's arrangement can be taken.</v>
          </cell>
        </row>
        <row r="3141">
          <cell r="D3141" t="str">
            <v>Ninox randi</v>
          </cell>
          <cell r="E3141" t="str">
            <v>Deignan, 1951</v>
          </cell>
          <cell r="F3141" t="str">
            <v>NR</v>
          </cell>
          <cell r="G3141" t="str">
            <v>NR</v>
          </cell>
          <cell r="T3141" t="str">
            <v>Y</v>
          </cell>
          <cell r="U3141" t="str">
            <v>King (2002)</v>
          </cell>
          <cell r="X3141" t="str">
            <v>Ninox scutulata (Sibley and Monroe 1990, 1993) was split into N. scutulata, N. randi and N. japonica by King (2002), but this treatment is not adopted by the BirdLife Taxonomic Working Group, because although King (2002) provides good evidence of consistent vocal differences in three groups within the Ninox scutulata complex, he also shows there are no clear matching morphological differences. It is also hard to judge just how great are the vocal differences and to decide whether they represent more than dialect difference between resident and migratory populations of a single species. The BirdLife Taxonomic Working Group therefore feels that more confirmatory work is needed before a decision to go with King's arrangement can be taken.</v>
          </cell>
        </row>
        <row r="3142">
          <cell r="D3142" t="str">
            <v>Ninox japonica</v>
          </cell>
          <cell r="E3142" t="str">
            <v>(Temminck &amp; Schlegel, 1845)</v>
          </cell>
          <cell r="F3142" t="str">
            <v>NR</v>
          </cell>
          <cell r="G3142" t="str">
            <v>NR</v>
          </cell>
          <cell r="T3142" t="str">
            <v>Y</v>
          </cell>
          <cell r="U3142" t="str">
            <v>King (2002)</v>
          </cell>
          <cell r="X3142" t="str">
            <v xml:space="preserve">Ninox scutulata (Sibley and Monroe 1990, 1993) was split into N. scutulata, N. randi and N. japonica by King (2002), but this treatment is not adopted by the BirdLife Taxonomic Working Group because although King (2002) provides good evidence of consistent vocal differences in three groups within the Ninox scutulata complex, he also shows there are no clear matching morphological differences. It is also hard to judge just how great are the vocal differences and to decide whether they represent more than dialect difference between resident and migratory populations of a single species. The BirdLife Taxonomic Working Group therefore feels that more confirmatory work is needed before a decision to go with King's arrangement can be taken. </v>
          </cell>
        </row>
        <row r="3143">
          <cell r="C3143" t="str">
            <v>Andaman Hawk-owl</v>
          </cell>
          <cell r="D3143" t="str">
            <v>Ninox affinis</v>
          </cell>
          <cell r="E3143" t="str">
            <v>Beavan, 1867</v>
          </cell>
          <cell r="F3143" t="str">
            <v>R</v>
          </cell>
          <cell r="G3143" t="str">
            <v>NT</v>
          </cell>
          <cell r="Q3143" t="str">
            <v>Y</v>
          </cell>
        </row>
        <row r="3144">
          <cell r="C3144" t="str">
            <v>White-browed Hawk-owl</v>
          </cell>
          <cell r="D3144" t="str">
            <v>Ninox superciliaris</v>
          </cell>
          <cell r="E3144" t="str">
            <v>(Vieillot, 1817)</v>
          </cell>
          <cell r="F3144" t="str">
            <v>R</v>
          </cell>
          <cell r="G3144" t="str">
            <v>LC</v>
          </cell>
          <cell r="N3144" t="str">
            <v>Y</v>
          </cell>
          <cell r="Q3144" t="str">
            <v>Y</v>
          </cell>
          <cell r="W3144" t="str">
            <v>White-browed Owl (7)</v>
          </cell>
        </row>
        <row r="3145">
          <cell r="C3145" t="str">
            <v>Philippine Hawk-owl</v>
          </cell>
          <cell r="D3145" t="str">
            <v>Ninox philippensis</v>
          </cell>
          <cell r="E3145" t="str">
            <v>Bonaparte, 1855</v>
          </cell>
          <cell r="F3145" t="str">
            <v>R</v>
          </cell>
          <cell r="G3145" t="str">
            <v>LC</v>
          </cell>
          <cell r="Q3145" t="str">
            <v>Y</v>
          </cell>
        </row>
        <row r="3146">
          <cell r="C3146" t="str">
            <v>Cinnabar Hawk-owl</v>
          </cell>
          <cell r="D3146" t="str">
            <v>Ninox ios</v>
          </cell>
          <cell r="E3146" t="str">
            <v>Rasmussen, 1999</v>
          </cell>
          <cell r="F3146" t="str">
            <v>R</v>
          </cell>
          <cell r="G3146" t="str">
            <v>VU</v>
          </cell>
          <cell r="T3146" t="str">
            <v>Y</v>
          </cell>
          <cell r="U3146" t="str">
            <v>Rasmussen (1999)</v>
          </cell>
          <cell r="W3146" t="str">
            <v>Cinnabar Boobook (15)</v>
          </cell>
          <cell r="X3146" t="str">
            <v>Described as new to science by Rasmussen (1999).</v>
          </cell>
        </row>
        <row r="3147">
          <cell r="C3147" t="str">
            <v>Ochre-bellied Hawk-owl</v>
          </cell>
          <cell r="D3147" t="str">
            <v>Ninox ochracea</v>
          </cell>
          <cell r="E3147" t="str">
            <v>(Schlegel, 1865)</v>
          </cell>
          <cell r="F3147" t="str">
            <v>R</v>
          </cell>
          <cell r="G3147" t="str">
            <v>NT</v>
          </cell>
          <cell r="Q3147" t="str">
            <v>Y</v>
          </cell>
          <cell r="W3147" t="str">
            <v>Ochre-bellied Boobook (15)</v>
          </cell>
        </row>
        <row r="3148">
          <cell r="C3148" t="str">
            <v>Togian Hawk-owl</v>
          </cell>
          <cell r="D3148" t="str">
            <v>Ninox burhani</v>
          </cell>
          <cell r="E3148" t="str">
            <v>Indrawan &amp; Somadikarta, 2004</v>
          </cell>
          <cell r="F3148" t="str">
            <v>R</v>
          </cell>
          <cell r="G3148" t="str">
            <v>NT</v>
          </cell>
          <cell r="T3148" t="str">
            <v>Y</v>
          </cell>
          <cell r="U3148" t="str">
            <v>Indrawan and Somadikarta (2004)</v>
          </cell>
          <cell r="W3148" t="str">
            <v>Togian Boobook (15)</v>
          </cell>
          <cell r="X3148" t="str">
            <v>Described as new to science by Indrawan and Somadikarta (2004), whose treatment has been adopted by the BirdLife Taxonomic Working Group.</v>
          </cell>
        </row>
        <row r="3149">
          <cell r="D3149" t="str">
            <v>Ninox squamipila</v>
          </cell>
          <cell r="E3149" t="str">
            <v>(Bonaparte, 1850)</v>
          </cell>
          <cell r="F3149" t="str">
            <v>NR</v>
          </cell>
          <cell r="G3149" t="str">
            <v>NR</v>
          </cell>
          <cell r="Q3149" t="str">
            <v>Y</v>
          </cell>
          <cell r="X3149" t="str">
            <v>Ninox squamipila (Sibley and Monroe 1990, 1993) has been split into N. squamipila and N. natalis following Norman et al. (1998).</v>
          </cell>
        </row>
        <row r="3150">
          <cell r="C3150" t="str">
            <v>Moluccan Hawk-owl</v>
          </cell>
          <cell r="D3150" t="str">
            <v>Ninox squamipila</v>
          </cell>
          <cell r="E3150" t="str">
            <v>(Bonaparte, 1850)</v>
          </cell>
          <cell r="F3150" t="str">
            <v>R</v>
          </cell>
          <cell r="G3150" t="str">
            <v>LC</v>
          </cell>
          <cell r="T3150" t="str">
            <v>Y</v>
          </cell>
          <cell r="U3150" t="str">
            <v>Norman et al. (1998)</v>
          </cell>
          <cell r="W3150" t="str">
            <v>Moluccan Boobook (15)</v>
          </cell>
          <cell r="X3150" t="str">
            <v>Ninox squamipila (Sibley and Monroe 1990, 1993) has been split into N. squamipila and N. natalis following Norman et al. (1998).</v>
          </cell>
        </row>
        <row r="3151">
          <cell r="C3151" t="str">
            <v>Christmas Island Hawk-owl</v>
          </cell>
          <cell r="D3151" t="str">
            <v>Ninox natalis</v>
          </cell>
          <cell r="E3151" t="str">
            <v>Lister, 1889</v>
          </cell>
          <cell r="F3151" t="str">
            <v>R</v>
          </cell>
          <cell r="G3151" t="str">
            <v>VU</v>
          </cell>
          <cell r="L3151" t="str">
            <v>Y</v>
          </cell>
          <cell r="T3151" t="str">
            <v>Y</v>
          </cell>
          <cell r="U3151" t="str">
            <v>Norman et al. (1998)</v>
          </cell>
          <cell r="W3151" t="str">
            <v>Christmas Boobook (15)</v>
          </cell>
          <cell r="X3151" t="str">
            <v>Ninox squamipila (Sibley and Monroe 1990, 1993) has been split into N. squamipila and N. natalis following Norman et al. (1998).</v>
          </cell>
        </row>
        <row r="3152">
          <cell r="C3152" t="str">
            <v>Jungle Hawk-owl</v>
          </cell>
          <cell r="D3152" t="str">
            <v>Ninox theomacha</v>
          </cell>
          <cell r="E3152" t="str">
            <v>(Bonaparte, 1855)</v>
          </cell>
          <cell r="F3152" t="str">
            <v>R</v>
          </cell>
          <cell r="G3152" t="str">
            <v>LC</v>
          </cell>
          <cell r="Q3152" t="str">
            <v>Y</v>
          </cell>
          <cell r="W3152" t="str">
            <v>Jungle Boobook (15)</v>
          </cell>
        </row>
        <row r="3153">
          <cell r="C3153" t="str">
            <v>Manus Hawk-owl</v>
          </cell>
          <cell r="D3153" t="str">
            <v>Ninox meeki</v>
          </cell>
          <cell r="E3153" t="str">
            <v>Rothschild &amp; Hartert, 1914</v>
          </cell>
          <cell r="F3153" t="str">
            <v>R</v>
          </cell>
          <cell r="G3153" t="str">
            <v>LC</v>
          </cell>
          <cell r="Q3153" t="str">
            <v>Y</v>
          </cell>
          <cell r="W3153" t="str">
            <v>Manus Boobook (15)</v>
          </cell>
        </row>
        <row r="3154">
          <cell r="C3154" t="str">
            <v>Speckled Hawk-owl</v>
          </cell>
          <cell r="D3154" t="str">
            <v>Ninox punctulata</v>
          </cell>
          <cell r="E3154" t="str">
            <v>(Quoy &amp; Gaimard, 1830)</v>
          </cell>
          <cell r="F3154" t="str">
            <v>R</v>
          </cell>
          <cell r="G3154" t="str">
            <v>LC</v>
          </cell>
          <cell r="Q3154" t="str">
            <v>Y</v>
          </cell>
          <cell r="W3154" t="str">
            <v>Speckled Boobook (15)</v>
          </cell>
        </row>
        <row r="3155">
          <cell r="C3155" t="str">
            <v>Bismarck Hawk-owl</v>
          </cell>
          <cell r="D3155" t="str">
            <v>Ninox variegata</v>
          </cell>
          <cell r="E3155" t="str">
            <v>(Quoy &amp; Gaimard, 1830)</v>
          </cell>
          <cell r="F3155" t="str">
            <v>R</v>
          </cell>
          <cell r="G3155" t="str">
            <v>LC</v>
          </cell>
          <cell r="Q3155" t="str">
            <v>Y</v>
          </cell>
          <cell r="W3155" t="str">
            <v>Barred Boobook (15)</v>
          </cell>
        </row>
        <row r="3156">
          <cell r="C3156" t="str">
            <v>Russet Hawk-owl</v>
          </cell>
          <cell r="D3156" t="str">
            <v>Ninox odiosa</v>
          </cell>
          <cell r="E3156" t="str">
            <v>Sclater, 1877</v>
          </cell>
          <cell r="F3156" t="str">
            <v>R</v>
          </cell>
          <cell r="G3156" t="str">
            <v>VU</v>
          </cell>
          <cell r="Q3156" t="str">
            <v>Y</v>
          </cell>
          <cell r="W3156" t="str">
            <v>Spangled Boobook (15)</v>
          </cell>
        </row>
        <row r="3157">
          <cell r="C3157" t="str">
            <v>Solomons Hawk-owl</v>
          </cell>
          <cell r="D3157" t="str">
            <v>Ninox jacquinoti</v>
          </cell>
          <cell r="E3157" t="str">
            <v>(Bonaparte, 1850)</v>
          </cell>
          <cell r="F3157" t="str">
            <v>R</v>
          </cell>
          <cell r="G3157" t="str">
            <v>LC</v>
          </cell>
          <cell r="Q3157" t="str">
            <v>Y</v>
          </cell>
          <cell r="W3157" t="str">
            <v>Solomon Islands Hawk-Owl (10); Solomons Boobook (15)</v>
          </cell>
        </row>
        <row r="3158">
          <cell r="C3158" t="str">
            <v>Papuan Hawk-owl</v>
          </cell>
          <cell r="D3158" t="str">
            <v>Uroglaux dimorpha</v>
          </cell>
          <cell r="E3158" t="str">
            <v>(Salvadori, 1874)</v>
          </cell>
          <cell r="F3158" t="str">
            <v>R</v>
          </cell>
          <cell r="G3158" t="str">
            <v>DD</v>
          </cell>
          <cell r="Q3158" t="str">
            <v>Y</v>
          </cell>
        </row>
        <row r="3159">
          <cell r="C3159" t="str">
            <v>Laughing Owl</v>
          </cell>
          <cell r="D3159" t="str">
            <v>Sceloglaux albifacies</v>
          </cell>
          <cell r="E3159" t="str">
            <v>(Gray, 1844)</v>
          </cell>
          <cell r="F3159" t="str">
            <v>R</v>
          </cell>
          <cell r="G3159" t="str">
            <v>EX</v>
          </cell>
          <cell r="K3159" t="str">
            <v>Y</v>
          </cell>
          <cell r="Q3159" t="str">
            <v>Y</v>
          </cell>
          <cell r="S3159" t="str">
            <v>Y</v>
          </cell>
        </row>
        <row r="3160">
          <cell r="C3160" t="str">
            <v>Jamaican Owl</v>
          </cell>
          <cell r="D3160" t="str">
            <v>Pseudoscops grammicus</v>
          </cell>
          <cell r="E3160" t="str">
            <v>(Gosse, 1847)</v>
          </cell>
          <cell r="F3160" t="str">
            <v>R</v>
          </cell>
          <cell r="G3160" t="str">
            <v>LC</v>
          </cell>
          <cell r="I3160" t="str">
            <v>Y</v>
          </cell>
          <cell r="Q3160" t="str">
            <v>Y</v>
          </cell>
          <cell r="R3160" t="str">
            <v>Y</v>
          </cell>
        </row>
        <row r="3161">
          <cell r="C3161" t="str">
            <v>Striped Owl</v>
          </cell>
          <cell r="D3161" t="str">
            <v>Pseudoscops clamator</v>
          </cell>
          <cell r="E3161" t="str">
            <v>(Vieillot, 1807)</v>
          </cell>
          <cell r="F3161" t="str">
            <v>R</v>
          </cell>
          <cell r="G3161" t="str">
            <v>LC</v>
          </cell>
          <cell r="I3161" t="str">
            <v>Y</v>
          </cell>
          <cell r="P3161" t="str">
            <v>Y</v>
          </cell>
          <cell r="Q3161" t="str">
            <v>Y</v>
          </cell>
          <cell r="R3161" t="str">
            <v>Y</v>
          </cell>
          <cell r="V3161" t="str">
            <v>Asio clamator (10); Rhinoptynx clamator (11)</v>
          </cell>
        </row>
        <row r="3162">
          <cell r="C3162" t="str">
            <v>Fearful Owl</v>
          </cell>
          <cell r="D3162" t="str">
            <v>Nesasio solomonensis</v>
          </cell>
          <cell r="E3162" t="str">
            <v>(Hartert, 1901)</v>
          </cell>
          <cell r="F3162" t="str">
            <v>R</v>
          </cell>
          <cell r="G3162" t="str">
            <v>VU</v>
          </cell>
          <cell r="Q3162" t="str">
            <v>Y</v>
          </cell>
        </row>
        <row r="3163">
          <cell r="C3163" t="str">
            <v>Stygian Owl</v>
          </cell>
          <cell r="D3163" t="str">
            <v>Asio stygius</v>
          </cell>
          <cell r="E3163" t="str">
            <v>(Wagler, 1832)</v>
          </cell>
          <cell r="F3163" t="str">
            <v>R</v>
          </cell>
          <cell r="G3163" t="str">
            <v>LC</v>
          </cell>
          <cell r="I3163" t="str">
            <v>Y</v>
          </cell>
          <cell r="P3163" t="str">
            <v>Y</v>
          </cell>
          <cell r="Q3163" t="str">
            <v>Y</v>
          </cell>
          <cell r="R3163" t="str">
            <v>Y</v>
          </cell>
        </row>
        <row r="3164">
          <cell r="D3164" t="str">
            <v>Asio otus</v>
          </cell>
          <cell r="E3164" t="str">
            <v>(Linnaeus, 1758)</v>
          </cell>
          <cell r="F3164" t="str">
            <v>NR</v>
          </cell>
          <cell r="G3164" t="str">
            <v>NR</v>
          </cell>
          <cell r="M3164" t="str">
            <v>Y</v>
          </cell>
          <cell r="N3164" t="str">
            <v>Y</v>
          </cell>
          <cell r="X3164" t="str">
            <v>Asio otus and A. abyssinicus (Sibley and Monroe 1990, 1993) are retained as separate species contra Cramp (1985) and Dowsett and Forbes-Watson (1993) who include abyssinicus as a subspecies of A. otus.</v>
          </cell>
        </row>
        <row r="3165">
          <cell r="C3165" t="str">
            <v>Long-eared Owl</v>
          </cell>
          <cell r="D3165" t="str">
            <v>Asio otus</v>
          </cell>
          <cell r="E3165" t="str">
            <v>(Linnaeus, 1758)</v>
          </cell>
          <cell r="F3165" t="str">
            <v>R</v>
          </cell>
          <cell r="G3165" t="str">
            <v>LC</v>
          </cell>
          <cell r="H3165" t="str">
            <v>Y</v>
          </cell>
          <cell r="I3165" t="str">
            <v>Y</v>
          </cell>
          <cell r="Q3165" t="str">
            <v>Y</v>
          </cell>
          <cell r="R3165" t="str">
            <v>Y</v>
          </cell>
          <cell r="X3165" t="str">
            <v>Asio otus and A. abyssinicus (Sibley and Monroe 1990, 1993) are retained as separate species contra Cramp (1985) and Dowsett and Forbes-Watson (1993) who include abyssinicus as a subspecies of A. otus.</v>
          </cell>
        </row>
        <row r="3166">
          <cell r="C3166" t="str">
            <v>Abyssinian Owl</v>
          </cell>
          <cell r="D3166" t="str">
            <v>Asio abyssinicus</v>
          </cell>
          <cell r="E3166" t="str">
            <v>(Guérin-Méneville, 1843)</v>
          </cell>
          <cell r="F3166" t="str">
            <v>R</v>
          </cell>
          <cell r="G3166" t="str">
            <v>LC</v>
          </cell>
          <cell r="Q3166" t="str">
            <v>Y</v>
          </cell>
          <cell r="X3166" t="str">
            <v>Asio otus and A. abyssinicus (Sibley and Monroe 1990, 1993) are retained as separate species contra Cramp (1985) and Dowsett and Forbes-Watson (1993) who include abyssinicus as a subspecies of A. otus.</v>
          </cell>
        </row>
        <row r="3167">
          <cell r="C3167" t="str">
            <v>Madagascar Owl</v>
          </cell>
          <cell r="D3167" t="str">
            <v>Asio madagascariensis</v>
          </cell>
          <cell r="E3167" t="str">
            <v>(Smith, 1834)</v>
          </cell>
          <cell r="F3167" t="str">
            <v>R</v>
          </cell>
          <cell r="G3167" t="str">
            <v>LC</v>
          </cell>
          <cell r="N3167" t="str">
            <v>Y</v>
          </cell>
          <cell r="Q3167" t="str">
            <v>Y</v>
          </cell>
          <cell r="W3167" t="str">
            <v>Madagascar Long-eared Owl (7)</v>
          </cell>
        </row>
        <row r="3168">
          <cell r="C3168" t="str">
            <v>Short-eared Owl</v>
          </cell>
          <cell r="D3168" t="str">
            <v>Asio flammeus</v>
          </cell>
          <cell r="E3168" t="str">
            <v>(Pontoppidan, 1763)</v>
          </cell>
          <cell r="F3168" t="str">
            <v>R</v>
          </cell>
          <cell r="G3168" t="str">
            <v>LC</v>
          </cell>
          <cell r="H3168" t="str">
            <v>Y</v>
          </cell>
          <cell r="I3168" t="str">
            <v>Y</v>
          </cell>
          <cell r="M3168" t="str">
            <v>Y</v>
          </cell>
          <cell r="N3168" t="str">
            <v>Y</v>
          </cell>
          <cell r="P3168" t="str">
            <v>Y</v>
          </cell>
          <cell r="Q3168" t="str">
            <v>Y</v>
          </cell>
          <cell r="R3168" t="str">
            <v>Y</v>
          </cell>
        </row>
        <row r="3169">
          <cell r="C3169" t="str">
            <v>Marsh Owl</v>
          </cell>
          <cell r="D3169" t="str">
            <v>Asio capensis</v>
          </cell>
          <cell r="E3169" t="str">
            <v>(Smith, 1834)</v>
          </cell>
          <cell r="F3169" t="str">
            <v>R</v>
          </cell>
          <cell r="G3169" t="str">
            <v>LC</v>
          </cell>
          <cell r="H3169" t="str">
            <v>Y</v>
          </cell>
          <cell r="M3169" t="str">
            <v>Y</v>
          </cell>
          <cell r="N3169" t="str">
            <v>Y</v>
          </cell>
          <cell r="Q3169" t="str">
            <v>Y</v>
          </cell>
        </row>
        <row r="3170">
          <cell r="C3170" t="str">
            <v>Tawny Frogmouth</v>
          </cell>
          <cell r="D3170" t="str">
            <v>Podargus strigoides</v>
          </cell>
          <cell r="E3170" t="str">
            <v>(Latham, 1801)</v>
          </cell>
          <cell r="F3170" t="str">
            <v>R</v>
          </cell>
          <cell r="G3170" t="str">
            <v>LC</v>
          </cell>
          <cell r="L3170" t="str">
            <v>Y</v>
          </cell>
          <cell r="Q3170" t="str">
            <v>Y</v>
          </cell>
        </row>
        <row r="3171">
          <cell r="C3171" t="str">
            <v>Papuan Frogmouth</v>
          </cell>
          <cell r="D3171" t="str">
            <v>Podargus papuensis</v>
          </cell>
          <cell r="E3171" t="str">
            <v>Quoy &amp; Gaimard, 1830</v>
          </cell>
          <cell r="F3171" t="str">
            <v>R</v>
          </cell>
          <cell r="G3171" t="str">
            <v>LC</v>
          </cell>
          <cell r="L3171" t="str">
            <v>Y</v>
          </cell>
          <cell r="Q3171" t="str">
            <v>Y</v>
          </cell>
        </row>
        <row r="3172">
          <cell r="D3172" t="str">
            <v>Podargus ocellatus</v>
          </cell>
          <cell r="E3172" t="str">
            <v>Quoy &amp; Gaimard, 1830</v>
          </cell>
          <cell r="F3172" t="str">
            <v>NR</v>
          </cell>
          <cell r="G3172" t="str">
            <v>NR</v>
          </cell>
          <cell r="L3172" t="str">
            <v>Y</v>
          </cell>
          <cell r="Q3172" t="str">
            <v>Y</v>
          </cell>
          <cell r="X3172" t="str">
            <v>Podargus ocellatus (Sibley and Monroe 1990, 1993) has been split into P. ocellatus and Rigidipenna inexpectata following Cleere et al. (2007).</v>
          </cell>
        </row>
        <row r="3173">
          <cell r="C3173" t="str">
            <v>Marbled Frogmouth</v>
          </cell>
          <cell r="D3173" t="str">
            <v>Podargus ocellatus</v>
          </cell>
          <cell r="E3173" t="str">
            <v>Quoy &amp; Gaimard, 1830</v>
          </cell>
          <cell r="F3173" t="str">
            <v>R</v>
          </cell>
          <cell r="G3173" t="str">
            <v>LC</v>
          </cell>
          <cell r="T3173" t="str">
            <v>Y</v>
          </cell>
          <cell r="U3173" t="str">
            <v>Cleere et al. (2007)</v>
          </cell>
          <cell r="X3173" t="str">
            <v>Podargus ocellatus (Sibley and Monroe 1990, 1993) has been split into P. ocellatus and Rigidipenna inexpectata following Cleere et al. (2007).</v>
          </cell>
        </row>
        <row r="3174">
          <cell r="C3174" t="str">
            <v>Solomon Islands Frogmouth</v>
          </cell>
          <cell r="D3174" t="str">
            <v>Rigidipenna inexpectata</v>
          </cell>
          <cell r="E3174" t="str">
            <v>E. Hartert, 1901</v>
          </cell>
          <cell r="F3174" t="str">
            <v>R</v>
          </cell>
          <cell r="G3174" t="str">
            <v>LC</v>
          </cell>
          <cell r="T3174" t="str">
            <v>Y</v>
          </cell>
          <cell r="U3174" t="str">
            <v>Cleere et al. (2007)</v>
          </cell>
          <cell r="X3174" t="str">
            <v>Podargus ocellatus (Sibley and Monroe 1990, 1993) has been split into P. ocellatus and Rigidipenna inexpectata following Cleere et al. (2007).</v>
          </cell>
        </row>
        <row r="3175">
          <cell r="C3175" t="str">
            <v>Large Frogmouth</v>
          </cell>
          <cell r="D3175" t="str">
            <v>Batrachostomus auritus</v>
          </cell>
          <cell r="E3175" t="str">
            <v>(Gray, 1829)</v>
          </cell>
          <cell r="F3175" t="str">
            <v>R</v>
          </cell>
          <cell r="G3175" t="str">
            <v>NT</v>
          </cell>
          <cell r="Q3175" t="str">
            <v>Y</v>
          </cell>
        </row>
        <row r="3176">
          <cell r="C3176" t="str">
            <v>Dulit Frogmouth</v>
          </cell>
          <cell r="D3176" t="str">
            <v>Batrachostomus harterti</v>
          </cell>
          <cell r="E3176" t="str">
            <v>Sharpe, 1892</v>
          </cell>
          <cell r="F3176" t="str">
            <v>R</v>
          </cell>
          <cell r="G3176" t="str">
            <v>NT</v>
          </cell>
          <cell r="Q3176" t="str">
            <v>Y</v>
          </cell>
        </row>
        <row r="3177">
          <cell r="C3177" t="str">
            <v>Philippine Frogmouth</v>
          </cell>
          <cell r="D3177" t="str">
            <v>Batrachostomus septimus</v>
          </cell>
          <cell r="E3177" t="str">
            <v>Tweeddale, 1877</v>
          </cell>
          <cell r="F3177" t="str">
            <v>R</v>
          </cell>
          <cell r="G3177" t="str">
            <v>LC</v>
          </cell>
          <cell r="Q3177" t="str">
            <v>Y</v>
          </cell>
        </row>
        <row r="3178">
          <cell r="C3178" t="str">
            <v>Gould's Frogmouth</v>
          </cell>
          <cell r="D3178" t="str">
            <v>Batrachostomus stellatus</v>
          </cell>
          <cell r="E3178" t="str">
            <v>(Gould, 1837)</v>
          </cell>
          <cell r="F3178" t="str">
            <v>R</v>
          </cell>
          <cell r="G3178" t="str">
            <v>NT</v>
          </cell>
          <cell r="Q3178" t="str">
            <v>Y</v>
          </cell>
        </row>
        <row r="3179">
          <cell r="C3179" t="str">
            <v>Sri Lanka Frogmouth</v>
          </cell>
          <cell r="D3179" t="str">
            <v>Batrachostomus moniliger</v>
          </cell>
          <cell r="E3179" t="str">
            <v>Blyth, 1846</v>
          </cell>
          <cell r="F3179" t="str">
            <v>R</v>
          </cell>
          <cell r="G3179" t="str">
            <v>LC</v>
          </cell>
          <cell r="Q3179" t="str">
            <v>Y</v>
          </cell>
          <cell r="W3179" t="str">
            <v>Ceylon Frogmouth (10)</v>
          </cell>
        </row>
        <row r="3180">
          <cell r="C3180" t="str">
            <v>Hodgson's Frogmouth</v>
          </cell>
          <cell r="D3180" t="str">
            <v>Batrachostomus hodgsoni</v>
          </cell>
          <cell r="E3180" t="str">
            <v>(Gray, 1859)</v>
          </cell>
          <cell r="F3180" t="str">
            <v>R</v>
          </cell>
          <cell r="G3180" t="str">
            <v>LC</v>
          </cell>
          <cell r="Q3180" t="str">
            <v>Y</v>
          </cell>
        </row>
        <row r="3181">
          <cell r="C3181" t="str">
            <v>Short-tailed Frogmouth</v>
          </cell>
          <cell r="D3181" t="str">
            <v>Batrachostomus poliolophus</v>
          </cell>
          <cell r="E3181" t="str">
            <v>Hartert, 1892</v>
          </cell>
          <cell r="F3181" t="str">
            <v>R</v>
          </cell>
          <cell r="G3181" t="str">
            <v>NT</v>
          </cell>
          <cell r="Q3181" t="str">
            <v>Y</v>
          </cell>
        </row>
        <row r="3182">
          <cell r="C3182" t="str">
            <v>Bornean Frogmouth</v>
          </cell>
          <cell r="D3182" t="str">
            <v>Batrachostomus mixtus</v>
          </cell>
          <cell r="E3182" t="str">
            <v>Sharpe, 1892</v>
          </cell>
          <cell r="F3182" t="str">
            <v>R</v>
          </cell>
          <cell r="G3182" t="str">
            <v>NT</v>
          </cell>
          <cell r="Q3182" t="str">
            <v>Y</v>
          </cell>
        </row>
        <row r="3183">
          <cell r="C3183" t="str">
            <v>Blyth's Frogmouth</v>
          </cell>
          <cell r="D3183" t="str">
            <v>Batrachostomus affinis</v>
          </cell>
          <cell r="E3183" t="str">
            <v>Blyth, 1847</v>
          </cell>
          <cell r="F3183" t="str">
            <v>R</v>
          </cell>
          <cell r="G3183" t="str">
            <v>LC</v>
          </cell>
          <cell r="Q3183" t="str">
            <v>Y</v>
          </cell>
        </row>
        <row r="3184">
          <cell r="C3184" t="str">
            <v>Javan Frogmouth</v>
          </cell>
          <cell r="D3184" t="str">
            <v>Batrachostomus javensis</v>
          </cell>
          <cell r="E3184" t="str">
            <v>(Horsfield, 1821)</v>
          </cell>
          <cell r="F3184" t="str">
            <v>R</v>
          </cell>
          <cell r="G3184" t="str">
            <v>LC</v>
          </cell>
          <cell r="Q3184" t="str">
            <v>Y</v>
          </cell>
          <cell r="X3184" t="str">
            <v>B. pygmaeus described as new to science by Alviola (1997) but this treatment has not been adopted by the BirdLife Taxonomic Working Group, which follows Holyoak (1999) and Dickinson (2003) in regarding pygmaeus as an example of B. javensis.</v>
          </cell>
        </row>
        <row r="3185">
          <cell r="C3185" t="str">
            <v>Sunda Frogmouth</v>
          </cell>
          <cell r="D3185" t="str">
            <v>Batrachostomus cornutus</v>
          </cell>
          <cell r="E3185" t="str">
            <v>(Temminck, 1822)</v>
          </cell>
          <cell r="F3185" t="str">
            <v>R</v>
          </cell>
          <cell r="G3185" t="str">
            <v>LC</v>
          </cell>
          <cell r="Q3185" t="str">
            <v>Y</v>
          </cell>
        </row>
        <row r="3186">
          <cell r="D3186" t="str">
            <v>Batrachostomus pygmaeus</v>
          </cell>
          <cell r="E3186" t="str">
            <v>(Alviola, 1997)</v>
          </cell>
          <cell r="F3186" t="str">
            <v>NR</v>
          </cell>
          <cell r="G3186" t="str">
            <v>NR</v>
          </cell>
          <cell r="T3186" t="str">
            <v>Y</v>
          </cell>
          <cell r="U3186" t="str">
            <v>Alviola (1997)</v>
          </cell>
          <cell r="X3186" t="str">
            <v>Described as new to science by Alviola (1997) but this treatment has not been adopted by the BirdLife Taxonomic Working Group, which follows Holyoak (1999) and Dickinson (2003) in regarding pygmaeus as an example of B. javensis.</v>
          </cell>
        </row>
        <row r="3187">
          <cell r="C3187" t="str">
            <v>Oilbird</v>
          </cell>
          <cell r="D3187" t="str">
            <v>Steatornis caripensis</v>
          </cell>
          <cell r="E3187" t="str">
            <v>Humboldt, 1817</v>
          </cell>
          <cell r="F3187" t="str">
            <v>R</v>
          </cell>
          <cell r="G3187" t="str">
            <v>LC</v>
          </cell>
          <cell r="I3187" t="str">
            <v>Y</v>
          </cell>
          <cell r="P3187" t="str">
            <v>Y</v>
          </cell>
          <cell r="Q3187" t="str">
            <v>Y</v>
          </cell>
          <cell r="R3187" t="str">
            <v>Y</v>
          </cell>
        </row>
        <row r="3188">
          <cell r="C3188" t="str">
            <v>Great Potoo</v>
          </cell>
          <cell r="D3188" t="str">
            <v>Nyctibius grandis</v>
          </cell>
          <cell r="E3188" t="str">
            <v>(Gmelin, 1789)</v>
          </cell>
          <cell r="F3188" t="str">
            <v>R</v>
          </cell>
          <cell r="G3188" t="str">
            <v>LC</v>
          </cell>
          <cell r="I3188" t="str">
            <v>Y</v>
          </cell>
          <cell r="P3188" t="str">
            <v>Y</v>
          </cell>
          <cell r="Q3188" t="str">
            <v>Y</v>
          </cell>
          <cell r="R3188" t="str">
            <v>Y</v>
          </cell>
        </row>
        <row r="3189">
          <cell r="C3189" t="str">
            <v>Long-tailed Potoo</v>
          </cell>
          <cell r="D3189" t="str">
            <v>Nyctibius aethereus</v>
          </cell>
          <cell r="E3189" t="str">
            <v>(Wied, 1820)</v>
          </cell>
          <cell r="F3189" t="str">
            <v>R</v>
          </cell>
          <cell r="G3189" t="str">
            <v>LC</v>
          </cell>
          <cell r="P3189" t="str">
            <v>Y</v>
          </cell>
          <cell r="Q3189" t="str">
            <v>Y</v>
          </cell>
          <cell r="R3189" t="str">
            <v>Y</v>
          </cell>
        </row>
        <row r="3190">
          <cell r="C3190" t="str">
            <v>Northern Potoo</v>
          </cell>
          <cell r="D3190" t="str">
            <v>Nyctibius jamaicensis</v>
          </cell>
          <cell r="E3190" t="str">
            <v>(Gmelin, 1789)</v>
          </cell>
          <cell r="F3190" t="str">
            <v>R</v>
          </cell>
          <cell r="G3190" t="str">
            <v>LC</v>
          </cell>
          <cell r="I3190" t="str">
            <v>Y</v>
          </cell>
          <cell r="Q3190" t="str">
            <v>Y</v>
          </cell>
          <cell r="W3190" t="str">
            <v>Common Potoo (10)</v>
          </cell>
        </row>
        <row r="3191">
          <cell r="C3191" t="str">
            <v>Grey Potoo</v>
          </cell>
          <cell r="D3191" t="str">
            <v>Nyctibius griseus</v>
          </cell>
          <cell r="E3191" t="str">
            <v>(Gmelin, 1789)</v>
          </cell>
          <cell r="F3191" t="str">
            <v>R</v>
          </cell>
          <cell r="G3191" t="str">
            <v>LC</v>
          </cell>
          <cell r="I3191" t="str">
            <v>Y</v>
          </cell>
          <cell r="P3191" t="str">
            <v>Y</v>
          </cell>
          <cell r="Q3191" t="str">
            <v>Y</v>
          </cell>
          <cell r="R3191" t="str">
            <v>Y</v>
          </cell>
          <cell r="W3191" t="str">
            <v>Common Potoo (2); Common Potoo (9); Common Potoo (15)</v>
          </cell>
        </row>
        <row r="3192">
          <cell r="C3192" t="str">
            <v>Andean Potoo</v>
          </cell>
          <cell r="D3192" t="str">
            <v>Nyctibius maculosus</v>
          </cell>
          <cell r="E3192" t="str">
            <v>Ridgway, 1912</v>
          </cell>
          <cell r="F3192" t="str">
            <v>R</v>
          </cell>
          <cell r="G3192" t="str">
            <v>LC</v>
          </cell>
          <cell r="P3192" t="str">
            <v>Y</v>
          </cell>
          <cell r="Q3192" t="str">
            <v>Y</v>
          </cell>
          <cell r="R3192" t="str">
            <v>Y</v>
          </cell>
        </row>
        <row r="3193">
          <cell r="C3193" t="str">
            <v>White-winged Potoo</v>
          </cell>
          <cell r="D3193" t="str">
            <v>Nyctibius leucopterus</v>
          </cell>
          <cell r="E3193" t="str">
            <v>(Wied, 1821)</v>
          </cell>
          <cell r="F3193" t="str">
            <v>R</v>
          </cell>
          <cell r="G3193" t="str">
            <v>LC</v>
          </cell>
          <cell r="P3193" t="str">
            <v>Y</v>
          </cell>
          <cell r="Q3193" t="str">
            <v>Y</v>
          </cell>
          <cell r="R3193" t="str">
            <v>Y</v>
          </cell>
        </row>
        <row r="3194">
          <cell r="C3194" t="str">
            <v>Rufous Potoo</v>
          </cell>
          <cell r="D3194" t="str">
            <v>Nyctibius bracteatus</v>
          </cell>
          <cell r="E3194" t="str">
            <v>Gould, 1846</v>
          </cell>
          <cell r="F3194" t="str">
            <v>R</v>
          </cell>
          <cell r="G3194" t="str">
            <v>LC</v>
          </cell>
          <cell r="P3194" t="str">
            <v>Y</v>
          </cell>
          <cell r="Q3194" t="str">
            <v>Y</v>
          </cell>
          <cell r="R3194" t="str">
            <v>Y</v>
          </cell>
        </row>
        <row r="3195">
          <cell r="C3195" t="str">
            <v>Short-tailed Nighthawk</v>
          </cell>
          <cell r="D3195" t="str">
            <v>Lurocalis semitorquatus</v>
          </cell>
          <cell r="E3195" t="str">
            <v>(Gmelin, 1789)</v>
          </cell>
          <cell r="F3195" t="str">
            <v>R</v>
          </cell>
          <cell r="G3195" t="str">
            <v>LC</v>
          </cell>
          <cell r="I3195" t="str">
            <v>Y</v>
          </cell>
          <cell r="P3195" t="str">
            <v>Y</v>
          </cell>
          <cell r="Q3195" t="str">
            <v>Y</v>
          </cell>
          <cell r="R3195" t="str">
            <v>Y</v>
          </cell>
        </row>
        <row r="3196">
          <cell r="C3196" t="str">
            <v>Rufous-bellied Nighthawk</v>
          </cell>
          <cell r="D3196" t="str">
            <v>Lurocalis rufiventris</v>
          </cell>
          <cell r="E3196" t="str">
            <v>Taczanowski, 1884</v>
          </cell>
          <cell r="F3196" t="str">
            <v>R</v>
          </cell>
          <cell r="G3196" t="str">
            <v>LC</v>
          </cell>
          <cell r="P3196" t="str">
            <v>Y</v>
          </cell>
          <cell r="Q3196" t="str">
            <v>Y</v>
          </cell>
          <cell r="R3196" t="str">
            <v>Y</v>
          </cell>
        </row>
        <row r="3197">
          <cell r="C3197" t="str">
            <v>Least Nighthawk</v>
          </cell>
          <cell r="D3197" t="str">
            <v>Chordeiles pusillus</v>
          </cell>
          <cell r="E3197" t="str">
            <v>Gould, 1861</v>
          </cell>
          <cell r="F3197" t="str">
            <v>R</v>
          </cell>
          <cell r="G3197" t="str">
            <v>LC</v>
          </cell>
          <cell r="P3197" t="str">
            <v>Y</v>
          </cell>
          <cell r="Q3197" t="str">
            <v>Y</v>
          </cell>
          <cell r="R3197" t="str">
            <v>Y</v>
          </cell>
        </row>
        <row r="3198">
          <cell r="C3198" t="str">
            <v>Sand-coloured Nighthawk</v>
          </cell>
          <cell r="D3198" t="str">
            <v>Chordeiles rupestris</v>
          </cell>
          <cell r="E3198" t="str">
            <v>(Spix, 1825)</v>
          </cell>
          <cell r="F3198" t="str">
            <v>R</v>
          </cell>
          <cell r="G3198" t="str">
            <v>LC</v>
          </cell>
          <cell r="P3198" t="str">
            <v>Y</v>
          </cell>
          <cell r="Q3198" t="str">
            <v>Y</v>
          </cell>
          <cell r="R3198" t="str">
            <v>Y</v>
          </cell>
          <cell r="W3198" t="str">
            <v>Sand-colored Nighthawk (9); Sand-colored Nighthawk (10); Sand-colored Nighthawk (11); Sand-colored Nighthawk (15)</v>
          </cell>
        </row>
        <row r="3199">
          <cell r="C3199" t="str">
            <v>Lesser Nighthawk</v>
          </cell>
          <cell r="D3199" t="str">
            <v>Chordeiles acutipennis</v>
          </cell>
          <cell r="E3199" t="str">
            <v>(Hermann, 1783)</v>
          </cell>
          <cell r="F3199" t="str">
            <v>R</v>
          </cell>
          <cell r="G3199" t="str">
            <v>LC</v>
          </cell>
          <cell r="I3199" t="str">
            <v>Y</v>
          </cell>
          <cell r="P3199" t="str">
            <v>Y</v>
          </cell>
          <cell r="Q3199" t="str">
            <v>Y</v>
          </cell>
          <cell r="R3199" t="str">
            <v>Y</v>
          </cell>
        </row>
        <row r="3200">
          <cell r="C3200" t="str">
            <v>Common Nighthawk</v>
          </cell>
          <cell r="D3200" t="str">
            <v>Chordeiles minor</v>
          </cell>
          <cell r="E3200" t="str">
            <v>(Forster, 1771)</v>
          </cell>
          <cell r="F3200" t="str">
            <v>R</v>
          </cell>
          <cell r="G3200" t="str">
            <v>LC</v>
          </cell>
          <cell r="H3200" t="str">
            <v>Y</v>
          </cell>
          <cell r="I3200" t="str">
            <v>Y</v>
          </cell>
          <cell r="M3200" t="str">
            <v>Y</v>
          </cell>
          <cell r="P3200" t="str">
            <v>Y</v>
          </cell>
          <cell r="Q3200" t="str">
            <v>Y</v>
          </cell>
          <cell r="R3200" t="str">
            <v>Y</v>
          </cell>
        </row>
        <row r="3201">
          <cell r="C3201" t="str">
            <v>Antillean Nighthawk</v>
          </cell>
          <cell r="D3201" t="str">
            <v>Chordeiles gundlachii</v>
          </cell>
          <cell r="E3201" t="str">
            <v>Lawrence, 1856</v>
          </cell>
          <cell r="F3201" t="str">
            <v>R</v>
          </cell>
          <cell r="G3201" t="str">
            <v>LC</v>
          </cell>
          <cell r="I3201" t="str">
            <v>Y</v>
          </cell>
          <cell r="P3201" t="str">
            <v>Y</v>
          </cell>
          <cell r="Q3201" t="str">
            <v>Y</v>
          </cell>
          <cell r="R3201" t="str">
            <v>Y</v>
          </cell>
        </row>
        <row r="3202">
          <cell r="C3202" t="str">
            <v>Plain-tailed Nighthawk</v>
          </cell>
          <cell r="D3202" t="str">
            <v>Nyctiprogne vielliardi</v>
          </cell>
          <cell r="E3202" t="str">
            <v>Lencioni-Neto, 1994</v>
          </cell>
          <cell r="F3202" t="str">
            <v>R</v>
          </cell>
          <cell r="G3202" t="str">
            <v>NT</v>
          </cell>
          <cell r="P3202" t="str">
            <v>Y</v>
          </cell>
          <cell r="W3202" t="str">
            <v>Bahian Nighthawk (9)</v>
          </cell>
          <cell r="X3202" t="str">
            <v>Use of the genus Nyctiprogne follows SACC (2006).</v>
          </cell>
        </row>
        <row r="3203">
          <cell r="C3203" t="str">
            <v>Band-tailed Nighthawk</v>
          </cell>
          <cell r="D3203" t="str">
            <v>Nyctiprogne leucopyga</v>
          </cell>
          <cell r="E3203" t="str">
            <v>(Spix, 1825)</v>
          </cell>
          <cell r="F3203" t="str">
            <v>R</v>
          </cell>
          <cell r="G3203" t="str">
            <v>LC</v>
          </cell>
          <cell r="P3203" t="str">
            <v>Y</v>
          </cell>
          <cell r="Q3203" t="str">
            <v>Y</v>
          </cell>
          <cell r="R3203" t="str">
            <v>Y</v>
          </cell>
        </row>
        <row r="3204">
          <cell r="C3204" t="str">
            <v>Nacunda Nighthawk</v>
          </cell>
          <cell r="D3204" t="str">
            <v>Podager nacunda</v>
          </cell>
          <cell r="E3204" t="str">
            <v>(Vieillot, 1817)</v>
          </cell>
          <cell r="F3204" t="str">
            <v>R</v>
          </cell>
          <cell r="G3204" t="str">
            <v>LC</v>
          </cell>
          <cell r="P3204" t="str">
            <v>Y</v>
          </cell>
          <cell r="Q3204" t="str">
            <v>Y</v>
          </cell>
          <cell r="R3204" t="str">
            <v>Y</v>
          </cell>
        </row>
        <row r="3205">
          <cell r="C3205" t="str">
            <v>Spotted Eared-nightjar</v>
          </cell>
          <cell r="D3205" t="str">
            <v>Eurostopodus argus</v>
          </cell>
          <cell r="E3205" t="str">
            <v>Hartert, 1892</v>
          </cell>
          <cell r="F3205" t="str">
            <v>R</v>
          </cell>
          <cell r="G3205" t="str">
            <v>LC</v>
          </cell>
          <cell r="L3205" t="str">
            <v>Y</v>
          </cell>
          <cell r="Q3205" t="str">
            <v>Y</v>
          </cell>
          <cell r="W3205" t="str">
            <v>Spotted Nightjar (5); Spotted Nightjar (15)</v>
          </cell>
        </row>
        <row r="3206">
          <cell r="C3206" t="str">
            <v>White-throated Eared-nightjar</v>
          </cell>
          <cell r="D3206" t="str">
            <v>Eurostopodus mystacalis</v>
          </cell>
          <cell r="E3206" t="str">
            <v>(Temminck, 1826)</v>
          </cell>
          <cell r="F3206" t="str">
            <v>R</v>
          </cell>
          <cell r="G3206" t="str">
            <v>LC</v>
          </cell>
          <cell r="L3206" t="str">
            <v>Y</v>
          </cell>
          <cell r="Q3206" t="str">
            <v>Y</v>
          </cell>
          <cell r="W3206" t="str">
            <v>White-throated Nightjar (5); White-throated Nightjar (15)</v>
          </cell>
        </row>
        <row r="3207">
          <cell r="C3207" t="str">
            <v>Sulawesi Eared-nightjar</v>
          </cell>
          <cell r="D3207" t="str">
            <v>Eurostopodus diabolicus</v>
          </cell>
          <cell r="E3207" t="str">
            <v>Stresemann, 1931</v>
          </cell>
          <cell r="F3207" t="str">
            <v>R</v>
          </cell>
          <cell r="G3207" t="str">
            <v>VU</v>
          </cell>
          <cell r="Q3207" t="str">
            <v>Y</v>
          </cell>
          <cell r="W3207" t="str">
            <v>Satanic Eared-Nightjar (10); Satanic Nightjar (15)</v>
          </cell>
        </row>
        <row r="3208">
          <cell r="C3208" t="str">
            <v>Papuan Eared-nightjar</v>
          </cell>
          <cell r="D3208" t="str">
            <v>Eurostopodus papuensis</v>
          </cell>
          <cell r="E3208" t="str">
            <v>(Schlegel, 1866)</v>
          </cell>
          <cell r="F3208" t="str">
            <v>R</v>
          </cell>
          <cell r="G3208" t="str">
            <v>LC</v>
          </cell>
          <cell r="Q3208" t="str">
            <v>Y</v>
          </cell>
          <cell r="W3208" t="str">
            <v>Papuan Nightjar (15)</v>
          </cell>
        </row>
        <row r="3209">
          <cell r="C3209" t="str">
            <v>Mountain Eared-nightjar</v>
          </cell>
          <cell r="D3209" t="str">
            <v>Eurostopodus archboldi</v>
          </cell>
          <cell r="E3209" t="str">
            <v>(Mayr &amp; R&amp;, 1935)</v>
          </cell>
          <cell r="F3209" t="str">
            <v>R</v>
          </cell>
          <cell r="G3209" t="str">
            <v>LC</v>
          </cell>
          <cell r="Q3209" t="str">
            <v>Y</v>
          </cell>
          <cell r="W3209" t="str">
            <v>Cloud-forest Nightjar (15)</v>
          </cell>
        </row>
        <row r="3210">
          <cell r="C3210" t="str">
            <v>Malaysian Eared-nightjar</v>
          </cell>
          <cell r="D3210" t="str">
            <v>Eurostopodus temminckii</v>
          </cell>
          <cell r="E3210" t="str">
            <v>(Gould, 1838)</v>
          </cell>
          <cell r="F3210" t="str">
            <v>R</v>
          </cell>
          <cell r="G3210" t="str">
            <v>LC</v>
          </cell>
          <cell r="Q3210" t="str">
            <v>Y</v>
          </cell>
          <cell r="W3210" t="str">
            <v>Malaysian Eared Nightjar (15)</v>
          </cell>
        </row>
        <row r="3211">
          <cell r="C3211" t="str">
            <v>Great Eared-nightjar</v>
          </cell>
          <cell r="D3211" t="str">
            <v>Eurostopodus macrotis</v>
          </cell>
          <cell r="E3211" t="str">
            <v>(Vigors, 1831)</v>
          </cell>
          <cell r="F3211" t="str">
            <v>R</v>
          </cell>
          <cell r="G3211" t="str">
            <v>LC</v>
          </cell>
          <cell r="Q3211" t="str">
            <v>Y</v>
          </cell>
          <cell r="W3211" t="str">
            <v>Great Eared Nightjar (15)</v>
          </cell>
        </row>
        <row r="3212">
          <cell r="C3212" t="str">
            <v>Common Pauraque</v>
          </cell>
          <cell r="D3212" t="str">
            <v>Nyctidromus albicollis</v>
          </cell>
          <cell r="E3212" t="str">
            <v>(Gmelin, 1789)</v>
          </cell>
          <cell r="F3212" t="str">
            <v>R</v>
          </cell>
          <cell r="G3212" t="str">
            <v>LC</v>
          </cell>
          <cell r="I3212" t="str">
            <v>Y</v>
          </cell>
          <cell r="P3212" t="str">
            <v>Y</v>
          </cell>
          <cell r="Q3212" t="str">
            <v>Y</v>
          </cell>
          <cell r="R3212" t="str">
            <v>Y</v>
          </cell>
          <cell r="W3212" t="str">
            <v>Pauraque (10); Pauraque (11); Pauraque (15)</v>
          </cell>
        </row>
        <row r="3213">
          <cell r="C3213" t="str">
            <v>Common Poorwill</v>
          </cell>
          <cell r="D3213" t="str">
            <v>Phalaenoptilus nuttallii</v>
          </cell>
          <cell r="E3213" t="str">
            <v>(Audubon, 1844)</v>
          </cell>
          <cell r="F3213" t="str">
            <v>R</v>
          </cell>
          <cell r="G3213" t="str">
            <v>LC</v>
          </cell>
          <cell r="I3213" t="str">
            <v>Y</v>
          </cell>
          <cell r="Q3213" t="str">
            <v>Y</v>
          </cell>
          <cell r="R3213" t="str">
            <v>Y</v>
          </cell>
        </row>
        <row r="3214">
          <cell r="C3214" t="str">
            <v>Jamaican Pauraque</v>
          </cell>
          <cell r="D3214" t="str">
            <v>Siphonorhis americana</v>
          </cell>
          <cell r="E3214" t="str">
            <v>(Linnaeus, 1758)</v>
          </cell>
          <cell r="F3214" t="str">
            <v>R</v>
          </cell>
          <cell r="G3214" t="str">
            <v>CR</v>
          </cell>
          <cell r="I3214" t="str">
            <v>Y</v>
          </cell>
          <cell r="Q3214" t="str">
            <v>Y</v>
          </cell>
          <cell r="R3214" t="str">
            <v>Y</v>
          </cell>
          <cell r="V3214" t="str">
            <v>Siphonorhis americanus (10); Siphonorhis americanus (11)</v>
          </cell>
          <cell r="W3214" t="str">
            <v>Jamaican Poorwill (10); Jamaican Poorwill (11)</v>
          </cell>
          <cell r="X3214" t="str">
            <v>Gender agreement of species name follows David and Gosselin (2002b).</v>
          </cell>
        </row>
        <row r="3215">
          <cell r="C3215" t="str">
            <v>Least Pauraque</v>
          </cell>
          <cell r="D3215" t="str">
            <v>Siphonorhis brewsteri</v>
          </cell>
          <cell r="E3215" t="str">
            <v>(Chapman, 1917)</v>
          </cell>
          <cell r="F3215" t="str">
            <v>R</v>
          </cell>
          <cell r="G3215" t="str">
            <v>NT</v>
          </cell>
          <cell r="I3215" t="str">
            <v>Y</v>
          </cell>
          <cell r="Q3215" t="str">
            <v>Y</v>
          </cell>
          <cell r="R3215" t="str">
            <v>Y</v>
          </cell>
          <cell r="W3215" t="str">
            <v>Least Poorwill (10); Least Poorwill (11); Least Poorwill (15)</v>
          </cell>
        </row>
        <row r="3216">
          <cell r="C3216" t="str">
            <v>Eared Poorwill</v>
          </cell>
          <cell r="D3216" t="str">
            <v>Nyctiphrynus mcleodii</v>
          </cell>
          <cell r="E3216" t="str">
            <v>(Brewster, 1888)</v>
          </cell>
          <cell r="F3216" t="str">
            <v>R</v>
          </cell>
          <cell r="G3216" t="str">
            <v>LC</v>
          </cell>
          <cell r="I3216" t="str">
            <v>Y</v>
          </cell>
          <cell r="Q3216" t="str">
            <v>Y</v>
          </cell>
          <cell r="R3216" t="str">
            <v>Y</v>
          </cell>
          <cell r="V3216" t="str">
            <v>Otophanes mcleodii (11)</v>
          </cell>
        </row>
        <row r="3217">
          <cell r="C3217" t="str">
            <v>Yucatan Poorwill</v>
          </cell>
          <cell r="D3217" t="str">
            <v>Nyctiphrynus yucatanicus</v>
          </cell>
          <cell r="E3217" t="str">
            <v>(Hartert, 1892)</v>
          </cell>
          <cell r="F3217" t="str">
            <v>R</v>
          </cell>
          <cell r="G3217" t="str">
            <v>LC</v>
          </cell>
          <cell r="I3217" t="str">
            <v>Y</v>
          </cell>
          <cell r="Q3217" t="str">
            <v>Y</v>
          </cell>
          <cell r="R3217" t="str">
            <v>Y</v>
          </cell>
          <cell r="V3217" t="str">
            <v>Otophanes yucatanicus (11)</v>
          </cell>
        </row>
        <row r="3218">
          <cell r="D3218" t="str">
            <v>Nyctiphrynus ocellatus</v>
          </cell>
          <cell r="E3218" t="str">
            <v>(Tschudi, 1844)</v>
          </cell>
          <cell r="F3218" t="str">
            <v>NR</v>
          </cell>
          <cell r="G3218" t="str">
            <v>NR</v>
          </cell>
          <cell r="Q3218" t="str">
            <v>Y</v>
          </cell>
          <cell r="X3218" t="str">
            <v>Nyctiphrynus ocellatus (Sibley and Monroe 1990, 1993) has been split into N. ocellatus and N. rosenbergi following SACC (2005).</v>
          </cell>
        </row>
        <row r="3219">
          <cell r="C3219" t="str">
            <v>Ocellated Poorwill</v>
          </cell>
          <cell r="D3219" t="str">
            <v>Nyctiphrynus ocellatus</v>
          </cell>
          <cell r="E3219" t="str">
            <v>(Tschudi, 1844)</v>
          </cell>
          <cell r="F3219" t="str">
            <v>R</v>
          </cell>
          <cell r="G3219" t="str">
            <v>LC</v>
          </cell>
          <cell r="I3219" t="str">
            <v>Y</v>
          </cell>
          <cell r="P3219" t="str">
            <v>Y</v>
          </cell>
          <cell r="R3219" t="str">
            <v>Y</v>
          </cell>
          <cell r="X3219" t="str">
            <v>Nyctiphrynus ocellatus (Sibley and Monroe 1990, 1993) has been split into N. ocellatus and N. rosenbergi following SACC (2005).</v>
          </cell>
        </row>
        <row r="3220">
          <cell r="C3220" t="str">
            <v>Choco Poorwill</v>
          </cell>
          <cell r="D3220" t="str">
            <v>Nyctiphrynus rosenbergi</v>
          </cell>
          <cell r="E3220" t="str">
            <v>(Hartert, 1895)</v>
          </cell>
          <cell r="F3220" t="str">
            <v>R</v>
          </cell>
          <cell r="G3220" t="str">
            <v>NT</v>
          </cell>
          <cell r="P3220" t="str">
            <v>Y</v>
          </cell>
          <cell r="R3220" t="str">
            <v>Y</v>
          </cell>
          <cell r="W3220" t="str">
            <v>Chocó Poorwill (14)</v>
          </cell>
          <cell r="X3220" t="str">
            <v>Nyctiphrynus ocellatus (Sibley and Monroe 1990, 1993) has been split into N. ocellatus and N. rosenbergi following SACC (2005).</v>
          </cell>
        </row>
        <row r="3221">
          <cell r="C3221" t="str">
            <v>Chuck-will's-widow</v>
          </cell>
          <cell r="D3221" t="str">
            <v>Caprimulgus carolinensis</v>
          </cell>
          <cell r="E3221" t="str">
            <v>Gmelin, 1789</v>
          </cell>
          <cell r="F3221" t="str">
            <v>R</v>
          </cell>
          <cell r="G3221" t="str">
            <v>LC</v>
          </cell>
          <cell r="I3221" t="str">
            <v>Y</v>
          </cell>
          <cell r="P3221" t="str">
            <v>Y</v>
          </cell>
          <cell r="Q3221" t="str">
            <v>Y</v>
          </cell>
          <cell r="R3221" t="str">
            <v>Y</v>
          </cell>
        </row>
        <row r="3222">
          <cell r="C3222" t="str">
            <v>Rufous Nightjar</v>
          </cell>
          <cell r="D3222" t="str">
            <v>Caprimulgus rufus</v>
          </cell>
          <cell r="E3222" t="str">
            <v>Boddaert, 1783</v>
          </cell>
          <cell r="F3222" t="str">
            <v>R</v>
          </cell>
          <cell r="G3222" t="str">
            <v>LC</v>
          </cell>
          <cell r="I3222" t="str">
            <v>Y</v>
          </cell>
          <cell r="P3222" t="str">
            <v>Y</v>
          </cell>
          <cell r="Q3222" t="str">
            <v>Y</v>
          </cell>
          <cell r="R3222" t="str">
            <v>Y</v>
          </cell>
          <cell r="X3222" t="str">
            <v>Caprimulgus otiosus (Stotz 1996) has been lumped into C. rufus following Sibley and Monroe (1990, 1993) and AOU (1998). Note that this taxon was treated as a species in Collar and Andrew (1988) but not subsequently.</v>
          </cell>
        </row>
        <row r="3223">
          <cell r="D3223" t="str">
            <v>Caprimulgus otiosus</v>
          </cell>
          <cell r="E3223" t="str">
            <v>(Bangs, 1911)</v>
          </cell>
          <cell r="F3223" t="str">
            <v>NR</v>
          </cell>
          <cell r="G3223" t="str">
            <v>NR</v>
          </cell>
          <cell r="R3223" t="str">
            <v>Y</v>
          </cell>
          <cell r="X3223" t="str">
            <v>Caprimulgus otiosus (Stotz 1996) has been lumped into C. rufus following Sibley and Monroe (1990, 1993) and AOU (1998). Note that this taxon was treated as a species in Collar and Andrew (1988) but not subsequently.</v>
          </cell>
        </row>
        <row r="3224">
          <cell r="D3224" t="str">
            <v>Caprimulgus cubanensis</v>
          </cell>
          <cell r="E3224" t="str">
            <v>(Lawrence, 1860)</v>
          </cell>
          <cell r="F3224" t="str">
            <v>NR</v>
          </cell>
          <cell r="G3224" t="str">
            <v>NR</v>
          </cell>
          <cell r="I3224" t="str">
            <v>Y</v>
          </cell>
          <cell r="Q3224" t="str">
            <v>Y</v>
          </cell>
          <cell r="R3224" t="str">
            <v>Y</v>
          </cell>
          <cell r="X3224" t="str">
            <v>Caprimulgus cubanensis (Sibley and Monroe 1990, 1993) has been split into C. cubanensis and C. ekmani following Garrido and Reynard (1994), contra AOU (1998). This treatment is under review by the BirdLife Taxonomic Working Group.</v>
          </cell>
        </row>
        <row r="3225">
          <cell r="C3225" t="str">
            <v>Cuban Nightjar</v>
          </cell>
          <cell r="D3225" t="str">
            <v>Caprimulgus cubanensis</v>
          </cell>
          <cell r="E3225" t="str">
            <v>(Lawrence, 1860)</v>
          </cell>
          <cell r="F3225" t="str">
            <v>R</v>
          </cell>
          <cell r="G3225" t="str">
            <v>LC</v>
          </cell>
          <cell r="T3225" t="str">
            <v>Y</v>
          </cell>
          <cell r="U3225" t="str">
            <v>Garrido and Reynard (1994)</v>
          </cell>
          <cell r="W3225" t="str">
            <v>Greater Antillean Nightjar (15)</v>
          </cell>
          <cell r="X3225" t="str">
            <v>Caprimulgus cubanensis (Sibley and Monroe 1990, 1993) has been split into C. cubanensis and C. ekmani following Garrido and Reynard (1994), contra AOU (1998). This treatment is under review by the BirdLife Taxonomic Working Group.</v>
          </cell>
        </row>
        <row r="3226">
          <cell r="C3226" t="str">
            <v>Hispaniola Nightjar</v>
          </cell>
          <cell r="D3226" t="str">
            <v>Caprimulgus ekmani</v>
          </cell>
          <cell r="E3226" t="str">
            <v>(Lönnberg, 1929)</v>
          </cell>
          <cell r="F3226" t="str">
            <v>R</v>
          </cell>
          <cell r="G3226" t="str">
            <v>LC</v>
          </cell>
          <cell r="T3226" t="str">
            <v>Y</v>
          </cell>
          <cell r="U3226" t="str">
            <v>Garrido and Reynard (1994)</v>
          </cell>
          <cell r="X3226" t="str">
            <v>Caprimulgus cubanensis (Sibley and Monroe 1990, 1993) has been split into C. cubanensis and C. ekmani following Garrido and Reynard (1994), contra AOU (1998). This treatment is under review by the BirdLife Taxonomic Working Group.</v>
          </cell>
        </row>
        <row r="3227">
          <cell r="C3227" t="str">
            <v>Tawny-collared Nightjar</v>
          </cell>
          <cell r="D3227" t="str">
            <v>Caprimulgus salvini</v>
          </cell>
          <cell r="E3227" t="str">
            <v>Hartert, 1892</v>
          </cell>
          <cell r="F3227" t="str">
            <v>R</v>
          </cell>
          <cell r="G3227" t="str">
            <v>LC</v>
          </cell>
          <cell r="I3227" t="str">
            <v>Y</v>
          </cell>
          <cell r="Q3227" t="str">
            <v>Y</v>
          </cell>
          <cell r="R3227" t="str">
            <v>Y</v>
          </cell>
        </row>
        <row r="3228">
          <cell r="C3228" t="str">
            <v>Yucatan Nightjar</v>
          </cell>
          <cell r="D3228" t="str">
            <v>Caprimulgus badius</v>
          </cell>
          <cell r="E3228" t="str">
            <v>(Bangs &amp; Peck, 1908)</v>
          </cell>
          <cell r="F3228" t="str">
            <v>R</v>
          </cell>
          <cell r="G3228" t="str">
            <v>LC</v>
          </cell>
          <cell r="I3228" t="str">
            <v>Y</v>
          </cell>
          <cell r="Q3228" t="str">
            <v>Y</v>
          </cell>
          <cell r="R3228" t="str">
            <v>Y</v>
          </cell>
        </row>
        <row r="3229">
          <cell r="C3229" t="str">
            <v>Silky-tailed Nightjar</v>
          </cell>
          <cell r="D3229" t="str">
            <v>Caprimulgus sericocaudatus</v>
          </cell>
          <cell r="E3229" t="str">
            <v>(Cassin, 1849)</v>
          </cell>
          <cell r="F3229" t="str">
            <v>R</v>
          </cell>
          <cell r="G3229" t="str">
            <v>LC</v>
          </cell>
          <cell r="P3229" t="str">
            <v>Y</v>
          </cell>
          <cell r="Q3229" t="str">
            <v>Y</v>
          </cell>
          <cell r="R3229" t="str">
            <v>Y</v>
          </cell>
        </row>
        <row r="3230">
          <cell r="C3230" t="str">
            <v>Buff-collared Nightjar</v>
          </cell>
          <cell r="D3230" t="str">
            <v>Caprimulgus ridgwayi</v>
          </cell>
          <cell r="E3230" t="str">
            <v>(Nelson, 1897)</v>
          </cell>
          <cell r="F3230" t="str">
            <v>R</v>
          </cell>
          <cell r="G3230" t="str">
            <v>LC</v>
          </cell>
          <cell r="I3230" t="str">
            <v>Y</v>
          </cell>
          <cell r="Q3230" t="str">
            <v>Y</v>
          </cell>
          <cell r="R3230" t="str">
            <v>Y</v>
          </cell>
        </row>
        <row r="3231">
          <cell r="C3231" t="str">
            <v>Whip-poor-will</v>
          </cell>
          <cell r="D3231" t="str">
            <v>Caprimulgus vociferus</v>
          </cell>
          <cell r="E3231" t="str">
            <v>Wilson, 1812</v>
          </cell>
          <cell r="F3231" t="str">
            <v>R</v>
          </cell>
          <cell r="G3231" t="str">
            <v>LC</v>
          </cell>
          <cell r="I3231" t="str">
            <v>Y</v>
          </cell>
          <cell r="Q3231" t="str">
            <v>Y</v>
          </cell>
          <cell r="R3231" t="str">
            <v>Y</v>
          </cell>
        </row>
        <row r="3232">
          <cell r="C3232" t="str">
            <v>Puerto Rican Nightjar</v>
          </cell>
          <cell r="D3232" t="str">
            <v>Caprimulgus noctitherus</v>
          </cell>
          <cell r="E3232" t="str">
            <v>(Wetmore, 1919)</v>
          </cell>
          <cell r="F3232" t="str">
            <v>R</v>
          </cell>
          <cell r="G3232" t="str">
            <v>CR</v>
          </cell>
          <cell r="I3232" t="str">
            <v>Y</v>
          </cell>
          <cell r="Q3232" t="str">
            <v>Y</v>
          </cell>
          <cell r="R3232" t="str">
            <v>Y</v>
          </cell>
        </row>
        <row r="3233">
          <cell r="C3233" t="str">
            <v>Dusky Nightjar</v>
          </cell>
          <cell r="D3233" t="str">
            <v>Caprimulgus saturatus</v>
          </cell>
          <cell r="E3233" t="str">
            <v>(Salvin, 1870)</v>
          </cell>
          <cell r="F3233" t="str">
            <v>R</v>
          </cell>
          <cell r="G3233" t="str">
            <v>LC</v>
          </cell>
          <cell r="I3233" t="str">
            <v>Y</v>
          </cell>
          <cell r="Q3233" t="str">
            <v>Y</v>
          </cell>
          <cell r="R3233" t="str">
            <v>Y</v>
          </cell>
        </row>
        <row r="3234">
          <cell r="C3234" t="str">
            <v>Band-winged Nightjar</v>
          </cell>
          <cell r="D3234" t="str">
            <v>Caprimulgus longirostris</v>
          </cell>
          <cell r="E3234" t="str">
            <v>Bonaparte, 1825</v>
          </cell>
          <cell r="F3234" t="str">
            <v>R</v>
          </cell>
          <cell r="G3234" t="str">
            <v>LC</v>
          </cell>
          <cell r="P3234" t="str">
            <v>Y</v>
          </cell>
          <cell r="Q3234" t="str">
            <v>Y</v>
          </cell>
          <cell r="R3234" t="str">
            <v>Y</v>
          </cell>
        </row>
        <row r="3235">
          <cell r="C3235" t="str">
            <v>White-tailed Nightjar</v>
          </cell>
          <cell r="D3235" t="str">
            <v>Caprimulgus cayennensis</v>
          </cell>
          <cell r="E3235" t="str">
            <v>Gmelin, 1789</v>
          </cell>
          <cell r="F3235" t="str">
            <v>R</v>
          </cell>
          <cell r="G3235" t="str">
            <v>LC</v>
          </cell>
          <cell r="I3235" t="str">
            <v>Y</v>
          </cell>
          <cell r="P3235" t="str">
            <v>Y</v>
          </cell>
          <cell r="Q3235" t="str">
            <v>Y</v>
          </cell>
          <cell r="R3235" t="str">
            <v>Y</v>
          </cell>
        </row>
        <row r="3236">
          <cell r="C3236" t="str">
            <v>Spot-tailed Nightjar</v>
          </cell>
          <cell r="D3236" t="str">
            <v>Caprimulgus maculicaudus</v>
          </cell>
          <cell r="E3236" t="str">
            <v>(Lawrence, 1862)</v>
          </cell>
          <cell r="F3236" t="str">
            <v>R</v>
          </cell>
          <cell r="G3236" t="str">
            <v>LC</v>
          </cell>
          <cell r="I3236" t="str">
            <v>Y</v>
          </cell>
          <cell r="P3236" t="str">
            <v>Y</v>
          </cell>
          <cell r="Q3236" t="str">
            <v>Y</v>
          </cell>
          <cell r="R3236" t="str">
            <v>Y</v>
          </cell>
        </row>
        <row r="3237">
          <cell r="D3237" t="str">
            <v>Caprimulgus parvulus</v>
          </cell>
          <cell r="E3237" t="str">
            <v>Gould, 1837</v>
          </cell>
          <cell r="F3237" t="str">
            <v>NR</v>
          </cell>
          <cell r="G3237" t="str">
            <v>NR</v>
          </cell>
          <cell r="Q3237" t="str">
            <v>Y</v>
          </cell>
          <cell r="R3237" t="str">
            <v>Y</v>
          </cell>
          <cell r="X3237" t="str">
            <v>Caprimulgus parvulus (Sibley and Monroe 1990, 1993) has been split into C. parvulus and C. heterurus following SACC (2006).</v>
          </cell>
        </row>
        <row r="3238">
          <cell r="C3238" t="str">
            <v>Little Nightjar</v>
          </cell>
          <cell r="D3238" t="str">
            <v>Caprimulgus parvulus</v>
          </cell>
          <cell r="E3238" t="str">
            <v>Gould, 1837</v>
          </cell>
          <cell r="F3238" t="str">
            <v>R</v>
          </cell>
          <cell r="G3238" t="str">
            <v>LC</v>
          </cell>
          <cell r="P3238" t="str">
            <v>Y</v>
          </cell>
          <cell r="X3238" t="str">
            <v>Caprimulgus parvulus (Sibley and Monroe 1990, 1993) has been split into C. parvulus and C. heterurus following SACC (2006).</v>
          </cell>
        </row>
        <row r="3239">
          <cell r="C3239" t="str">
            <v>Todd's Nightjar</v>
          </cell>
          <cell r="D3239" t="str">
            <v>Caprimulgus heterurus</v>
          </cell>
          <cell r="E3239" t="str">
            <v>(Todd, 1915)</v>
          </cell>
          <cell r="F3239" t="str">
            <v>R</v>
          </cell>
          <cell r="G3239" t="str">
            <v>LC</v>
          </cell>
          <cell r="P3239" t="str">
            <v>Y</v>
          </cell>
          <cell r="X3239" t="str">
            <v>Caprimulgus parvulus (Sibley and Monroe 1990, 1993) has been split into C. parvulus and C. heterurus following SACC (2006).</v>
          </cell>
        </row>
        <row r="3240">
          <cell r="C3240" t="str">
            <v>Scrub Nightjar</v>
          </cell>
          <cell r="D3240" t="str">
            <v>Caprimulgus anthonyi</v>
          </cell>
          <cell r="E3240" t="str">
            <v>(Chapman, 1923)</v>
          </cell>
          <cell r="F3240" t="str">
            <v>R</v>
          </cell>
          <cell r="G3240" t="str">
            <v>LC</v>
          </cell>
          <cell r="P3240" t="str">
            <v>Y</v>
          </cell>
          <cell r="Q3240" t="str">
            <v>Y</v>
          </cell>
          <cell r="R3240" t="str">
            <v>Y</v>
          </cell>
          <cell r="W3240" t="str">
            <v>Anthony's Nightjar (15)</v>
          </cell>
        </row>
        <row r="3241">
          <cell r="C3241" t="str">
            <v>Cayenne Nightjar</v>
          </cell>
          <cell r="D3241" t="str">
            <v>Caprimulgus maculosus</v>
          </cell>
          <cell r="E3241" t="str">
            <v>(Todd, 1920)</v>
          </cell>
          <cell r="F3241" t="str">
            <v>R</v>
          </cell>
          <cell r="G3241" t="str">
            <v>DD</v>
          </cell>
          <cell r="P3241" t="str">
            <v>Y</v>
          </cell>
          <cell r="Q3241" t="str">
            <v>Y</v>
          </cell>
          <cell r="R3241" t="str">
            <v>Y</v>
          </cell>
        </row>
        <row r="3242">
          <cell r="C3242" t="str">
            <v>Blackish Nightjar</v>
          </cell>
          <cell r="D3242" t="str">
            <v>Caprimulgus nigrescens</v>
          </cell>
          <cell r="E3242" t="str">
            <v>Cabanis, 1848</v>
          </cell>
          <cell r="F3242" t="str">
            <v>R</v>
          </cell>
          <cell r="G3242" t="str">
            <v>LC</v>
          </cell>
          <cell r="P3242" t="str">
            <v>Y</v>
          </cell>
          <cell r="Q3242" t="str">
            <v>Y</v>
          </cell>
          <cell r="R3242" t="str">
            <v>Y</v>
          </cell>
        </row>
        <row r="3243">
          <cell r="C3243" t="str">
            <v>Roraiman Nightjar</v>
          </cell>
          <cell r="D3243" t="str">
            <v>Caprimulgus whitelyi</v>
          </cell>
          <cell r="E3243" t="str">
            <v>(Salvin, 1885)</v>
          </cell>
          <cell r="F3243" t="str">
            <v>R</v>
          </cell>
          <cell r="G3243" t="str">
            <v>LC</v>
          </cell>
          <cell r="P3243" t="str">
            <v>Y</v>
          </cell>
          <cell r="Q3243" t="str">
            <v>Y</v>
          </cell>
          <cell r="R3243" t="str">
            <v>Y</v>
          </cell>
        </row>
        <row r="3244">
          <cell r="C3244" t="str">
            <v>Pygmy Nightjar</v>
          </cell>
          <cell r="D3244" t="str">
            <v>Caprimulgus hirundinaceus</v>
          </cell>
          <cell r="E3244" t="str">
            <v>Spix, 1825</v>
          </cell>
          <cell r="F3244" t="str">
            <v>R</v>
          </cell>
          <cell r="G3244" t="str">
            <v>LC</v>
          </cell>
          <cell r="P3244" t="str">
            <v>Y</v>
          </cell>
          <cell r="Q3244" t="str">
            <v>Y</v>
          </cell>
          <cell r="R3244" t="str">
            <v>Y</v>
          </cell>
        </row>
        <row r="3245">
          <cell r="C3245" t="str">
            <v>Brown Nightjar</v>
          </cell>
          <cell r="D3245" t="str">
            <v>Caprimulgus binotatus</v>
          </cell>
          <cell r="E3245" t="str">
            <v>Bonaparte, 1850</v>
          </cell>
          <cell r="F3245" t="str">
            <v>R</v>
          </cell>
          <cell r="G3245" t="str">
            <v>LC</v>
          </cell>
          <cell r="N3245" t="str">
            <v>Y</v>
          </cell>
          <cell r="Q3245" t="str">
            <v>Y</v>
          </cell>
        </row>
        <row r="3246">
          <cell r="C3246" t="str">
            <v>Red-necked Nightjar</v>
          </cell>
          <cell r="D3246" t="str">
            <v>Caprimulgus ruficollis</v>
          </cell>
          <cell r="E3246" t="str">
            <v>Temminck, 1820</v>
          </cell>
          <cell r="F3246" t="str">
            <v>R</v>
          </cell>
          <cell r="G3246" t="str">
            <v>LC</v>
          </cell>
          <cell r="H3246" t="str">
            <v>Y</v>
          </cell>
          <cell r="M3246" t="str">
            <v>Y</v>
          </cell>
          <cell r="N3246" t="str">
            <v>Y</v>
          </cell>
          <cell r="Q3246" t="str">
            <v>Y</v>
          </cell>
        </row>
        <row r="3247">
          <cell r="C3247" t="str">
            <v>Grey Nightjar</v>
          </cell>
          <cell r="D3247" t="str">
            <v>Caprimulgus indicus</v>
          </cell>
          <cell r="E3247" t="str">
            <v>Latham, 1790</v>
          </cell>
          <cell r="F3247" t="str">
            <v>R</v>
          </cell>
          <cell r="G3247" t="str">
            <v>LC</v>
          </cell>
          <cell r="I3247" t="str">
            <v>Y</v>
          </cell>
          <cell r="L3247" t="str">
            <v>Y</v>
          </cell>
          <cell r="Q3247" t="str">
            <v>Y</v>
          </cell>
          <cell r="W3247" t="str">
            <v>Gray Nightjar (2)</v>
          </cell>
        </row>
        <row r="3248">
          <cell r="C3248" t="str">
            <v>Eurasian Nightjar</v>
          </cell>
          <cell r="D3248" t="str">
            <v>Caprimulgus europaeus</v>
          </cell>
          <cell r="E3248" t="str">
            <v>Linnaeus, 1758</v>
          </cell>
          <cell r="F3248" t="str">
            <v>R</v>
          </cell>
          <cell r="G3248" t="str">
            <v>LC</v>
          </cell>
          <cell r="H3248" t="str">
            <v>Y</v>
          </cell>
          <cell r="M3248" t="str">
            <v>Y</v>
          </cell>
          <cell r="N3248" t="str">
            <v>Y</v>
          </cell>
          <cell r="Q3248" t="str">
            <v>Y</v>
          </cell>
          <cell r="W3248" t="str">
            <v>European Nightjar (1); Nightjar (6); European Nightjar (7); European Nightjar (15)</v>
          </cell>
        </row>
        <row r="3249">
          <cell r="C3249" t="str">
            <v>Sombre Nightjar</v>
          </cell>
          <cell r="D3249" t="str">
            <v>Caprimulgus fraenatus</v>
          </cell>
          <cell r="E3249" t="str">
            <v>Salvadori, 1884</v>
          </cell>
          <cell r="F3249" t="str">
            <v>R</v>
          </cell>
          <cell r="G3249" t="str">
            <v>LC</v>
          </cell>
          <cell r="N3249" t="str">
            <v>Y</v>
          </cell>
          <cell r="Q3249" t="str">
            <v>Y</v>
          </cell>
          <cell r="W3249" t="str">
            <v>Dusky Nightjar (7)</v>
          </cell>
        </row>
        <row r="3250">
          <cell r="C3250" t="str">
            <v>Rufous-cheeked Nightjar</v>
          </cell>
          <cell r="D3250" t="str">
            <v>Caprimulgus rufigena</v>
          </cell>
          <cell r="E3250" t="str">
            <v>Smith, 1845</v>
          </cell>
          <cell r="F3250" t="str">
            <v>R</v>
          </cell>
          <cell r="G3250" t="str">
            <v>LC</v>
          </cell>
          <cell r="N3250" t="str">
            <v>Y</v>
          </cell>
          <cell r="Q3250" t="str">
            <v>Y</v>
          </cell>
        </row>
        <row r="3251">
          <cell r="C3251" t="str">
            <v>Egyptian Nightjar</v>
          </cell>
          <cell r="D3251" t="str">
            <v>Caprimulgus aegyptius</v>
          </cell>
          <cell r="E3251" t="str">
            <v>Lichtenstein, 1823</v>
          </cell>
          <cell r="F3251" t="str">
            <v>R</v>
          </cell>
          <cell r="G3251" t="str">
            <v>LC</v>
          </cell>
          <cell r="H3251" t="str">
            <v>Y</v>
          </cell>
          <cell r="M3251" t="str">
            <v>Y</v>
          </cell>
          <cell r="N3251" t="str">
            <v>Y</v>
          </cell>
          <cell r="Q3251" t="str">
            <v>Y</v>
          </cell>
        </row>
        <row r="3252">
          <cell r="C3252" t="str">
            <v>Sykes's Nightjar</v>
          </cell>
          <cell r="D3252" t="str">
            <v>Caprimulgus mahrattensis</v>
          </cell>
          <cell r="E3252" t="str">
            <v>Sykes, 1832</v>
          </cell>
          <cell r="F3252" t="str">
            <v>R</v>
          </cell>
          <cell r="G3252" t="str">
            <v>LC</v>
          </cell>
          <cell r="Q3252" t="str">
            <v>Y</v>
          </cell>
        </row>
        <row r="3253">
          <cell r="C3253" t="str">
            <v>Vaurie's Nightjar</v>
          </cell>
          <cell r="D3253" t="str">
            <v>Caprimulgus centralasicus</v>
          </cell>
          <cell r="E3253" t="str">
            <v>Vaurie, 1960</v>
          </cell>
          <cell r="F3253" t="str">
            <v>R</v>
          </cell>
          <cell r="G3253" t="str">
            <v>DD</v>
          </cell>
          <cell r="Q3253" t="str">
            <v>Y</v>
          </cell>
        </row>
        <row r="3254">
          <cell r="C3254" t="str">
            <v>Nubian Nightjar</v>
          </cell>
          <cell r="D3254" t="str">
            <v>Caprimulgus nubicus</v>
          </cell>
          <cell r="E3254" t="str">
            <v>Lichtenstein, 1823</v>
          </cell>
          <cell r="F3254" t="str">
            <v>R</v>
          </cell>
          <cell r="G3254" t="str">
            <v>LC</v>
          </cell>
          <cell r="H3254" t="str">
            <v>Y</v>
          </cell>
          <cell r="M3254" t="str">
            <v>Y</v>
          </cell>
          <cell r="N3254" t="str">
            <v>Y</v>
          </cell>
          <cell r="Q3254" t="str">
            <v>Y</v>
          </cell>
        </row>
        <row r="3255">
          <cell r="C3255" t="str">
            <v>Golden Nightjar</v>
          </cell>
          <cell r="D3255" t="str">
            <v>Caprimulgus eximius</v>
          </cell>
          <cell r="E3255" t="str">
            <v>Temminck, 1826</v>
          </cell>
          <cell r="F3255" t="str">
            <v>R</v>
          </cell>
          <cell r="G3255" t="str">
            <v>LC</v>
          </cell>
          <cell r="M3255" t="str">
            <v>Y</v>
          </cell>
          <cell r="N3255" t="str">
            <v>Y</v>
          </cell>
          <cell r="Q3255" t="str">
            <v>Y</v>
          </cell>
        </row>
        <row r="3256">
          <cell r="C3256" t="str">
            <v>Madagascar Nightjar</v>
          </cell>
          <cell r="D3256" t="str">
            <v>Caprimulgus madagascariensis</v>
          </cell>
          <cell r="E3256" t="str">
            <v>Sganzin, 1840</v>
          </cell>
          <cell r="F3256" t="str">
            <v>R</v>
          </cell>
          <cell r="G3256" t="str">
            <v>LC</v>
          </cell>
          <cell r="N3256" t="str">
            <v>Y</v>
          </cell>
          <cell r="Q3256" t="str">
            <v>Y</v>
          </cell>
        </row>
        <row r="3257">
          <cell r="D3257" t="str">
            <v>Caprimulgus macrurus</v>
          </cell>
          <cell r="E3257" t="str">
            <v>Horsfield, 1821</v>
          </cell>
          <cell r="F3257" t="str">
            <v>NR</v>
          </cell>
          <cell r="G3257" t="str">
            <v>NR</v>
          </cell>
          <cell r="L3257" t="str">
            <v>Y</v>
          </cell>
          <cell r="Q3257" t="str">
            <v>Y</v>
          </cell>
          <cell r="X3257" t="str">
            <v>Caprimulgus macrurus (Sibley and Monroe 1990, 1993) has been split into C. macrurus and C. meesi following Sangster &amp; Rozendaal (2004).</v>
          </cell>
        </row>
        <row r="3258">
          <cell r="C3258" t="str">
            <v>Large-tailed Nightjar</v>
          </cell>
          <cell r="D3258" t="str">
            <v>Caprimulgus macrurus</v>
          </cell>
          <cell r="E3258" t="str">
            <v>Horsfield, 1821</v>
          </cell>
          <cell r="F3258" t="str">
            <v>R</v>
          </cell>
          <cell r="G3258" t="str">
            <v>LC</v>
          </cell>
          <cell r="T3258" t="str">
            <v>Y</v>
          </cell>
          <cell r="U3258" t="str">
            <v>Sangster &amp; Rozendaal (2004)</v>
          </cell>
          <cell r="X3258" t="str">
            <v>Caprimulgus macrurus (Sibley and Monroe 1990, 1993) has been split into C. macrurus and C. meesi following Sangster &amp; Rozendaal (2004).</v>
          </cell>
        </row>
        <row r="3259">
          <cell r="C3259" t="str">
            <v>Mees's Nightjar</v>
          </cell>
          <cell r="D3259" t="str">
            <v>Caprimulgus meesi</v>
          </cell>
          <cell r="E3259" t="str">
            <v>(Sangster &amp; Rozendaal, 2004)</v>
          </cell>
          <cell r="F3259" t="str">
            <v>R</v>
          </cell>
          <cell r="G3259" t="str">
            <v>LC</v>
          </cell>
          <cell r="T3259" t="str">
            <v>Y</v>
          </cell>
          <cell r="U3259" t="str">
            <v>Sangster and Rozendaal (2004)</v>
          </cell>
          <cell r="X3259" t="str">
            <v>Caprimulgus macrurus (Sibley and Monroe 1990, 1993) has been split into C. macrurus and C. meesi following Sangster &amp; Rozendaal (2004).</v>
          </cell>
        </row>
        <row r="3260">
          <cell r="C3260" t="str">
            <v>Andaman Nightjar</v>
          </cell>
          <cell r="D3260" t="str">
            <v>Caprimulgus andamanicus</v>
          </cell>
          <cell r="E3260" t="str">
            <v>Hume, 1873</v>
          </cell>
          <cell r="F3260" t="str">
            <v>UR</v>
          </cell>
          <cell r="G3260" t="str">
            <v>UR</v>
          </cell>
          <cell r="T3260" t="str">
            <v>Y</v>
          </cell>
          <cell r="U3260" t="str">
            <v>Sangster and Rozendaal (2004)</v>
          </cell>
        </row>
        <row r="3261">
          <cell r="C3261" t="str">
            <v>Jerdon's Nightjar</v>
          </cell>
          <cell r="D3261" t="str">
            <v>Caprimulgus atripennis</v>
          </cell>
          <cell r="E3261" t="str">
            <v>Jerdon, 1845</v>
          </cell>
          <cell r="F3261" t="str">
            <v>R</v>
          </cell>
          <cell r="G3261" t="str">
            <v>LC</v>
          </cell>
          <cell r="Q3261" t="str">
            <v>Y</v>
          </cell>
        </row>
        <row r="3262">
          <cell r="C3262" t="str">
            <v>Philippine Nightjar</v>
          </cell>
          <cell r="D3262" t="str">
            <v>Caprimulgus manillensis</v>
          </cell>
          <cell r="E3262" t="str">
            <v>Walden, 1875</v>
          </cell>
          <cell r="F3262" t="str">
            <v>R</v>
          </cell>
          <cell r="G3262" t="str">
            <v>LC</v>
          </cell>
          <cell r="Q3262" t="str">
            <v>Y</v>
          </cell>
        </row>
        <row r="3263">
          <cell r="C3263" t="str">
            <v>Sulawesi Nightjar</v>
          </cell>
          <cell r="D3263" t="str">
            <v>Caprimulgus celebensis</v>
          </cell>
          <cell r="E3263" t="str">
            <v>Ogilvie-Grant, 1894</v>
          </cell>
          <cell r="F3263" t="str">
            <v>R</v>
          </cell>
          <cell r="G3263" t="str">
            <v>LC</v>
          </cell>
          <cell r="Q3263" t="str">
            <v>Y</v>
          </cell>
        </row>
        <row r="3264">
          <cell r="C3264" t="str">
            <v>Donaldson-Smith's Nightjar</v>
          </cell>
          <cell r="D3264" t="str">
            <v>Caprimulgus donaldsoni</v>
          </cell>
          <cell r="E3264" t="str">
            <v>Sharpe, 1895</v>
          </cell>
          <cell r="F3264" t="str">
            <v>R</v>
          </cell>
          <cell r="G3264" t="str">
            <v>LC</v>
          </cell>
          <cell r="N3264" t="str">
            <v>Y</v>
          </cell>
          <cell r="Q3264" t="str">
            <v>Y</v>
          </cell>
        </row>
        <row r="3265">
          <cell r="C3265" t="str">
            <v>Black-shouldered Nightjar</v>
          </cell>
          <cell r="D3265" t="str">
            <v>Caprimulgus nigriscapularis</v>
          </cell>
          <cell r="E3265" t="str">
            <v>Reichenow, 1893</v>
          </cell>
          <cell r="F3265" t="str">
            <v>R</v>
          </cell>
          <cell r="G3265" t="str">
            <v>LC</v>
          </cell>
          <cell r="Q3265" t="str">
            <v>Y</v>
          </cell>
          <cell r="X3265" t="str">
            <v>Caprimulgus pectoralis and C. nigriscapularis (Sibley and Monroe 1990, 1993) are retained as separate species contra Dowsett and Forbes-Watson (1993) who include nigriscapularis as a subspecies of C. pectoralis.</v>
          </cell>
        </row>
        <row r="3266">
          <cell r="D3266" t="str">
            <v>Caprimulgus pectoralis</v>
          </cell>
          <cell r="E3266" t="str">
            <v>Cuvier, 1816</v>
          </cell>
          <cell r="F3266" t="str">
            <v>NR</v>
          </cell>
          <cell r="G3266" t="str">
            <v>NR</v>
          </cell>
          <cell r="N3266" t="str">
            <v>Y</v>
          </cell>
          <cell r="X3266" t="str">
            <v>Caprimulgus pectoralis and C. nigriscapularis (Sibley and Monroe 1990, 1993) are retained as separate species contra Dowsett and Forbes-Watson (1993) who include nigriscapularis as a subspecies of C. pectoralis.</v>
          </cell>
        </row>
        <row r="3267">
          <cell r="C3267" t="str">
            <v>Fiery-necked Nightjar</v>
          </cell>
          <cell r="D3267" t="str">
            <v>Caprimulgus pectoralis</v>
          </cell>
          <cell r="E3267" t="str">
            <v>Cuvier, 1816</v>
          </cell>
          <cell r="F3267" t="str">
            <v>R</v>
          </cell>
          <cell r="G3267" t="str">
            <v>LC</v>
          </cell>
          <cell r="Q3267" t="str">
            <v>Y</v>
          </cell>
          <cell r="X3267" t="str">
            <v>Caprimulgus pectoralis and C. nigriscapularis (Sibley and Monroe 1990, 1993) are retained as separate species contra Dowsett and Forbes-Watson (1993) who include nigriscapularis as a subspecies of C. pectoralis.</v>
          </cell>
        </row>
        <row r="3268">
          <cell r="C3268" t="str">
            <v>Itombwe Nightjar</v>
          </cell>
          <cell r="D3268" t="str">
            <v>Caprimulgus prigoginei</v>
          </cell>
          <cell r="E3268" t="str">
            <v>Louette, 1990</v>
          </cell>
          <cell r="F3268" t="str">
            <v>R</v>
          </cell>
          <cell r="G3268" t="str">
            <v>EN</v>
          </cell>
          <cell r="N3268" t="str">
            <v>Y</v>
          </cell>
          <cell r="Q3268" t="str">
            <v>Y</v>
          </cell>
          <cell r="W3268" t="str">
            <v>Prigogine's Nightjar (7); Prigogine's Nightjar (15)</v>
          </cell>
        </row>
        <row r="3269">
          <cell r="C3269" t="str">
            <v>Nechisar Nightjar</v>
          </cell>
          <cell r="D3269" t="str">
            <v>Caprimulgus solala</v>
          </cell>
          <cell r="E3269" t="str">
            <v>Safford, Ash, Duckworth, Telfer &amp; Zewdie, 1995</v>
          </cell>
          <cell r="F3269" t="str">
            <v>R</v>
          </cell>
          <cell r="G3269" t="str">
            <v>VU</v>
          </cell>
          <cell r="T3269" t="str">
            <v>Y</v>
          </cell>
          <cell r="U3269" t="str">
            <v>Safford et al. (1995)</v>
          </cell>
          <cell r="X3269" t="str">
            <v>Described as new to science by Safford et al. (1995).</v>
          </cell>
        </row>
        <row r="3270">
          <cell r="C3270" t="str">
            <v>Montane Nightjar</v>
          </cell>
          <cell r="D3270" t="str">
            <v>Caprimulgus poliocephalus</v>
          </cell>
          <cell r="E3270" t="str">
            <v>Rüppell, 1840</v>
          </cell>
          <cell r="F3270" t="str">
            <v>R</v>
          </cell>
          <cell r="G3270" t="str">
            <v>LC</v>
          </cell>
          <cell r="Q3270" t="str">
            <v>Y</v>
          </cell>
          <cell r="X3270" t="str">
            <v>Caprimulgus poliocephalus and C. ruwenzorii (Sibley and Monroe 1990, 1993) are retained as separate species, contra Dowsett and Forbes-Watson (1993) who include ruwenzorii as a subspecies of C. poliocephalus.</v>
          </cell>
        </row>
        <row r="3271">
          <cell r="D3271" t="str">
            <v>Caprimulgus poliocephalus</v>
          </cell>
          <cell r="E3271" t="str">
            <v>Rüppell, 1840</v>
          </cell>
          <cell r="F3271" t="str">
            <v>NR</v>
          </cell>
          <cell r="G3271" t="str">
            <v>NR</v>
          </cell>
          <cell r="N3271" t="str">
            <v>Y</v>
          </cell>
          <cell r="X3271" t="str">
            <v>Caprimulgus poliocephalus and C. ruwenzorii (Sibley and Monroe 1990, 1993) are retained as separate species, contra Dowsett and Forbes-Watson (1993) who include ruwenzorii as a subspecies of C. poliocephalus.</v>
          </cell>
        </row>
        <row r="3272">
          <cell r="C3272" t="str">
            <v>Ruwenzori Nightjar</v>
          </cell>
          <cell r="D3272" t="str">
            <v>Caprimulgus ruwenzorii</v>
          </cell>
          <cell r="E3272" t="str">
            <v>Ogilvie-Grant, 1908</v>
          </cell>
          <cell r="F3272" t="str">
            <v>R</v>
          </cell>
          <cell r="G3272" t="str">
            <v>LC</v>
          </cell>
          <cell r="Q3272" t="str">
            <v>Y</v>
          </cell>
          <cell r="X3272" t="str">
            <v>Caprimulgus poliocephalus and C. ruwenzorii (Sibley and Monroe 1990, 1993) are retained as separate species, contra Dowsett and Forbes-Watson (1993) who include ruwenzorii as a subspecies of C. poliocephalus.</v>
          </cell>
        </row>
        <row r="3273">
          <cell r="C3273" t="str">
            <v>Indian Nightjar</v>
          </cell>
          <cell r="D3273" t="str">
            <v>Caprimulgus asiaticus</v>
          </cell>
          <cell r="E3273" t="str">
            <v>Latham, 1790</v>
          </cell>
          <cell r="F3273" t="str">
            <v>R</v>
          </cell>
          <cell r="G3273" t="str">
            <v>LC</v>
          </cell>
          <cell r="Q3273" t="str">
            <v>Y</v>
          </cell>
        </row>
        <row r="3274">
          <cell r="C3274" t="str">
            <v>Swamp Nightjar</v>
          </cell>
          <cell r="D3274" t="str">
            <v>Caprimulgus natalensis</v>
          </cell>
          <cell r="E3274" t="str">
            <v>Smith, 1845</v>
          </cell>
          <cell r="F3274" t="str">
            <v>R</v>
          </cell>
          <cell r="G3274" t="str">
            <v>LC</v>
          </cell>
          <cell r="N3274" t="str">
            <v>Y</v>
          </cell>
          <cell r="Q3274" t="str">
            <v>Y</v>
          </cell>
          <cell r="W3274" t="str">
            <v>Natal Nightjar (7)</v>
          </cell>
        </row>
        <row r="3275">
          <cell r="C3275" t="str">
            <v>Plain Nightjar</v>
          </cell>
          <cell r="D3275" t="str">
            <v>Caprimulgus inornatus</v>
          </cell>
          <cell r="E3275" t="str">
            <v>Heuglin, 1869</v>
          </cell>
          <cell r="F3275" t="str">
            <v>R</v>
          </cell>
          <cell r="G3275" t="str">
            <v>LC</v>
          </cell>
          <cell r="N3275" t="str">
            <v>Y</v>
          </cell>
          <cell r="Q3275" t="str">
            <v>Y</v>
          </cell>
        </row>
        <row r="3276">
          <cell r="C3276" t="str">
            <v>Star-spotted Nightjar</v>
          </cell>
          <cell r="D3276" t="str">
            <v>Caprimulgus stellatus</v>
          </cell>
          <cell r="E3276" t="str">
            <v>Blundell &amp; Lovat, 1899</v>
          </cell>
          <cell r="F3276" t="str">
            <v>R</v>
          </cell>
          <cell r="G3276" t="str">
            <v>LC</v>
          </cell>
          <cell r="N3276" t="str">
            <v>Y</v>
          </cell>
          <cell r="Q3276" t="str">
            <v>Y</v>
          </cell>
        </row>
        <row r="3277">
          <cell r="C3277" t="str">
            <v>Savanna Nightjar</v>
          </cell>
          <cell r="D3277" t="str">
            <v>Caprimulgus affinis</v>
          </cell>
          <cell r="E3277" t="str">
            <v>Horsfield, 1821</v>
          </cell>
          <cell r="F3277" t="str">
            <v>R</v>
          </cell>
          <cell r="G3277" t="str">
            <v>LC</v>
          </cell>
          <cell r="L3277" t="str">
            <v>Y</v>
          </cell>
          <cell r="Q3277" t="str">
            <v>Y</v>
          </cell>
        </row>
        <row r="3278">
          <cell r="C3278" t="str">
            <v>Freckled Nightjar</v>
          </cell>
          <cell r="D3278" t="str">
            <v>Caprimulgus tristigma</v>
          </cell>
          <cell r="E3278" t="str">
            <v>Rüppell, 1840</v>
          </cell>
          <cell r="F3278" t="str">
            <v>R</v>
          </cell>
          <cell r="G3278" t="str">
            <v>LC</v>
          </cell>
          <cell r="N3278" t="str">
            <v>Y</v>
          </cell>
          <cell r="Q3278" t="str">
            <v>Y</v>
          </cell>
          <cell r="W3278" t="str">
            <v>Freckled Rock Nightjar (7)</v>
          </cell>
        </row>
        <row r="3279">
          <cell r="C3279" t="str">
            <v>Sunda Nightjar</v>
          </cell>
          <cell r="D3279" t="str">
            <v>Caprimulgus concretus</v>
          </cell>
          <cell r="E3279" t="str">
            <v>Bonaparte, 1850</v>
          </cell>
          <cell r="F3279" t="str">
            <v>R</v>
          </cell>
          <cell r="G3279" t="str">
            <v>VU</v>
          </cell>
          <cell r="Q3279" t="str">
            <v>Y</v>
          </cell>
          <cell r="W3279" t="str">
            <v>Bonaparte's Nightjar (10); Bonaparte's Nightjar (15)</v>
          </cell>
        </row>
        <row r="3280">
          <cell r="C3280" t="str">
            <v>Salvadori's Nightjar</v>
          </cell>
          <cell r="D3280" t="str">
            <v>Caprimulgus pulchellus</v>
          </cell>
          <cell r="E3280" t="str">
            <v>Salvadori, 1879</v>
          </cell>
          <cell r="F3280" t="str">
            <v>R</v>
          </cell>
          <cell r="G3280" t="str">
            <v>NT</v>
          </cell>
          <cell r="Q3280" t="str">
            <v>Y</v>
          </cell>
        </row>
        <row r="3281">
          <cell r="C3281" t="str">
            <v>Collared Nightjar</v>
          </cell>
          <cell r="D3281" t="str">
            <v>Caprimulgus enarratus</v>
          </cell>
          <cell r="E3281" t="str">
            <v>Gray, 1871</v>
          </cell>
          <cell r="F3281" t="str">
            <v>R</v>
          </cell>
          <cell r="G3281" t="str">
            <v>LC</v>
          </cell>
          <cell r="N3281" t="str">
            <v>Y</v>
          </cell>
          <cell r="Q3281" t="str">
            <v>Y</v>
          </cell>
        </row>
        <row r="3282">
          <cell r="C3282" t="str">
            <v>Bates's Nightjar</v>
          </cell>
          <cell r="D3282" t="str">
            <v>Caprimulgus batesi</v>
          </cell>
          <cell r="E3282" t="str">
            <v>Sharpe, 1906</v>
          </cell>
          <cell r="F3282" t="str">
            <v>R</v>
          </cell>
          <cell r="G3282" t="str">
            <v>LC</v>
          </cell>
          <cell r="N3282" t="str">
            <v>Y</v>
          </cell>
          <cell r="Q3282" t="str">
            <v>Y</v>
          </cell>
        </row>
        <row r="3283">
          <cell r="C3283" t="str">
            <v>Long-tailed Nightjar</v>
          </cell>
          <cell r="D3283" t="str">
            <v>Caprimulgus climacurus</v>
          </cell>
          <cell r="E3283" t="str">
            <v>Vieillot, 1825</v>
          </cell>
          <cell r="F3283" t="str">
            <v>R</v>
          </cell>
          <cell r="G3283" t="str">
            <v>LC</v>
          </cell>
          <cell r="N3283" t="str">
            <v>Y</v>
          </cell>
          <cell r="Q3283" t="str">
            <v>Y</v>
          </cell>
        </row>
        <row r="3284">
          <cell r="C3284" t="str">
            <v>Slender-tailed Nightjar</v>
          </cell>
          <cell r="D3284" t="str">
            <v>Caprimulgus clarus</v>
          </cell>
          <cell r="E3284" t="str">
            <v>Reichenow, 1892</v>
          </cell>
          <cell r="F3284" t="str">
            <v>R</v>
          </cell>
          <cell r="G3284" t="str">
            <v>LC</v>
          </cell>
          <cell r="N3284" t="str">
            <v>Y</v>
          </cell>
          <cell r="Q3284" t="str">
            <v>Y</v>
          </cell>
        </row>
        <row r="3285">
          <cell r="C3285" t="str">
            <v>Square-tailed Nightjar</v>
          </cell>
          <cell r="D3285" t="str">
            <v>Caprimulgus fossii</v>
          </cell>
          <cell r="E3285" t="str">
            <v>Hartlaub, 1857</v>
          </cell>
          <cell r="F3285" t="str">
            <v>R</v>
          </cell>
          <cell r="G3285" t="str">
            <v>LC</v>
          </cell>
          <cell r="N3285" t="str">
            <v>Y</v>
          </cell>
          <cell r="Q3285" t="str">
            <v>Y</v>
          </cell>
          <cell r="W3285" t="str">
            <v>Gaboon Nightjar (7)</v>
          </cell>
        </row>
        <row r="3286">
          <cell r="C3286" t="str">
            <v>Standard-winged Nightjar</v>
          </cell>
          <cell r="D3286" t="str">
            <v>Macrodipteryx longipennis</v>
          </cell>
          <cell r="E3286" t="str">
            <v>(Shaw, 1796)</v>
          </cell>
          <cell r="F3286" t="str">
            <v>R</v>
          </cell>
          <cell r="G3286" t="str">
            <v>LC</v>
          </cell>
          <cell r="N3286" t="str">
            <v>Y</v>
          </cell>
          <cell r="Q3286" t="str">
            <v>Y</v>
          </cell>
        </row>
        <row r="3287">
          <cell r="C3287" t="str">
            <v>Pennant-winged Nightjar</v>
          </cell>
          <cell r="D3287" t="str">
            <v>Macrodipteryx vexillarius</v>
          </cell>
          <cell r="E3287" t="str">
            <v>(Gould, 1838)</v>
          </cell>
          <cell r="F3287" t="str">
            <v>R</v>
          </cell>
          <cell r="G3287" t="str">
            <v>LC</v>
          </cell>
          <cell r="N3287" t="str">
            <v>Y</v>
          </cell>
          <cell r="Q3287" t="str">
            <v>Y</v>
          </cell>
        </row>
        <row r="3288">
          <cell r="C3288" t="str">
            <v>Ladder-tailed Nightjar</v>
          </cell>
          <cell r="D3288" t="str">
            <v>Hydropsalis climacocerca</v>
          </cell>
          <cell r="E3288" t="str">
            <v>(Tschudi, 1844)</v>
          </cell>
          <cell r="F3288" t="str">
            <v>R</v>
          </cell>
          <cell r="G3288" t="str">
            <v>LC</v>
          </cell>
          <cell r="P3288" t="str">
            <v>Y</v>
          </cell>
          <cell r="Q3288" t="str">
            <v>Y</v>
          </cell>
          <cell r="R3288" t="str">
            <v>Y</v>
          </cell>
        </row>
        <row r="3289">
          <cell r="C3289" t="str">
            <v>Scissor-tailed Nightjar</v>
          </cell>
          <cell r="D3289" t="str">
            <v>Hydropsalis torquata</v>
          </cell>
          <cell r="E3289" t="str">
            <v>(Gmelin, 1789)</v>
          </cell>
          <cell r="F3289" t="str">
            <v>R</v>
          </cell>
          <cell r="G3289" t="str">
            <v>LC</v>
          </cell>
          <cell r="P3289" t="str">
            <v>Y</v>
          </cell>
          <cell r="Q3289" t="str">
            <v>Y</v>
          </cell>
          <cell r="R3289" t="str">
            <v>Y</v>
          </cell>
          <cell r="V3289" t="str">
            <v>Hydropsalis brasiliana (10); Hydropsalis brasiliana (11)</v>
          </cell>
          <cell r="X3289" t="str">
            <v>Use of the specific name torquata follows SACC (2005).</v>
          </cell>
        </row>
        <row r="3290">
          <cell r="C3290" t="str">
            <v>Swallow-tailed Nightjar</v>
          </cell>
          <cell r="D3290" t="str">
            <v>Uropsalis segmentata</v>
          </cell>
          <cell r="E3290" t="str">
            <v>(Cassin, 1849)</v>
          </cell>
          <cell r="F3290" t="str">
            <v>R</v>
          </cell>
          <cell r="G3290" t="str">
            <v>LC</v>
          </cell>
          <cell r="P3290" t="str">
            <v>Y</v>
          </cell>
          <cell r="Q3290" t="str">
            <v>Y</v>
          </cell>
          <cell r="R3290" t="str">
            <v>Y</v>
          </cell>
        </row>
        <row r="3291">
          <cell r="C3291" t="str">
            <v>Lyre-tailed Nightjar</v>
          </cell>
          <cell r="D3291" t="str">
            <v>Uropsalis lyra</v>
          </cell>
          <cell r="E3291" t="str">
            <v>(Bonaparte, 1850)</v>
          </cell>
          <cell r="F3291" t="str">
            <v>R</v>
          </cell>
          <cell r="G3291" t="str">
            <v>LC</v>
          </cell>
          <cell r="P3291" t="str">
            <v>Y</v>
          </cell>
          <cell r="Q3291" t="str">
            <v>Y</v>
          </cell>
          <cell r="R3291" t="str">
            <v>Y</v>
          </cell>
        </row>
        <row r="3292">
          <cell r="C3292" t="str">
            <v>Long-trained Nightjar</v>
          </cell>
          <cell r="D3292" t="str">
            <v>Macropsalis forcipata</v>
          </cell>
          <cell r="E3292" t="str">
            <v>(Nitsch, 1840)</v>
          </cell>
          <cell r="F3292" t="str">
            <v>R</v>
          </cell>
          <cell r="G3292" t="str">
            <v>LC</v>
          </cell>
          <cell r="P3292" t="str">
            <v>Y</v>
          </cell>
          <cell r="Q3292" t="str">
            <v>Y</v>
          </cell>
          <cell r="R3292" t="str">
            <v>Y</v>
          </cell>
          <cell r="V3292" t="str">
            <v>Macropsalis creagra (10); Macropsalis creagra (11)</v>
          </cell>
          <cell r="X3292" t="str">
            <v>The specific name forcipata has priority over creagra (SACC 2007).</v>
          </cell>
        </row>
        <row r="3293">
          <cell r="C3293" t="str">
            <v>Sickle-winged Nightjar</v>
          </cell>
          <cell r="D3293" t="str">
            <v>Eleothreptus anomalus</v>
          </cell>
          <cell r="E3293" t="str">
            <v>(Gould, 1838)</v>
          </cell>
          <cell r="F3293" t="str">
            <v>R</v>
          </cell>
          <cell r="G3293" t="str">
            <v>NT</v>
          </cell>
          <cell r="P3293" t="str">
            <v>Y</v>
          </cell>
          <cell r="Q3293" t="str">
            <v>Y</v>
          </cell>
          <cell r="R3293" t="str">
            <v>Y</v>
          </cell>
        </row>
        <row r="3294">
          <cell r="C3294" t="str">
            <v>White-winged Nightjar</v>
          </cell>
          <cell r="D3294" t="str">
            <v>Eleothreptus candicans</v>
          </cell>
          <cell r="E3294" t="str">
            <v>(Pelzeln, 1867)</v>
          </cell>
          <cell r="F3294" t="str">
            <v>R</v>
          </cell>
          <cell r="G3294" t="str">
            <v>EN</v>
          </cell>
          <cell r="P3294" t="str">
            <v>Y</v>
          </cell>
          <cell r="Q3294" t="str">
            <v>Y</v>
          </cell>
          <cell r="R3294" t="str">
            <v>Y</v>
          </cell>
          <cell r="V3294" t="str">
            <v>Caprimulgus candicans (9); Caprimulgus candicans (10); Caprimulgus candicans (11)</v>
          </cell>
          <cell r="X3294" t="str">
            <v>Caprimulgus candicans (Sibley and Monroe 1990, 1993) is transfered to the genus Eleothreptus following Cleere (2002).</v>
          </cell>
        </row>
        <row r="3295">
          <cell r="C3295" t="str">
            <v>Long-whiskered Owlet-nightjar</v>
          </cell>
          <cell r="D3295" t="str">
            <v>Aegotheles crinifrons</v>
          </cell>
          <cell r="E3295" t="str">
            <v>(Bonaparte, 1850)</v>
          </cell>
          <cell r="F3295" t="str">
            <v>R</v>
          </cell>
          <cell r="G3295" t="str">
            <v>LC</v>
          </cell>
          <cell r="Q3295" t="str">
            <v>Y</v>
          </cell>
        </row>
        <row r="3296">
          <cell r="D3296" t="str">
            <v>Aegotheles insignis</v>
          </cell>
          <cell r="E3296" t="str">
            <v>Salvadori, 1875</v>
          </cell>
          <cell r="F3296" t="str">
            <v>NR</v>
          </cell>
          <cell r="G3296" t="str">
            <v>NR</v>
          </cell>
          <cell r="Q3296" t="str">
            <v>Y</v>
          </cell>
          <cell r="X3296" t="str">
            <v>Aegotheles insignis (Sibley and Monroe 1990, 1993) has been split into A. insignis and A. tatei following Pratt (2000).</v>
          </cell>
        </row>
        <row r="3297">
          <cell r="C3297" t="str">
            <v>Feline Owlet-nightjar</v>
          </cell>
          <cell r="D3297" t="str">
            <v>Aegotheles insignis</v>
          </cell>
          <cell r="E3297" t="str">
            <v>Salvadori, 1875</v>
          </cell>
          <cell r="F3297" t="str">
            <v>R</v>
          </cell>
          <cell r="G3297" t="str">
            <v>LC</v>
          </cell>
          <cell r="T3297" t="str">
            <v>Y</v>
          </cell>
          <cell r="U3297" t="str">
            <v>Pratt (2000)</v>
          </cell>
          <cell r="X3297" t="str">
            <v>Aegotheles insignis (Sibley and Monroe 1990, 1993) has been split into A. insignis and A. tatei following Pratt (2000).</v>
          </cell>
        </row>
        <row r="3298">
          <cell r="C3298" t="str">
            <v>Starry Owlet-nightjar</v>
          </cell>
          <cell r="D3298" t="str">
            <v>Aegotheles tatei</v>
          </cell>
          <cell r="E3298" t="str">
            <v>Pratt, 2000</v>
          </cell>
          <cell r="F3298" t="str">
            <v>R</v>
          </cell>
          <cell r="G3298" t="str">
            <v>DD</v>
          </cell>
          <cell r="T3298" t="str">
            <v>Y</v>
          </cell>
          <cell r="U3298" t="str">
            <v>Pratt (2000)</v>
          </cell>
          <cell r="X3298" t="str">
            <v>Aegotheles insignis (Sibley and Monroe 1990, 1993) has been split into A. insignis and A. tatei following Pratt (2000).</v>
          </cell>
        </row>
        <row r="3299">
          <cell r="C3299" t="str">
            <v>Australian Owlet-nightjar</v>
          </cell>
          <cell r="D3299" t="str">
            <v>Aegotheles cristatus</v>
          </cell>
          <cell r="E3299" t="str">
            <v>(White, 1790)</v>
          </cell>
          <cell r="F3299" t="str">
            <v>R</v>
          </cell>
          <cell r="G3299" t="str">
            <v>LC</v>
          </cell>
          <cell r="L3299" t="str">
            <v>Y</v>
          </cell>
          <cell r="Q3299" t="str">
            <v>Y</v>
          </cell>
        </row>
        <row r="3300">
          <cell r="C3300" t="str">
            <v>New Caledonian Owlet-nightjar</v>
          </cell>
          <cell r="D3300" t="str">
            <v>Aegotheles savesi</v>
          </cell>
          <cell r="E3300" t="str">
            <v>Layard &amp; Layard, 1881</v>
          </cell>
          <cell r="F3300" t="str">
            <v>R</v>
          </cell>
          <cell r="G3300" t="str">
            <v>CR</v>
          </cell>
          <cell r="Q3300" t="str">
            <v>Y</v>
          </cell>
          <cell r="W3300" t="str">
            <v>Enigmatic Owlet-Nightjar (15)</v>
          </cell>
        </row>
        <row r="3301">
          <cell r="C3301" t="str">
            <v>Barred Owlet-nightjar</v>
          </cell>
          <cell r="D3301" t="str">
            <v>Aegotheles bennettii</v>
          </cell>
          <cell r="E3301" t="str">
            <v>Salvadori &amp; D'Albertis, 1875</v>
          </cell>
          <cell r="F3301" t="str">
            <v>R</v>
          </cell>
          <cell r="G3301" t="str">
            <v>LC</v>
          </cell>
          <cell r="Q3301" t="str">
            <v>Y</v>
          </cell>
        </row>
        <row r="3302">
          <cell r="C3302" t="str">
            <v>Wallace's Owlet-nightjar</v>
          </cell>
          <cell r="D3302" t="str">
            <v>Aegotheles wallacii</v>
          </cell>
          <cell r="E3302" t="str">
            <v>Gray, 1859</v>
          </cell>
          <cell r="F3302" t="str">
            <v>R</v>
          </cell>
          <cell r="G3302" t="str">
            <v>DD</v>
          </cell>
          <cell r="Q3302" t="str">
            <v>Y</v>
          </cell>
        </row>
        <row r="3303">
          <cell r="C3303" t="str">
            <v>Archbold's Owlet-nightjar</v>
          </cell>
          <cell r="D3303" t="str">
            <v>Aegotheles archboldi</v>
          </cell>
          <cell r="E3303" t="str">
            <v>Rand, 1941</v>
          </cell>
          <cell r="F3303" t="str">
            <v>R</v>
          </cell>
          <cell r="G3303" t="str">
            <v>LC</v>
          </cell>
          <cell r="Q3303" t="str">
            <v>Y</v>
          </cell>
        </row>
        <row r="3304">
          <cell r="C3304" t="str">
            <v>Mountain Owlet-nightjar</v>
          </cell>
          <cell r="D3304" t="str">
            <v>Aegotheles albertisi</v>
          </cell>
          <cell r="E3304" t="str">
            <v>Sclater, 1874</v>
          </cell>
          <cell r="F3304" t="str">
            <v>R</v>
          </cell>
          <cell r="G3304" t="str">
            <v>LC</v>
          </cell>
          <cell r="Q3304" t="str">
            <v>Y</v>
          </cell>
        </row>
        <row r="3305">
          <cell r="C3305" t="str">
            <v>American Black Swift</v>
          </cell>
          <cell r="D3305" t="str">
            <v>Cypseloides niger</v>
          </cell>
          <cell r="E3305" t="str">
            <v>(Gmelin, 1789)</v>
          </cell>
          <cell r="F3305" t="str">
            <v>R</v>
          </cell>
          <cell r="G3305" t="str">
            <v>LC</v>
          </cell>
          <cell r="I3305" t="str">
            <v>Y</v>
          </cell>
          <cell r="P3305" t="str">
            <v>Y</v>
          </cell>
          <cell r="Q3305" t="str">
            <v>Y</v>
          </cell>
          <cell r="R3305" t="str">
            <v>Y</v>
          </cell>
          <cell r="V3305" t="str">
            <v>Nephoecetes niger (11)</v>
          </cell>
          <cell r="W3305" t="str">
            <v>Black Swift (2); Black Swift (9); Black Swift (10); Black Swift (11)</v>
          </cell>
        </row>
        <row r="3306">
          <cell r="C3306" t="str">
            <v>White-chested Swift</v>
          </cell>
          <cell r="D3306" t="str">
            <v>Cypseloides lemosi</v>
          </cell>
          <cell r="E3306" t="str">
            <v>Eisenmann &amp; Lehmann, 1963</v>
          </cell>
          <cell r="F3306" t="str">
            <v>R</v>
          </cell>
          <cell r="G3306" t="str">
            <v>LC</v>
          </cell>
          <cell r="P3306" t="str">
            <v>Y</v>
          </cell>
          <cell r="Q3306" t="str">
            <v>Y</v>
          </cell>
          <cell r="R3306" t="str">
            <v>Y</v>
          </cell>
        </row>
        <row r="3307">
          <cell r="C3307" t="str">
            <v>Rothschild's Swift</v>
          </cell>
          <cell r="D3307" t="str">
            <v>Cypseloides rothschildi</v>
          </cell>
          <cell r="E3307" t="str">
            <v>Zimmer, 1945</v>
          </cell>
          <cell r="F3307" t="str">
            <v>R</v>
          </cell>
          <cell r="G3307" t="str">
            <v>NT</v>
          </cell>
          <cell r="P3307" t="str">
            <v>Y</v>
          </cell>
          <cell r="Q3307" t="str">
            <v>Y</v>
          </cell>
        </row>
        <row r="3308">
          <cell r="C3308" t="str">
            <v>Sooty Swift</v>
          </cell>
          <cell r="D3308" t="str">
            <v>Cypseloides fumigatus</v>
          </cell>
          <cell r="E3308" t="str">
            <v>(Streubel, 1848)</v>
          </cell>
          <cell r="F3308" t="str">
            <v>R</v>
          </cell>
          <cell r="G3308" t="str">
            <v>LC</v>
          </cell>
          <cell r="P3308" t="str">
            <v>Y</v>
          </cell>
          <cell r="Q3308" t="str">
            <v>Y</v>
          </cell>
          <cell r="R3308" t="str">
            <v>Y</v>
          </cell>
          <cell r="X3308" t="str">
            <v>Cypseloides fumigatus (Sibley and Monroe 1990, 1993) was provisionally split into C. fumigatus and C. major by Stotz et al. (1996) but this treatment has not been adopted, following SACC (2005).</v>
          </cell>
        </row>
        <row r="3309">
          <cell r="D3309" t="str">
            <v>Cypseloides major</v>
          </cell>
          <cell r="E3309" t="str">
            <v>(Streubel, 1848)</v>
          </cell>
          <cell r="F3309" t="str">
            <v>NR</v>
          </cell>
          <cell r="G3309" t="str">
            <v>NR</v>
          </cell>
          <cell r="R3309" t="str">
            <v>Y</v>
          </cell>
          <cell r="X3309" t="str">
            <v>Cypseloides fumigatus (Sibley and Monroe 1990, 1993) was provisionally split into C. fumigatus and C. major by Stotz et al. (1996) but this treatment has not been adopted, following SACC (2005).</v>
          </cell>
        </row>
        <row r="3310">
          <cell r="C3310" t="str">
            <v>Spot-fronted Swift</v>
          </cell>
          <cell r="D3310" t="str">
            <v>Cypseloides cherriei</v>
          </cell>
          <cell r="E3310" t="str">
            <v>Ridgway, 1893</v>
          </cell>
          <cell r="F3310" t="str">
            <v>R</v>
          </cell>
          <cell r="G3310" t="str">
            <v>DD</v>
          </cell>
          <cell r="I3310" t="str">
            <v>Y</v>
          </cell>
          <cell r="P3310" t="str">
            <v>Y</v>
          </cell>
          <cell r="Q3310" t="str">
            <v>Y</v>
          </cell>
          <cell r="R3310" t="str">
            <v>Y</v>
          </cell>
        </row>
        <row r="3311">
          <cell r="C3311" t="str">
            <v>White-fronted Swift</v>
          </cell>
          <cell r="D3311" t="str">
            <v>Cypseloides storeri</v>
          </cell>
          <cell r="E3311" t="str">
            <v>Navarro, Peterson, Escalante &amp; Benitez D., 1992</v>
          </cell>
          <cell r="F3311" t="str">
            <v>R</v>
          </cell>
          <cell r="G3311" t="str">
            <v>DD</v>
          </cell>
          <cell r="I3311" t="str">
            <v>Y</v>
          </cell>
          <cell r="Q3311" t="str">
            <v>Y</v>
          </cell>
          <cell r="R3311" t="str">
            <v>Y</v>
          </cell>
        </row>
        <row r="3312">
          <cell r="C3312" t="str">
            <v>White-chinned Swift</v>
          </cell>
          <cell r="D3312" t="str">
            <v>Cypseloides cryptus</v>
          </cell>
          <cell r="E3312" t="str">
            <v>Zimmer, 1945</v>
          </cell>
          <cell r="F3312" t="str">
            <v>R</v>
          </cell>
          <cell r="G3312" t="str">
            <v>LC</v>
          </cell>
          <cell r="I3312" t="str">
            <v>Y</v>
          </cell>
          <cell r="P3312" t="str">
            <v>Y</v>
          </cell>
          <cell r="Q3312" t="str">
            <v>Y</v>
          </cell>
          <cell r="R3312" t="str">
            <v>Y</v>
          </cell>
        </row>
        <row r="3313">
          <cell r="C3313" t="str">
            <v>Great Dusky Swift</v>
          </cell>
          <cell r="D3313" t="str">
            <v>Cypseloides senex</v>
          </cell>
          <cell r="E3313" t="str">
            <v>(Temminck, 1826)</v>
          </cell>
          <cell r="F3313" t="str">
            <v>R</v>
          </cell>
          <cell r="G3313" t="str">
            <v>LC</v>
          </cell>
          <cell r="P3313" t="str">
            <v>Y</v>
          </cell>
          <cell r="Q3313" t="str">
            <v>Y</v>
          </cell>
          <cell r="R3313" t="str">
            <v>Y</v>
          </cell>
          <cell r="V3313" t="str">
            <v>Aerornis senex (11)</v>
          </cell>
        </row>
        <row r="3314">
          <cell r="C3314" t="str">
            <v>Chestnut-collared Swift</v>
          </cell>
          <cell r="D3314" t="str">
            <v>Streptoprocne rutila</v>
          </cell>
          <cell r="E3314" t="str">
            <v>(Vieillot, 1817)</v>
          </cell>
          <cell r="F3314" t="str">
            <v>R</v>
          </cell>
          <cell r="G3314" t="str">
            <v>LC</v>
          </cell>
          <cell r="I3314" t="str">
            <v>Y</v>
          </cell>
          <cell r="P3314" t="str">
            <v>Y</v>
          </cell>
          <cell r="Q3314" t="str">
            <v>Y</v>
          </cell>
          <cell r="R3314" t="str">
            <v>Y</v>
          </cell>
          <cell r="V3314" t="str">
            <v>Cypseloides rutilus (10); Cypseloides rutilus (11)</v>
          </cell>
          <cell r="X3314" t="str">
            <v>Cypseloides rutilus (Sibley and Monroe 1990, 1993) is retained in the genus Cypseloides contra AOU (1998) who place it in the genus Streptoprocne following Marin and Stiles (1992) (along with an unspecified number of other close allies) because there is some controversy as to whether this is correct (Ridgely and Greenfield 2001).</v>
          </cell>
        </row>
        <row r="3315">
          <cell r="C3315" t="str">
            <v>Tepui Swift</v>
          </cell>
          <cell r="D3315" t="str">
            <v>Streptoprocne phelpsi</v>
          </cell>
          <cell r="E3315" t="str">
            <v>Collins, 1972</v>
          </cell>
          <cell r="F3315" t="str">
            <v>R</v>
          </cell>
          <cell r="G3315" t="str">
            <v>LC</v>
          </cell>
          <cell r="P3315" t="str">
            <v>Y</v>
          </cell>
          <cell r="Q3315" t="str">
            <v>Y</v>
          </cell>
          <cell r="R3315" t="str">
            <v>Y</v>
          </cell>
          <cell r="V3315" t="str">
            <v>Cypseloides phelpsi (10); Cypseloides phelpsi (11)</v>
          </cell>
        </row>
        <row r="3316">
          <cell r="C3316" t="str">
            <v>White-collared Swift</v>
          </cell>
          <cell r="D3316" t="str">
            <v>Streptoprocne zonaris</v>
          </cell>
          <cell r="E3316" t="str">
            <v>(Shaw, 1796)</v>
          </cell>
          <cell r="F3316" t="str">
            <v>R</v>
          </cell>
          <cell r="G3316" t="str">
            <v>LC</v>
          </cell>
          <cell r="I3316" t="str">
            <v>Y</v>
          </cell>
          <cell r="P3316" t="str">
            <v>Y</v>
          </cell>
          <cell r="Q3316" t="str">
            <v>Y</v>
          </cell>
          <cell r="R3316" t="str">
            <v>Y</v>
          </cell>
        </row>
        <row r="3317">
          <cell r="C3317" t="str">
            <v>Biscutate Swift</v>
          </cell>
          <cell r="D3317" t="str">
            <v>Streptoprocne biscutata</v>
          </cell>
          <cell r="E3317" t="str">
            <v>(Sclater, 1865)</v>
          </cell>
          <cell r="F3317" t="str">
            <v>R</v>
          </cell>
          <cell r="G3317" t="str">
            <v>LC</v>
          </cell>
          <cell r="P3317" t="str">
            <v>Y</v>
          </cell>
          <cell r="Q3317" t="str">
            <v>Y</v>
          </cell>
          <cell r="R3317" t="str">
            <v>Y</v>
          </cell>
        </row>
        <row r="3318">
          <cell r="C3318" t="str">
            <v>White-naped Swift</v>
          </cell>
          <cell r="D3318" t="str">
            <v>Streptoprocne semicollaris</v>
          </cell>
          <cell r="E3318" t="str">
            <v>(Saussure, 1859)</v>
          </cell>
          <cell r="F3318" t="str">
            <v>R</v>
          </cell>
          <cell r="G3318" t="str">
            <v>LC</v>
          </cell>
          <cell r="I3318" t="str">
            <v>Y</v>
          </cell>
          <cell r="Q3318" t="str">
            <v>Y</v>
          </cell>
          <cell r="R3318" t="str">
            <v>Y</v>
          </cell>
        </row>
        <row r="3319">
          <cell r="C3319" t="str">
            <v>Waterfall Swift</v>
          </cell>
          <cell r="D3319" t="str">
            <v>Hydrochous gigas</v>
          </cell>
          <cell r="E3319" t="str">
            <v>(Hartert &amp; Butler, 1901)</v>
          </cell>
          <cell r="F3319" t="str">
            <v>R</v>
          </cell>
          <cell r="G3319" t="str">
            <v>NT</v>
          </cell>
          <cell r="Q3319" t="str">
            <v>Y</v>
          </cell>
          <cell r="W3319" t="str">
            <v>Giant Swiftlet (15)</v>
          </cell>
        </row>
        <row r="3320">
          <cell r="C3320" t="str">
            <v>Glossy Swiftlet</v>
          </cell>
          <cell r="D3320" t="str">
            <v>Collocalia esculenta</v>
          </cell>
          <cell r="E3320" t="str">
            <v>(Linnaeus, 1758)</v>
          </cell>
          <cell r="F3320" t="str">
            <v>R</v>
          </cell>
          <cell r="G3320" t="str">
            <v>LC</v>
          </cell>
          <cell r="L3320" t="str">
            <v>Y</v>
          </cell>
          <cell r="Q3320" t="str">
            <v>Y</v>
          </cell>
        </row>
        <row r="3321">
          <cell r="C3321" t="str">
            <v>Bornean Swiftlet</v>
          </cell>
          <cell r="D3321" t="str">
            <v>Collocalia cyanoptila</v>
          </cell>
          <cell r="E3321" t="str">
            <v>Oberholser, 1906</v>
          </cell>
          <cell r="F3321" t="str">
            <v>UR</v>
          </cell>
          <cell r="G3321" t="str">
            <v>UR</v>
          </cell>
          <cell r="T3321" t="str">
            <v>Y</v>
          </cell>
          <cell r="U3321" t="str">
            <v>Price et al. (2006)</v>
          </cell>
        </row>
        <row r="3322">
          <cell r="C3322" t="str">
            <v>Grey-rumped Swiftlet</v>
          </cell>
          <cell r="D3322" t="str">
            <v>Collocalia marginata</v>
          </cell>
          <cell r="E3322" t="str">
            <v>Salvadori, 1882</v>
          </cell>
          <cell r="F3322" t="str">
            <v>UR</v>
          </cell>
          <cell r="G3322" t="str">
            <v>UR</v>
          </cell>
          <cell r="T3322" t="str">
            <v>Y</v>
          </cell>
          <cell r="U3322" t="str">
            <v>Price et al. (2006)</v>
          </cell>
        </row>
        <row r="3323">
          <cell r="D3323" t="str">
            <v>Collocalia nitens</v>
          </cell>
          <cell r="E3323" t="str">
            <v>Ogilvie-Grant, 1914</v>
          </cell>
          <cell r="F3323" t="str">
            <v>UR</v>
          </cell>
          <cell r="G3323" t="str">
            <v>UR</v>
          </cell>
          <cell r="T3323" t="str">
            <v>Y</v>
          </cell>
          <cell r="U3323" t="str">
            <v>Price et al. (2006)</v>
          </cell>
        </row>
        <row r="3324">
          <cell r="C3324" t="str">
            <v>Cave Swiftlet</v>
          </cell>
          <cell r="D3324" t="str">
            <v>Collocalia linchi</v>
          </cell>
          <cell r="E3324" t="str">
            <v>(Horsfield &amp; Moore, 1854)</v>
          </cell>
          <cell r="F3324" t="str">
            <v>R</v>
          </cell>
          <cell r="G3324" t="str">
            <v>LC</v>
          </cell>
          <cell r="L3324" t="str">
            <v>Y</v>
          </cell>
          <cell r="Q3324" t="str">
            <v>Y</v>
          </cell>
          <cell r="W3324" t="str">
            <v>Linchi Swiftlet (5)</v>
          </cell>
          <cell r="X3324" t="str">
            <v>Collocalia linchi (Sibley and Monroe 1990, 1993) was split into C. linchi and C. dodgei by Moyle et al. (2008) but this treatment is not followed by the BirdLife Taxonomic Working Group, because their study fails to take account of the other taxa in the linchi complex, namely C. l. ripleyi from Sumatra and C. l. dedii from Bali, and relied on a small sample size. All four subspecies of C. linchi differ diagnosably in size, so no change to their taxonomic treatment is warranted until the complex is reviewed as a whole.</v>
          </cell>
        </row>
        <row r="3325">
          <cell r="D3325" t="str">
            <v>Collocalia dodgei</v>
          </cell>
          <cell r="E3325" t="str">
            <v>Richmond, 1905</v>
          </cell>
          <cell r="F3325" t="str">
            <v>NR</v>
          </cell>
          <cell r="G3325" t="str">
            <v>NR</v>
          </cell>
          <cell r="T3325" t="str">
            <v>Y</v>
          </cell>
          <cell r="U3325" t="str">
            <v>Moyle et al. (2008)</v>
          </cell>
          <cell r="X3325" t="str">
            <v>Collocalia linchi (Sibley and Monroe 1990, 1993) was split into C. linchi and C. dodgei by Moyle et al. (2008) but this treatment is not followed by the BirdLife Taxonomic Working Group, because their study fails to take account of the other taxa in the linchi complex, namely C. l. ripleyi from Sumatra and C. l. dedii from Bali, and relied on a small sample size. All four subspecies of C. linchi differ diagnosably in size, so no change to their taxonomic treatment is warranted until the complex is reviewed as a whole.</v>
          </cell>
        </row>
        <row r="3326">
          <cell r="C3326" t="str">
            <v>Pygmy Swiftlet</v>
          </cell>
          <cell r="D3326" t="str">
            <v>Collocalia troglodytes</v>
          </cell>
          <cell r="E3326" t="str">
            <v>Gray, 1845</v>
          </cell>
          <cell r="F3326" t="str">
            <v>R</v>
          </cell>
          <cell r="G3326" t="str">
            <v>LC</v>
          </cell>
          <cell r="Q3326" t="str">
            <v>Y</v>
          </cell>
        </row>
        <row r="3327">
          <cell r="C3327" t="str">
            <v>Seychelles Swiftlet</v>
          </cell>
          <cell r="D3327" t="str">
            <v>Collocalia elaphra</v>
          </cell>
          <cell r="E3327" t="str">
            <v>Oberholser, 1906</v>
          </cell>
          <cell r="F3327" t="str">
            <v>R</v>
          </cell>
          <cell r="G3327" t="str">
            <v>VU</v>
          </cell>
          <cell r="N3327" t="str">
            <v>Y</v>
          </cell>
          <cell r="Q3327" t="str">
            <v>Y</v>
          </cell>
        </row>
        <row r="3328">
          <cell r="C3328" t="str">
            <v>Mascarene Swiftlet</v>
          </cell>
          <cell r="D3328" t="str">
            <v>Collocalia francica</v>
          </cell>
          <cell r="E3328" t="str">
            <v>(Gmelin, 1789)</v>
          </cell>
          <cell r="F3328" t="str">
            <v>R</v>
          </cell>
          <cell r="G3328" t="str">
            <v>NT</v>
          </cell>
          <cell r="N3328" t="str">
            <v>Y</v>
          </cell>
          <cell r="Q3328" t="str">
            <v>Y</v>
          </cell>
          <cell r="W3328" t="str">
            <v>Mauritius Swiftlet (7)</v>
          </cell>
        </row>
        <row r="3329">
          <cell r="C3329" t="str">
            <v>Indian Swiftlet</v>
          </cell>
          <cell r="D3329" t="str">
            <v>Collocalia unicolor</v>
          </cell>
          <cell r="E3329" t="str">
            <v>(Jerdon, 1840)</v>
          </cell>
          <cell r="F3329" t="str">
            <v>R</v>
          </cell>
          <cell r="G3329" t="str">
            <v>LC</v>
          </cell>
          <cell r="Q3329" t="str">
            <v>Y</v>
          </cell>
        </row>
        <row r="3330">
          <cell r="C3330" t="str">
            <v>Philippine Swiftlet</v>
          </cell>
          <cell r="D3330" t="str">
            <v>Collocalia mearnsi</v>
          </cell>
          <cell r="E3330" t="str">
            <v>Oberholser, 1912</v>
          </cell>
          <cell r="F3330" t="str">
            <v>R</v>
          </cell>
          <cell r="G3330" t="str">
            <v>LC</v>
          </cell>
          <cell r="Q3330" t="str">
            <v>Y</v>
          </cell>
        </row>
        <row r="3331">
          <cell r="C3331" t="str">
            <v>Moluccan Swiftlet</v>
          </cell>
          <cell r="D3331" t="str">
            <v>Collocalia infuscata</v>
          </cell>
          <cell r="E3331" t="str">
            <v>Salvadori, 1880</v>
          </cell>
          <cell r="F3331" t="str">
            <v>R</v>
          </cell>
          <cell r="G3331" t="str">
            <v>LC</v>
          </cell>
          <cell r="Q3331" t="str">
            <v>Y</v>
          </cell>
        </row>
        <row r="3332">
          <cell r="C3332" t="str">
            <v>Mountain Swiftlet</v>
          </cell>
          <cell r="D3332" t="str">
            <v>Collocalia hirundinacea</v>
          </cell>
          <cell r="E3332" t="str">
            <v>Stresemann, 1914</v>
          </cell>
          <cell r="F3332" t="str">
            <v>R</v>
          </cell>
          <cell r="G3332" t="str">
            <v>LC</v>
          </cell>
          <cell r="Q3332" t="str">
            <v>Y</v>
          </cell>
        </row>
        <row r="3333">
          <cell r="D3333" t="str">
            <v>Collocalia terraereginae</v>
          </cell>
          <cell r="E3333" t="str">
            <v>(Ramsay, 1875)</v>
          </cell>
          <cell r="F3333" t="str">
            <v>NR</v>
          </cell>
          <cell r="G3333" t="str">
            <v>NR</v>
          </cell>
          <cell r="L3333" t="str">
            <v>Y</v>
          </cell>
          <cell r="Q3333" t="str">
            <v>Y</v>
          </cell>
          <cell r="V3333" t="str">
            <v>Aerodramus terraereginae (5)</v>
          </cell>
          <cell r="X3333" t="str">
            <v>Collocalia spodiopygius and C. terraereginae (Sibley and Monroe 1990, 1993) have been lumped into C. spodiopygia following Christidis and Boles (1994). C. spodiopygia (Christidis and Boles 1994) was again split into C. spodiopygius and C. terraereginae by Christidis and Boles (2008) but this treatment is not followed by the BirdLife Taxonomic Working Group (BTWG) because the authors base their treatment solely on molecular work; the BTWG adopts the view of Edwards et al. (2005) that intrageneric genetic differentiation alone is an unsatisfactory basis for species recognition. Gender agreement of C. spodiopygia follows David and Gosselin (2002a).</v>
          </cell>
        </row>
        <row r="3334">
          <cell r="C3334" t="str">
            <v xml:space="preserve"> </v>
          </cell>
          <cell r="D3334" t="str">
            <v>Collocalia spodiopygius</v>
          </cell>
          <cell r="E3334" t="str">
            <v>(Peale, 1848)</v>
          </cell>
          <cell r="F3334" t="str">
            <v>NR</v>
          </cell>
          <cell r="G3334" t="str">
            <v>NR</v>
          </cell>
          <cell r="L3334" t="str">
            <v>Y</v>
          </cell>
          <cell r="Q3334" t="str">
            <v>Y</v>
          </cell>
          <cell r="V3334" t="str">
            <v>Aerodramus spodiopygius (5)</v>
          </cell>
          <cell r="X3334" t="str">
            <v>Collocalia spodiopygius and C. terraereginae (Sibley and Monroe 1990, 1993) have been lumped into C. spodiopygia following Christidis and Boles (1994). C. spodiopygia (Christidis and Boles 1994) was again split into C. spodiopygius and C. terraereginae by Christidis and Boles (2008) but this treatment is not followed by the BirdLife Taxonomic Working Group (BTWG) because the authors base their treatment solely on molecular work; the BTWG adopts the view of Edwards et al. (2005) that intrageneric genetic differentiation alone is an unsatisfactory basis for species recognition. Gender agreement of C. spodiopygia follows David and Gosselin (2002a).</v>
          </cell>
        </row>
        <row r="3335">
          <cell r="C3335" t="str">
            <v>White-rumped Swiftlet</v>
          </cell>
          <cell r="D3335" t="str">
            <v>Collocalia spodiopygia</v>
          </cell>
          <cell r="E3335" t="str">
            <v>(Peale, 1848)</v>
          </cell>
          <cell r="F3335" t="str">
            <v>R</v>
          </cell>
          <cell r="G3335" t="str">
            <v>LC</v>
          </cell>
          <cell r="T3335" t="str">
            <v>Y</v>
          </cell>
          <cell r="U3335" t="str">
            <v>Christidis and Boles (1994)</v>
          </cell>
          <cell r="X3335" t="str">
            <v>Collocalia spodiopygius and C. terraereginae (Sibley and Monroe 1990, 1993) have been lumped into C. spodiopygia following Christidis and Boles (1994). C. spodiopygia (Christidis and Boles 1994) was again split into C. spodiopygius and C. terraereginae by Christidis and Boles (2008) but this treatment is not followed by the BirdLife Taxonomic Working Group (BTWG) because the authors base their treatment solely on molecular work; the BTWG adopts the view of Edwards et al. (2005) that intrageneric genetic differentiation alone is an unsatisfactory basis for species recognition. Gender agreement of C. spodiopygia follows David and Gosselin (2002a).</v>
          </cell>
        </row>
        <row r="3336">
          <cell r="C3336" t="str">
            <v>Himalayan Swiftlet</v>
          </cell>
          <cell r="D3336" t="str">
            <v>Collocalia brevirostris</v>
          </cell>
          <cell r="E3336" t="str">
            <v>(Horsfield, 1840)</v>
          </cell>
          <cell r="F3336" t="str">
            <v>R</v>
          </cell>
          <cell r="G3336" t="str">
            <v>LC</v>
          </cell>
          <cell r="Q3336" t="str">
            <v>Y</v>
          </cell>
        </row>
        <row r="3337">
          <cell r="C3337" t="str">
            <v>Volcano Swiftlet</v>
          </cell>
          <cell r="D3337" t="str">
            <v>Collocalia vulcanorum</v>
          </cell>
          <cell r="E3337" t="str">
            <v>(Stresemann, 1926)</v>
          </cell>
          <cell r="F3337" t="str">
            <v>R</v>
          </cell>
          <cell r="G3337" t="str">
            <v>NT</v>
          </cell>
          <cell r="Q3337" t="str">
            <v>Y</v>
          </cell>
        </row>
        <row r="3338">
          <cell r="C3338" t="str">
            <v>Indochinese Swiftlet</v>
          </cell>
          <cell r="D3338" t="str">
            <v>Collocalia rogersi</v>
          </cell>
          <cell r="E3338" t="str">
            <v>Deignan, 1955</v>
          </cell>
          <cell r="F3338" t="str">
            <v>R</v>
          </cell>
          <cell r="G3338" t="str">
            <v>LC</v>
          </cell>
          <cell r="Q3338" t="str">
            <v>Y</v>
          </cell>
        </row>
        <row r="3339">
          <cell r="C3339" t="str">
            <v>Whitehead's Swiftlet</v>
          </cell>
          <cell r="D3339" t="str">
            <v>Collocalia whiteheadi</v>
          </cell>
          <cell r="E3339" t="str">
            <v>(Ogilvie-Grant, 1895)</v>
          </cell>
          <cell r="F3339" t="str">
            <v>R</v>
          </cell>
          <cell r="G3339" t="str">
            <v>DD</v>
          </cell>
          <cell r="Q3339" t="str">
            <v>Y</v>
          </cell>
        </row>
        <row r="3340">
          <cell r="C3340" t="str">
            <v>Bare-legged Swiftlet</v>
          </cell>
          <cell r="D3340" t="str">
            <v>Collocalia nuditarsus</v>
          </cell>
          <cell r="E3340" t="str">
            <v>(Salomonsen, 1962)</v>
          </cell>
          <cell r="F3340" t="str">
            <v>R</v>
          </cell>
          <cell r="G3340" t="str">
            <v>LC</v>
          </cell>
          <cell r="Q3340" t="str">
            <v>Y</v>
          </cell>
        </row>
        <row r="3341">
          <cell r="C3341" t="str">
            <v>Mayr's Swiftlet</v>
          </cell>
          <cell r="D3341" t="str">
            <v>Collocalia orientalis</v>
          </cell>
          <cell r="E3341" t="str">
            <v>(Mayr, 1935)</v>
          </cell>
          <cell r="F3341" t="str">
            <v>R</v>
          </cell>
          <cell r="G3341" t="str">
            <v>DD</v>
          </cell>
          <cell r="Q3341" t="str">
            <v>Y</v>
          </cell>
        </row>
        <row r="3342">
          <cell r="C3342" t="str">
            <v>Mossy-nest Swiftlet</v>
          </cell>
          <cell r="D3342" t="str">
            <v>Collocalia salangana</v>
          </cell>
          <cell r="E3342" t="str">
            <v>(Streubel, 1848)</v>
          </cell>
          <cell r="F3342" t="str">
            <v>R</v>
          </cell>
          <cell r="G3342" t="str">
            <v>LC</v>
          </cell>
          <cell r="Q3342" t="str">
            <v>Y</v>
          </cell>
        </row>
        <row r="3343">
          <cell r="C3343" t="str">
            <v>Palawan Swiftlet</v>
          </cell>
          <cell r="D3343" t="str">
            <v>Collocalia palawanensis</v>
          </cell>
          <cell r="E3343" t="str">
            <v>Stresemann, 1914</v>
          </cell>
          <cell r="F3343" t="str">
            <v>R</v>
          </cell>
          <cell r="G3343" t="str">
            <v>LC</v>
          </cell>
          <cell r="Q3343" t="str">
            <v>Y</v>
          </cell>
        </row>
        <row r="3344">
          <cell r="C3344" t="str">
            <v>Grey Swiftlet</v>
          </cell>
          <cell r="D3344" t="str">
            <v>Collocalia amelis</v>
          </cell>
          <cell r="E3344" t="str">
            <v>Oberholser, 1906</v>
          </cell>
          <cell r="F3344" t="str">
            <v>R</v>
          </cell>
          <cell r="G3344" t="str">
            <v>LC</v>
          </cell>
          <cell r="Q3344" t="str">
            <v>Y</v>
          </cell>
        </row>
        <row r="3345">
          <cell r="C3345" t="str">
            <v>Uniform Swiftlet</v>
          </cell>
          <cell r="D3345" t="str">
            <v>Collocalia vanikorensis</v>
          </cell>
          <cell r="E3345" t="str">
            <v>(Quoy &amp; Gaimard, 1830)</v>
          </cell>
          <cell r="F3345" t="str">
            <v>R</v>
          </cell>
          <cell r="G3345" t="str">
            <v>LC</v>
          </cell>
          <cell r="L3345" t="str">
            <v>Y</v>
          </cell>
          <cell r="Q3345" t="str">
            <v>Y</v>
          </cell>
          <cell r="V3345" t="str">
            <v>Aerodramus vanikorensis (5)</v>
          </cell>
        </row>
        <row r="3346">
          <cell r="C3346" t="str">
            <v>Palau Swiftlet</v>
          </cell>
          <cell r="D3346" t="str">
            <v>Collocalia pelewensis</v>
          </cell>
          <cell r="E3346" t="str">
            <v>Mayr, 1935</v>
          </cell>
          <cell r="F3346" t="str">
            <v>R</v>
          </cell>
          <cell r="G3346" t="str">
            <v>LC</v>
          </cell>
          <cell r="Q3346" t="str">
            <v>Y</v>
          </cell>
        </row>
        <row r="3347">
          <cell r="D3347" t="str">
            <v>Collocalia inquieta</v>
          </cell>
          <cell r="E3347" t="str">
            <v>(Kittlitz, 1858)</v>
          </cell>
          <cell r="F3347" t="str">
            <v>NR</v>
          </cell>
          <cell r="G3347" t="str">
            <v>NR</v>
          </cell>
          <cell r="Q3347" t="str">
            <v>Y</v>
          </cell>
          <cell r="X3347" t="str">
            <v>Collocalia inquieta (Sibley and Monroe 1990, 1993) has been split into C. bartschi following Browning (1993) and AOU (1998) and C. inquieta following Browning (1993).</v>
          </cell>
        </row>
        <row r="3348">
          <cell r="C3348" t="str">
            <v>Micronesian Swiftlet</v>
          </cell>
          <cell r="D3348" t="str">
            <v>Collocalia inquieta</v>
          </cell>
          <cell r="E3348" t="str">
            <v>(Kittlitz, 1858)</v>
          </cell>
          <cell r="F3348" t="str">
            <v>R</v>
          </cell>
          <cell r="G3348" t="str">
            <v>LC</v>
          </cell>
          <cell r="T3348" t="str">
            <v>Y</v>
          </cell>
          <cell r="U3348" t="str">
            <v>Browning (1993)</v>
          </cell>
          <cell r="X3348" t="str">
            <v>Collocalia inquieta (Sibley and Monroe 1990, 1993) has been split into C. bartschi following Browning (1993) and AOU (1998) and C. inquieta following Browning (1993).</v>
          </cell>
        </row>
        <row r="3349">
          <cell r="C3349" t="str">
            <v>Guam Swiftlet</v>
          </cell>
          <cell r="D3349" t="str">
            <v>Collocalia bartschi</v>
          </cell>
          <cell r="E3349" t="str">
            <v>Mearns, 1909</v>
          </cell>
          <cell r="F3349" t="str">
            <v>R</v>
          </cell>
          <cell r="G3349" t="str">
            <v>EN</v>
          </cell>
          <cell r="I3349" t="str">
            <v>Y</v>
          </cell>
          <cell r="V3349" t="str">
            <v>Aerodramus bartschi (2)</v>
          </cell>
          <cell r="X3349" t="str">
            <v>Collocalia inquieta (Sibley and Monroe 1990, 1993) has been split into C. bartschi following Browning (1993) and AOU (1998) and C. inquieta following Browning (1993).</v>
          </cell>
        </row>
        <row r="3350">
          <cell r="C3350" t="str">
            <v>Atiu Swiftlet</v>
          </cell>
          <cell r="D3350" t="str">
            <v>Collocalia sawtelli</v>
          </cell>
          <cell r="E3350" t="str">
            <v>Holyoak, 1974</v>
          </cell>
          <cell r="F3350" t="str">
            <v>R</v>
          </cell>
          <cell r="G3350" t="str">
            <v>VU</v>
          </cell>
          <cell r="Q3350" t="str">
            <v>Y</v>
          </cell>
        </row>
        <row r="3351">
          <cell r="C3351" t="str">
            <v>Tahiti Swiftlet</v>
          </cell>
          <cell r="D3351" t="str">
            <v>Collocalia leucophaea</v>
          </cell>
          <cell r="E3351" t="str">
            <v>(Peale, 1848)</v>
          </cell>
          <cell r="F3351" t="str">
            <v>R</v>
          </cell>
          <cell r="G3351" t="str">
            <v>VU</v>
          </cell>
          <cell r="Q3351" t="str">
            <v>Y</v>
          </cell>
          <cell r="V3351" t="str">
            <v>Collocalia leucophaeus (10)</v>
          </cell>
          <cell r="X3351" t="str">
            <v>Gender agreement of species name follows David and Gosselin (2002a).</v>
          </cell>
        </row>
        <row r="3352">
          <cell r="C3352" t="str">
            <v>Marquesan Swiftlet</v>
          </cell>
          <cell r="D3352" t="str">
            <v>Collocalia ocista</v>
          </cell>
          <cell r="E3352" t="str">
            <v>(Oberholser, 1906)</v>
          </cell>
          <cell r="F3352" t="str">
            <v>R</v>
          </cell>
          <cell r="G3352" t="str">
            <v>LC</v>
          </cell>
          <cell r="Q3352" t="str">
            <v>Y</v>
          </cell>
        </row>
        <row r="3353">
          <cell r="C3353" t="str">
            <v>Black-nest Swiftlet</v>
          </cell>
          <cell r="D3353" t="str">
            <v>Collocalia maxima</v>
          </cell>
          <cell r="E3353" t="str">
            <v>Hume, 1878</v>
          </cell>
          <cell r="F3353" t="str">
            <v>R</v>
          </cell>
          <cell r="G3353" t="str">
            <v>LC</v>
          </cell>
          <cell r="Q3353" t="str">
            <v>Y</v>
          </cell>
        </row>
        <row r="3354">
          <cell r="C3354" t="str">
            <v>Edible-nest Swiftlet</v>
          </cell>
          <cell r="D3354" t="str">
            <v>Collocalia fuciphaga</v>
          </cell>
          <cell r="E3354" t="str">
            <v>(Thunberg, 1812)</v>
          </cell>
          <cell r="F3354" t="str">
            <v>R</v>
          </cell>
          <cell r="G3354" t="str">
            <v>LC</v>
          </cell>
          <cell r="Q3354" t="str">
            <v>Y</v>
          </cell>
        </row>
        <row r="3355">
          <cell r="C3355" t="str">
            <v>German's Swiftlet</v>
          </cell>
          <cell r="D3355" t="str">
            <v>Collocalia germani</v>
          </cell>
          <cell r="E3355" t="str">
            <v>Oustalet, 1876</v>
          </cell>
          <cell r="F3355" t="str">
            <v>R</v>
          </cell>
          <cell r="G3355" t="str">
            <v>LC</v>
          </cell>
          <cell r="Q3355" t="str">
            <v>Y</v>
          </cell>
        </row>
        <row r="3356">
          <cell r="C3356" t="str">
            <v>Papuan Swiftlet</v>
          </cell>
          <cell r="D3356" t="str">
            <v>Collocalia papuensis</v>
          </cell>
          <cell r="E3356" t="str">
            <v>Rand, 1941</v>
          </cell>
          <cell r="F3356" t="str">
            <v>R</v>
          </cell>
          <cell r="G3356" t="str">
            <v>DD</v>
          </cell>
          <cell r="Q3356" t="str">
            <v>Y</v>
          </cell>
        </row>
        <row r="3357">
          <cell r="C3357" t="str">
            <v>Scarce Swift</v>
          </cell>
          <cell r="D3357" t="str">
            <v>Schoutedenapus myoptilus</v>
          </cell>
          <cell r="E3357" t="str">
            <v>(Salvadori, 1888)</v>
          </cell>
          <cell r="F3357" t="str">
            <v>R</v>
          </cell>
          <cell r="G3357" t="str">
            <v>LC</v>
          </cell>
          <cell r="N3357" t="str">
            <v>Y</v>
          </cell>
          <cell r="Q3357" t="str">
            <v>Y</v>
          </cell>
        </row>
        <row r="3358">
          <cell r="C3358" t="str">
            <v>Schouteden's Swift</v>
          </cell>
          <cell r="D3358" t="str">
            <v>Schoutedenapus schoutedeni</v>
          </cell>
          <cell r="E3358" t="str">
            <v>(Prigogine, 1960)</v>
          </cell>
          <cell r="F3358" t="str">
            <v>R</v>
          </cell>
          <cell r="G3358" t="str">
            <v>VU</v>
          </cell>
          <cell r="N3358" t="str">
            <v>Y</v>
          </cell>
          <cell r="Q3358" t="str">
            <v>Y</v>
          </cell>
        </row>
        <row r="3359">
          <cell r="C3359" t="str">
            <v>Philippine Needletail</v>
          </cell>
          <cell r="D3359" t="str">
            <v>Mearnsia picina</v>
          </cell>
          <cell r="E3359" t="str">
            <v>(Tweeddale, 1879)</v>
          </cell>
          <cell r="F3359" t="str">
            <v>R</v>
          </cell>
          <cell r="G3359" t="str">
            <v>NT</v>
          </cell>
          <cell r="Q3359" t="str">
            <v>Y</v>
          </cell>
          <cell r="W3359" t="str">
            <v>Philippine Spine-tailed Swift (15)</v>
          </cell>
        </row>
        <row r="3360">
          <cell r="C3360" t="str">
            <v>Papuan Needletail</v>
          </cell>
          <cell r="D3360" t="str">
            <v>Mearnsia novaeguineae</v>
          </cell>
          <cell r="E3360" t="str">
            <v>(D'Albertis &amp; Salvadori, 1879)</v>
          </cell>
          <cell r="F3360" t="str">
            <v>R</v>
          </cell>
          <cell r="G3360" t="str">
            <v>LC</v>
          </cell>
          <cell r="L3360" t="str">
            <v>Y</v>
          </cell>
          <cell r="Q3360" t="str">
            <v>Y</v>
          </cell>
          <cell r="W3360" t="str">
            <v>Papuan Spine-tailed Swift (5); Papuan Spine-tailed Swift (15)</v>
          </cell>
        </row>
        <row r="3361">
          <cell r="C3361" t="str">
            <v>Malagasy Spinetail</v>
          </cell>
          <cell r="D3361" t="str">
            <v>Zoonavena grandidieri</v>
          </cell>
          <cell r="E3361" t="str">
            <v>(Verreaux, 1867)</v>
          </cell>
          <cell r="F3361" t="str">
            <v>R</v>
          </cell>
          <cell r="G3361" t="str">
            <v>LC</v>
          </cell>
          <cell r="N3361" t="str">
            <v>Y</v>
          </cell>
          <cell r="Q3361" t="str">
            <v>Y</v>
          </cell>
          <cell r="W3361" t="str">
            <v>Madagascar Spinetail (7); Madagascar Spinetail (15)</v>
          </cell>
        </row>
        <row r="3362">
          <cell r="C3362" t="str">
            <v>Sao Tome Spinetail</v>
          </cell>
          <cell r="D3362" t="str">
            <v>Zoonavena thomensis</v>
          </cell>
          <cell r="E3362" t="str">
            <v>(Hartert, 1900)</v>
          </cell>
          <cell r="F3362" t="str">
            <v>R</v>
          </cell>
          <cell r="G3362" t="str">
            <v>LC</v>
          </cell>
          <cell r="N3362" t="str">
            <v>Y</v>
          </cell>
          <cell r="Q3362" t="str">
            <v>Y</v>
          </cell>
          <cell r="W3362" t="str">
            <v>São Tomé Spinetail (7); São Tomé Spinetail (14)</v>
          </cell>
        </row>
        <row r="3363">
          <cell r="C3363" t="str">
            <v>White-rumped Spinetail</v>
          </cell>
          <cell r="D3363" t="str">
            <v>Zoonavena sylvatica</v>
          </cell>
          <cell r="E3363" t="str">
            <v>(Tickell, 1846)</v>
          </cell>
          <cell r="F3363" t="str">
            <v>R</v>
          </cell>
          <cell r="G3363" t="str">
            <v>LC</v>
          </cell>
          <cell r="Q3363" t="str">
            <v>Y</v>
          </cell>
        </row>
        <row r="3364">
          <cell r="C3364" t="str">
            <v>Mottled Spinetail</v>
          </cell>
          <cell r="D3364" t="str">
            <v>Telacanthura ussheri</v>
          </cell>
          <cell r="E3364" t="str">
            <v>(Sharpe, 1870)</v>
          </cell>
          <cell r="F3364" t="str">
            <v>R</v>
          </cell>
          <cell r="G3364" t="str">
            <v>LC</v>
          </cell>
          <cell r="N3364" t="str">
            <v>Y</v>
          </cell>
          <cell r="Q3364" t="str">
            <v>Y</v>
          </cell>
        </row>
        <row r="3365">
          <cell r="C3365" t="str">
            <v>Black Spinetail</v>
          </cell>
          <cell r="D3365" t="str">
            <v>Telacanthura melanopygia</v>
          </cell>
          <cell r="E3365" t="str">
            <v>(Chapin, 1915)</v>
          </cell>
          <cell r="F3365" t="str">
            <v>R</v>
          </cell>
          <cell r="G3365" t="str">
            <v>LC</v>
          </cell>
          <cell r="N3365" t="str">
            <v>Y</v>
          </cell>
          <cell r="Q3365" t="str">
            <v>Y</v>
          </cell>
          <cell r="W3365" t="str">
            <v>Chapin's Spinetail (7)</v>
          </cell>
        </row>
        <row r="3366">
          <cell r="C3366" t="str">
            <v>Silver-rumped Spinetail</v>
          </cell>
          <cell r="D3366" t="str">
            <v>Rhaphidura leucopygialis</v>
          </cell>
          <cell r="E3366" t="str">
            <v>(Blyth, 1849)</v>
          </cell>
          <cell r="F3366" t="str">
            <v>R</v>
          </cell>
          <cell r="G3366" t="str">
            <v>LC</v>
          </cell>
          <cell r="Q3366" t="str">
            <v>Y</v>
          </cell>
        </row>
        <row r="3367">
          <cell r="C3367" t="str">
            <v>Sabine's Spinetail</v>
          </cell>
          <cell r="D3367" t="str">
            <v>Rhaphidura sabini</v>
          </cell>
          <cell r="E3367" t="str">
            <v>(Gray, 1829)</v>
          </cell>
          <cell r="F3367" t="str">
            <v>R</v>
          </cell>
          <cell r="G3367" t="str">
            <v>LC</v>
          </cell>
          <cell r="N3367" t="str">
            <v>Y</v>
          </cell>
          <cell r="Q3367" t="str">
            <v>Y</v>
          </cell>
        </row>
        <row r="3368">
          <cell r="C3368" t="str">
            <v>Cassin's Spinetail</v>
          </cell>
          <cell r="D3368" t="str">
            <v>Neafrapus cassini</v>
          </cell>
          <cell r="E3368" t="str">
            <v>(Sclater, 1863)</v>
          </cell>
          <cell r="F3368" t="str">
            <v>R</v>
          </cell>
          <cell r="G3368" t="str">
            <v>LC</v>
          </cell>
          <cell r="N3368" t="str">
            <v>Y</v>
          </cell>
          <cell r="Q3368" t="str">
            <v>Y</v>
          </cell>
        </row>
        <row r="3369">
          <cell r="C3369" t="str">
            <v>Bat-like Spinetail</v>
          </cell>
          <cell r="D3369" t="str">
            <v>Neafrapus boehmi</v>
          </cell>
          <cell r="E3369" t="str">
            <v>(Schalow, 1882)</v>
          </cell>
          <cell r="F3369" t="str">
            <v>R</v>
          </cell>
          <cell r="G3369" t="str">
            <v>LC</v>
          </cell>
          <cell r="N3369" t="str">
            <v>Y</v>
          </cell>
          <cell r="Q3369" t="str">
            <v>Y</v>
          </cell>
          <cell r="W3369" t="str">
            <v>Böhm's Spinetail (15)</v>
          </cell>
        </row>
        <row r="3370">
          <cell r="C3370" t="str">
            <v>White-throated Needletail</v>
          </cell>
          <cell r="D3370" t="str">
            <v>Hirundapus caudacutus</v>
          </cell>
          <cell r="E3370" t="str">
            <v>(Latham, 1802)</v>
          </cell>
          <cell r="F3370" t="str">
            <v>R</v>
          </cell>
          <cell r="G3370" t="str">
            <v>LC</v>
          </cell>
          <cell r="H3370" t="str">
            <v>Y</v>
          </cell>
          <cell r="I3370" t="str">
            <v>Y</v>
          </cell>
          <cell r="L3370" t="str">
            <v>Y</v>
          </cell>
          <cell r="M3370" t="str">
            <v>Y</v>
          </cell>
          <cell r="N3370" t="str">
            <v>Y</v>
          </cell>
          <cell r="Q3370" t="str">
            <v>Y</v>
          </cell>
          <cell r="S3370" t="str">
            <v>Y</v>
          </cell>
          <cell r="W3370" t="str">
            <v>Needle-tailed Swift (6); Asian Spine-tailed Swift (7); Spine-tailed Swift (12)</v>
          </cell>
        </row>
        <row r="3371">
          <cell r="C3371" t="str">
            <v>Silver-backed Needletail</v>
          </cell>
          <cell r="D3371" t="str">
            <v>Hirundapus cochinchinensis</v>
          </cell>
          <cell r="E3371" t="str">
            <v>(Oustalet, 1878)</v>
          </cell>
          <cell r="F3371" t="str">
            <v>R</v>
          </cell>
          <cell r="G3371" t="str">
            <v>LC</v>
          </cell>
          <cell r="Q3371" t="str">
            <v>Y</v>
          </cell>
        </row>
        <row r="3372">
          <cell r="C3372" t="str">
            <v>Brown-backed Needletail</v>
          </cell>
          <cell r="D3372" t="str">
            <v>Hirundapus giganteus</v>
          </cell>
          <cell r="E3372" t="str">
            <v>(Temminck, 1825)</v>
          </cell>
          <cell r="F3372" t="str">
            <v>R</v>
          </cell>
          <cell r="G3372" t="str">
            <v>LC</v>
          </cell>
          <cell r="Q3372" t="str">
            <v>Y</v>
          </cell>
        </row>
        <row r="3373">
          <cell r="C3373" t="str">
            <v>Purple Needletail</v>
          </cell>
          <cell r="D3373" t="str">
            <v>Hirundapus celebensis</v>
          </cell>
          <cell r="E3373" t="str">
            <v>(Sclater, 1865)</v>
          </cell>
          <cell r="F3373" t="str">
            <v>R</v>
          </cell>
          <cell r="G3373" t="str">
            <v>LC</v>
          </cell>
          <cell r="Q3373" t="str">
            <v>Y</v>
          </cell>
        </row>
        <row r="3374">
          <cell r="D3374" t="str">
            <v>Chaetura spinicauda</v>
          </cell>
          <cell r="E3374" t="str">
            <v>(Temminck, 1839)</v>
          </cell>
          <cell r="F3374" t="str">
            <v>NR</v>
          </cell>
          <cell r="G3374" t="str">
            <v>NR</v>
          </cell>
          <cell r="Q3374" t="str">
            <v>Y</v>
          </cell>
          <cell r="R3374" t="str">
            <v>Y</v>
          </cell>
          <cell r="X3374" t="str">
            <v>Chaetura spinicauda (Sibley and Monroe 1990, 1993) has been split into C. spinicaudus and C. fumosa following AOU (1998). Gender agreement of Chaetura spinicaudus follows David and Gosselin (2002a).</v>
          </cell>
        </row>
        <row r="3375">
          <cell r="C3375" t="str">
            <v>Band-rumped Swift</v>
          </cell>
          <cell r="D3375" t="str">
            <v>Chaetura spinicaudus</v>
          </cell>
          <cell r="E3375" t="str">
            <v>(Temminck, 1839)</v>
          </cell>
          <cell r="F3375" t="str">
            <v>R</v>
          </cell>
          <cell r="G3375" t="str">
            <v>LC</v>
          </cell>
          <cell r="I3375" t="str">
            <v>Y</v>
          </cell>
          <cell r="P3375" t="str">
            <v>Y</v>
          </cell>
          <cell r="X3375" t="str">
            <v>Chaetura spinicauda (Sibley and Monroe 1990, 1993) has been split into C. spinicaudus and C. fumosa following AOU (1998). Gender agreement of Chaetura spinicaudus follows David and Gosselin (2002a).</v>
          </cell>
        </row>
        <row r="3376">
          <cell r="C3376" t="str">
            <v>Costa Rican Swift</v>
          </cell>
          <cell r="D3376" t="str">
            <v>Chaetura fumosa</v>
          </cell>
          <cell r="E3376" t="str">
            <v>Salvin, 1870</v>
          </cell>
          <cell r="F3376" t="str">
            <v>R</v>
          </cell>
          <cell r="G3376" t="str">
            <v>LC</v>
          </cell>
          <cell r="I3376" t="str">
            <v>Y</v>
          </cell>
          <cell r="X3376" t="str">
            <v>Chaetura spinicauda (Sibley and Monroe 1990, 1993) has been split into C. spinicaudus and C. fumosa following AOU (1998). Gender agreement of Chaetura spinicaudus follows David and Gosselin (2002a).</v>
          </cell>
        </row>
        <row r="3377">
          <cell r="C3377" t="str">
            <v>Lesser Antillean Swift</v>
          </cell>
          <cell r="D3377" t="str">
            <v>Chaetura martinica</v>
          </cell>
          <cell r="E3377" t="str">
            <v>(Hermann, 1783)</v>
          </cell>
          <cell r="F3377" t="str">
            <v>R</v>
          </cell>
          <cell r="G3377" t="str">
            <v>LC</v>
          </cell>
          <cell r="I3377" t="str">
            <v>Y</v>
          </cell>
          <cell r="Q3377" t="str">
            <v>Y</v>
          </cell>
          <cell r="R3377" t="str">
            <v>Y</v>
          </cell>
        </row>
        <row r="3378">
          <cell r="C3378" t="str">
            <v>Grey-rumped Swift</v>
          </cell>
          <cell r="D3378" t="str">
            <v>Chaetura cinereiventris</v>
          </cell>
          <cell r="E3378" t="str">
            <v>Sclater, 1862</v>
          </cell>
          <cell r="F3378" t="str">
            <v>R</v>
          </cell>
          <cell r="G3378" t="str">
            <v>LC</v>
          </cell>
          <cell r="I3378" t="str">
            <v>Y</v>
          </cell>
          <cell r="P3378" t="str">
            <v>Y</v>
          </cell>
          <cell r="Q3378" t="str">
            <v>Y</v>
          </cell>
          <cell r="R3378" t="str">
            <v>Y</v>
          </cell>
          <cell r="W3378" t="str">
            <v>Gray-rumped Swift (2); Gray-rumped Swift (9)</v>
          </cell>
        </row>
        <row r="3379">
          <cell r="C3379" t="str">
            <v>Pale-rumped Swift</v>
          </cell>
          <cell r="D3379" t="str">
            <v>Chaetura egregia</v>
          </cell>
          <cell r="E3379" t="str">
            <v>Todd, 1916</v>
          </cell>
          <cell r="F3379" t="str">
            <v>R</v>
          </cell>
          <cell r="G3379" t="str">
            <v>LC</v>
          </cell>
          <cell r="P3379" t="str">
            <v>Y</v>
          </cell>
          <cell r="Q3379" t="str">
            <v>Y</v>
          </cell>
          <cell r="R3379" t="str">
            <v>Y</v>
          </cell>
        </row>
        <row r="3380">
          <cell r="C3380" t="str">
            <v>Chimney Swift</v>
          </cell>
          <cell r="D3380" t="str">
            <v>Chaetura pelagica</v>
          </cell>
          <cell r="E3380" t="str">
            <v>(Linnaeus, 1758)</v>
          </cell>
          <cell r="F3380" t="str">
            <v>R</v>
          </cell>
          <cell r="G3380" t="str">
            <v>NT</v>
          </cell>
          <cell r="H3380" t="str">
            <v>Y</v>
          </cell>
          <cell r="I3380" t="str">
            <v>Y</v>
          </cell>
          <cell r="P3380" t="str">
            <v>Y</v>
          </cell>
          <cell r="Q3380" t="str">
            <v>Y</v>
          </cell>
          <cell r="R3380" t="str">
            <v>Y</v>
          </cell>
        </row>
        <row r="3381">
          <cell r="D3381" t="str">
            <v>Chaetura vauxi</v>
          </cell>
          <cell r="E3381" t="str">
            <v>(Townsend, 1839)</v>
          </cell>
          <cell r="F3381" t="str">
            <v>NR</v>
          </cell>
          <cell r="G3381" t="str">
            <v>NR</v>
          </cell>
          <cell r="I3381" t="str">
            <v>Y</v>
          </cell>
          <cell r="Q3381" t="str">
            <v>Y</v>
          </cell>
          <cell r="R3381" t="str">
            <v>Y</v>
          </cell>
          <cell r="X3381" t="str">
            <v>Chaetura andrei (Sibley and Monroe 1990, 1993) has been split into C. meridionalis with the remainder lumped with C. vauxi (Sibley and Monroe 1990, 1993) following SACC (2005).</v>
          </cell>
        </row>
        <row r="3382">
          <cell r="C3382" t="str">
            <v>Vaux's Swift</v>
          </cell>
          <cell r="D3382" t="str">
            <v>Chaetura vauxi</v>
          </cell>
          <cell r="E3382" t="str">
            <v>(Townsend, 1839)</v>
          </cell>
          <cell r="F3382" t="str">
            <v>R</v>
          </cell>
          <cell r="G3382" t="str">
            <v>LC</v>
          </cell>
          <cell r="P3382" t="str">
            <v>Y</v>
          </cell>
          <cell r="X3382" t="str">
            <v>Chaetura andrei (Sibley and Monroe 1990, 1993) has been split into C. meridionalis with the remainder lumped with C. vauxi (Sibley and Monroe 1990, 1993) following SACC (2005).</v>
          </cell>
        </row>
        <row r="3383">
          <cell r="D3383" t="str">
            <v>Chaetura chapmani</v>
          </cell>
          <cell r="E3383" t="str">
            <v>Hellmayr, 1907</v>
          </cell>
          <cell r="F3383" t="str">
            <v>NR</v>
          </cell>
          <cell r="G3383" t="str">
            <v>NR</v>
          </cell>
          <cell r="Q3383" t="str">
            <v>Y</v>
          </cell>
          <cell r="R3383" t="str">
            <v>Y</v>
          </cell>
          <cell r="X3383" t="str">
            <v>Chaetura chapmani (Sibley and Monroe 1990, 1993) has been split into C. chapmani and C. viridipennis following SACC (2005).</v>
          </cell>
        </row>
        <row r="3384">
          <cell r="C3384" t="str">
            <v>Chapman's Swift</v>
          </cell>
          <cell r="D3384" t="str">
            <v>Chaetura chapmani</v>
          </cell>
          <cell r="E3384" t="str">
            <v>Hellmayr, 1907</v>
          </cell>
          <cell r="F3384" t="str">
            <v>R</v>
          </cell>
          <cell r="G3384" t="str">
            <v>LC</v>
          </cell>
          <cell r="I3384" t="str">
            <v>Y</v>
          </cell>
          <cell r="P3384" t="str">
            <v>Y</v>
          </cell>
          <cell r="X3384" t="str">
            <v>Chaetura chapmani (Sibley and Monroe 1990, 1993) has been split into C. chapmani and C. viridipennis following SACC (2005).</v>
          </cell>
        </row>
        <row r="3385">
          <cell r="C3385" t="str">
            <v>Amazonian Swift</v>
          </cell>
          <cell r="D3385" t="str">
            <v>Chaetura viridipennis</v>
          </cell>
          <cell r="E3385" t="str">
            <v>Cherrie, 1916</v>
          </cell>
          <cell r="F3385" t="str">
            <v>R</v>
          </cell>
          <cell r="G3385" t="str">
            <v>LC</v>
          </cell>
          <cell r="P3385" t="str">
            <v>Y</v>
          </cell>
          <cell r="W3385" t="str">
            <v>Mato Grosso Swift (15)</v>
          </cell>
          <cell r="X3385" t="str">
            <v>Chaetura chapmani (Sibley and Monroe 1990, 1993) has been split into C. chapmani and C. viridipennis following SACC (2005).</v>
          </cell>
        </row>
        <row r="3386">
          <cell r="C3386" t="str">
            <v>Sick's Swift</v>
          </cell>
          <cell r="D3386" t="str">
            <v>Chaetura meridionalis</v>
          </cell>
          <cell r="E3386" t="str">
            <v>Hellmayr, 1907</v>
          </cell>
          <cell r="F3386" t="str">
            <v>R</v>
          </cell>
          <cell r="G3386" t="str">
            <v>LC</v>
          </cell>
          <cell r="P3386" t="str">
            <v>Y</v>
          </cell>
          <cell r="W3386" t="str">
            <v>Ashy-tailed Swift (15)</v>
          </cell>
          <cell r="X3386" t="str">
            <v>Chaetura andrei (Sibley and Monroe 1990, 1993) has been split into C. meridionalis with the remainder lumped with C. vauxi (Sibley and Monroe 1990, 1993) following SACC (2005).</v>
          </cell>
        </row>
        <row r="3387">
          <cell r="C3387" t="str">
            <v>Short-tailed Swift</v>
          </cell>
          <cell r="D3387" t="str">
            <v>Chaetura brachyura</v>
          </cell>
          <cell r="E3387" t="str">
            <v>(Jardine, 1846)</v>
          </cell>
          <cell r="F3387" t="str">
            <v>R</v>
          </cell>
          <cell r="G3387" t="str">
            <v>LC</v>
          </cell>
          <cell r="I3387" t="str">
            <v>Y</v>
          </cell>
          <cell r="P3387" t="str">
            <v>Y</v>
          </cell>
          <cell r="Q3387" t="str">
            <v>Y</v>
          </cell>
          <cell r="R3387" t="str">
            <v>Y</v>
          </cell>
        </row>
        <row r="3388">
          <cell r="D3388" t="str">
            <v>Chaetura andrei</v>
          </cell>
          <cell r="E3388" t="str">
            <v>Berlepsch &amp; Hartert, 1902</v>
          </cell>
          <cell r="F3388" t="str">
            <v>NR</v>
          </cell>
          <cell r="G3388" t="str">
            <v>NR</v>
          </cell>
          <cell r="I3388" t="str">
            <v>Y</v>
          </cell>
          <cell r="Q3388" t="str">
            <v>Y</v>
          </cell>
          <cell r="R3388" t="str">
            <v>Y</v>
          </cell>
          <cell r="X3388" t="str">
            <v>Chaetura andrei (Sibley and Monroe 1990, 1993) has been split into C. meridionalis with the remainder lumped with C. vauxi (Sibley and Monroe 1990, 1993) following SACC (2005).</v>
          </cell>
        </row>
        <row r="3389">
          <cell r="C3389" t="str">
            <v>White-throated Swift</v>
          </cell>
          <cell r="D3389" t="str">
            <v>Aeronautes saxatalis</v>
          </cell>
          <cell r="E3389" t="str">
            <v>Woodhouse, 1853</v>
          </cell>
          <cell r="F3389" t="str">
            <v>R</v>
          </cell>
          <cell r="G3389" t="str">
            <v>LC</v>
          </cell>
          <cell r="I3389" t="str">
            <v>Y</v>
          </cell>
          <cell r="Q3389" t="str">
            <v>Y</v>
          </cell>
          <cell r="R3389" t="str">
            <v>Y</v>
          </cell>
        </row>
        <row r="3390">
          <cell r="C3390" t="str">
            <v>White-tipped Swift</v>
          </cell>
          <cell r="D3390" t="str">
            <v>Aeronautes montivagus</v>
          </cell>
          <cell r="E3390" t="str">
            <v>(d'Orbigny &amp; Lafresnaye, 1837)</v>
          </cell>
          <cell r="F3390" t="str">
            <v>R</v>
          </cell>
          <cell r="G3390" t="str">
            <v>LC</v>
          </cell>
          <cell r="P3390" t="str">
            <v>Y</v>
          </cell>
          <cell r="Q3390" t="str">
            <v>Y</v>
          </cell>
          <cell r="R3390" t="str">
            <v>Y</v>
          </cell>
        </row>
        <row r="3391">
          <cell r="C3391" t="str">
            <v>Andean Swift</v>
          </cell>
          <cell r="D3391" t="str">
            <v>Aeronautes andecolus</v>
          </cell>
          <cell r="E3391" t="str">
            <v>(d'Orbigny &amp; Lafresnaye, 1837)</v>
          </cell>
          <cell r="F3391" t="str">
            <v>R</v>
          </cell>
          <cell r="G3391" t="str">
            <v>LC</v>
          </cell>
          <cell r="P3391" t="str">
            <v>Y</v>
          </cell>
          <cell r="Q3391" t="str">
            <v>Y</v>
          </cell>
          <cell r="R3391" t="str">
            <v>Y</v>
          </cell>
        </row>
        <row r="3392">
          <cell r="C3392" t="str">
            <v>Antillean Palm-swift</v>
          </cell>
          <cell r="D3392" t="str">
            <v>Tachornis phoenicobia</v>
          </cell>
          <cell r="E3392" t="str">
            <v>Gosse, 1847</v>
          </cell>
          <cell r="F3392" t="str">
            <v>R</v>
          </cell>
          <cell r="G3392" t="str">
            <v>LC</v>
          </cell>
          <cell r="I3392" t="str">
            <v>Y</v>
          </cell>
          <cell r="Q3392" t="str">
            <v>Y</v>
          </cell>
          <cell r="R3392" t="str">
            <v>Y</v>
          </cell>
          <cell r="W3392" t="str">
            <v>Antillean Palm Swift (15)</v>
          </cell>
        </row>
        <row r="3393">
          <cell r="C3393" t="str">
            <v>Pygmy Swift</v>
          </cell>
          <cell r="D3393" t="str">
            <v>Tachornis furcata</v>
          </cell>
          <cell r="E3393" t="str">
            <v>(Sutton, 1928)</v>
          </cell>
          <cell r="F3393" t="str">
            <v>R</v>
          </cell>
          <cell r="G3393" t="str">
            <v>LC</v>
          </cell>
          <cell r="P3393" t="str">
            <v>Y</v>
          </cell>
          <cell r="Q3393" t="str">
            <v>Y</v>
          </cell>
          <cell r="R3393" t="str">
            <v>Y</v>
          </cell>
          <cell r="W3393" t="str">
            <v>Pygmy Palm Swift (15)</v>
          </cell>
        </row>
        <row r="3394">
          <cell r="C3394" t="str">
            <v>Fork-tailed Palm-swift</v>
          </cell>
          <cell r="D3394" t="str">
            <v>Tachornis squamata</v>
          </cell>
          <cell r="E3394" t="str">
            <v>(Cassin, 1853)</v>
          </cell>
          <cell r="F3394" t="str">
            <v>R</v>
          </cell>
          <cell r="G3394" t="str">
            <v>LC</v>
          </cell>
          <cell r="P3394" t="str">
            <v>Y</v>
          </cell>
          <cell r="Q3394" t="str">
            <v>Y</v>
          </cell>
          <cell r="R3394" t="str">
            <v>Y</v>
          </cell>
          <cell r="W3394" t="str">
            <v>Neotropical Palm Swift (15)</v>
          </cell>
        </row>
        <row r="3395">
          <cell r="C3395" t="str">
            <v>Great Swallow-tailed Swift</v>
          </cell>
          <cell r="D3395" t="str">
            <v>Panyptila sanctihieronymi</v>
          </cell>
          <cell r="E3395" t="str">
            <v>Salvin, 1863</v>
          </cell>
          <cell r="F3395" t="str">
            <v>R</v>
          </cell>
          <cell r="G3395" t="str">
            <v>LC</v>
          </cell>
          <cell r="I3395" t="str">
            <v>Y</v>
          </cell>
          <cell r="Q3395" t="str">
            <v>Y</v>
          </cell>
          <cell r="R3395" t="str">
            <v>Y</v>
          </cell>
        </row>
        <row r="3396">
          <cell r="C3396" t="str">
            <v>Lesser Swallow-tailed Swift</v>
          </cell>
          <cell r="D3396" t="str">
            <v>Panyptila cayennensis</v>
          </cell>
          <cell r="E3396" t="str">
            <v>(Gmelin, 1789)</v>
          </cell>
          <cell r="F3396" t="str">
            <v>R</v>
          </cell>
          <cell r="G3396" t="str">
            <v>LC</v>
          </cell>
          <cell r="I3396" t="str">
            <v>Y</v>
          </cell>
          <cell r="P3396" t="str">
            <v>Y</v>
          </cell>
          <cell r="Q3396" t="str">
            <v>Y</v>
          </cell>
          <cell r="R3396" t="str">
            <v>Y</v>
          </cell>
        </row>
        <row r="3397">
          <cell r="C3397" t="str">
            <v>African Palm-swift</v>
          </cell>
          <cell r="D3397" t="str">
            <v>Cypsiurus parvus</v>
          </cell>
          <cell r="E3397" t="str">
            <v>(Lichtenstein, 1823)</v>
          </cell>
          <cell r="F3397" t="str">
            <v>R</v>
          </cell>
          <cell r="G3397" t="str">
            <v>LC</v>
          </cell>
          <cell r="H3397" t="str">
            <v>Y</v>
          </cell>
          <cell r="M3397" t="str">
            <v>Y</v>
          </cell>
          <cell r="N3397" t="str">
            <v>Y</v>
          </cell>
          <cell r="Q3397" t="str">
            <v>Y</v>
          </cell>
          <cell r="W3397" t="str">
            <v>African Palm Swift (1); Palm Swift (6); African Palm Swift (7); African Palm Swift (15)</v>
          </cell>
        </row>
        <row r="3398">
          <cell r="C3398" t="str">
            <v>Asian Palm-swift</v>
          </cell>
          <cell r="D3398" t="str">
            <v>Cypsiurus balasiensis</v>
          </cell>
          <cell r="E3398" t="str">
            <v>(Gray, 1829)</v>
          </cell>
          <cell r="F3398" t="str">
            <v>R</v>
          </cell>
          <cell r="G3398" t="str">
            <v>LC</v>
          </cell>
          <cell r="Q3398" t="str">
            <v>Y</v>
          </cell>
          <cell r="W3398" t="str">
            <v>Asian Palm Swift (15)</v>
          </cell>
        </row>
        <row r="3399">
          <cell r="C3399" t="str">
            <v>Alpine Swift</v>
          </cell>
          <cell r="D3399" t="str">
            <v>Tachymarptis melba</v>
          </cell>
          <cell r="E3399" t="str">
            <v>(Linnaeus, 1758)</v>
          </cell>
          <cell r="F3399" t="str">
            <v>R</v>
          </cell>
          <cell r="G3399" t="str">
            <v>LC</v>
          </cell>
          <cell r="H3399" t="str">
            <v>Y</v>
          </cell>
          <cell r="I3399" t="str">
            <v>Y</v>
          </cell>
          <cell r="M3399" t="str">
            <v>Y</v>
          </cell>
          <cell r="N3399" t="str">
            <v>Y</v>
          </cell>
          <cell r="Q3399" t="str">
            <v>Y</v>
          </cell>
          <cell r="V3399" t="str">
            <v>Apus melba (1); Apus melba (2); Apus melba (6); Apus melba (7)</v>
          </cell>
        </row>
        <row r="3400">
          <cell r="C3400" t="str">
            <v>Mottled Swift</v>
          </cell>
          <cell r="D3400" t="str">
            <v>Tachymarptis aequatorialis</v>
          </cell>
          <cell r="E3400" t="str">
            <v>(von Müller, 1851)</v>
          </cell>
          <cell r="F3400" t="str">
            <v>R</v>
          </cell>
          <cell r="G3400" t="str">
            <v>LC</v>
          </cell>
          <cell r="N3400" t="str">
            <v>Y</v>
          </cell>
          <cell r="Q3400" t="str">
            <v>Y</v>
          </cell>
          <cell r="V3400" t="str">
            <v>Apus aequatorialis (7)</v>
          </cell>
        </row>
        <row r="3401">
          <cell r="C3401" t="str">
            <v>Alexander's Swift</v>
          </cell>
          <cell r="D3401" t="str">
            <v>Apus alexandri</v>
          </cell>
          <cell r="E3401" t="str">
            <v>Hartert, 1901</v>
          </cell>
          <cell r="F3401" t="str">
            <v>R</v>
          </cell>
          <cell r="G3401" t="str">
            <v>LC</v>
          </cell>
          <cell r="H3401" t="str">
            <v>Y</v>
          </cell>
          <cell r="M3401" t="str">
            <v>Y</v>
          </cell>
          <cell r="N3401" t="str">
            <v>Y</v>
          </cell>
          <cell r="Q3401" t="str">
            <v>Y</v>
          </cell>
          <cell r="W3401" t="str">
            <v>Cape Verde Swift (1); Cape Verde Swift (6); Cape Verde Swift (7); Cape Verde Swift (15)</v>
          </cell>
        </row>
        <row r="3402">
          <cell r="C3402" t="str">
            <v>Common Swift</v>
          </cell>
          <cell r="D3402" t="str">
            <v>Apus apus</v>
          </cell>
          <cell r="E3402" t="str">
            <v>(Linnaeus, 1758)</v>
          </cell>
          <cell r="F3402" t="str">
            <v>R</v>
          </cell>
          <cell r="G3402" t="str">
            <v>LC</v>
          </cell>
          <cell r="H3402" t="str">
            <v>Y</v>
          </cell>
          <cell r="I3402" t="str">
            <v>Y</v>
          </cell>
          <cell r="M3402" t="str">
            <v>Y</v>
          </cell>
          <cell r="N3402" t="str">
            <v>Y</v>
          </cell>
          <cell r="Q3402" t="str">
            <v>Y</v>
          </cell>
          <cell r="W3402" t="str">
            <v>Swift (6); European Swift (7)</v>
          </cell>
        </row>
        <row r="3403">
          <cell r="C3403" t="str">
            <v>Plain Swift</v>
          </cell>
          <cell r="D3403" t="str">
            <v>Apus unicolor</v>
          </cell>
          <cell r="E3403" t="str">
            <v>(Jardine, 1830)</v>
          </cell>
          <cell r="F3403" t="str">
            <v>R</v>
          </cell>
          <cell r="G3403" t="str">
            <v>LC</v>
          </cell>
          <cell r="H3403" t="str">
            <v>Y</v>
          </cell>
          <cell r="M3403" t="str">
            <v>Y</v>
          </cell>
          <cell r="N3403" t="str">
            <v>Y</v>
          </cell>
          <cell r="Q3403" t="str">
            <v>Y</v>
          </cell>
          <cell r="W3403" t="str">
            <v>Plain-coloured Swift (7)</v>
          </cell>
        </row>
        <row r="3404">
          <cell r="C3404" t="str">
            <v>Nyanza Swift</v>
          </cell>
          <cell r="D3404" t="str">
            <v>Apus niansae</v>
          </cell>
          <cell r="E3404" t="str">
            <v>(Reichenow, 1887)</v>
          </cell>
          <cell r="F3404" t="str">
            <v>R</v>
          </cell>
          <cell r="G3404" t="str">
            <v>LC</v>
          </cell>
          <cell r="N3404" t="str">
            <v>Y</v>
          </cell>
          <cell r="Q3404" t="str">
            <v>Y</v>
          </cell>
        </row>
        <row r="3405">
          <cell r="C3405" t="str">
            <v>Pallid Swift</v>
          </cell>
          <cell r="D3405" t="str">
            <v>Apus pallidus</v>
          </cell>
          <cell r="E3405" t="str">
            <v>(Shelley, 1855)</v>
          </cell>
          <cell r="F3405" t="str">
            <v>R</v>
          </cell>
          <cell r="G3405" t="str">
            <v>LC</v>
          </cell>
          <cell r="H3405" t="str">
            <v>Y</v>
          </cell>
          <cell r="M3405" t="str">
            <v>Y</v>
          </cell>
          <cell r="N3405" t="str">
            <v>Y</v>
          </cell>
          <cell r="Q3405" t="str">
            <v>Y</v>
          </cell>
        </row>
        <row r="3406">
          <cell r="D3406" t="str">
            <v>Apus barbatus</v>
          </cell>
          <cell r="E3406" t="str">
            <v>(Sclater, 1865)</v>
          </cell>
          <cell r="F3406" t="str">
            <v>NR</v>
          </cell>
          <cell r="G3406" t="str">
            <v>NR</v>
          </cell>
          <cell r="Q3406" t="str">
            <v>Y</v>
          </cell>
          <cell r="X3406" t="str">
            <v>Apus barbatus (Sibley and Monroe 1990, 1993) has been split into A. barbatus and A. sladeniae following Dowsett and Forbes-Watson (1993). A. balstoni (Sibley and Monroe 1990, 1993) is retained as a separate species contra Dowsett and Forbes-Watson (1993) who include balstoni as a subspecies of A. barbatus.</v>
          </cell>
        </row>
        <row r="3407">
          <cell r="C3407" t="str">
            <v>African Black Swift</v>
          </cell>
          <cell r="D3407" t="str">
            <v>Apus barbatus</v>
          </cell>
          <cell r="E3407" t="str">
            <v>(Sclater, 1865)</v>
          </cell>
          <cell r="F3407" t="str">
            <v>R</v>
          </cell>
          <cell r="G3407" t="str">
            <v>LC</v>
          </cell>
          <cell r="N3407" t="str">
            <v>Y</v>
          </cell>
          <cell r="X3407" t="str">
            <v>Apus barbatus (Sibley and Monroe 1990, 1993) has been split into A. barbatus and A. sladeniae following Dowsett and Forbes-Watson (1993). A. balstoni (Sibley and Monroe 1990, 1993) is retained as a separate species contra Dowsett and Forbes-Watson (1993) who include balstoni as a subspecies of A. barbatus.</v>
          </cell>
        </row>
        <row r="3408">
          <cell r="C3408" t="str">
            <v>Fernando Po Swift</v>
          </cell>
          <cell r="D3408" t="str">
            <v>Apus sladeniae</v>
          </cell>
          <cell r="E3408" t="str">
            <v>(Ogilvie-Grant, 1904)</v>
          </cell>
          <cell r="F3408" t="str">
            <v>R</v>
          </cell>
          <cell r="G3408" t="str">
            <v>DD</v>
          </cell>
          <cell r="N3408" t="str">
            <v>Y</v>
          </cell>
          <cell r="X3408" t="str">
            <v>Apus barbatus (Sibley and Monroe 1990, 1993) has been split into A. barbatus and A. sladeniae following Dowsett and Forbes-Watson (1993). A. balstoni (Sibley and Monroe 1990, 1993) is retained as a separate species contra Dowsett and Forbes-Watson (1993) who include balstoni as a subspecies of A. barbatus.</v>
          </cell>
        </row>
        <row r="3409">
          <cell r="C3409" t="str">
            <v>Forbes-Watson's Swift</v>
          </cell>
          <cell r="D3409" t="str">
            <v>Apus berliozi</v>
          </cell>
          <cell r="E3409" t="str">
            <v>Ripley, 1965</v>
          </cell>
          <cell r="F3409" t="str">
            <v>R</v>
          </cell>
          <cell r="G3409" t="str">
            <v>LC</v>
          </cell>
          <cell r="N3409" t="str">
            <v>Y</v>
          </cell>
          <cell r="Q3409" t="str">
            <v>Y</v>
          </cell>
        </row>
        <row r="3410">
          <cell r="C3410" t="str">
            <v>Bradfield's Swift</v>
          </cell>
          <cell r="D3410" t="str">
            <v>Apus bradfieldi</v>
          </cell>
          <cell r="E3410" t="str">
            <v>(Roberts, 1926)</v>
          </cell>
          <cell r="F3410" t="str">
            <v>R</v>
          </cell>
          <cell r="G3410" t="str">
            <v>LC</v>
          </cell>
          <cell r="N3410" t="str">
            <v>Y</v>
          </cell>
          <cell r="Q3410" t="str">
            <v>Y</v>
          </cell>
        </row>
        <row r="3411">
          <cell r="C3411" t="str">
            <v>Madagascar Swift</v>
          </cell>
          <cell r="D3411" t="str">
            <v>Apus balstoni</v>
          </cell>
          <cell r="E3411" t="str">
            <v>(Bartlett, 1880)</v>
          </cell>
          <cell r="F3411" t="str">
            <v>R</v>
          </cell>
          <cell r="G3411" t="str">
            <v>LC</v>
          </cell>
          <cell r="Q3411" t="str">
            <v>Y</v>
          </cell>
          <cell r="W3411" t="str">
            <v>Malagasy Black Swift (15)</v>
          </cell>
          <cell r="X3411" t="str">
            <v>Apus barbatus (Sibley and Monroe 1990, 1993) has been split into A. barbatus and A. sladeniae following Dowsett and Forbes-Watson (1993). A. balstoni (Sibley and Monroe 1990, 1993) is retained as a separate species contra Dowsett and Forbes-Watson (1993) who include balstoni as a subspecies of A. barbatus.</v>
          </cell>
        </row>
        <row r="3412">
          <cell r="C3412" t="str">
            <v>Fork-tailed Swift</v>
          </cell>
          <cell r="D3412" t="str">
            <v>Apus pacificus</v>
          </cell>
          <cell r="E3412" t="str">
            <v>(Latham, 1802)</v>
          </cell>
          <cell r="F3412" t="str">
            <v>R</v>
          </cell>
          <cell r="G3412" t="str">
            <v>LC</v>
          </cell>
          <cell r="H3412" t="str">
            <v>Y</v>
          </cell>
          <cell r="I3412" t="str">
            <v>Y</v>
          </cell>
          <cell r="L3412" t="str">
            <v>Y</v>
          </cell>
          <cell r="M3412" t="str">
            <v>Y</v>
          </cell>
          <cell r="N3412" t="str">
            <v>Y</v>
          </cell>
          <cell r="Q3412" t="str">
            <v>Y</v>
          </cell>
          <cell r="S3412" t="str">
            <v>Y</v>
          </cell>
          <cell r="W3412" t="str">
            <v>Pacific Swift (1); Pacific Swift (6)</v>
          </cell>
        </row>
        <row r="3413">
          <cell r="C3413" t="str">
            <v>Dark-rumped Swift</v>
          </cell>
          <cell r="D3413" t="str">
            <v>Apus acuticauda</v>
          </cell>
          <cell r="E3413" t="str">
            <v>(Jerdon, 1864)</v>
          </cell>
          <cell r="F3413" t="str">
            <v>R</v>
          </cell>
          <cell r="G3413" t="str">
            <v>VU</v>
          </cell>
          <cell r="Q3413" t="str">
            <v>Y</v>
          </cell>
        </row>
        <row r="3414">
          <cell r="C3414" t="str">
            <v>Little Swift</v>
          </cell>
          <cell r="D3414" t="str">
            <v>Apus affinis</v>
          </cell>
          <cell r="E3414" t="str">
            <v>(Gray, 1830)</v>
          </cell>
          <cell r="F3414" t="str">
            <v>R</v>
          </cell>
          <cell r="G3414" t="str">
            <v>LC</v>
          </cell>
          <cell r="H3414" t="str">
            <v>Y</v>
          </cell>
          <cell r="L3414" t="str">
            <v>Y</v>
          </cell>
          <cell r="M3414" t="str">
            <v>Y</v>
          </cell>
          <cell r="N3414" t="str">
            <v>Y</v>
          </cell>
          <cell r="Q3414" t="str">
            <v>Y</v>
          </cell>
          <cell r="W3414" t="str">
            <v>House Swift (5)</v>
          </cell>
        </row>
        <row r="3415">
          <cell r="C3415" t="str">
            <v>House Swift</v>
          </cell>
          <cell r="D3415" t="str">
            <v>Apus nipalensis</v>
          </cell>
          <cell r="E3415" t="str">
            <v>(Hodgson, 1836)</v>
          </cell>
          <cell r="F3415" t="str">
            <v>R</v>
          </cell>
          <cell r="G3415" t="str">
            <v>LC</v>
          </cell>
          <cell r="Q3415" t="str">
            <v>Y</v>
          </cell>
        </row>
        <row r="3416">
          <cell r="C3416" t="str">
            <v>Horus Swift</v>
          </cell>
          <cell r="D3416" t="str">
            <v>Apus horus</v>
          </cell>
          <cell r="E3416" t="str">
            <v>(Heuglin, 1869)</v>
          </cell>
          <cell r="F3416" t="str">
            <v>R</v>
          </cell>
          <cell r="G3416" t="str">
            <v>LC</v>
          </cell>
          <cell r="N3416" t="str">
            <v>Y</v>
          </cell>
          <cell r="Q3416" t="str">
            <v>Y</v>
          </cell>
          <cell r="X3416" t="str">
            <v>Apus horus and A. toulsoni (Sibley and Monroe 1990, 1993) are retained as separate species contra Dowsett and Forbes-Watson (1993) who include toulsoni as a subspecies of A.. horus.</v>
          </cell>
        </row>
        <row r="3417">
          <cell r="C3417" t="str">
            <v>Loanda Swift</v>
          </cell>
          <cell r="D3417" t="str">
            <v>Apus toulsoni</v>
          </cell>
          <cell r="E3417" t="str">
            <v>(Barboza du Bocage, 1877)</v>
          </cell>
          <cell r="F3417" t="str">
            <v>R</v>
          </cell>
          <cell r="G3417" t="str">
            <v>LC</v>
          </cell>
          <cell r="Q3417" t="str">
            <v>Y</v>
          </cell>
          <cell r="X3417" t="str">
            <v>Apus horus and A. toulsoni (Sibley and Monroe 1990, 1993) are retained as separate species contra Dowsett and Forbes-Watson (1993) who include toulsoni as a subspecies of A.. horus.</v>
          </cell>
        </row>
        <row r="3418">
          <cell r="C3418" t="str">
            <v>White-rumped Swift</v>
          </cell>
          <cell r="D3418" t="str">
            <v>Apus caffer</v>
          </cell>
          <cell r="E3418" t="str">
            <v>(Lichtenstein, 1823)</v>
          </cell>
          <cell r="F3418" t="str">
            <v>R</v>
          </cell>
          <cell r="G3418" t="str">
            <v>LC</v>
          </cell>
          <cell r="H3418" t="str">
            <v>Y</v>
          </cell>
          <cell r="M3418" t="str">
            <v>Y</v>
          </cell>
          <cell r="N3418" t="str">
            <v>Y</v>
          </cell>
          <cell r="Q3418" t="str">
            <v>Y</v>
          </cell>
          <cell r="W3418" t="str">
            <v>African White-rumped Swift (7)</v>
          </cell>
        </row>
        <row r="3419">
          <cell r="C3419" t="str">
            <v>Bates's Swift</v>
          </cell>
          <cell r="D3419" t="str">
            <v>Apus batesi</v>
          </cell>
          <cell r="E3419" t="str">
            <v>(Sharpe, 1904)</v>
          </cell>
          <cell r="F3419" t="str">
            <v>R</v>
          </cell>
          <cell r="G3419" t="str">
            <v>LC</v>
          </cell>
          <cell r="N3419" t="str">
            <v>Y</v>
          </cell>
          <cell r="Q3419" t="str">
            <v>Y</v>
          </cell>
        </row>
        <row r="3420">
          <cell r="C3420" t="str">
            <v>Crested Treeswift</v>
          </cell>
          <cell r="D3420" t="str">
            <v>Hemiprocne coronata</v>
          </cell>
          <cell r="E3420" t="str">
            <v>(Tickell, 1833)</v>
          </cell>
          <cell r="F3420" t="str">
            <v>R</v>
          </cell>
          <cell r="G3420" t="str">
            <v>LC</v>
          </cell>
          <cell r="Q3420" t="str">
            <v>Y</v>
          </cell>
        </row>
        <row r="3421">
          <cell r="C3421" t="str">
            <v>Grey-rumped Treeswift</v>
          </cell>
          <cell r="D3421" t="str">
            <v>Hemiprocne longipennis</v>
          </cell>
          <cell r="E3421" t="str">
            <v>(Rafinesque, 1802)</v>
          </cell>
          <cell r="F3421" t="str">
            <v>R</v>
          </cell>
          <cell r="G3421" t="str">
            <v>LC</v>
          </cell>
          <cell r="Q3421" t="str">
            <v>Y</v>
          </cell>
        </row>
        <row r="3422">
          <cell r="C3422" t="str">
            <v>Moustached Treeswift</v>
          </cell>
          <cell r="D3422" t="str">
            <v>Hemiprocne mystacea</v>
          </cell>
          <cell r="E3422" t="str">
            <v>(Lesson, 1827)</v>
          </cell>
          <cell r="F3422" t="str">
            <v>R</v>
          </cell>
          <cell r="G3422" t="str">
            <v>LC</v>
          </cell>
          <cell r="Q3422" t="str">
            <v>Y</v>
          </cell>
        </row>
        <row r="3423">
          <cell r="C3423" t="str">
            <v>Whiskered Treeswift</v>
          </cell>
          <cell r="D3423" t="str">
            <v>Hemiprocne comata</v>
          </cell>
          <cell r="E3423" t="str">
            <v>(Temminck, 1824)</v>
          </cell>
          <cell r="F3423" t="str">
            <v>R</v>
          </cell>
          <cell r="G3423" t="str">
            <v>LC</v>
          </cell>
          <cell r="Q3423" t="str">
            <v>Y</v>
          </cell>
        </row>
        <row r="3424">
          <cell r="C3424" t="str">
            <v>Saw-billed Hermit</v>
          </cell>
          <cell r="D3424" t="str">
            <v>Ramphodon naevius</v>
          </cell>
          <cell r="E3424" t="str">
            <v>(Dumont, 1818)</v>
          </cell>
          <cell r="F3424" t="str">
            <v>R</v>
          </cell>
          <cell r="G3424" t="str">
            <v>NT</v>
          </cell>
          <cell r="P3424" t="str">
            <v>Y</v>
          </cell>
          <cell r="Q3424" t="str">
            <v>Y</v>
          </cell>
          <cell r="R3424" t="str">
            <v>Y</v>
          </cell>
        </row>
        <row r="3425">
          <cell r="C3425" t="str">
            <v>White-tipped Sicklebill</v>
          </cell>
          <cell r="D3425" t="str">
            <v>Eutoxeres aquila</v>
          </cell>
          <cell r="E3425" t="str">
            <v>(Bourcier, 1847)</v>
          </cell>
          <cell r="F3425" t="str">
            <v>R</v>
          </cell>
          <cell r="G3425" t="str">
            <v>LC</v>
          </cell>
          <cell r="I3425" t="str">
            <v>Y</v>
          </cell>
          <cell r="P3425" t="str">
            <v>Y</v>
          </cell>
          <cell r="Q3425" t="str">
            <v>Y</v>
          </cell>
          <cell r="R3425" t="str">
            <v>Y</v>
          </cell>
        </row>
        <row r="3426">
          <cell r="C3426" t="str">
            <v>Buff-tailed Sicklebill</v>
          </cell>
          <cell r="D3426" t="str">
            <v>Eutoxeres condamini</v>
          </cell>
          <cell r="E3426" t="str">
            <v>(Bourcier, 1851)</v>
          </cell>
          <cell r="F3426" t="str">
            <v>R</v>
          </cell>
          <cell r="G3426" t="str">
            <v>LC</v>
          </cell>
          <cell r="P3426" t="str">
            <v>Y</v>
          </cell>
          <cell r="Q3426" t="str">
            <v>Y</v>
          </cell>
          <cell r="R3426" t="str">
            <v>Y</v>
          </cell>
        </row>
        <row r="3427">
          <cell r="C3427" t="str">
            <v>Bronzy Hermit</v>
          </cell>
          <cell r="D3427" t="str">
            <v>Glaucis aeneus</v>
          </cell>
          <cell r="E3427" t="str">
            <v>Lawrence, 1867</v>
          </cell>
          <cell r="F3427" t="str">
            <v>R</v>
          </cell>
          <cell r="G3427" t="str">
            <v>LC</v>
          </cell>
          <cell r="I3427" t="str">
            <v>Y</v>
          </cell>
          <cell r="P3427" t="str">
            <v>Y</v>
          </cell>
          <cell r="Q3427" t="str">
            <v>Y</v>
          </cell>
          <cell r="R3427" t="str">
            <v>Y</v>
          </cell>
          <cell r="V3427" t="str">
            <v>Glaucis aenea (10); Glaucis aenea (11)</v>
          </cell>
          <cell r="X3427" t="str">
            <v>Gender agreement of species name follows David and Gosselin (2002b).</v>
          </cell>
        </row>
        <row r="3428">
          <cell r="C3428" t="str">
            <v>Rufous-breasted Hermit</v>
          </cell>
          <cell r="D3428" t="str">
            <v>Glaucis hirsutus</v>
          </cell>
          <cell r="E3428" t="str">
            <v>(Gmelin, 1788)</v>
          </cell>
          <cell r="F3428" t="str">
            <v>R</v>
          </cell>
          <cell r="G3428" t="str">
            <v>LC</v>
          </cell>
          <cell r="I3428" t="str">
            <v>Y</v>
          </cell>
          <cell r="P3428" t="str">
            <v>Y</v>
          </cell>
          <cell r="Q3428" t="str">
            <v>Y</v>
          </cell>
          <cell r="R3428" t="str">
            <v>Y</v>
          </cell>
          <cell r="V3428" t="str">
            <v>Glaucis hirsuta (10); Glaucis hirsuta (11)</v>
          </cell>
          <cell r="X3428" t="str">
            <v>Gender agreement of species name follows David and Gosselin (2002b).</v>
          </cell>
        </row>
        <row r="3429">
          <cell r="C3429" t="str">
            <v>Hook-billed Hermit</v>
          </cell>
          <cell r="D3429" t="str">
            <v>Glaucis dohrnii</v>
          </cell>
          <cell r="E3429" t="str">
            <v>(Bourcier &amp; Mulsant, 1852)</v>
          </cell>
          <cell r="F3429" t="str">
            <v>R</v>
          </cell>
          <cell r="G3429" t="str">
            <v>EN</v>
          </cell>
          <cell r="P3429" t="str">
            <v>Y</v>
          </cell>
          <cell r="Q3429" t="str">
            <v>Y</v>
          </cell>
          <cell r="R3429" t="str">
            <v>Y</v>
          </cell>
          <cell r="V3429" t="str">
            <v>Ramphodon dohrnii (10)</v>
          </cell>
        </row>
        <row r="3430">
          <cell r="C3430" t="str">
            <v>Sooty Barbthroat</v>
          </cell>
          <cell r="D3430" t="str">
            <v>Threnetes niger</v>
          </cell>
          <cell r="E3430" t="str">
            <v>(Linnaeus, 1758)</v>
          </cell>
          <cell r="F3430" t="str">
            <v>R</v>
          </cell>
          <cell r="G3430" t="str">
            <v>LC</v>
          </cell>
          <cell r="P3430" t="str">
            <v>Y</v>
          </cell>
          <cell r="Q3430" t="str">
            <v>Y</v>
          </cell>
          <cell r="R3430" t="str">
            <v>Y</v>
          </cell>
          <cell r="W3430" t="str">
            <v>Pale-tailed Barbthroat (15)</v>
          </cell>
          <cell r="X3430" t="str">
            <v>Threnetes niger (Sibley and Monroe 1990, 1993) was split into T. niger and T. loehkeni by Stotz et al. (1996) but this treatment has not been adopted, following SACC (2005).</v>
          </cell>
        </row>
        <row r="3431">
          <cell r="D3431" t="str">
            <v>Threnetes loehkeni</v>
          </cell>
          <cell r="E3431" t="str">
            <v>Grantsau, 1969</v>
          </cell>
          <cell r="F3431" t="str">
            <v>NR</v>
          </cell>
          <cell r="G3431" t="str">
            <v>NR</v>
          </cell>
          <cell r="R3431" t="str">
            <v>Y</v>
          </cell>
          <cell r="X3431" t="str">
            <v>Threnetes niger (Sibley and Monroe 1990, 1993) was split into T. niger and T. loehkeni by Stotz et al. (1996) but this treatment has not been adopted, following SACC (2005).</v>
          </cell>
        </row>
        <row r="3432">
          <cell r="C3432" t="str">
            <v>Band-tailed Barbthroat</v>
          </cell>
          <cell r="D3432" t="str">
            <v>Threnetes ruckeri</v>
          </cell>
          <cell r="E3432" t="str">
            <v>(Bourcier, 1847)</v>
          </cell>
          <cell r="F3432" t="str">
            <v>R</v>
          </cell>
          <cell r="G3432" t="str">
            <v>LC</v>
          </cell>
          <cell r="I3432" t="str">
            <v>Y</v>
          </cell>
          <cell r="P3432" t="str">
            <v>Y</v>
          </cell>
          <cell r="Q3432" t="str">
            <v>Y</v>
          </cell>
          <cell r="R3432" t="str">
            <v>Y</v>
          </cell>
        </row>
        <row r="3433">
          <cell r="C3433" t="str">
            <v>Pale-tailed Barbthroat</v>
          </cell>
          <cell r="D3433" t="str">
            <v>Threnetes leucurus</v>
          </cell>
          <cell r="E3433" t="str">
            <v>(Linnaeus, 1766)</v>
          </cell>
          <cell r="F3433" t="str">
            <v>R</v>
          </cell>
          <cell r="G3433" t="str">
            <v>LC</v>
          </cell>
          <cell r="P3433" t="str">
            <v>Y</v>
          </cell>
          <cell r="Q3433" t="str">
            <v>Y</v>
          </cell>
          <cell r="R3433" t="str">
            <v>Y</v>
          </cell>
        </row>
        <row r="3434">
          <cell r="C3434" t="str">
            <v>Broad-tipped Hermit</v>
          </cell>
          <cell r="D3434" t="str">
            <v>Anopetia gounellei</v>
          </cell>
          <cell r="E3434" t="str">
            <v>(Boucard, 1891)</v>
          </cell>
          <cell r="F3434" t="str">
            <v>R</v>
          </cell>
          <cell r="G3434" t="str">
            <v>LC</v>
          </cell>
          <cell r="P3434" t="str">
            <v>Y</v>
          </cell>
          <cell r="Q3434" t="str">
            <v>Y</v>
          </cell>
          <cell r="R3434" t="str">
            <v>Y</v>
          </cell>
          <cell r="V3434" t="str">
            <v>Phaethornis gounellei (10); Phaethornis gounellei (11)</v>
          </cell>
        </row>
        <row r="3435">
          <cell r="C3435" t="str">
            <v>White-whiskered Hermit</v>
          </cell>
          <cell r="D3435" t="str">
            <v>Phaethornis yaruqui</v>
          </cell>
          <cell r="E3435" t="str">
            <v>(Bourcier, 1851)</v>
          </cell>
          <cell r="F3435" t="str">
            <v>R</v>
          </cell>
          <cell r="G3435" t="str">
            <v>LC</v>
          </cell>
          <cell r="P3435" t="str">
            <v>Y</v>
          </cell>
          <cell r="Q3435" t="str">
            <v>Y</v>
          </cell>
          <cell r="R3435" t="str">
            <v>Y</v>
          </cell>
        </row>
        <row r="3436">
          <cell r="C3436" t="str">
            <v>Green Hermit</v>
          </cell>
          <cell r="D3436" t="str">
            <v>Phaethornis guy</v>
          </cell>
          <cell r="E3436" t="str">
            <v>(Lesson, 1833)</v>
          </cell>
          <cell r="F3436" t="str">
            <v>R</v>
          </cell>
          <cell r="G3436" t="str">
            <v>LC</v>
          </cell>
          <cell r="I3436" t="str">
            <v>Y</v>
          </cell>
          <cell r="P3436" t="str">
            <v>Y</v>
          </cell>
          <cell r="Q3436" t="str">
            <v>Y</v>
          </cell>
          <cell r="R3436" t="str">
            <v>Y</v>
          </cell>
        </row>
        <row r="3437">
          <cell r="C3437" t="str">
            <v>Tawny-bellied Hermit</v>
          </cell>
          <cell r="D3437" t="str">
            <v>Phaethornis syrmatophorus</v>
          </cell>
          <cell r="E3437" t="str">
            <v>Gould, 1851</v>
          </cell>
          <cell r="F3437" t="str">
            <v>R</v>
          </cell>
          <cell r="G3437" t="str">
            <v>LC</v>
          </cell>
          <cell r="P3437" t="str">
            <v>Y</v>
          </cell>
          <cell r="Q3437" t="str">
            <v>Y</v>
          </cell>
          <cell r="R3437" t="str">
            <v>Y</v>
          </cell>
        </row>
        <row r="3438">
          <cell r="D3438" t="str">
            <v>Phaethornis superciliosus</v>
          </cell>
          <cell r="E3438" t="str">
            <v>(Linnaeus, 1766)</v>
          </cell>
          <cell r="F3438" t="str">
            <v>NR</v>
          </cell>
          <cell r="G3438" t="str">
            <v>NR</v>
          </cell>
          <cell r="Q3438" t="str">
            <v>Y</v>
          </cell>
          <cell r="R3438" t="str">
            <v>Y</v>
          </cell>
          <cell r="X3438" t="str">
            <v>Phaethornis superciliosus (Sibley and Monroe 1990, 1993) has been split into P. superciliosus and P. longirostris following SACC (2005).</v>
          </cell>
        </row>
        <row r="3439">
          <cell r="C3439" t="str">
            <v>Long-tailed Hermit</v>
          </cell>
          <cell r="D3439" t="str">
            <v>Phaethornis superciliosus</v>
          </cell>
          <cell r="E3439" t="str">
            <v>(Linnaeus, 1766)</v>
          </cell>
          <cell r="F3439" t="str">
            <v>R</v>
          </cell>
          <cell r="G3439" t="str">
            <v>LC</v>
          </cell>
          <cell r="P3439" t="str">
            <v>Y</v>
          </cell>
          <cell r="X3439" t="str">
            <v>Phaethornis superciliosus (Sibley and Monroe 1990, 1993) has been split into P. superciliosus and P. longirostris following SACC (2005). Phaethornis superciliosus (Sibley and Monreo 1990, 1993) was provisionally split into P. superciliosus and P. margarettae by Stotz et al. (1996) but this treatment has not been adopted, following SACC (2005).</v>
          </cell>
        </row>
        <row r="3440">
          <cell r="C3440" t="str">
            <v>Long-billed Hermit</v>
          </cell>
          <cell r="D3440" t="str">
            <v>Phaethornis longirostris</v>
          </cell>
          <cell r="E3440" t="str">
            <v>(DeLattre, 1843)</v>
          </cell>
          <cell r="F3440" t="str">
            <v>R</v>
          </cell>
          <cell r="G3440" t="str">
            <v>LC</v>
          </cell>
          <cell r="I3440" t="str">
            <v>Y</v>
          </cell>
          <cell r="P3440" t="str">
            <v>Y</v>
          </cell>
          <cell r="X3440" t="str">
            <v>Phaethornis superciliosus (Sibley and Monroe 1990, 1993) has been split into P. superciliosus and P. longirostris following SACC (2005).</v>
          </cell>
        </row>
        <row r="3441">
          <cell r="D3441" t="str">
            <v>Phaethornis margarettae</v>
          </cell>
          <cell r="E3441" t="str">
            <v>(Ruschi, 1972)</v>
          </cell>
          <cell r="F3441" t="str">
            <v>NR</v>
          </cell>
          <cell r="G3441" t="str">
            <v>NR</v>
          </cell>
          <cell r="R3441" t="str">
            <v>Y</v>
          </cell>
          <cell r="X3441" t="str">
            <v>Phaethornis superciliosus (Sibley and Monreo 1990, 1993) was provisionally split into P. superciliosus and P. margarettae by Stotz et al. (1996) but this treatment has not been adopted, following SACC (2005).</v>
          </cell>
        </row>
        <row r="3442">
          <cell r="C3442" t="str">
            <v>Great-billed Hermit</v>
          </cell>
          <cell r="D3442" t="str">
            <v>Phaethornis malaris</v>
          </cell>
          <cell r="E3442" t="str">
            <v>(Nordmann, 1835)</v>
          </cell>
          <cell r="F3442" t="str">
            <v>R</v>
          </cell>
          <cell r="G3442" t="str">
            <v>LC</v>
          </cell>
          <cell r="P3442" t="str">
            <v>Y</v>
          </cell>
          <cell r="Q3442" t="str">
            <v>Y</v>
          </cell>
          <cell r="R3442" t="str">
            <v>Y</v>
          </cell>
        </row>
        <row r="3443">
          <cell r="C3443" t="str">
            <v>Scale-throated Hermit</v>
          </cell>
          <cell r="D3443" t="str">
            <v>Phaethornis eurynome</v>
          </cell>
          <cell r="E3443" t="str">
            <v>(Lesson, 1832)</v>
          </cell>
          <cell r="F3443" t="str">
            <v>R</v>
          </cell>
          <cell r="G3443" t="str">
            <v>LC</v>
          </cell>
          <cell r="P3443" t="str">
            <v>Y</v>
          </cell>
          <cell r="Q3443" t="str">
            <v>Y</v>
          </cell>
          <cell r="R3443" t="str">
            <v>Y</v>
          </cell>
        </row>
        <row r="3444">
          <cell r="C3444" t="str">
            <v>White-bearded Hermit</v>
          </cell>
          <cell r="D3444" t="str">
            <v>Phaethornis hispidus</v>
          </cell>
          <cell r="E3444" t="str">
            <v>(Gould, 1846)</v>
          </cell>
          <cell r="F3444" t="str">
            <v>R</v>
          </cell>
          <cell r="G3444" t="str">
            <v>LC</v>
          </cell>
          <cell r="P3444" t="str">
            <v>Y</v>
          </cell>
          <cell r="Q3444" t="str">
            <v>Y</v>
          </cell>
          <cell r="R3444" t="str">
            <v>Y</v>
          </cell>
        </row>
        <row r="3445">
          <cell r="C3445" t="str">
            <v>Pale-bellied Hermit</v>
          </cell>
          <cell r="D3445" t="str">
            <v>Phaethornis anthophilus</v>
          </cell>
          <cell r="E3445" t="str">
            <v>(Bourcier, 1843)</v>
          </cell>
          <cell r="F3445" t="str">
            <v>R</v>
          </cell>
          <cell r="G3445" t="str">
            <v>LC</v>
          </cell>
          <cell r="I3445" t="str">
            <v>Y</v>
          </cell>
          <cell r="P3445" t="str">
            <v>Y</v>
          </cell>
          <cell r="Q3445" t="str">
            <v>Y</v>
          </cell>
          <cell r="R3445" t="str">
            <v>Y</v>
          </cell>
        </row>
        <row r="3446">
          <cell r="C3446" t="str">
            <v>Straight-billed Hermit</v>
          </cell>
          <cell r="D3446" t="str">
            <v>Phaethornis bourcieri</v>
          </cell>
          <cell r="E3446" t="str">
            <v>(Lesson, 1832)</v>
          </cell>
          <cell r="F3446" t="str">
            <v>R</v>
          </cell>
          <cell r="G3446" t="str">
            <v>LC</v>
          </cell>
          <cell r="P3446" t="str">
            <v>Y</v>
          </cell>
          <cell r="Q3446" t="str">
            <v>Y</v>
          </cell>
          <cell r="R3446" t="str">
            <v>Y</v>
          </cell>
        </row>
        <row r="3447">
          <cell r="C3447" t="str">
            <v>Koepcke's Hermit</v>
          </cell>
          <cell r="D3447" t="str">
            <v>Phaethornis koepckeae</v>
          </cell>
          <cell r="E3447" t="str">
            <v>Weske &amp; Terborgh, 1977</v>
          </cell>
          <cell r="F3447" t="str">
            <v>R</v>
          </cell>
          <cell r="G3447" t="str">
            <v>NT</v>
          </cell>
          <cell r="P3447" t="str">
            <v>Y</v>
          </cell>
          <cell r="Q3447" t="str">
            <v>Y</v>
          </cell>
          <cell r="R3447" t="str">
            <v>Y</v>
          </cell>
        </row>
        <row r="3448">
          <cell r="C3448" t="str">
            <v>Needle-billed Hermit</v>
          </cell>
          <cell r="D3448" t="str">
            <v>Phaethornis philippii</v>
          </cell>
          <cell r="E3448" t="str">
            <v>(Bourcier, 1847)</v>
          </cell>
          <cell r="F3448" t="str">
            <v>R</v>
          </cell>
          <cell r="G3448" t="str">
            <v>LC</v>
          </cell>
          <cell r="P3448" t="str">
            <v>Y</v>
          </cell>
          <cell r="Q3448" t="str">
            <v>Y</v>
          </cell>
          <cell r="R3448" t="str">
            <v>Y</v>
          </cell>
        </row>
        <row r="3449">
          <cell r="D3449" t="str">
            <v>Phaethornis squalidus</v>
          </cell>
          <cell r="E3449" t="str">
            <v>Boucard, 1892</v>
          </cell>
          <cell r="F3449" t="str">
            <v>NR</v>
          </cell>
          <cell r="G3449" t="str">
            <v>NR</v>
          </cell>
          <cell r="Q3449" t="str">
            <v>Y</v>
          </cell>
          <cell r="R3449" t="str">
            <v>Y</v>
          </cell>
          <cell r="X3449" t="str">
            <v>Phaethornis squalidus (Sibley and Monroe 1990, 1993) has been split into P. squalidus and P. rupurumii following SACC (2005).</v>
          </cell>
        </row>
        <row r="3450">
          <cell r="C3450" t="str">
            <v>Dusky-throated Hermit</v>
          </cell>
          <cell r="D3450" t="str">
            <v>Phaethornis squalidus</v>
          </cell>
          <cell r="E3450" t="str">
            <v>Boucard, 1892</v>
          </cell>
          <cell r="F3450" t="str">
            <v>R</v>
          </cell>
          <cell r="G3450" t="str">
            <v>LC</v>
          </cell>
          <cell r="P3450" t="str">
            <v>Y</v>
          </cell>
          <cell r="X3450" t="str">
            <v>Phaethornis squalidus (Sibley and Monroe 1990, 1993) has been split into P. squalidus and P. rupurumii following SACC (2005).</v>
          </cell>
        </row>
        <row r="3451">
          <cell r="C3451" t="str">
            <v>Streak-throated Hermit</v>
          </cell>
          <cell r="D3451" t="str">
            <v>Phaethornis rupurumii</v>
          </cell>
          <cell r="E3451" t="str">
            <v>Boucard, 1892</v>
          </cell>
          <cell r="F3451" t="str">
            <v>R</v>
          </cell>
          <cell r="G3451" t="str">
            <v>LC</v>
          </cell>
          <cell r="P3451" t="str">
            <v>Y</v>
          </cell>
          <cell r="X3451" t="str">
            <v>Phaethornis squalidus (Sibley and Monroe 1990, 1993) has been split into P. squalidus and P. rupurumii following SACC (2005).</v>
          </cell>
        </row>
        <row r="3452">
          <cell r="C3452" t="str">
            <v>Sooty-capped Hermit</v>
          </cell>
          <cell r="D3452" t="str">
            <v>Phaethornis augusti</v>
          </cell>
          <cell r="E3452" t="str">
            <v>(Bourcier, 1847)</v>
          </cell>
          <cell r="F3452" t="str">
            <v>R</v>
          </cell>
          <cell r="G3452" t="str">
            <v>LC</v>
          </cell>
          <cell r="P3452" t="str">
            <v>Y</v>
          </cell>
          <cell r="Q3452" t="str">
            <v>Y</v>
          </cell>
          <cell r="R3452" t="str">
            <v>Y</v>
          </cell>
        </row>
        <row r="3453">
          <cell r="C3453" t="str">
            <v>Planalto Hermit</v>
          </cell>
          <cell r="D3453" t="str">
            <v>Phaethornis pretrei</v>
          </cell>
          <cell r="E3453" t="str">
            <v>(Lesson &amp; DeLattre, 1839)</v>
          </cell>
          <cell r="F3453" t="str">
            <v>R</v>
          </cell>
          <cell r="G3453" t="str">
            <v>LC</v>
          </cell>
          <cell r="P3453" t="str">
            <v>Y</v>
          </cell>
          <cell r="Q3453" t="str">
            <v>Y</v>
          </cell>
          <cell r="R3453" t="str">
            <v>Y</v>
          </cell>
        </row>
        <row r="3454">
          <cell r="C3454" t="str">
            <v>Buff-bellied Hermit</v>
          </cell>
          <cell r="D3454" t="str">
            <v>Phaethornis subochraceus</v>
          </cell>
          <cell r="E3454" t="str">
            <v>Todd, 1915</v>
          </cell>
          <cell r="F3454" t="str">
            <v>R</v>
          </cell>
          <cell r="G3454" t="str">
            <v>LC</v>
          </cell>
          <cell r="P3454" t="str">
            <v>Y</v>
          </cell>
          <cell r="Q3454" t="str">
            <v>Y</v>
          </cell>
          <cell r="R3454" t="str">
            <v>Y</v>
          </cell>
        </row>
        <row r="3455">
          <cell r="C3455" t="str">
            <v>Cinnamon-throated Hermit</v>
          </cell>
          <cell r="D3455" t="str">
            <v>Phaethornis nattereri</v>
          </cell>
          <cell r="E3455" t="str">
            <v>Berlepsch, 1887</v>
          </cell>
          <cell r="F3455" t="str">
            <v>R</v>
          </cell>
          <cell r="G3455" t="str">
            <v>LC</v>
          </cell>
          <cell r="P3455" t="str">
            <v>Y</v>
          </cell>
          <cell r="Q3455" t="str">
            <v>Y</v>
          </cell>
          <cell r="R3455" t="str">
            <v>Y</v>
          </cell>
        </row>
        <row r="3456">
          <cell r="C3456" t="str">
            <v>Reddish Hermit</v>
          </cell>
          <cell r="D3456" t="str">
            <v>Phaethornis ruber</v>
          </cell>
          <cell r="E3456" t="str">
            <v>(Linnaeus, 1758)</v>
          </cell>
          <cell r="F3456" t="str">
            <v>R</v>
          </cell>
          <cell r="G3456" t="str">
            <v>LC</v>
          </cell>
          <cell r="P3456" t="str">
            <v>Y</v>
          </cell>
          <cell r="Q3456" t="str">
            <v>Y</v>
          </cell>
          <cell r="R3456" t="str">
            <v>Y</v>
          </cell>
        </row>
        <row r="3457">
          <cell r="C3457" t="str">
            <v>White-browed Hermit</v>
          </cell>
          <cell r="D3457" t="str">
            <v>Phaethornis stuarti</v>
          </cell>
          <cell r="E3457" t="str">
            <v>Hartert, 1897</v>
          </cell>
          <cell r="F3457" t="str">
            <v>R</v>
          </cell>
          <cell r="G3457" t="str">
            <v>LC</v>
          </cell>
          <cell r="P3457" t="str">
            <v>Y</v>
          </cell>
          <cell r="Q3457" t="str">
            <v>Y</v>
          </cell>
          <cell r="R3457" t="str">
            <v>Y</v>
          </cell>
        </row>
        <row r="3458">
          <cell r="C3458" t="str">
            <v>Grey-chinned Hermit</v>
          </cell>
          <cell r="D3458" t="str">
            <v>Phaethornis griseogularis</v>
          </cell>
          <cell r="E3458" t="str">
            <v>Gould, 1851</v>
          </cell>
          <cell r="F3458" t="str">
            <v>R</v>
          </cell>
          <cell r="G3458" t="str">
            <v>LC</v>
          </cell>
          <cell r="P3458" t="str">
            <v>Y</v>
          </cell>
          <cell r="Q3458" t="str">
            <v>Y</v>
          </cell>
          <cell r="R3458" t="str">
            <v>Y</v>
          </cell>
          <cell r="W3458" t="str">
            <v>Gray-chinned Hermit (9)</v>
          </cell>
          <cell r="X3458" t="str">
            <v>Phaethornis griseogularis (Sibley and Monreo 1990, 1993) was provisionally split into P. griseogularis and P. porcullae by Stotz et al. (1996) but this treatment has not been adopted, following SACC (2005).</v>
          </cell>
        </row>
        <row r="3459">
          <cell r="D3459" t="str">
            <v>Phaethornis porcullae</v>
          </cell>
          <cell r="F3459" t="str">
            <v>NR</v>
          </cell>
          <cell r="G3459" t="str">
            <v>NR</v>
          </cell>
          <cell r="R3459" t="str">
            <v>Y</v>
          </cell>
          <cell r="X3459" t="str">
            <v>Phaethornis griseogularis (Sibley and Monreo 1990, 1993) was provisionally split into P. griseogularis and P. porcullae by Stotz et al. (1996) but this treatment has not been adopted, following SACC (2005).</v>
          </cell>
        </row>
        <row r="3460">
          <cell r="D3460" t="str">
            <v>Phaethornis longuemareus</v>
          </cell>
          <cell r="E3460" t="str">
            <v>Lawrence, 1858</v>
          </cell>
          <cell r="F3460" t="str">
            <v>NR</v>
          </cell>
          <cell r="G3460" t="str">
            <v>NR</v>
          </cell>
          <cell r="Q3460" t="str">
            <v>Y</v>
          </cell>
          <cell r="R3460" t="str">
            <v>Y</v>
          </cell>
          <cell r="X3460" t="str">
            <v>Phaethornis longuemareus (Sibley and Monroe 1990, 1993) has been split into P. striigularis and P. longuemareus following AOU (2002) and P. atrimentalis following SACC (2005).</v>
          </cell>
        </row>
        <row r="3461">
          <cell r="C3461" t="str">
            <v>Little Hermit</v>
          </cell>
          <cell r="D3461" t="str">
            <v>Phaethornis longuemareus</v>
          </cell>
          <cell r="E3461" t="str">
            <v>Lawrence, 1858</v>
          </cell>
          <cell r="F3461" t="str">
            <v>R</v>
          </cell>
          <cell r="G3461" t="str">
            <v>LC</v>
          </cell>
          <cell r="P3461" t="str">
            <v>Y</v>
          </cell>
          <cell r="X3461" t="str">
            <v>Phaethornis longuemareus (Sibley and Monroe 1990, 1993) has been split into P. striigularis and P. longuemareus following AOU (2002) and P. atrimentalis following SACC (2005).</v>
          </cell>
        </row>
        <row r="3462">
          <cell r="C3462" t="str">
            <v>Stripe-throated Hermit</v>
          </cell>
          <cell r="D3462" t="str">
            <v>Phaethornis striigularis</v>
          </cell>
          <cell r="E3462" t="str">
            <v>Gould, 1854</v>
          </cell>
          <cell r="F3462" t="str">
            <v>R</v>
          </cell>
          <cell r="G3462" t="str">
            <v>LC</v>
          </cell>
          <cell r="I3462" t="str">
            <v>Y</v>
          </cell>
          <cell r="P3462" t="str">
            <v>Y</v>
          </cell>
          <cell r="X3462" t="str">
            <v>Phaethornis longuemareus (Sibley and Monroe 1990, 1993) has been split into P. striigularis and P. longuemareus following AOU (2002) and P. atrimentalis following SACC (2005).</v>
          </cell>
        </row>
        <row r="3463">
          <cell r="C3463" t="str">
            <v>Black-throated Hermit</v>
          </cell>
          <cell r="D3463" t="str">
            <v>Phaethornis atrimentalis</v>
          </cell>
          <cell r="E3463" t="str">
            <v>Lawrence, 1858</v>
          </cell>
          <cell r="F3463" t="str">
            <v>R</v>
          </cell>
          <cell r="G3463" t="str">
            <v>LC</v>
          </cell>
          <cell r="P3463" t="str">
            <v>Y</v>
          </cell>
          <cell r="X3463" t="str">
            <v>Phaethornis longuemareus (Sibley and Monroe 1990, 1993) has been split into P. striigularis and P. longuemareus following AOU (2002) and P. atrimentalis following SACC (2005).</v>
          </cell>
        </row>
        <row r="3464">
          <cell r="C3464" t="str">
            <v>Minute Hermit</v>
          </cell>
          <cell r="D3464" t="str">
            <v>Phaethornis idaliae</v>
          </cell>
          <cell r="E3464" t="str">
            <v>(Bourcier &amp; Mulsant, 1856)</v>
          </cell>
          <cell r="F3464" t="str">
            <v>R</v>
          </cell>
          <cell r="G3464" t="str">
            <v>LC</v>
          </cell>
          <cell r="P3464" t="str">
            <v>Y</v>
          </cell>
          <cell r="Q3464" t="str">
            <v>Y</v>
          </cell>
          <cell r="R3464" t="str">
            <v>Y</v>
          </cell>
        </row>
        <row r="3465">
          <cell r="C3465" t="str">
            <v>Tooth-billed Hummingbird</v>
          </cell>
          <cell r="D3465" t="str">
            <v>Androdon aequatorialis</v>
          </cell>
          <cell r="E3465" t="str">
            <v>Gould, 1863</v>
          </cell>
          <cell r="F3465" t="str">
            <v>R</v>
          </cell>
          <cell r="G3465" t="str">
            <v>LC</v>
          </cell>
          <cell r="I3465" t="str">
            <v>Y</v>
          </cell>
          <cell r="P3465" t="str">
            <v>Y</v>
          </cell>
          <cell r="Q3465" t="str">
            <v>Y</v>
          </cell>
          <cell r="R3465" t="str">
            <v>Y</v>
          </cell>
        </row>
        <row r="3466">
          <cell r="C3466" t="str">
            <v>Blue-fronted Lancebill</v>
          </cell>
          <cell r="D3466" t="str">
            <v>Doryfera johannae</v>
          </cell>
          <cell r="E3466" t="str">
            <v>(Bourcier, 1847)</v>
          </cell>
          <cell r="F3466" t="str">
            <v>R</v>
          </cell>
          <cell r="G3466" t="str">
            <v>LC</v>
          </cell>
          <cell r="P3466" t="str">
            <v>Y</v>
          </cell>
          <cell r="Q3466" t="str">
            <v>Y</v>
          </cell>
          <cell r="R3466" t="str">
            <v>Y</v>
          </cell>
        </row>
        <row r="3467">
          <cell r="C3467" t="str">
            <v>Green-fronted Lancebill</v>
          </cell>
          <cell r="D3467" t="str">
            <v>Doryfera ludovicae</v>
          </cell>
          <cell r="E3467" t="str">
            <v>(Bourcier &amp; Mulsant, 1847)</v>
          </cell>
          <cell r="F3467" t="str">
            <v>R</v>
          </cell>
          <cell r="G3467" t="str">
            <v>LC</v>
          </cell>
          <cell r="I3467" t="str">
            <v>Y</v>
          </cell>
          <cell r="P3467" t="str">
            <v>Y</v>
          </cell>
          <cell r="Q3467" t="str">
            <v>Y</v>
          </cell>
          <cell r="R3467" t="str">
            <v>Y</v>
          </cell>
          <cell r="V3467" t="str">
            <v>Doryfera ludoviciae (11)</v>
          </cell>
        </row>
        <row r="3468">
          <cell r="C3468" t="str">
            <v>Scaly-breasted Hummingbird</v>
          </cell>
          <cell r="D3468" t="str">
            <v>Phaeochroa cuvierii</v>
          </cell>
          <cell r="E3468" t="str">
            <v>(DeLattre &amp; Bourcier, 1846)</v>
          </cell>
          <cell r="F3468" t="str">
            <v>R</v>
          </cell>
          <cell r="G3468" t="str">
            <v>LC</v>
          </cell>
          <cell r="I3468" t="str">
            <v>Y</v>
          </cell>
          <cell r="P3468" t="str">
            <v>Y</v>
          </cell>
          <cell r="Q3468" t="str">
            <v>Y</v>
          </cell>
          <cell r="R3468" t="str">
            <v>Y</v>
          </cell>
          <cell r="V3468" t="str">
            <v>Phaeochroa cuvieri (2)</v>
          </cell>
        </row>
        <row r="3469">
          <cell r="C3469" t="str">
            <v>Wedge-tailed Sabrewing</v>
          </cell>
          <cell r="D3469" t="str">
            <v>Campylopterus curvipennis</v>
          </cell>
          <cell r="E3469" t="str">
            <v>(Deppe, 1830)</v>
          </cell>
          <cell r="F3469" t="str">
            <v>R</v>
          </cell>
          <cell r="G3469" t="str">
            <v>LC</v>
          </cell>
          <cell r="I3469" t="str">
            <v>Y</v>
          </cell>
          <cell r="Q3469" t="str">
            <v>Y</v>
          </cell>
          <cell r="R3469" t="str">
            <v>Y</v>
          </cell>
        </row>
        <row r="3470">
          <cell r="C3470" t="str">
            <v>Long-tailed Sabrewing</v>
          </cell>
          <cell r="D3470" t="str">
            <v>Campylopterus excellens</v>
          </cell>
          <cell r="E3470" t="str">
            <v>(Wetmore, 1941)</v>
          </cell>
          <cell r="F3470" t="str">
            <v>R</v>
          </cell>
          <cell r="G3470" t="str">
            <v>NT</v>
          </cell>
          <cell r="I3470" t="str">
            <v>Y</v>
          </cell>
          <cell r="Q3470" t="str">
            <v>Y</v>
          </cell>
          <cell r="R3470" t="str">
            <v>Y</v>
          </cell>
        </row>
        <row r="3471">
          <cell r="C3471" t="str">
            <v>Grey-breasted Sabrewing</v>
          </cell>
          <cell r="D3471" t="str">
            <v>Campylopterus largipennis</v>
          </cell>
          <cell r="E3471" t="str">
            <v>(Boddaert, 1783)</v>
          </cell>
          <cell r="F3471" t="str">
            <v>R</v>
          </cell>
          <cell r="G3471" t="str">
            <v>LC</v>
          </cell>
          <cell r="P3471" t="str">
            <v>Y</v>
          </cell>
          <cell r="Q3471" t="str">
            <v>Y</v>
          </cell>
          <cell r="R3471" t="str">
            <v>Y</v>
          </cell>
          <cell r="W3471" t="str">
            <v>Gray-breasted Sabrewing (9)</v>
          </cell>
        </row>
        <row r="3472">
          <cell r="C3472" t="str">
            <v>Rufous Sabrewing</v>
          </cell>
          <cell r="D3472" t="str">
            <v>Campylopterus rufus</v>
          </cell>
          <cell r="E3472" t="str">
            <v>Lesson, 1840</v>
          </cell>
          <cell r="F3472" t="str">
            <v>R</v>
          </cell>
          <cell r="G3472" t="str">
            <v>LC</v>
          </cell>
          <cell r="I3472" t="str">
            <v>Y</v>
          </cell>
          <cell r="Q3472" t="str">
            <v>Y</v>
          </cell>
          <cell r="R3472" t="str">
            <v>Y</v>
          </cell>
        </row>
        <row r="3473">
          <cell r="C3473" t="str">
            <v>Rufous-breasted Sabrewing</v>
          </cell>
          <cell r="D3473" t="str">
            <v>Campylopterus hyperythrus</v>
          </cell>
          <cell r="E3473" t="str">
            <v>Cabanis, 1848</v>
          </cell>
          <cell r="F3473" t="str">
            <v>R</v>
          </cell>
          <cell r="G3473" t="str">
            <v>LC</v>
          </cell>
          <cell r="P3473" t="str">
            <v>Y</v>
          </cell>
          <cell r="Q3473" t="str">
            <v>Y</v>
          </cell>
          <cell r="R3473" t="str">
            <v>Y</v>
          </cell>
        </row>
        <row r="3474">
          <cell r="C3474" t="str">
            <v>Buff-breasted Sabrewing</v>
          </cell>
          <cell r="D3474" t="str">
            <v>Campylopterus duidae</v>
          </cell>
          <cell r="E3474" t="str">
            <v>Chapman, 1929</v>
          </cell>
          <cell r="F3474" t="str">
            <v>R</v>
          </cell>
          <cell r="G3474" t="str">
            <v>LC</v>
          </cell>
          <cell r="P3474" t="str">
            <v>Y</v>
          </cell>
          <cell r="Q3474" t="str">
            <v>Y</v>
          </cell>
          <cell r="R3474" t="str">
            <v>Y</v>
          </cell>
        </row>
        <row r="3475">
          <cell r="C3475" t="str">
            <v>Violet Sabrewing</v>
          </cell>
          <cell r="D3475" t="str">
            <v>Campylopterus hemileucurus</v>
          </cell>
          <cell r="E3475" t="str">
            <v>(Deppe, 1830)</v>
          </cell>
          <cell r="F3475" t="str">
            <v>R</v>
          </cell>
          <cell r="G3475" t="str">
            <v>LC</v>
          </cell>
          <cell r="I3475" t="str">
            <v>Y</v>
          </cell>
          <cell r="Q3475" t="str">
            <v>Y</v>
          </cell>
          <cell r="R3475" t="str">
            <v>Y</v>
          </cell>
        </row>
        <row r="3476">
          <cell r="C3476" t="str">
            <v>White-tailed Sabrewing</v>
          </cell>
          <cell r="D3476" t="str">
            <v>Campylopterus ensipennis</v>
          </cell>
          <cell r="E3476" t="str">
            <v>(Swainson, 1822)</v>
          </cell>
          <cell r="F3476" t="str">
            <v>R</v>
          </cell>
          <cell r="G3476" t="str">
            <v>NT</v>
          </cell>
          <cell r="P3476" t="str">
            <v>Y</v>
          </cell>
          <cell r="Q3476" t="str">
            <v>Y</v>
          </cell>
          <cell r="R3476" t="str">
            <v>Y</v>
          </cell>
        </row>
        <row r="3477">
          <cell r="C3477" t="str">
            <v>Lazuline Sabrewing</v>
          </cell>
          <cell r="D3477" t="str">
            <v>Campylopterus falcatus</v>
          </cell>
          <cell r="E3477" t="str">
            <v>(Swainson, 1821)</v>
          </cell>
          <cell r="F3477" t="str">
            <v>R</v>
          </cell>
          <cell r="G3477" t="str">
            <v>LC</v>
          </cell>
          <cell r="P3477" t="str">
            <v>Y</v>
          </cell>
          <cell r="Q3477" t="str">
            <v>Y</v>
          </cell>
          <cell r="R3477" t="str">
            <v>Y</v>
          </cell>
        </row>
        <row r="3478">
          <cell r="C3478" t="str">
            <v>Santa Marta Sabrewing</v>
          </cell>
          <cell r="D3478" t="str">
            <v>Campylopterus phainopeplus</v>
          </cell>
          <cell r="E3478" t="str">
            <v>Salvin &amp; Godman, 1879</v>
          </cell>
          <cell r="F3478" t="str">
            <v>R</v>
          </cell>
          <cell r="G3478" t="str">
            <v>EN</v>
          </cell>
          <cell r="P3478" t="str">
            <v>Y</v>
          </cell>
          <cell r="Q3478" t="str">
            <v>Y</v>
          </cell>
          <cell r="R3478" t="str">
            <v>Y</v>
          </cell>
        </row>
        <row r="3479">
          <cell r="C3479" t="str">
            <v>Napo Sabrewing</v>
          </cell>
          <cell r="D3479" t="str">
            <v>Campylopterus villaviscensio</v>
          </cell>
          <cell r="E3479" t="str">
            <v>(Bourcier, 1851)</v>
          </cell>
          <cell r="F3479" t="str">
            <v>R</v>
          </cell>
          <cell r="G3479" t="str">
            <v>NT</v>
          </cell>
          <cell r="P3479" t="str">
            <v>Y</v>
          </cell>
          <cell r="Q3479" t="str">
            <v>Y</v>
          </cell>
          <cell r="R3479" t="str">
            <v>Y</v>
          </cell>
        </row>
        <row r="3480">
          <cell r="C3480" t="str">
            <v>Sombre Hummingbird</v>
          </cell>
          <cell r="D3480" t="str">
            <v>Aphantochroa cirrochloris</v>
          </cell>
          <cell r="E3480" t="str">
            <v>(Vieillot, 1818)</v>
          </cell>
          <cell r="F3480" t="str">
            <v>R</v>
          </cell>
          <cell r="G3480" t="str">
            <v>LC</v>
          </cell>
          <cell r="P3480" t="str">
            <v>Y</v>
          </cell>
          <cell r="Q3480" t="str">
            <v>Y</v>
          </cell>
          <cell r="R3480" t="str">
            <v>Y</v>
          </cell>
          <cell r="V3480" t="str">
            <v>Aphantochroa cirrhochloris (11)</v>
          </cell>
        </row>
        <row r="3481">
          <cell r="C3481" t="str">
            <v>Swallow-tailed Hummingbird</v>
          </cell>
          <cell r="D3481" t="str">
            <v>Eupetomena macroura</v>
          </cell>
          <cell r="E3481" t="str">
            <v>(Gmelin, 1788)</v>
          </cell>
          <cell r="F3481" t="str">
            <v>R</v>
          </cell>
          <cell r="G3481" t="str">
            <v>LC</v>
          </cell>
          <cell r="P3481" t="str">
            <v>Y</v>
          </cell>
          <cell r="Q3481" t="str">
            <v>Y</v>
          </cell>
          <cell r="R3481" t="str">
            <v>Y</v>
          </cell>
        </row>
        <row r="3482">
          <cell r="C3482" t="str">
            <v>White-necked Jacobin</v>
          </cell>
          <cell r="D3482" t="str">
            <v>Florisuga mellivora</v>
          </cell>
          <cell r="E3482" t="str">
            <v>(Linnaeus, 1758)</v>
          </cell>
          <cell r="F3482" t="str">
            <v>R</v>
          </cell>
          <cell r="G3482" t="str">
            <v>LC</v>
          </cell>
          <cell r="I3482" t="str">
            <v>Y</v>
          </cell>
          <cell r="P3482" t="str">
            <v>Y</v>
          </cell>
          <cell r="Q3482" t="str">
            <v>Y</v>
          </cell>
          <cell r="R3482" t="str">
            <v>Y</v>
          </cell>
        </row>
        <row r="3483">
          <cell r="C3483" t="str">
            <v>Black Jacobin</v>
          </cell>
          <cell r="D3483" t="str">
            <v>Florisuga fusca</v>
          </cell>
          <cell r="E3483" t="str">
            <v>(Vieillot, 1817)</v>
          </cell>
          <cell r="F3483" t="str">
            <v>R</v>
          </cell>
          <cell r="G3483" t="str">
            <v>LC</v>
          </cell>
          <cell r="P3483" t="str">
            <v>Y</v>
          </cell>
          <cell r="Q3483" t="str">
            <v>Y</v>
          </cell>
          <cell r="R3483" t="str">
            <v>Y</v>
          </cell>
          <cell r="V3483" t="str">
            <v>Melanotrochilus fuscus (10); Melanotrochilus fuscus (11)</v>
          </cell>
        </row>
        <row r="3484">
          <cell r="C3484" t="str">
            <v>Brown Violet-ear</v>
          </cell>
          <cell r="D3484" t="str">
            <v>Colibri delphinae</v>
          </cell>
          <cell r="E3484" t="str">
            <v>(Lesson, 1839)</v>
          </cell>
          <cell r="F3484" t="str">
            <v>R</v>
          </cell>
          <cell r="G3484" t="str">
            <v>LC</v>
          </cell>
          <cell r="I3484" t="str">
            <v>Y</v>
          </cell>
          <cell r="P3484" t="str">
            <v>Y</v>
          </cell>
          <cell r="Q3484" t="str">
            <v>Y</v>
          </cell>
          <cell r="R3484" t="str">
            <v>Y</v>
          </cell>
          <cell r="W3484" t="str">
            <v>Brown Violetear (9); Brown Violetear (15)</v>
          </cell>
        </row>
        <row r="3485">
          <cell r="C3485" t="str">
            <v>Green Violet-ear</v>
          </cell>
          <cell r="D3485" t="str">
            <v>Colibri thalassinus</v>
          </cell>
          <cell r="E3485" t="str">
            <v>(Swainson, 1827)</v>
          </cell>
          <cell r="F3485" t="str">
            <v>R</v>
          </cell>
          <cell r="G3485" t="str">
            <v>LC</v>
          </cell>
          <cell r="I3485" t="str">
            <v>Y</v>
          </cell>
          <cell r="P3485" t="str">
            <v>Y</v>
          </cell>
          <cell r="Q3485" t="str">
            <v>Y</v>
          </cell>
          <cell r="R3485" t="str">
            <v>Y</v>
          </cell>
          <cell r="W3485" t="str">
            <v>Green Violetear (9); Green Violetear (15)</v>
          </cell>
        </row>
        <row r="3486">
          <cell r="C3486" t="str">
            <v>Sparkling Violet-ear</v>
          </cell>
          <cell r="D3486" t="str">
            <v>Colibri coruscans</v>
          </cell>
          <cell r="E3486" t="str">
            <v>(Gould, 1846)</v>
          </cell>
          <cell r="F3486" t="str">
            <v>R</v>
          </cell>
          <cell r="G3486" t="str">
            <v>LC</v>
          </cell>
          <cell r="P3486" t="str">
            <v>Y</v>
          </cell>
          <cell r="Q3486" t="str">
            <v>Y</v>
          </cell>
          <cell r="R3486" t="str">
            <v>Y</v>
          </cell>
          <cell r="W3486" t="str">
            <v>Sparkling Violetear (9); Sparkling Violetear (15)</v>
          </cell>
        </row>
        <row r="3487">
          <cell r="C3487" t="str">
            <v>White-vented Violet-ear</v>
          </cell>
          <cell r="D3487" t="str">
            <v>Colibri serrirostris</v>
          </cell>
          <cell r="E3487" t="str">
            <v>(Vieillot, 1816)</v>
          </cell>
          <cell r="F3487" t="str">
            <v>R</v>
          </cell>
          <cell r="G3487" t="str">
            <v>LC</v>
          </cell>
          <cell r="P3487" t="str">
            <v>Y</v>
          </cell>
          <cell r="Q3487" t="str">
            <v>Y</v>
          </cell>
          <cell r="R3487" t="str">
            <v>Y</v>
          </cell>
          <cell r="W3487" t="str">
            <v>White-vented Violetear (9); White-vented Violetear (15)</v>
          </cell>
        </row>
        <row r="3488">
          <cell r="C3488" t="str">
            <v>Green-throated Mango</v>
          </cell>
          <cell r="D3488" t="str">
            <v>Anthracothorax viridigula</v>
          </cell>
          <cell r="E3488" t="str">
            <v>(Boddaert, 1783)</v>
          </cell>
          <cell r="F3488" t="str">
            <v>R</v>
          </cell>
          <cell r="G3488" t="str">
            <v>LC</v>
          </cell>
          <cell r="P3488" t="str">
            <v>Y</v>
          </cell>
          <cell r="Q3488" t="str">
            <v>Y</v>
          </cell>
          <cell r="R3488" t="str">
            <v>Y</v>
          </cell>
        </row>
        <row r="3489">
          <cell r="D3489" t="str">
            <v>Anthracothorax prevostii</v>
          </cell>
          <cell r="E3489" t="str">
            <v>(Lesson, 1832)</v>
          </cell>
          <cell r="F3489" t="str">
            <v>NR</v>
          </cell>
          <cell r="G3489" t="str">
            <v>NR</v>
          </cell>
          <cell r="Q3489" t="str">
            <v>Y</v>
          </cell>
          <cell r="R3489" t="str">
            <v>Y</v>
          </cell>
          <cell r="X3489" t="str">
            <v>Anthracothorax prevostii (Sibley and Monroe 1990, 1993) has been split into A. prevostii and A. veraguensis following AOU (1998).</v>
          </cell>
        </row>
        <row r="3490">
          <cell r="C3490" t="str">
            <v>Green-breasted Mango</v>
          </cell>
          <cell r="D3490" t="str">
            <v>Anthracothorax prevostii</v>
          </cell>
          <cell r="E3490" t="str">
            <v>(Lesson, 1832)</v>
          </cell>
          <cell r="F3490" t="str">
            <v>R</v>
          </cell>
          <cell r="G3490" t="str">
            <v>LC</v>
          </cell>
          <cell r="I3490" t="str">
            <v>Y</v>
          </cell>
          <cell r="P3490" t="str">
            <v>Y</v>
          </cell>
          <cell r="X3490" t="str">
            <v>Anthracothorax prevostii (Sibley and Monroe 1990, 1993) has been split into A. prevostii and A. veraguensis following AOU (1998).</v>
          </cell>
        </row>
        <row r="3491">
          <cell r="C3491" t="str">
            <v>Veraguan Mango</v>
          </cell>
          <cell r="D3491" t="str">
            <v>Anthracothorax veraguensis</v>
          </cell>
          <cell r="E3491" t="str">
            <v>Reichenbach, 1855</v>
          </cell>
          <cell r="F3491" t="str">
            <v>R</v>
          </cell>
          <cell r="G3491" t="str">
            <v>LC</v>
          </cell>
          <cell r="I3491" t="str">
            <v>Y</v>
          </cell>
          <cell r="X3491" t="str">
            <v>Anthracothorax prevostii (Sibley and Monroe 1990, 1993) has been split into A. prevostii and A. veraguensis following AOU (1998).</v>
          </cell>
        </row>
        <row r="3492">
          <cell r="C3492" t="str">
            <v>Black-throated Mango</v>
          </cell>
          <cell r="D3492" t="str">
            <v>Anthracothorax nigricollis</v>
          </cell>
          <cell r="E3492" t="str">
            <v>(Vieillot, 1817)</v>
          </cell>
          <cell r="F3492" t="str">
            <v>R</v>
          </cell>
          <cell r="G3492" t="str">
            <v>LC</v>
          </cell>
          <cell r="I3492" t="str">
            <v>Y</v>
          </cell>
          <cell r="P3492" t="str">
            <v>Y</v>
          </cell>
          <cell r="Q3492" t="str">
            <v>Y</v>
          </cell>
          <cell r="R3492" t="str">
            <v>Y</v>
          </cell>
        </row>
        <row r="3493">
          <cell r="C3493" t="str">
            <v>Jamaican Mango</v>
          </cell>
          <cell r="D3493" t="str">
            <v>Anthracothorax mango</v>
          </cell>
          <cell r="E3493" t="str">
            <v>(Linnaeus, 1758)</v>
          </cell>
          <cell r="F3493" t="str">
            <v>R</v>
          </cell>
          <cell r="G3493" t="str">
            <v>LC</v>
          </cell>
          <cell r="I3493" t="str">
            <v>Y</v>
          </cell>
          <cell r="Q3493" t="str">
            <v>Y</v>
          </cell>
          <cell r="R3493" t="str">
            <v>Y</v>
          </cell>
        </row>
        <row r="3494">
          <cell r="C3494" t="str">
            <v>Antillean Mango</v>
          </cell>
          <cell r="D3494" t="str">
            <v>Anthracothorax dominicus</v>
          </cell>
          <cell r="E3494" t="str">
            <v>(Linnaeus, 1766)</v>
          </cell>
          <cell r="F3494" t="str">
            <v>R</v>
          </cell>
          <cell r="G3494" t="str">
            <v>LC</v>
          </cell>
          <cell r="I3494" t="str">
            <v>Y</v>
          </cell>
          <cell r="Q3494" t="str">
            <v>Y</v>
          </cell>
          <cell r="R3494" t="str">
            <v>Y</v>
          </cell>
        </row>
        <row r="3495">
          <cell r="C3495" t="str">
            <v>Green Mango</v>
          </cell>
          <cell r="D3495" t="str">
            <v>Anthracothorax viridis</v>
          </cell>
          <cell r="E3495" t="str">
            <v>(Audebert &amp; Vieillot, 1801)</v>
          </cell>
          <cell r="F3495" t="str">
            <v>R</v>
          </cell>
          <cell r="G3495" t="str">
            <v>LC</v>
          </cell>
          <cell r="I3495" t="str">
            <v>Y</v>
          </cell>
          <cell r="Q3495" t="str">
            <v>Y</v>
          </cell>
          <cell r="R3495" t="str">
            <v>Y</v>
          </cell>
        </row>
        <row r="3496">
          <cell r="C3496" t="str">
            <v>Fiery-tailed Awlbill</v>
          </cell>
          <cell r="D3496" t="str">
            <v>Avocettula recurvirostris</v>
          </cell>
          <cell r="E3496" t="str">
            <v>(Swainson, 1822)</v>
          </cell>
          <cell r="F3496" t="str">
            <v>R</v>
          </cell>
          <cell r="G3496" t="str">
            <v>LC</v>
          </cell>
          <cell r="P3496" t="str">
            <v>Y</v>
          </cell>
          <cell r="Q3496" t="str">
            <v>Y</v>
          </cell>
          <cell r="R3496" t="str">
            <v>Y</v>
          </cell>
        </row>
        <row r="3497">
          <cell r="C3497" t="str">
            <v>Fiery Topaz</v>
          </cell>
          <cell r="D3497" t="str">
            <v>Topaza pyra</v>
          </cell>
          <cell r="E3497" t="str">
            <v>(Gould, 1846)</v>
          </cell>
          <cell r="F3497" t="str">
            <v>R</v>
          </cell>
          <cell r="G3497" t="str">
            <v>LC</v>
          </cell>
          <cell r="P3497" t="str">
            <v>Y</v>
          </cell>
          <cell r="Q3497" t="str">
            <v>Y</v>
          </cell>
          <cell r="R3497" t="str">
            <v>Y</v>
          </cell>
        </row>
        <row r="3498">
          <cell r="C3498" t="str">
            <v>Crimson Topaz</v>
          </cell>
          <cell r="D3498" t="str">
            <v>Topaza pella</v>
          </cell>
          <cell r="E3498" t="str">
            <v>(Linnaeus, 1758)</v>
          </cell>
          <cell r="F3498" t="str">
            <v>R</v>
          </cell>
          <cell r="G3498" t="str">
            <v>LC</v>
          </cell>
          <cell r="P3498" t="str">
            <v>Y</v>
          </cell>
          <cell r="Q3498" t="str">
            <v>Y</v>
          </cell>
          <cell r="R3498" t="str">
            <v>Y</v>
          </cell>
        </row>
        <row r="3499">
          <cell r="C3499" t="str">
            <v>Purple-throated Carib</v>
          </cell>
          <cell r="D3499" t="str">
            <v>Eulampis jugularis</v>
          </cell>
          <cell r="E3499" t="str">
            <v>(Linnaeus, 1766)</v>
          </cell>
          <cell r="F3499" t="str">
            <v>R</v>
          </cell>
          <cell r="G3499" t="str">
            <v>LC</v>
          </cell>
          <cell r="I3499" t="str">
            <v>Y</v>
          </cell>
          <cell r="Q3499" t="str">
            <v>Y</v>
          </cell>
          <cell r="R3499" t="str">
            <v>Y</v>
          </cell>
        </row>
        <row r="3500">
          <cell r="C3500" t="str">
            <v>Green-throated Carib</v>
          </cell>
          <cell r="D3500" t="str">
            <v>Eulampis holosericeus</v>
          </cell>
          <cell r="E3500" t="str">
            <v>(Linnaeus, 1758)</v>
          </cell>
          <cell r="F3500" t="str">
            <v>R</v>
          </cell>
          <cell r="G3500" t="str">
            <v>LC</v>
          </cell>
          <cell r="I3500" t="str">
            <v>Y</v>
          </cell>
          <cell r="Q3500" t="str">
            <v>Y</v>
          </cell>
          <cell r="R3500" t="str">
            <v>Y</v>
          </cell>
          <cell r="V3500" t="str">
            <v>Sericotes holosericeus (11)</v>
          </cell>
        </row>
        <row r="3501">
          <cell r="C3501" t="str">
            <v>Ruby-topaz Hummingbird</v>
          </cell>
          <cell r="D3501" t="str">
            <v>Chrysolampis mosquitus</v>
          </cell>
          <cell r="E3501" t="str">
            <v>(Linnaeus, 1758)</v>
          </cell>
          <cell r="F3501" t="str">
            <v>R</v>
          </cell>
          <cell r="G3501" t="str">
            <v>LC</v>
          </cell>
          <cell r="I3501" t="str">
            <v>Y</v>
          </cell>
          <cell r="P3501" t="str">
            <v>Y</v>
          </cell>
          <cell r="Q3501" t="str">
            <v>Y</v>
          </cell>
          <cell r="R3501" t="str">
            <v>Y</v>
          </cell>
          <cell r="W3501" t="str">
            <v>Ruby Topaz (15)</v>
          </cell>
        </row>
        <row r="3502">
          <cell r="C3502" t="str">
            <v>Antillean Crested Hummingbird</v>
          </cell>
          <cell r="D3502" t="str">
            <v>Orthorhyncus cristatus</v>
          </cell>
          <cell r="E3502" t="str">
            <v>(Linnaeus, 1758)</v>
          </cell>
          <cell r="F3502" t="str">
            <v>R</v>
          </cell>
          <cell r="G3502" t="str">
            <v>LC</v>
          </cell>
          <cell r="I3502" t="str">
            <v>Y</v>
          </cell>
          <cell r="Q3502" t="str">
            <v>Y</v>
          </cell>
          <cell r="R3502" t="str">
            <v>Y</v>
          </cell>
        </row>
        <row r="3503">
          <cell r="C3503" t="str">
            <v>Violet-headed Hummingbird</v>
          </cell>
          <cell r="D3503" t="str">
            <v>Klais guimeti</v>
          </cell>
          <cell r="E3503" t="str">
            <v>(Bourcier, 1843)</v>
          </cell>
          <cell r="F3503" t="str">
            <v>R</v>
          </cell>
          <cell r="G3503" t="str">
            <v>LC</v>
          </cell>
          <cell r="I3503" t="str">
            <v>Y</v>
          </cell>
          <cell r="P3503" t="str">
            <v>Y</v>
          </cell>
          <cell r="Q3503" t="str">
            <v>Y</v>
          </cell>
          <cell r="R3503" t="str">
            <v>Y</v>
          </cell>
        </row>
        <row r="3504">
          <cell r="C3504" t="str">
            <v>Plovercrest</v>
          </cell>
          <cell r="D3504" t="str">
            <v>Stephanoxis lalandi</v>
          </cell>
          <cell r="E3504" t="str">
            <v>(Vieillot, 1818)</v>
          </cell>
          <cell r="F3504" t="str">
            <v>R</v>
          </cell>
          <cell r="G3504" t="str">
            <v>LC</v>
          </cell>
          <cell r="P3504" t="str">
            <v>Y</v>
          </cell>
          <cell r="Q3504" t="str">
            <v>Y</v>
          </cell>
          <cell r="R3504" t="str">
            <v>Y</v>
          </cell>
          <cell r="W3504" t="str">
            <v>Black-breasted Plovercrest (15)</v>
          </cell>
        </row>
        <row r="3505">
          <cell r="C3505" t="str">
            <v>Emerald-chinned Hummingbird</v>
          </cell>
          <cell r="D3505" t="str">
            <v>Abeillia abeillei</v>
          </cell>
          <cell r="E3505" t="str">
            <v>(Lesson &amp; DeLattre, 1839)</v>
          </cell>
          <cell r="F3505" t="str">
            <v>R</v>
          </cell>
          <cell r="G3505" t="str">
            <v>LC</v>
          </cell>
          <cell r="I3505" t="str">
            <v>Y</v>
          </cell>
          <cell r="Q3505" t="str">
            <v>Y</v>
          </cell>
          <cell r="R3505" t="str">
            <v>Y</v>
          </cell>
        </row>
        <row r="3506">
          <cell r="C3506" t="str">
            <v>Tufted Coquette</v>
          </cell>
          <cell r="D3506" t="str">
            <v>Lophornis ornatus</v>
          </cell>
          <cell r="E3506" t="str">
            <v>(Boddaert, 1783)</v>
          </cell>
          <cell r="F3506" t="str">
            <v>R</v>
          </cell>
          <cell r="G3506" t="str">
            <v>LC</v>
          </cell>
          <cell r="P3506" t="str">
            <v>Y</v>
          </cell>
          <cell r="Q3506" t="str">
            <v>Y</v>
          </cell>
          <cell r="R3506" t="str">
            <v>Y</v>
          </cell>
          <cell r="V3506" t="str">
            <v>Lophornis ornata (11)</v>
          </cell>
        </row>
        <row r="3507">
          <cell r="C3507" t="str">
            <v>Dot-eared Coquette</v>
          </cell>
          <cell r="D3507" t="str">
            <v>Lophornis gouldii</v>
          </cell>
          <cell r="E3507" t="str">
            <v>(Lesson, 1833)</v>
          </cell>
          <cell r="F3507" t="str">
            <v>R</v>
          </cell>
          <cell r="G3507" t="str">
            <v>LC</v>
          </cell>
          <cell r="P3507" t="str">
            <v>Y</v>
          </cell>
          <cell r="Q3507" t="str">
            <v>Y</v>
          </cell>
          <cell r="R3507" t="str">
            <v>Y</v>
          </cell>
        </row>
        <row r="3508">
          <cell r="C3508" t="str">
            <v>Frilled Coquette</v>
          </cell>
          <cell r="D3508" t="str">
            <v>Lophornis magnificus</v>
          </cell>
          <cell r="E3508" t="str">
            <v>(Vieillot, 1817)</v>
          </cell>
          <cell r="F3508" t="str">
            <v>R</v>
          </cell>
          <cell r="G3508" t="str">
            <v>LC</v>
          </cell>
          <cell r="P3508" t="str">
            <v>Y</v>
          </cell>
          <cell r="Q3508" t="str">
            <v>Y</v>
          </cell>
          <cell r="R3508" t="str">
            <v>Y</v>
          </cell>
          <cell r="V3508" t="str">
            <v>Lophornis magnifica (11)</v>
          </cell>
        </row>
        <row r="3509">
          <cell r="C3509" t="str">
            <v>Short-crested Coquette</v>
          </cell>
          <cell r="D3509" t="str">
            <v>Lophornis brachylophus</v>
          </cell>
          <cell r="E3509" t="str">
            <v>Moore, 1949</v>
          </cell>
          <cell r="F3509" t="str">
            <v>R</v>
          </cell>
          <cell r="G3509" t="str">
            <v>CR</v>
          </cell>
          <cell r="I3509" t="str">
            <v>Y</v>
          </cell>
          <cell r="Q3509" t="str">
            <v>Y</v>
          </cell>
          <cell r="R3509" t="str">
            <v>Y</v>
          </cell>
          <cell r="V3509" t="str">
            <v>Lophornis brachylopha (10); Lophornis brachylopha (11)</v>
          </cell>
          <cell r="X3509" t="str">
            <v>Gender agreement of species name follows David and Gosselin (2002b).</v>
          </cell>
        </row>
        <row r="3510">
          <cell r="C3510" t="str">
            <v>Rufous-crested Coquette</v>
          </cell>
          <cell r="D3510" t="str">
            <v>Lophornis delattrei</v>
          </cell>
          <cell r="E3510" t="str">
            <v>(Lesson, 1839)</v>
          </cell>
          <cell r="F3510" t="str">
            <v>R</v>
          </cell>
          <cell r="G3510" t="str">
            <v>LC</v>
          </cell>
          <cell r="I3510" t="str">
            <v>Y</v>
          </cell>
          <cell r="P3510" t="str">
            <v>Y</v>
          </cell>
          <cell r="Q3510" t="str">
            <v>Y</v>
          </cell>
          <cell r="R3510" t="str">
            <v>Y</v>
          </cell>
        </row>
        <row r="3511">
          <cell r="C3511" t="str">
            <v>Spangled Coquette</v>
          </cell>
          <cell r="D3511" t="str">
            <v>Lophornis stictolophus</v>
          </cell>
          <cell r="E3511" t="str">
            <v>Salvin &amp; Elliot, 1873</v>
          </cell>
          <cell r="F3511" t="str">
            <v>R</v>
          </cell>
          <cell r="G3511" t="str">
            <v>LC</v>
          </cell>
          <cell r="P3511" t="str">
            <v>Y</v>
          </cell>
          <cell r="Q3511" t="str">
            <v>Y</v>
          </cell>
          <cell r="R3511" t="str">
            <v>Y</v>
          </cell>
          <cell r="V3511" t="str">
            <v>Lophornis stictolopha (11)</v>
          </cell>
        </row>
        <row r="3512">
          <cell r="C3512" t="str">
            <v>Festive Coquette</v>
          </cell>
          <cell r="D3512" t="str">
            <v>Lophornis chalybeus</v>
          </cell>
          <cell r="E3512" t="str">
            <v>(Vieillot, 1823)</v>
          </cell>
          <cell r="F3512" t="str">
            <v>R</v>
          </cell>
          <cell r="G3512" t="str">
            <v>LC</v>
          </cell>
          <cell r="P3512" t="str">
            <v>Y</v>
          </cell>
          <cell r="Q3512" t="str">
            <v>Y</v>
          </cell>
          <cell r="R3512" t="str">
            <v>Y</v>
          </cell>
          <cell r="V3512" t="str">
            <v>Lophornis chalybea (11)</v>
          </cell>
        </row>
        <row r="3513">
          <cell r="C3513" t="str">
            <v>Peacock Coquette</v>
          </cell>
          <cell r="D3513" t="str">
            <v>Lophornis pavoninus</v>
          </cell>
          <cell r="E3513" t="str">
            <v>Salvin &amp; Godman, 1882</v>
          </cell>
          <cell r="F3513" t="str">
            <v>R</v>
          </cell>
          <cell r="G3513" t="str">
            <v>LC</v>
          </cell>
          <cell r="P3513" t="str">
            <v>Y</v>
          </cell>
          <cell r="Q3513" t="str">
            <v>Y</v>
          </cell>
          <cell r="R3513" t="str">
            <v>Y</v>
          </cell>
          <cell r="V3513" t="str">
            <v>Lophornis pavonina (11)</v>
          </cell>
        </row>
        <row r="3514">
          <cell r="C3514" t="str">
            <v>Black-crested Coquette</v>
          </cell>
          <cell r="D3514" t="str">
            <v>Lophornis helenae</v>
          </cell>
          <cell r="E3514" t="str">
            <v>(DeLattre, 1843)</v>
          </cell>
          <cell r="F3514" t="str">
            <v>R</v>
          </cell>
          <cell r="G3514" t="str">
            <v>LC</v>
          </cell>
          <cell r="I3514" t="str">
            <v>Y</v>
          </cell>
          <cell r="Q3514" t="str">
            <v>Y</v>
          </cell>
          <cell r="R3514" t="str">
            <v>Y</v>
          </cell>
          <cell r="V3514" t="str">
            <v>Paphosia helenae (11)</v>
          </cell>
        </row>
        <row r="3515">
          <cell r="C3515" t="str">
            <v>White-crested Coquette</v>
          </cell>
          <cell r="D3515" t="str">
            <v>Lophornis adorabilis</v>
          </cell>
          <cell r="E3515" t="str">
            <v>Salvin, 1870</v>
          </cell>
          <cell r="F3515" t="str">
            <v>R</v>
          </cell>
          <cell r="G3515" t="str">
            <v>LC</v>
          </cell>
          <cell r="I3515" t="str">
            <v>Y</v>
          </cell>
          <cell r="Q3515" t="str">
            <v>Y</v>
          </cell>
          <cell r="R3515" t="str">
            <v>Y</v>
          </cell>
          <cell r="V3515" t="str">
            <v>Paphosia adorabilis (11)</v>
          </cell>
        </row>
        <row r="3516">
          <cell r="C3516" t="str">
            <v>Wire-crested Thorntail</v>
          </cell>
          <cell r="D3516" t="str">
            <v>Discosura popelairii</v>
          </cell>
          <cell r="E3516" t="str">
            <v>(DuBus &amp; Gisignies, 1846)</v>
          </cell>
          <cell r="F3516" t="str">
            <v>R</v>
          </cell>
          <cell r="G3516" t="str">
            <v>LC</v>
          </cell>
          <cell r="P3516" t="str">
            <v>Y</v>
          </cell>
          <cell r="Q3516" t="str">
            <v>Y</v>
          </cell>
          <cell r="R3516" t="str">
            <v>Y</v>
          </cell>
          <cell r="V3516" t="str">
            <v>Popelairia popelairii (10); Popelairia popelairii (11)</v>
          </cell>
        </row>
        <row r="3517">
          <cell r="C3517" t="str">
            <v>Black-bellied Thorntail</v>
          </cell>
          <cell r="D3517" t="str">
            <v>Discosura langsdorffi</v>
          </cell>
          <cell r="E3517" t="str">
            <v>(Temminck, 1821)</v>
          </cell>
          <cell r="F3517" t="str">
            <v>R</v>
          </cell>
          <cell r="G3517" t="str">
            <v>LC</v>
          </cell>
          <cell r="P3517" t="str">
            <v>Y</v>
          </cell>
          <cell r="Q3517" t="str">
            <v>Y</v>
          </cell>
          <cell r="R3517" t="str">
            <v>Y</v>
          </cell>
          <cell r="V3517" t="str">
            <v>Popelairia langsdorffi (10); Popelairia langsdorffi (11)</v>
          </cell>
        </row>
        <row r="3518">
          <cell r="C3518" t="str">
            <v>Coppery Thorntail</v>
          </cell>
          <cell r="D3518" t="str">
            <v>Discosura letitiae</v>
          </cell>
          <cell r="E3518" t="str">
            <v>(Bourcier &amp; Mulsant, 1852)</v>
          </cell>
          <cell r="F3518" t="str">
            <v>R</v>
          </cell>
          <cell r="G3518" t="str">
            <v>DD</v>
          </cell>
          <cell r="P3518" t="str">
            <v>Y</v>
          </cell>
          <cell r="Q3518" t="str">
            <v>Y</v>
          </cell>
          <cell r="R3518" t="str">
            <v>Y</v>
          </cell>
          <cell r="V3518" t="str">
            <v>Popelairia letitiae (10); Popelairia letitiae (11)</v>
          </cell>
        </row>
        <row r="3519">
          <cell r="C3519" t="str">
            <v>Green Thorntail</v>
          </cell>
          <cell r="D3519" t="str">
            <v>Discosura conversii</v>
          </cell>
          <cell r="E3519" t="str">
            <v>(Bourcier &amp; Mulsant, 1846)</v>
          </cell>
          <cell r="F3519" t="str">
            <v>R</v>
          </cell>
          <cell r="G3519" t="str">
            <v>LC</v>
          </cell>
          <cell r="I3519" t="str">
            <v>Y</v>
          </cell>
          <cell r="P3519" t="str">
            <v>Y</v>
          </cell>
          <cell r="Q3519" t="str">
            <v>Y</v>
          </cell>
          <cell r="R3519" t="str">
            <v>Y</v>
          </cell>
          <cell r="V3519" t="str">
            <v>Popelairia conversii (10); Popelairia conversii (11)</v>
          </cell>
          <cell r="X3519" t="str">
            <v>Popelairia conversii (Sibley and Monroe 1990, 1993) is retained in the genus Popelairia contra AOU (1998) who place this species in Discosura because the implications of this move for other species in Popelairia are unclear.</v>
          </cell>
        </row>
        <row r="3520">
          <cell r="C3520" t="str">
            <v>Racket-tailed Coquette</v>
          </cell>
          <cell r="D3520" t="str">
            <v>Discosura longicaudus</v>
          </cell>
          <cell r="E3520" t="str">
            <v>(Gmelin, 1788)</v>
          </cell>
          <cell r="F3520" t="str">
            <v>R</v>
          </cell>
          <cell r="G3520" t="str">
            <v>LC</v>
          </cell>
          <cell r="P3520" t="str">
            <v>Y</v>
          </cell>
          <cell r="Q3520" t="str">
            <v>Y</v>
          </cell>
          <cell r="R3520" t="str">
            <v>Y</v>
          </cell>
          <cell r="V3520" t="str">
            <v>Discosura longicauda (10); Discosura longicauda (11)</v>
          </cell>
          <cell r="X3520" t="str">
            <v>Gender agreement of species name follows David and Gosselin (2002a).</v>
          </cell>
        </row>
        <row r="3521">
          <cell r="D3521" t="str">
            <v>Trochilus polytmus</v>
          </cell>
          <cell r="E3521" t="str">
            <v>Linnaeus, 1758</v>
          </cell>
          <cell r="F3521" t="str">
            <v>NR</v>
          </cell>
          <cell r="G3521" t="str">
            <v>NR</v>
          </cell>
          <cell r="I3521" t="str">
            <v>Y</v>
          </cell>
          <cell r="Q3521" t="str">
            <v>Y</v>
          </cell>
          <cell r="R3521" t="str">
            <v>Y</v>
          </cell>
          <cell r="X3521" t="str">
            <v>Trochilus polytmus (Sibley and Monroe 1990, 1993) has been split into parapatric T. polytmus and T. scitulus following Schuchmann (1999), contra AOU (1998) supported by morphological and behavioural differences.</v>
          </cell>
        </row>
        <row r="3522">
          <cell r="C3522" t="str">
            <v>Red-billed Streamertail</v>
          </cell>
          <cell r="D3522" t="str">
            <v>Trochilus polytmus</v>
          </cell>
          <cell r="E3522" t="str">
            <v>Linnaeus, 1758</v>
          </cell>
          <cell r="F3522" t="str">
            <v>R</v>
          </cell>
          <cell r="G3522" t="str">
            <v>LC</v>
          </cell>
          <cell r="T3522" t="str">
            <v>Y</v>
          </cell>
          <cell r="U3522" t="str">
            <v>Schuchmann (1999)</v>
          </cell>
          <cell r="X3522" t="str">
            <v>Trochilus polytmus (Sibley and Monroe 1990, 1993) has been split into parapatric T. polytmus and T. scitulus following Schuchmann (1999), contra AOU (1998) supported by morphological and behavioural differences.</v>
          </cell>
        </row>
        <row r="3523">
          <cell r="C3523" t="str">
            <v>Black-billed Streamertail</v>
          </cell>
          <cell r="D3523" t="str">
            <v>Trochilus scitulus</v>
          </cell>
          <cell r="E3523" t="str">
            <v>Brewster &amp; Bangs, 1901</v>
          </cell>
          <cell r="F3523" t="str">
            <v>R</v>
          </cell>
          <cell r="G3523" t="str">
            <v>LC</v>
          </cell>
          <cell r="T3523" t="str">
            <v>Y</v>
          </cell>
          <cell r="U3523" t="str">
            <v>Schuchmann (1999)</v>
          </cell>
          <cell r="X3523" t="str">
            <v>Trochilus polytmus (Sibley and Monroe 1990, 1993) has been split into parapatric T. polytmus and T. scitulus following Schuchmann (1999), contra AOU (1998) supported by morphological and behavioural differences.</v>
          </cell>
        </row>
        <row r="3524">
          <cell r="C3524" t="str">
            <v>Blue-chinned Sapphire</v>
          </cell>
          <cell r="D3524" t="str">
            <v>Chlorestes notata</v>
          </cell>
          <cell r="E3524" t="str">
            <v>(G. C. Reich, 1793)</v>
          </cell>
          <cell r="F3524" t="str">
            <v>R</v>
          </cell>
          <cell r="G3524" t="str">
            <v>LC</v>
          </cell>
          <cell r="P3524" t="str">
            <v>Y</v>
          </cell>
          <cell r="Q3524" t="str">
            <v>Y</v>
          </cell>
          <cell r="R3524" t="str">
            <v>Y</v>
          </cell>
          <cell r="V3524" t="str">
            <v>Chlorestes notatus (10); Chlorestes notatus (11)</v>
          </cell>
          <cell r="X3524" t="str">
            <v>Gender agreement of species name follows David and Gosselin (2002b).</v>
          </cell>
        </row>
        <row r="3525">
          <cell r="D3525" t="str">
            <v>Chlorostilbon canivetii</v>
          </cell>
          <cell r="E3525" t="str">
            <v>(Lesson, 1832)</v>
          </cell>
          <cell r="F3525" t="str">
            <v>NR</v>
          </cell>
          <cell r="G3525" t="str">
            <v>NR</v>
          </cell>
          <cell r="Q3525" t="str">
            <v>Y</v>
          </cell>
          <cell r="R3525" t="str">
            <v>Y</v>
          </cell>
          <cell r="X3525" t="str">
            <v>Chlorostilbon canivetii (Sibley and Monroe 1990, 1993) has been split into C. canivetii, C. auriceps and C. forficatus following AOU (1998).</v>
          </cell>
        </row>
        <row r="3526">
          <cell r="C3526" t="str">
            <v>Fork-tailed Emerald</v>
          </cell>
          <cell r="D3526" t="str">
            <v>Chlorostilbon canivetii</v>
          </cell>
          <cell r="E3526" t="str">
            <v>(Lesson, 1832)</v>
          </cell>
          <cell r="F3526" t="str">
            <v>R</v>
          </cell>
          <cell r="G3526" t="str">
            <v>LC</v>
          </cell>
          <cell r="I3526" t="str">
            <v>Y</v>
          </cell>
          <cell r="W3526" t="str">
            <v>Canivet's Emerald (2); Canivet's Emerald (15)</v>
          </cell>
          <cell r="X3526" t="str">
            <v>Chlorostilbon canivetii (Sibley and Monroe 1990, 1993) has been split into C. canivetii, C. auriceps and C. forficatus following AOU (1998).</v>
          </cell>
        </row>
        <row r="3527">
          <cell r="C3527" t="str">
            <v>Golden-crowned Emerald</v>
          </cell>
          <cell r="D3527" t="str">
            <v>Chlorostilbon auriceps</v>
          </cell>
          <cell r="E3527" t="str">
            <v>(Gould, 1852)</v>
          </cell>
          <cell r="F3527" t="str">
            <v>R</v>
          </cell>
          <cell r="G3527" t="str">
            <v>LC</v>
          </cell>
          <cell r="I3527" t="str">
            <v>Y</v>
          </cell>
          <cell r="X3527" t="str">
            <v>Chlorostilbon canivetii (Sibley and Monroe 1990, 1993) has been split into C. canivetii, C. auriceps and C. forficatus following AOU (1998).</v>
          </cell>
        </row>
        <row r="3528">
          <cell r="C3528" t="str">
            <v>Cozumel Emerald</v>
          </cell>
          <cell r="D3528" t="str">
            <v>Chlorostilbon forficatus</v>
          </cell>
          <cell r="E3528" t="str">
            <v>Ridgway, 1885</v>
          </cell>
          <cell r="F3528" t="str">
            <v>R</v>
          </cell>
          <cell r="G3528" t="str">
            <v>LC</v>
          </cell>
          <cell r="I3528" t="str">
            <v>Y</v>
          </cell>
          <cell r="X3528" t="str">
            <v>Chlorostilbon canivetii (Sibley and Monroe 1990, 1993) has been split into C. canivetii, C. auriceps and C. forficatus following AOU (1998).</v>
          </cell>
        </row>
        <row r="3529">
          <cell r="C3529" t="str">
            <v>Gould's Emerald</v>
          </cell>
          <cell r="D3529" t="str">
            <v>Chlorostilbon elegans</v>
          </cell>
          <cell r="E3529" t="str">
            <v>(Gould, 1860)</v>
          </cell>
          <cell r="F3529" t="str">
            <v>R</v>
          </cell>
          <cell r="G3529" t="str">
            <v>EX</v>
          </cell>
          <cell r="K3529" t="str">
            <v>Y</v>
          </cell>
        </row>
        <row r="3530">
          <cell r="C3530" t="str">
            <v>Garden Emerald</v>
          </cell>
          <cell r="D3530" t="str">
            <v>Chlorostilbon assimilis</v>
          </cell>
          <cell r="E3530" t="str">
            <v>Lawrence, 1861</v>
          </cell>
          <cell r="F3530" t="str">
            <v>R</v>
          </cell>
          <cell r="G3530" t="str">
            <v>LC</v>
          </cell>
          <cell r="I3530" t="str">
            <v>Y</v>
          </cell>
          <cell r="Q3530" t="str">
            <v>Y</v>
          </cell>
          <cell r="R3530" t="str">
            <v>Y</v>
          </cell>
        </row>
        <row r="3531">
          <cell r="D3531" t="str">
            <v>Chlorostilbon mellisugus</v>
          </cell>
          <cell r="E3531" t="str">
            <v>(Linnaeus, 1758)</v>
          </cell>
          <cell r="F3531" t="str">
            <v>NR</v>
          </cell>
          <cell r="G3531" t="str">
            <v>NR</v>
          </cell>
          <cell r="Q3531" t="str">
            <v>Y</v>
          </cell>
          <cell r="R3531" t="str">
            <v>Y</v>
          </cell>
          <cell r="X3531" t="str">
            <v>Chlorostilbon mellisugus (Sibley and Monroe 1990, 1993) has been split into C. mellisugus and C. melanorhynchus following SACC (2005).</v>
          </cell>
        </row>
        <row r="3532">
          <cell r="C3532" t="str">
            <v>Blue-tailed Emerald</v>
          </cell>
          <cell r="D3532" t="str">
            <v>Chlorostilbon mellisugus</v>
          </cell>
          <cell r="E3532" t="str">
            <v>(Linnaeus, 1758)</v>
          </cell>
          <cell r="F3532" t="str">
            <v>R</v>
          </cell>
          <cell r="G3532" t="str">
            <v>LC</v>
          </cell>
          <cell r="P3532" t="str">
            <v>Y</v>
          </cell>
          <cell r="X3532" t="str">
            <v>Chlorostilbon mellisugus (Sibley and Monroe 1990, 1993) has been split into C. mellisugus and C. melanorhynchus following SACC (2005).</v>
          </cell>
        </row>
        <row r="3533">
          <cell r="C3533" t="str">
            <v>Western Emerald</v>
          </cell>
          <cell r="D3533" t="str">
            <v>Chlorostilbon melanorhynchus</v>
          </cell>
          <cell r="E3533" t="str">
            <v>Gould, 1860</v>
          </cell>
          <cell r="F3533" t="str">
            <v>R</v>
          </cell>
          <cell r="G3533" t="str">
            <v>LC</v>
          </cell>
          <cell r="P3533" t="str">
            <v>Y</v>
          </cell>
          <cell r="X3533" t="str">
            <v>Chlorostilbon mellisugus (Sibley and Monroe 1990, 1993) has been split into C. mellisugus and C. melanorhynchus following SACC (2005).</v>
          </cell>
        </row>
        <row r="3534">
          <cell r="C3534" t="str">
            <v>Chiribiquete Emerald</v>
          </cell>
          <cell r="D3534" t="str">
            <v>Chlorostilbon olivaresi</v>
          </cell>
          <cell r="E3534" t="str">
            <v>Stiles, 1996</v>
          </cell>
          <cell r="F3534" t="str">
            <v>R</v>
          </cell>
          <cell r="G3534" t="str">
            <v>LC</v>
          </cell>
          <cell r="P3534" t="str">
            <v>Y</v>
          </cell>
          <cell r="X3534" t="str">
            <v>Described as new to science by Stiles (1996).</v>
          </cell>
        </row>
        <row r="3535">
          <cell r="C3535" t="str">
            <v>Glittering-bellied Emerald</v>
          </cell>
          <cell r="D3535" t="str">
            <v>Chlorostilbon lucidus</v>
          </cell>
          <cell r="E3535" t="str">
            <v>(d'Orbigny &amp; Lafresnaye, 1838)</v>
          </cell>
          <cell r="F3535" t="str">
            <v>R</v>
          </cell>
          <cell r="G3535" t="str">
            <v>LC</v>
          </cell>
          <cell r="P3535" t="str">
            <v>Y</v>
          </cell>
          <cell r="Q3535" t="str">
            <v>Y</v>
          </cell>
          <cell r="R3535" t="str">
            <v>Y</v>
          </cell>
          <cell r="V3535" t="str">
            <v>Chlorostilbon aureoventris (9); Chlorostilbon aureoventris (10); Chlorostilbon aureoventris (11)</v>
          </cell>
          <cell r="X3535" t="str">
            <v>Change of specific name from aureoventris to lucidus follows Pacheo and Whitney (2006).</v>
          </cell>
        </row>
        <row r="3536">
          <cell r="C3536" t="str">
            <v>Cuban Emerald</v>
          </cell>
          <cell r="D3536" t="str">
            <v>Chlorostilbon ricordii</v>
          </cell>
          <cell r="E3536" t="str">
            <v>(Gervais, 1835)</v>
          </cell>
          <cell r="F3536" t="str">
            <v>R</v>
          </cell>
          <cell r="G3536" t="str">
            <v>LC</v>
          </cell>
          <cell r="I3536" t="str">
            <v>Y</v>
          </cell>
          <cell r="Q3536" t="str">
            <v>Y</v>
          </cell>
          <cell r="R3536" t="str">
            <v>Y</v>
          </cell>
        </row>
        <row r="3537">
          <cell r="C3537" t="str">
            <v>Brace's Emerald</v>
          </cell>
          <cell r="D3537" t="str">
            <v>Chlorostilbon bracei</v>
          </cell>
          <cell r="E3537" t="str">
            <v>(Lawrence, 1877)</v>
          </cell>
          <cell r="F3537" t="str">
            <v>R</v>
          </cell>
          <cell r="G3537" t="str">
            <v>EX</v>
          </cell>
          <cell r="I3537" t="str">
            <v>Y</v>
          </cell>
          <cell r="K3537" t="str">
            <v>Y</v>
          </cell>
          <cell r="Q3537" t="str">
            <v>Y</v>
          </cell>
        </row>
        <row r="3538">
          <cell r="C3538" t="str">
            <v>Hispaniolan Emerald</v>
          </cell>
          <cell r="D3538" t="str">
            <v>Chlorostilbon swainsonii</v>
          </cell>
          <cell r="E3538" t="str">
            <v>(Lesson, 1829)</v>
          </cell>
          <cell r="F3538" t="str">
            <v>R</v>
          </cell>
          <cell r="G3538" t="str">
            <v>LC</v>
          </cell>
          <cell r="I3538" t="str">
            <v>Y</v>
          </cell>
          <cell r="Q3538" t="str">
            <v>Y</v>
          </cell>
          <cell r="R3538" t="str">
            <v>Y</v>
          </cell>
        </row>
        <row r="3539">
          <cell r="C3539" t="str">
            <v>Puerto Rican Emerald</v>
          </cell>
          <cell r="D3539" t="str">
            <v>Chlorostilbon maugaeus</v>
          </cell>
          <cell r="E3539" t="str">
            <v>(Audebert &amp; Vieillot, 1801)</v>
          </cell>
          <cell r="F3539" t="str">
            <v>R</v>
          </cell>
          <cell r="G3539" t="str">
            <v>LC</v>
          </cell>
          <cell r="I3539" t="str">
            <v>Y</v>
          </cell>
          <cell r="Q3539" t="str">
            <v>Y</v>
          </cell>
          <cell r="R3539" t="str">
            <v>Y</v>
          </cell>
        </row>
        <row r="3540">
          <cell r="C3540" t="str">
            <v>Red-billed Emerald</v>
          </cell>
          <cell r="D3540" t="str">
            <v>Chlorostilbon gibsoni</v>
          </cell>
          <cell r="E3540" t="str">
            <v>(Fraser, 1840)</v>
          </cell>
          <cell r="F3540" t="str">
            <v>R</v>
          </cell>
          <cell r="G3540" t="str">
            <v>LC</v>
          </cell>
          <cell r="P3540" t="str">
            <v>Y</v>
          </cell>
          <cell r="Q3540" t="str">
            <v>Y</v>
          </cell>
          <cell r="R3540" t="str">
            <v>Y</v>
          </cell>
        </row>
        <row r="3541">
          <cell r="C3541" t="str">
            <v>Coppery Emerald</v>
          </cell>
          <cell r="D3541" t="str">
            <v>Chlorostilbon russatus</v>
          </cell>
          <cell r="E3541" t="str">
            <v>(Salvin &amp; Godman, 1881)</v>
          </cell>
          <cell r="F3541" t="str">
            <v>R</v>
          </cell>
          <cell r="G3541" t="str">
            <v>LC</v>
          </cell>
          <cell r="P3541" t="str">
            <v>Y</v>
          </cell>
          <cell r="Q3541" t="str">
            <v>Y</v>
          </cell>
          <cell r="R3541" t="str">
            <v>Y</v>
          </cell>
        </row>
        <row r="3542">
          <cell r="C3542" t="str">
            <v>Narrow-tailed Emerald</v>
          </cell>
          <cell r="D3542" t="str">
            <v>Chlorostilbon stenurus</v>
          </cell>
          <cell r="E3542" t="str">
            <v>(Cabanis &amp; Heine, 1860)</v>
          </cell>
          <cell r="F3542" t="str">
            <v>R</v>
          </cell>
          <cell r="G3542" t="str">
            <v>LC</v>
          </cell>
          <cell r="P3542" t="str">
            <v>Y</v>
          </cell>
          <cell r="Q3542" t="str">
            <v>Y</v>
          </cell>
          <cell r="R3542" t="str">
            <v>Y</v>
          </cell>
          <cell r="V3542" t="str">
            <v>Chlorostilbon stenura (10); Chlorostilbon stenura (11)</v>
          </cell>
          <cell r="X3542" t="str">
            <v>Gender agreement of species name follows David and Gosselin (2002a).</v>
          </cell>
        </row>
        <row r="3543">
          <cell r="C3543" t="str">
            <v>Green-tailed Emerald</v>
          </cell>
          <cell r="D3543" t="str">
            <v>Chlorostilbon alice</v>
          </cell>
          <cell r="E3543" t="str">
            <v>(Bourcier &amp; Mulsant, 1848)</v>
          </cell>
          <cell r="F3543" t="str">
            <v>R</v>
          </cell>
          <cell r="G3543" t="str">
            <v>LC</v>
          </cell>
          <cell r="P3543" t="str">
            <v>Y</v>
          </cell>
          <cell r="Q3543" t="str">
            <v>Y</v>
          </cell>
          <cell r="R3543" t="str">
            <v>Y</v>
          </cell>
        </row>
        <row r="3544">
          <cell r="C3544" t="str">
            <v>Short-tailed Emerald</v>
          </cell>
          <cell r="D3544" t="str">
            <v>Chlorostilbon poortmani</v>
          </cell>
          <cell r="E3544" t="str">
            <v>(Bourcier, 1843)</v>
          </cell>
          <cell r="F3544" t="str">
            <v>R</v>
          </cell>
          <cell r="G3544" t="str">
            <v>LC</v>
          </cell>
          <cell r="P3544" t="str">
            <v>Y</v>
          </cell>
          <cell r="Q3544" t="str">
            <v>Y</v>
          </cell>
          <cell r="R3544" t="str">
            <v>Y</v>
          </cell>
          <cell r="V3544" t="str">
            <v>Chlorostilbon poortmanni (11)</v>
          </cell>
        </row>
        <row r="3545">
          <cell r="C3545" t="str">
            <v>Fiery-throated Hummingbird</v>
          </cell>
          <cell r="D3545" t="str">
            <v>Panterpe insignis</v>
          </cell>
          <cell r="E3545" t="str">
            <v>Cabanis &amp; Heine, 1860</v>
          </cell>
          <cell r="F3545" t="str">
            <v>R</v>
          </cell>
          <cell r="G3545" t="str">
            <v>LC</v>
          </cell>
          <cell r="I3545" t="str">
            <v>Y</v>
          </cell>
          <cell r="Q3545" t="str">
            <v>Y</v>
          </cell>
          <cell r="R3545" t="str">
            <v>Y</v>
          </cell>
        </row>
        <row r="3546">
          <cell r="C3546" t="str">
            <v>White-tailed Emerald</v>
          </cell>
          <cell r="D3546" t="str">
            <v>Elvira chionura</v>
          </cell>
          <cell r="E3546" t="str">
            <v>(Gould, 1851)</v>
          </cell>
          <cell r="F3546" t="str">
            <v>R</v>
          </cell>
          <cell r="G3546" t="str">
            <v>LC</v>
          </cell>
          <cell r="I3546" t="str">
            <v>Y</v>
          </cell>
          <cell r="Q3546" t="str">
            <v>Y</v>
          </cell>
          <cell r="R3546" t="str">
            <v>Y</v>
          </cell>
        </row>
        <row r="3547">
          <cell r="C3547" t="str">
            <v>Coppery-headed Emerald</v>
          </cell>
          <cell r="D3547" t="str">
            <v>Elvira cupreiceps</v>
          </cell>
          <cell r="E3547" t="str">
            <v>(Lawrence, 1867)</v>
          </cell>
          <cell r="F3547" t="str">
            <v>R</v>
          </cell>
          <cell r="G3547" t="str">
            <v>LC</v>
          </cell>
          <cell r="I3547" t="str">
            <v>Y</v>
          </cell>
          <cell r="Q3547" t="str">
            <v>Y</v>
          </cell>
          <cell r="R3547" t="str">
            <v>Y</v>
          </cell>
        </row>
        <row r="3548">
          <cell r="C3548" t="str">
            <v>White-tailed Hummingbird</v>
          </cell>
          <cell r="D3548" t="str">
            <v>Eupherusa poliocerca</v>
          </cell>
          <cell r="E3548" t="str">
            <v>Elliot, 1871</v>
          </cell>
          <cell r="F3548" t="str">
            <v>R</v>
          </cell>
          <cell r="G3548" t="str">
            <v>VU</v>
          </cell>
          <cell r="I3548" t="str">
            <v>Y</v>
          </cell>
          <cell r="Q3548" t="str">
            <v>Y</v>
          </cell>
          <cell r="R3548" t="str">
            <v>Y</v>
          </cell>
        </row>
        <row r="3549">
          <cell r="C3549" t="str">
            <v>Stripe-tailed Hummingbird</v>
          </cell>
          <cell r="D3549" t="str">
            <v>Eupherusa eximia</v>
          </cell>
          <cell r="E3549" t="str">
            <v>(DeLattre, 1843)</v>
          </cell>
          <cell r="F3549" t="str">
            <v>R</v>
          </cell>
          <cell r="G3549" t="str">
            <v>LC</v>
          </cell>
          <cell r="I3549" t="str">
            <v>Y</v>
          </cell>
          <cell r="Q3549" t="str">
            <v>Y</v>
          </cell>
          <cell r="R3549" t="str">
            <v>Y</v>
          </cell>
        </row>
        <row r="3550">
          <cell r="C3550" t="str">
            <v>Blue-capped Hummingbird</v>
          </cell>
          <cell r="D3550" t="str">
            <v>Eupherusa cyanophrys</v>
          </cell>
          <cell r="E3550" t="str">
            <v>Rowley &amp; Orr, 1964</v>
          </cell>
          <cell r="F3550" t="str">
            <v>R</v>
          </cell>
          <cell r="G3550" t="str">
            <v>EN</v>
          </cell>
          <cell r="I3550" t="str">
            <v>Y</v>
          </cell>
          <cell r="Q3550" t="str">
            <v>Y</v>
          </cell>
          <cell r="R3550" t="str">
            <v>Y</v>
          </cell>
          <cell r="W3550" t="str">
            <v>Oaxaca Hummingbird (15)</v>
          </cell>
        </row>
        <row r="3551">
          <cell r="C3551" t="str">
            <v>Black-bellied Hummingbird</v>
          </cell>
          <cell r="D3551" t="str">
            <v>Eupherusa nigriventris</v>
          </cell>
          <cell r="E3551" t="str">
            <v>Lawrence, 1867</v>
          </cell>
          <cell r="F3551" t="str">
            <v>R</v>
          </cell>
          <cell r="G3551" t="str">
            <v>LC</v>
          </cell>
          <cell r="I3551" t="str">
            <v>Y</v>
          </cell>
          <cell r="Q3551" t="str">
            <v>Y</v>
          </cell>
          <cell r="R3551" t="str">
            <v>Y</v>
          </cell>
        </row>
        <row r="3552">
          <cell r="C3552" t="str">
            <v>Rufous-cheeked Hummingbird</v>
          </cell>
          <cell r="D3552" t="str">
            <v>Goethalsia bella</v>
          </cell>
          <cell r="E3552" t="str">
            <v>Nelson, 1912</v>
          </cell>
          <cell r="F3552" t="str">
            <v>R</v>
          </cell>
          <cell r="G3552" t="str">
            <v>NT</v>
          </cell>
          <cell r="I3552" t="str">
            <v>Y</v>
          </cell>
          <cell r="P3552" t="str">
            <v>Y</v>
          </cell>
          <cell r="Q3552" t="str">
            <v>Y</v>
          </cell>
          <cell r="R3552" t="str">
            <v>Y</v>
          </cell>
          <cell r="W3552" t="str">
            <v>Pirre Hummingbird (9); Pirre Hummingbird (15)</v>
          </cell>
        </row>
        <row r="3553">
          <cell r="C3553" t="str">
            <v>Violet-capped Hummingbird</v>
          </cell>
          <cell r="D3553" t="str">
            <v>Goldmania violiceps</v>
          </cell>
          <cell r="E3553" t="str">
            <v>Nelson, 1911</v>
          </cell>
          <cell r="F3553" t="str">
            <v>R</v>
          </cell>
          <cell r="G3553" t="str">
            <v>LC</v>
          </cell>
          <cell r="I3553" t="str">
            <v>Y</v>
          </cell>
          <cell r="P3553" t="str">
            <v>Y</v>
          </cell>
          <cell r="Q3553" t="str">
            <v>Y</v>
          </cell>
          <cell r="R3553" t="str">
            <v>Y</v>
          </cell>
        </row>
        <row r="3554">
          <cell r="C3554" t="str">
            <v>Dusky Hummingbird</v>
          </cell>
          <cell r="D3554" t="str">
            <v>Cynanthus sordidus</v>
          </cell>
          <cell r="E3554" t="str">
            <v>(Gould, 1859)</v>
          </cell>
          <cell r="F3554" t="str">
            <v>R</v>
          </cell>
          <cell r="G3554" t="str">
            <v>LC</v>
          </cell>
          <cell r="I3554" t="str">
            <v>Y</v>
          </cell>
          <cell r="Q3554" t="str">
            <v>Y</v>
          </cell>
          <cell r="R3554" t="str">
            <v>Y</v>
          </cell>
        </row>
        <row r="3555">
          <cell r="C3555" t="str">
            <v>Broad-billed Hummingbird</v>
          </cell>
          <cell r="D3555" t="str">
            <v>Cynanthus latirostris</v>
          </cell>
          <cell r="E3555" t="str">
            <v>Swainson, 1827</v>
          </cell>
          <cell r="F3555" t="str">
            <v>R</v>
          </cell>
          <cell r="G3555" t="str">
            <v>LC</v>
          </cell>
          <cell r="I3555" t="str">
            <v>Y</v>
          </cell>
          <cell r="Q3555" t="str">
            <v>Y</v>
          </cell>
          <cell r="R3555" t="str">
            <v>Y</v>
          </cell>
        </row>
        <row r="3556">
          <cell r="C3556" t="str">
            <v>Blue-headed Hummingbird</v>
          </cell>
          <cell r="D3556" t="str">
            <v>Cyanophaia bicolor</v>
          </cell>
          <cell r="E3556" t="str">
            <v>(Gmelin, 1788)</v>
          </cell>
          <cell r="F3556" t="str">
            <v>R</v>
          </cell>
          <cell r="G3556" t="str">
            <v>LC</v>
          </cell>
          <cell r="I3556" t="str">
            <v>Y</v>
          </cell>
          <cell r="Q3556" t="str">
            <v>Y</v>
          </cell>
          <cell r="R3556" t="str">
            <v>Y</v>
          </cell>
        </row>
        <row r="3557">
          <cell r="C3557" t="str">
            <v>Mexican Woodnymph</v>
          </cell>
          <cell r="D3557" t="str">
            <v>Thalurania ridgwayi</v>
          </cell>
          <cell r="E3557" t="str">
            <v>Nelson, 1900</v>
          </cell>
          <cell r="F3557" t="str">
            <v>R</v>
          </cell>
          <cell r="G3557" t="str">
            <v>VU</v>
          </cell>
          <cell r="I3557" t="str">
            <v>Y</v>
          </cell>
          <cell r="Q3557" t="str">
            <v>Y</v>
          </cell>
          <cell r="R3557" t="str">
            <v>Y</v>
          </cell>
        </row>
        <row r="3558">
          <cell r="C3558" t="str">
            <v>Blue-crowned Woodnymph</v>
          </cell>
          <cell r="D3558" t="str">
            <v>Thalurania colombica</v>
          </cell>
          <cell r="E3558" t="str">
            <v>(Bourcier, 1843)</v>
          </cell>
          <cell r="F3558" t="str">
            <v>R</v>
          </cell>
          <cell r="G3558" t="str">
            <v>LC</v>
          </cell>
          <cell r="I3558" t="str">
            <v>Y</v>
          </cell>
          <cell r="P3558" t="str">
            <v>Y</v>
          </cell>
          <cell r="Q3558" t="str">
            <v>Y</v>
          </cell>
          <cell r="R3558" t="str">
            <v>Y</v>
          </cell>
          <cell r="W3558" t="str">
            <v>Violet-crowned Woodnymph (2); Purple-crowned Woodnymph (9); Violet-crowned Woodnymph (15)</v>
          </cell>
          <cell r="X3558" t="str">
            <v>Thalurania colombica (Sibley and Monroe 1990, 1993) was provisionally split into T. colombica, T. ridgwayi and T. hypochlora by Stotz et al. (1996). T. ridgwayi has been recognised following AOU (1998), but hypochlora has been lumped with T. colombica following SACC (2005).</v>
          </cell>
        </row>
        <row r="3559">
          <cell r="D3559" t="str">
            <v>Thalurania hypochlora</v>
          </cell>
          <cell r="E3559" t="str">
            <v>Gould, 1857</v>
          </cell>
          <cell r="F3559" t="str">
            <v>NR</v>
          </cell>
          <cell r="G3559" t="str">
            <v>NR</v>
          </cell>
          <cell r="R3559" t="str">
            <v>Y</v>
          </cell>
          <cell r="X3559" t="str">
            <v>Thalurania colombica (Sibley and Monroe 1990, 1993) was provisionally split into T. colombica, T. ridgwayi and T. hypochlora by Stotz et al. (1996). T. ridgwayi has been recognised following AOU (1998), but hypochlora has been lumped with T. colombica following SACC (2005).</v>
          </cell>
        </row>
        <row r="3560">
          <cell r="C3560" t="str">
            <v>Green-crowned Woodnymph</v>
          </cell>
          <cell r="D3560" t="str">
            <v>Thalurania fannyi</v>
          </cell>
          <cell r="E3560" t="str">
            <v>(DeLattre &amp; Bourcier, 1846)</v>
          </cell>
          <cell r="F3560" t="str">
            <v>R</v>
          </cell>
          <cell r="G3560" t="str">
            <v>LC</v>
          </cell>
          <cell r="I3560" t="str">
            <v>Y</v>
          </cell>
          <cell r="P3560" t="str">
            <v>Y</v>
          </cell>
          <cell r="Q3560" t="str">
            <v>Y</v>
          </cell>
        </row>
        <row r="3561">
          <cell r="C3561" t="str">
            <v>Fork-tailed Woodnymph</v>
          </cell>
          <cell r="D3561" t="str">
            <v>Thalurania furcata</v>
          </cell>
          <cell r="E3561" t="str">
            <v>(Gmelin, 1788)</v>
          </cell>
          <cell r="F3561" t="str">
            <v>R</v>
          </cell>
          <cell r="G3561" t="str">
            <v>LC</v>
          </cell>
          <cell r="P3561" t="str">
            <v>Y</v>
          </cell>
          <cell r="Q3561" t="str">
            <v>Y</v>
          </cell>
          <cell r="R3561" t="str">
            <v>Y</v>
          </cell>
        </row>
        <row r="3562">
          <cell r="C3562" t="str">
            <v>Long-tailed Woodnymph</v>
          </cell>
          <cell r="D3562" t="str">
            <v>Thalurania watertonii</v>
          </cell>
          <cell r="E3562" t="str">
            <v>(Bourcier, 1847)</v>
          </cell>
          <cell r="F3562" t="str">
            <v>R</v>
          </cell>
          <cell r="G3562" t="str">
            <v>NT</v>
          </cell>
          <cell r="P3562" t="str">
            <v>Y</v>
          </cell>
          <cell r="Q3562" t="str">
            <v>Y</v>
          </cell>
          <cell r="R3562" t="str">
            <v>Y</v>
          </cell>
        </row>
        <row r="3563">
          <cell r="C3563" t="str">
            <v>Violet-capped Woodnymph</v>
          </cell>
          <cell r="D3563" t="str">
            <v>Thalurania glaucopis</v>
          </cell>
          <cell r="E3563" t="str">
            <v>(Gmelin, 1788)</v>
          </cell>
          <cell r="F3563" t="str">
            <v>R</v>
          </cell>
          <cell r="G3563" t="str">
            <v>LC</v>
          </cell>
          <cell r="P3563" t="str">
            <v>Y</v>
          </cell>
          <cell r="Q3563" t="str">
            <v>Y</v>
          </cell>
          <cell r="R3563" t="str">
            <v>Y</v>
          </cell>
        </row>
        <row r="3564">
          <cell r="C3564" t="str">
            <v>Violet-bellied Hummingbird</v>
          </cell>
          <cell r="D3564" t="str">
            <v>Damophila julie</v>
          </cell>
          <cell r="E3564" t="str">
            <v>(Bourcier, 1842)</v>
          </cell>
          <cell r="F3564" t="str">
            <v>R</v>
          </cell>
          <cell r="G3564" t="str">
            <v>LC</v>
          </cell>
          <cell r="I3564" t="str">
            <v>Y</v>
          </cell>
          <cell r="P3564" t="str">
            <v>Y</v>
          </cell>
          <cell r="Q3564" t="str">
            <v>Y</v>
          </cell>
          <cell r="R3564" t="str">
            <v>Y</v>
          </cell>
        </row>
        <row r="3565">
          <cell r="C3565" t="str">
            <v>Sapphire-throated Hummingbird</v>
          </cell>
          <cell r="D3565" t="str">
            <v>Lepidopyga coeruleogularis</v>
          </cell>
          <cell r="E3565" t="str">
            <v>(Gould, 1851)</v>
          </cell>
          <cell r="F3565" t="str">
            <v>R</v>
          </cell>
          <cell r="G3565" t="str">
            <v>LC</v>
          </cell>
          <cell r="I3565" t="str">
            <v>Y</v>
          </cell>
          <cell r="P3565" t="str">
            <v>Y</v>
          </cell>
          <cell r="Q3565" t="str">
            <v>Y</v>
          </cell>
          <cell r="R3565" t="str">
            <v>Y</v>
          </cell>
        </row>
        <row r="3566">
          <cell r="C3566" t="str">
            <v>Sapphire-bellied Hummingbird</v>
          </cell>
          <cell r="D3566" t="str">
            <v>Lepidopyga lilliae</v>
          </cell>
          <cell r="E3566" t="str">
            <v>Stone, 1917</v>
          </cell>
          <cell r="F3566" t="str">
            <v>R</v>
          </cell>
          <cell r="G3566" t="str">
            <v>CR</v>
          </cell>
          <cell r="P3566" t="str">
            <v>Y</v>
          </cell>
          <cell r="Q3566" t="str">
            <v>Y</v>
          </cell>
          <cell r="R3566" t="str">
            <v>Y</v>
          </cell>
        </row>
        <row r="3567">
          <cell r="C3567" t="str">
            <v>Shining-green Hummingbird</v>
          </cell>
          <cell r="D3567" t="str">
            <v>Lepidopyga goudoti</v>
          </cell>
          <cell r="E3567" t="str">
            <v>(Bourcier, 1843)</v>
          </cell>
          <cell r="F3567" t="str">
            <v>R</v>
          </cell>
          <cell r="G3567" t="str">
            <v>LC</v>
          </cell>
          <cell r="P3567" t="str">
            <v>Y</v>
          </cell>
          <cell r="Q3567" t="str">
            <v>Y</v>
          </cell>
          <cell r="R3567" t="str">
            <v>Y</v>
          </cell>
        </row>
        <row r="3568">
          <cell r="C3568" t="str">
            <v>Xantus's Hummingbird</v>
          </cell>
          <cell r="D3568" t="str">
            <v>Hylocharis xantusii</v>
          </cell>
          <cell r="E3568" t="str">
            <v>(Lawrence, 1860)</v>
          </cell>
          <cell r="F3568" t="str">
            <v>R</v>
          </cell>
          <cell r="G3568" t="str">
            <v>LC</v>
          </cell>
          <cell r="I3568" t="str">
            <v>Y</v>
          </cell>
          <cell r="Q3568" t="str">
            <v>Y</v>
          </cell>
          <cell r="R3568" t="str">
            <v>Y</v>
          </cell>
        </row>
        <row r="3569">
          <cell r="C3569" t="str">
            <v>White-eared Hummingbird</v>
          </cell>
          <cell r="D3569" t="str">
            <v>Hylocharis leucotis</v>
          </cell>
          <cell r="E3569" t="str">
            <v>(Vieillot, 1818)</v>
          </cell>
          <cell r="F3569" t="str">
            <v>R</v>
          </cell>
          <cell r="G3569" t="str">
            <v>LC</v>
          </cell>
          <cell r="I3569" t="str">
            <v>Y</v>
          </cell>
          <cell r="Q3569" t="str">
            <v>Y</v>
          </cell>
          <cell r="R3569" t="str">
            <v>Y</v>
          </cell>
        </row>
        <row r="3570">
          <cell r="C3570" t="str">
            <v>Blue-throated Goldentail</v>
          </cell>
          <cell r="D3570" t="str">
            <v>Hylocharis eliciae</v>
          </cell>
          <cell r="E3570" t="str">
            <v>(Bourcier &amp; Mulsant, 1846)</v>
          </cell>
          <cell r="F3570" t="str">
            <v>R</v>
          </cell>
          <cell r="G3570" t="str">
            <v>LC</v>
          </cell>
          <cell r="I3570" t="str">
            <v>Y</v>
          </cell>
          <cell r="P3570" t="str">
            <v>Y</v>
          </cell>
          <cell r="Q3570" t="str">
            <v>Y</v>
          </cell>
          <cell r="R3570" t="str">
            <v>Y</v>
          </cell>
          <cell r="W3570" t="str">
            <v>Blue-throated Sapphire (15)</v>
          </cell>
        </row>
        <row r="3571">
          <cell r="C3571" t="str">
            <v>Rufous-throated Sapphire</v>
          </cell>
          <cell r="D3571" t="str">
            <v>Hylocharis sapphirina</v>
          </cell>
          <cell r="E3571" t="str">
            <v>(Gmelin, 1788)</v>
          </cell>
          <cell r="F3571" t="str">
            <v>R</v>
          </cell>
          <cell r="G3571" t="str">
            <v>LC</v>
          </cell>
          <cell r="P3571" t="str">
            <v>Y</v>
          </cell>
          <cell r="Q3571" t="str">
            <v>Y</v>
          </cell>
          <cell r="R3571" t="str">
            <v>Y</v>
          </cell>
        </row>
        <row r="3572">
          <cell r="C3572" t="str">
            <v>White-chinned Sapphire</v>
          </cell>
          <cell r="D3572" t="str">
            <v>Hylocharis cyanus</v>
          </cell>
          <cell r="E3572" t="str">
            <v>(Vieillot, 1818)</v>
          </cell>
          <cell r="F3572" t="str">
            <v>R</v>
          </cell>
          <cell r="G3572" t="str">
            <v>LC</v>
          </cell>
          <cell r="P3572" t="str">
            <v>Y</v>
          </cell>
          <cell r="Q3572" t="str">
            <v>Y</v>
          </cell>
          <cell r="R3572" t="str">
            <v>Y</v>
          </cell>
          <cell r="X3572" t="str">
            <v>Amazilia distans (Sibley and Monroe 1990, 1993) is now considered a hybrid of White-chinned Sapphire Hylocharis cyanus and Glittering-throated Emerald Amazilia fimbriata following Weller and Schuchmann (1997).</v>
          </cell>
        </row>
        <row r="3573">
          <cell r="D3573" t="str">
            <v>Hylocharis pyropygia</v>
          </cell>
          <cell r="E3573" t="str">
            <v>(Salvin &amp; Godman, 1881)</v>
          </cell>
          <cell r="F3573" t="str">
            <v>NR</v>
          </cell>
          <cell r="G3573" t="str">
            <v>NR</v>
          </cell>
          <cell r="I3573" t="str">
            <v>Y</v>
          </cell>
          <cell r="Q3573" t="str">
            <v>Y</v>
          </cell>
          <cell r="X3573" t="str">
            <v>Hylocharis pyropygia (Sibley and Monroe 1990, 1993) is now treated as an invalid taxon following SACC (2005).</v>
          </cell>
        </row>
        <row r="3574">
          <cell r="C3574" t="str">
            <v>Gilded Hummingbird</v>
          </cell>
          <cell r="D3574" t="str">
            <v>Hylocharis chrysura</v>
          </cell>
          <cell r="E3574" t="str">
            <v>(Shaw, 1812)</v>
          </cell>
          <cell r="F3574" t="str">
            <v>R</v>
          </cell>
          <cell r="G3574" t="str">
            <v>LC</v>
          </cell>
          <cell r="P3574" t="str">
            <v>Y</v>
          </cell>
          <cell r="Q3574" t="str">
            <v>Y</v>
          </cell>
          <cell r="R3574" t="str">
            <v>Y</v>
          </cell>
          <cell r="W3574" t="str">
            <v>Gilded Sapphire (15)</v>
          </cell>
        </row>
        <row r="3575">
          <cell r="D3575" t="str">
            <v>Hylocharis grayi</v>
          </cell>
          <cell r="E3575" t="str">
            <v>(DeLattre &amp; Bourcier, 1846)</v>
          </cell>
          <cell r="F3575" t="str">
            <v>NR</v>
          </cell>
          <cell r="G3575" t="str">
            <v>NR</v>
          </cell>
          <cell r="Q3575" t="str">
            <v>Y</v>
          </cell>
          <cell r="R3575" t="str">
            <v>Y</v>
          </cell>
          <cell r="X3575" t="str">
            <v>Hylocharis grayi (Sibley and Monroe 1990, 1993) has been split into H. grayi and H. humboldtii following SACC (2005).</v>
          </cell>
        </row>
        <row r="3576">
          <cell r="C3576" t="str">
            <v>Blue-headed Sapphire</v>
          </cell>
          <cell r="D3576" t="str">
            <v>Hylocharis grayi</v>
          </cell>
          <cell r="E3576" t="str">
            <v>(DeLattre &amp; Bourcier, 1846)</v>
          </cell>
          <cell r="F3576" t="str">
            <v>R</v>
          </cell>
          <cell r="G3576" t="str">
            <v>LC</v>
          </cell>
          <cell r="P3576" t="str">
            <v>Y</v>
          </cell>
          <cell r="X3576" t="str">
            <v>Hylocharis grayi (Sibley and Monroe 1990, 1993) has been split into H. grayi and H. humboldtii following SACC (2005).</v>
          </cell>
        </row>
        <row r="3577">
          <cell r="C3577" t="str">
            <v>Humboldt's Sapphire</v>
          </cell>
          <cell r="D3577" t="str">
            <v>Hylocharis humboldtii</v>
          </cell>
          <cell r="E3577" t="str">
            <v>(Bourcier &amp; Mulsant, 1852)</v>
          </cell>
          <cell r="F3577" t="str">
            <v>R</v>
          </cell>
          <cell r="G3577" t="str">
            <v>LC</v>
          </cell>
          <cell r="I3577" t="str">
            <v>Y</v>
          </cell>
          <cell r="P3577" t="str">
            <v>Y</v>
          </cell>
          <cell r="X3577" t="str">
            <v>Hylocharis grayi (Sibley and Monroe 1990, 1993) has been split into H. grayi and H. humboldtii following SACC (2005).</v>
          </cell>
        </row>
        <row r="3578">
          <cell r="C3578" t="str">
            <v>Golden-tailed Sapphire</v>
          </cell>
          <cell r="D3578" t="str">
            <v>Chrysuronia oenone</v>
          </cell>
          <cell r="E3578" t="str">
            <v>(Lesson, 1832)</v>
          </cell>
          <cell r="F3578" t="str">
            <v>R</v>
          </cell>
          <cell r="G3578" t="str">
            <v>LC</v>
          </cell>
          <cell r="P3578" t="str">
            <v>Y</v>
          </cell>
          <cell r="Q3578" t="str">
            <v>Y</v>
          </cell>
          <cell r="R3578" t="str">
            <v>Y</v>
          </cell>
        </row>
        <row r="3579">
          <cell r="C3579" t="str">
            <v>White-throated Hummingbird</v>
          </cell>
          <cell r="D3579" t="str">
            <v>Leucochloris albicollis</v>
          </cell>
          <cell r="E3579" t="str">
            <v>(Vieillot, 1818)</v>
          </cell>
          <cell r="F3579" t="str">
            <v>R</v>
          </cell>
          <cell r="G3579" t="str">
            <v>LC</v>
          </cell>
          <cell r="P3579" t="str">
            <v>Y</v>
          </cell>
          <cell r="Q3579" t="str">
            <v>Y</v>
          </cell>
          <cell r="R3579" t="str">
            <v>Y</v>
          </cell>
        </row>
        <row r="3580">
          <cell r="C3580" t="str">
            <v>White-tailed Goldenthroat</v>
          </cell>
          <cell r="D3580" t="str">
            <v>Polytmus guainumbi</v>
          </cell>
          <cell r="E3580" t="str">
            <v>(Pallas, 1764)</v>
          </cell>
          <cell r="F3580" t="str">
            <v>R</v>
          </cell>
          <cell r="G3580" t="str">
            <v>LC</v>
          </cell>
          <cell r="P3580" t="str">
            <v>Y</v>
          </cell>
          <cell r="Q3580" t="str">
            <v>Y</v>
          </cell>
          <cell r="R3580" t="str">
            <v>Y</v>
          </cell>
        </row>
        <row r="3581">
          <cell r="C3581" t="str">
            <v>Tepui Goldenthroat</v>
          </cell>
          <cell r="D3581" t="str">
            <v>Polytmus milleri</v>
          </cell>
          <cell r="E3581" t="str">
            <v>(Chapman, 1929)</v>
          </cell>
          <cell r="F3581" t="str">
            <v>R</v>
          </cell>
          <cell r="G3581" t="str">
            <v>LC</v>
          </cell>
          <cell r="P3581" t="str">
            <v>Y</v>
          </cell>
          <cell r="Q3581" t="str">
            <v>Y</v>
          </cell>
          <cell r="R3581" t="str">
            <v>Y</v>
          </cell>
        </row>
        <row r="3582">
          <cell r="C3582" t="str">
            <v>Green-tailed Goldenthroat</v>
          </cell>
          <cell r="D3582" t="str">
            <v>Polytmus theresiae</v>
          </cell>
          <cell r="E3582" t="str">
            <v>(Da Silva Maia, 1843)</v>
          </cell>
          <cell r="F3582" t="str">
            <v>R</v>
          </cell>
          <cell r="G3582" t="str">
            <v>LC</v>
          </cell>
          <cell r="P3582" t="str">
            <v>Y</v>
          </cell>
          <cell r="Q3582" t="str">
            <v>Y</v>
          </cell>
          <cell r="R3582" t="str">
            <v>Y</v>
          </cell>
        </row>
        <row r="3583">
          <cell r="C3583" t="str">
            <v>Buffy Hummingbird</v>
          </cell>
          <cell r="D3583" t="str">
            <v>Leucippus fallax</v>
          </cell>
          <cell r="E3583" t="str">
            <v>(Bourcier, 1843)</v>
          </cell>
          <cell r="F3583" t="str">
            <v>R</v>
          </cell>
          <cell r="G3583" t="str">
            <v>LC</v>
          </cell>
          <cell r="P3583" t="str">
            <v>Y</v>
          </cell>
          <cell r="Q3583" t="str">
            <v>Y</v>
          </cell>
          <cell r="R3583" t="str">
            <v>Y</v>
          </cell>
        </row>
        <row r="3584">
          <cell r="C3584" t="str">
            <v>Tumbes Hummingbird</v>
          </cell>
          <cell r="D3584" t="str">
            <v>Leucippus baeri</v>
          </cell>
          <cell r="E3584" t="str">
            <v>Simon, 1901</v>
          </cell>
          <cell r="F3584" t="str">
            <v>R</v>
          </cell>
          <cell r="G3584" t="str">
            <v>LC</v>
          </cell>
          <cell r="P3584" t="str">
            <v>Y</v>
          </cell>
          <cell r="Q3584" t="str">
            <v>Y</v>
          </cell>
          <cell r="R3584" t="str">
            <v>Y</v>
          </cell>
        </row>
        <row r="3585">
          <cell r="C3585" t="str">
            <v>Spot-throated Hummingbird</v>
          </cell>
          <cell r="D3585" t="str">
            <v>Leucippus taczanowskii</v>
          </cell>
          <cell r="E3585" t="str">
            <v>(Sclater, 1879)</v>
          </cell>
          <cell r="F3585" t="str">
            <v>R</v>
          </cell>
          <cell r="G3585" t="str">
            <v>LC</v>
          </cell>
          <cell r="P3585" t="str">
            <v>Y</v>
          </cell>
          <cell r="Q3585" t="str">
            <v>Y</v>
          </cell>
          <cell r="R3585" t="str">
            <v>Y</v>
          </cell>
        </row>
        <row r="3586">
          <cell r="C3586" t="str">
            <v>Olive-spotted Hummingbird</v>
          </cell>
          <cell r="D3586" t="str">
            <v>Leucippus chlorocercus</v>
          </cell>
          <cell r="E3586" t="str">
            <v>(Gould, 1866)</v>
          </cell>
          <cell r="F3586" t="str">
            <v>R</v>
          </cell>
          <cell r="G3586" t="str">
            <v>LC</v>
          </cell>
          <cell r="P3586" t="str">
            <v>Y</v>
          </cell>
          <cell r="Q3586" t="str">
            <v>Y</v>
          </cell>
          <cell r="R3586" t="str">
            <v>Y</v>
          </cell>
        </row>
        <row r="3587">
          <cell r="C3587" t="str">
            <v>Many-spotted Hummingbird</v>
          </cell>
          <cell r="D3587" t="str">
            <v>Taphrospilus hypostictus</v>
          </cell>
          <cell r="E3587" t="str">
            <v>(Gould, 1862)</v>
          </cell>
          <cell r="F3587" t="str">
            <v>R</v>
          </cell>
          <cell r="G3587" t="str">
            <v>LC</v>
          </cell>
          <cell r="P3587" t="str">
            <v>Y</v>
          </cell>
          <cell r="Q3587" t="str">
            <v>Y</v>
          </cell>
          <cell r="R3587" t="str">
            <v>Y</v>
          </cell>
        </row>
        <row r="3588">
          <cell r="C3588" t="str">
            <v>Green-and-white Hummingbird</v>
          </cell>
          <cell r="D3588" t="str">
            <v>Amazilia viridicauda</v>
          </cell>
          <cell r="E3588" t="str">
            <v>Berlepsch, 1883</v>
          </cell>
          <cell r="F3588" t="str">
            <v>R</v>
          </cell>
          <cell r="G3588" t="str">
            <v>LC</v>
          </cell>
          <cell r="P3588" t="str">
            <v>Y</v>
          </cell>
          <cell r="Q3588" t="str">
            <v>Y</v>
          </cell>
          <cell r="R3588" t="str">
            <v>Y</v>
          </cell>
        </row>
        <row r="3589">
          <cell r="C3589" t="str">
            <v>White-bellied Hummingbird</v>
          </cell>
          <cell r="D3589" t="str">
            <v>Amazilia chionogaster</v>
          </cell>
          <cell r="E3589" t="str">
            <v>(Tschudi, 1845)</v>
          </cell>
          <cell r="F3589" t="str">
            <v>R</v>
          </cell>
          <cell r="G3589" t="str">
            <v>LC</v>
          </cell>
          <cell r="P3589" t="str">
            <v>Y</v>
          </cell>
          <cell r="Q3589" t="str">
            <v>Y</v>
          </cell>
          <cell r="R3589" t="str">
            <v>Y</v>
          </cell>
        </row>
        <row r="3590">
          <cell r="C3590" t="str">
            <v>White-bellied Emerald</v>
          </cell>
          <cell r="D3590" t="str">
            <v>Amazilia candida</v>
          </cell>
          <cell r="E3590" t="str">
            <v>(Bourcier &amp; Mulsant, 1846)</v>
          </cell>
          <cell r="F3590" t="str">
            <v>R</v>
          </cell>
          <cell r="G3590" t="str">
            <v>LC</v>
          </cell>
          <cell r="I3590" t="str">
            <v>Y</v>
          </cell>
          <cell r="Q3590" t="str">
            <v>Y</v>
          </cell>
          <cell r="R3590" t="str">
            <v>Y</v>
          </cell>
        </row>
        <row r="3591">
          <cell r="C3591" t="str">
            <v>White-chested Emerald</v>
          </cell>
          <cell r="D3591" t="str">
            <v>Amazilia brevirostris</v>
          </cell>
          <cell r="E3591" t="str">
            <v>(Lesson, 1829)</v>
          </cell>
          <cell r="F3591" t="str">
            <v>R</v>
          </cell>
          <cell r="G3591" t="str">
            <v>LC</v>
          </cell>
          <cell r="P3591" t="str">
            <v>Y</v>
          </cell>
          <cell r="Q3591" t="str">
            <v>Y</v>
          </cell>
          <cell r="R3591" t="str">
            <v>Y</v>
          </cell>
          <cell r="V3591" t="str">
            <v>Amazilia chionopectus (10); Amazilia chionopectus (11)</v>
          </cell>
          <cell r="X3591" t="str">
            <v>Use of the specific name brevirostris follows SACC (2005).</v>
          </cell>
        </row>
        <row r="3592">
          <cell r="C3592" t="str">
            <v>Versicoloured Emerald</v>
          </cell>
          <cell r="D3592" t="str">
            <v>Amazilia versicolor</v>
          </cell>
          <cell r="E3592" t="str">
            <v>(Vieillot, 1818)</v>
          </cell>
          <cell r="F3592" t="str">
            <v>R</v>
          </cell>
          <cell r="G3592" t="str">
            <v>LC</v>
          </cell>
          <cell r="P3592" t="str">
            <v>Y</v>
          </cell>
          <cell r="Q3592" t="str">
            <v>Y</v>
          </cell>
          <cell r="R3592" t="str">
            <v>Y</v>
          </cell>
          <cell r="W3592" t="str">
            <v>Versicolored Emerald (9); Versicolored Emerald (10); Versicolored Emerald (11); Versicolored Emerald (15)</v>
          </cell>
        </row>
        <row r="3593">
          <cell r="C3593" t="str">
            <v>Honduran Emerald</v>
          </cell>
          <cell r="D3593" t="str">
            <v>Amazilia luciae</v>
          </cell>
          <cell r="E3593" t="str">
            <v>(Lawrence, 1867)</v>
          </cell>
          <cell r="F3593" t="str">
            <v>R</v>
          </cell>
          <cell r="G3593" t="str">
            <v>CR</v>
          </cell>
          <cell r="I3593" t="str">
            <v>Y</v>
          </cell>
          <cell r="Q3593" t="str">
            <v>Y</v>
          </cell>
          <cell r="R3593" t="str">
            <v>Y</v>
          </cell>
        </row>
        <row r="3594">
          <cell r="C3594" t="str">
            <v>Glittering-throated Emerald</v>
          </cell>
          <cell r="D3594" t="str">
            <v>Amazilia fimbriata</v>
          </cell>
          <cell r="E3594" t="str">
            <v>(Gmelin, 1788)</v>
          </cell>
          <cell r="F3594" t="str">
            <v>R</v>
          </cell>
          <cell r="G3594" t="str">
            <v>LC</v>
          </cell>
          <cell r="P3594" t="str">
            <v>Y</v>
          </cell>
          <cell r="Q3594" t="str">
            <v>Y</v>
          </cell>
          <cell r="R3594" t="str">
            <v>Y</v>
          </cell>
          <cell r="X3594" t="str">
            <v>Amazilia distans (Sibley and Monroe 1990, 1993) is now considered a hybrid of White-chinned Sapphire Hylocharis cyanus and Glittering-throated Emerald Amazilia fimbriata following Weller and Schuchmann (1997).</v>
          </cell>
        </row>
        <row r="3595">
          <cell r="D3595" t="str">
            <v>Amazilia distans</v>
          </cell>
          <cell r="E3595" t="str">
            <v>Wetmore &amp; Phelps (1956)</v>
          </cell>
          <cell r="F3595" t="str">
            <v>NR</v>
          </cell>
          <cell r="G3595" t="str">
            <v>NR</v>
          </cell>
          <cell r="Q3595" t="str">
            <v>Y</v>
          </cell>
          <cell r="R3595" t="str">
            <v>Y</v>
          </cell>
          <cell r="X3595" t="str">
            <v>Amazilia distans (Sibley and Monroe 1990, 1993) is now considered a hybrid of White-chinned Sapphire Hylocharis cyanus and Glittering-throated Emerald Amazilia fimbriata following Weller and Schuchmann (1997).</v>
          </cell>
        </row>
        <row r="3596">
          <cell r="C3596" t="str">
            <v>Sapphire-spangled Emerald</v>
          </cell>
          <cell r="D3596" t="str">
            <v>Amazilia lactea</v>
          </cell>
          <cell r="E3596" t="str">
            <v>(Lesson, 1829)</v>
          </cell>
          <cell r="F3596" t="str">
            <v>R</v>
          </cell>
          <cell r="G3596" t="str">
            <v>LC</v>
          </cell>
          <cell r="P3596" t="str">
            <v>Y</v>
          </cell>
          <cell r="Q3596" t="str">
            <v>Y</v>
          </cell>
          <cell r="R3596" t="str">
            <v>Y</v>
          </cell>
        </row>
        <row r="3597">
          <cell r="C3597" t="str">
            <v>Blue-chested Hummingbird</v>
          </cell>
          <cell r="D3597" t="str">
            <v>Amazilia amabilis</v>
          </cell>
          <cell r="E3597" t="str">
            <v>(Gould, 1853)</v>
          </cell>
          <cell r="F3597" t="str">
            <v>R</v>
          </cell>
          <cell r="G3597" t="str">
            <v>LC</v>
          </cell>
          <cell r="I3597" t="str">
            <v>Y</v>
          </cell>
          <cell r="P3597" t="str">
            <v>Y</v>
          </cell>
          <cell r="Q3597" t="str">
            <v>Y</v>
          </cell>
          <cell r="R3597" t="str">
            <v>Y</v>
          </cell>
        </row>
        <row r="3598">
          <cell r="C3598" t="str">
            <v>Charming Hummingbird</v>
          </cell>
          <cell r="D3598" t="str">
            <v>Amazilia decora</v>
          </cell>
          <cell r="E3598" t="str">
            <v>(Salvin, 1891)</v>
          </cell>
          <cell r="F3598" t="str">
            <v>R</v>
          </cell>
          <cell r="G3598" t="str">
            <v>LC</v>
          </cell>
          <cell r="I3598" t="str">
            <v>Y</v>
          </cell>
          <cell r="Q3598" t="str">
            <v>Y</v>
          </cell>
          <cell r="R3598" t="str">
            <v>Y</v>
          </cell>
        </row>
        <row r="3599">
          <cell r="C3599" t="str">
            <v>Purple-chested Hummingbird</v>
          </cell>
          <cell r="D3599" t="str">
            <v>Amazilia rosenbergi</v>
          </cell>
          <cell r="E3599" t="str">
            <v>Boucard, 1895</v>
          </cell>
          <cell r="F3599" t="str">
            <v>R</v>
          </cell>
          <cell r="G3599" t="str">
            <v>LC</v>
          </cell>
          <cell r="P3599" t="str">
            <v>Y</v>
          </cell>
          <cell r="Q3599" t="str">
            <v>Y</v>
          </cell>
          <cell r="R3599" t="str">
            <v>Y</v>
          </cell>
        </row>
        <row r="3600">
          <cell r="C3600" t="str">
            <v>Mangrove Hummingbird</v>
          </cell>
          <cell r="D3600" t="str">
            <v>Amazilia boucardi</v>
          </cell>
          <cell r="E3600" t="str">
            <v>(Mulsant, 1877)</v>
          </cell>
          <cell r="F3600" t="str">
            <v>R</v>
          </cell>
          <cell r="G3600" t="str">
            <v>EN</v>
          </cell>
          <cell r="I3600" t="str">
            <v>Y</v>
          </cell>
          <cell r="Q3600" t="str">
            <v>Y</v>
          </cell>
          <cell r="R3600" t="str">
            <v>Y</v>
          </cell>
        </row>
        <row r="3601">
          <cell r="C3601" t="str">
            <v>Andean Emerald</v>
          </cell>
          <cell r="D3601" t="str">
            <v>Amazilia franciae</v>
          </cell>
          <cell r="E3601" t="str">
            <v>(Bourcier &amp; Mulsant, 1846)</v>
          </cell>
          <cell r="F3601" t="str">
            <v>R</v>
          </cell>
          <cell r="G3601" t="str">
            <v>LC</v>
          </cell>
          <cell r="P3601" t="str">
            <v>Y</v>
          </cell>
          <cell r="Q3601" t="str">
            <v>Y</v>
          </cell>
          <cell r="R3601" t="str">
            <v>Y</v>
          </cell>
        </row>
        <row r="3602">
          <cell r="C3602" t="str">
            <v>Plain-bellied Emerald</v>
          </cell>
          <cell r="D3602" t="str">
            <v>Amazilia leucogaster</v>
          </cell>
          <cell r="E3602" t="str">
            <v>(Gmelin, 1788)</v>
          </cell>
          <cell r="F3602" t="str">
            <v>R</v>
          </cell>
          <cell r="G3602" t="str">
            <v>LC</v>
          </cell>
          <cell r="P3602" t="str">
            <v>Y</v>
          </cell>
          <cell r="Q3602" t="str">
            <v>Y</v>
          </cell>
          <cell r="R3602" t="str">
            <v>Y</v>
          </cell>
        </row>
        <row r="3603">
          <cell r="C3603" t="str">
            <v>Azure-crowned Hummingbird</v>
          </cell>
          <cell r="D3603" t="str">
            <v>Amazilia cyanocephala</v>
          </cell>
          <cell r="E3603" t="str">
            <v>(Lesson, 1829)</v>
          </cell>
          <cell r="F3603" t="str">
            <v>R</v>
          </cell>
          <cell r="G3603" t="str">
            <v>LC</v>
          </cell>
          <cell r="I3603" t="str">
            <v>Y</v>
          </cell>
          <cell r="Q3603" t="str">
            <v>Y</v>
          </cell>
          <cell r="R3603" t="str">
            <v>Y</v>
          </cell>
        </row>
        <row r="3604">
          <cell r="C3604" t="str">
            <v>Indigo-capped Hummingbird</v>
          </cell>
          <cell r="D3604" t="str">
            <v>Amazilia cyanifrons</v>
          </cell>
          <cell r="E3604" t="str">
            <v>(Bourcier, 1843)</v>
          </cell>
          <cell r="F3604" t="str">
            <v>R</v>
          </cell>
          <cell r="G3604" t="str">
            <v>LC</v>
          </cell>
          <cell r="P3604" t="str">
            <v>Y</v>
          </cell>
          <cell r="Q3604" t="str">
            <v>Y</v>
          </cell>
          <cell r="R3604" t="str">
            <v>Y</v>
          </cell>
        </row>
        <row r="3605">
          <cell r="C3605" t="str">
            <v>Berylline Hummingbird</v>
          </cell>
          <cell r="D3605" t="str">
            <v>Amazilia beryllina</v>
          </cell>
          <cell r="E3605" t="str">
            <v>(Lichtenstein, 1830)</v>
          </cell>
          <cell r="F3605" t="str">
            <v>R</v>
          </cell>
          <cell r="G3605" t="str">
            <v>LC</v>
          </cell>
          <cell r="I3605" t="str">
            <v>Y</v>
          </cell>
          <cell r="Q3605" t="str">
            <v>Y</v>
          </cell>
          <cell r="R3605" t="str">
            <v>Y</v>
          </cell>
        </row>
        <row r="3606">
          <cell r="C3606" t="str">
            <v>Blue-tailed Hummingbird</v>
          </cell>
          <cell r="D3606" t="str">
            <v>Amazilia cyanura</v>
          </cell>
          <cell r="E3606" t="str">
            <v>(Gould, 1859)</v>
          </cell>
          <cell r="F3606" t="str">
            <v>R</v>
          </cell>
          <cell r="G3606" t="str">
            <v>LC</v>
          </cell>
          <cell r="I3606" t="str">
            <v>Y</v>
          </cell>
          <cell r="Q3606" t="str">
            <v>Y</v>
          </cell>
          <cell r="R3606" t="str">
            <v>Y</v>
          </cell>
        </row>
        <row r="3607">
          <cell r="C3607" t="str">
            <v>Steely-vented Hummingbird</v>
          </cell>
          <cell r="D3607" t="str">
            <v>Amazilia saucerrottei</v>
          </cell>
          <cell r="E3607" t="str">
            <v>(DeLattre &amp; Bourcier, 1846)</v>
          </cell>
          <cell r="F3607" t="str">
            <v>R</v>
          </cell>
          <cell r="G3607" t="str">
            <v>LC</v>
          </cell>
          <cell r="I3607" t="str">
            <v>Y</v>
          </cell>
          <cell r="P3607" t="str">
            <v>Y</v>
          </cell>
          <cell r="Q3607" t="str">
            <v>Y</v>
          </cell>
          <cell r="R3607" t="str">
            <v>Y</v>
          </cell>
        </row>
        <row r="3608">
          <cell r="C3608" t="str">
            <v>Copper-rumped Hummingbird</v>
          </cell>
          <cell r="D3608" t="str">
            <v>Amazilia tobaci</v>
          </cell>
          <cell r="E3608" t="str">
            <v>(Gmelin, 1788)</v>
          </cell>
          <cell r="F3608" t="str">
            <v>R</v>
          </cell>
          <cell r="G3608" t="str">
            <v>LC</v>
          </cell>
          <cell r="P3608" t="str">
            <v>Y</v>
          </cell>
          <cell r="Q3608" t="str">
            <v>Y</v>
          </cell>
          <cell r="R3608" t="str">
            <v>Y</v>
          </cell>
        </row>
        <row r="3609">
          <cell r="C3609" t="str">
            <v>Green-bellied Hummingbird</v>
          </cell>
          <cell r="D3609" t="str">
            <v>Amazilia viridigaster</v>
          </cell>
          <cell r="E3609" t="str">
            <v>(Bourcier, 1843)</v>
          </cell>
          <cell r="F3609" t="str">
            <v>R</v>
          </cell>
          <cell r="G3609" t="str">
            <v>LC</v>
          </cell>
          <cell r="P3609" t="str">
            <v>Y</v>
          </cell>
          <cell r="Q3609" t="str">
            <v>Y</v>
          </cell>
          <cell r="R3609" t="str">
            <v>Y</v>
          </cell>
        </row>
        <row r="3610">
          <cell r="C3610" t="str">
            <v>Snowy-breasted Hummingbird</v>
          </cell>
          <cell r="D3610" t="str">
            <v>Amazilia edward</v>
          </cell>
          <cell r="E3610" t="str">
            <v>(DeLattre &amp; Bourcier, 1846)</v>
          </cell>
          <cell r="F3610" t="str">
            <v>R</v>
          </cell>
          <cell r="G3610" t="str">
            <v>LC</v>
          </cell>
          <cell r="I3610" t="str">
            <v>Y</v>
          </cell>
          <cell r="P3610" t="str">
            <v>Y</v>
          </cell>
          <cell r="Q3610" t="str">
            <v>Y</v>
          </cell>
          <cell r="R3610" t="str">
            <v>Y</v>
          </cell>
          <cell r="W3610" t="str">
            <v>Snowy-bellied Hummingbird (2); Snowy-bellied Hummingbird (9); Snowy-bellied Hummingbird (15)</v>
          </cell>
        </row>
        <row r="3611">
          <cell r="C3611" t="str">
            <v>Cinnamon Hummingbird</v>
          </cell>
          <cell r="D3611" t="str">
            <v>Amazilia rutila</v>
          </cell>
          <cell r="E3611" t="str">
            <v>(DeLattre, 1842)</v>
          </cell>
          <cell r="F3611" t="str">
            <v>R</v>
          </cell>
          <cell r="G3611" t="str">
            <v>LC</v>
          </cell>
          <cell r="I3611" t="str">
            <v>Y</v>
          </cell>
          <cell r="Q3611" t="str">
            <v>Y</v>
          </cell>
          <cell r="R3611" t="str">
            <v>Y</v>
          </cell>
        </row>
        <row r="3612">
          <cell r="C3612" t="str">
            <v>Buff-bellied Hummingbird</v>
          </cell>
          <cell r="D3612" t="str">
            <v>Amazilia yucatanensis</v>
          </cell>
          <cell r="E3612" t="str">
            <v>(Cabot, 1845)</v>
          </cell>
          <cell r="F3612" t="str">
            <v>R</v>
          </cell>
          <cell r="G3612" t="str">
            <v>LC</v>
          </cell>
          <cell r="I3612" t="str">
            <v>Y</v>
          </cell>
          <cell r="Q3612" t="str">
            <v>Y</v>
          </cell>
          <cell r="R3612" t="str">
            <v>Y</v>
          </cell>
        </row>
        <row r="3613">
          <cell r="C3613" t="str">
            <v>Rufous-tailed Hummingbird</v>
          </cell>
          <cell r="D3613" t="str">
            <v>Amazilia tzacatl</v>
          </cell>
          <cell r="E3613" t="str">
            <v>(de la Llave, 1833)</v>
          </cell>
          <cell r="F3613" t="str">
            <v>R</v>
          </cell>
          <cell r="G3613" t="str">
            <v>LC</v>
          </cell>
          <cell r="I3613" t="str">
            <v>Y</v>
          </cell>
          <cell r="P3613" t="str">
            <v>Y</v>
          </cell>
          <cell r="Q3613" t="str">
            <v>Y</v>
          </cell>
          <cell r="R3613" t="str">
            <v>Y</v>
          </cell>
          <cell r="X3613" t="str">
            <v>Amazilia tzacatl (Sibley and Monroe 1990, 1993) was previously split into A. tzacatl and A. handleyi following Wetmore (1968), but these two taxa have now been lumped as A. tzacatl following AOU (1998) and a review by the BirdLife Taxonomic Working Group.</v>
          </cell>
        </row>
        <row r="3614">
          <cell r="D3614" t="str">
            <v>Amazilia tzacatl</v>
          </cell>
          <cell r="E3614" t="str">
            <v>(de la Llave, 1833)</v>
          </cell>
          <cell r="F3614" t="str">
            <v>NR</v>
          </cell>
          <cell r="G3614" t="str">
            <v>NR</v>
          </cell>
          <cell r="T3614" t="str">
            <v>Y</v>
          </cell>
          <cell r="U3614" t="str">
            <v>Wetmore (1968)</v>
          </cell>
          <cell r="X3614" t="str">
            <v>Amazilia tzacatl (Sibley and Monroe 1990, 1993) was previously split into A. tzacatl and A. handleyi following Wetmore (1968), but these two taxa have now been lumped as A. tzacatl following AOU (1998) and a review by the BirdLife Taxonomic Working Group.</v>
          </cell>
        </row>
        <row r="3615">
          <cell r="D3615" t="str">
            <v>Amazilia handleyi</v>
          </cell>
          <cell r="E3615" t="str">
            <v>Wetmore, 1963</v>
          </cell>
          <cell r="F3615" t="str">
            <v>NR</v>
          </cell>
          <cell r="G3615" t="str">
            <v>NR</v>
          </cell>
          <cell r="T3615" t="str">
            <v>Y</v>
          </cell>
          <cell r="U3615" t="str">
            <v>Wetmore (1968)</v>
          </cell>
          <cell r="X3615" t="str">
            <v>Amazilia tzacatl (Sibley and Monroe 1990, 1993) was previously split into A. tzacatl and A. handleyi following Wetmore (1968), but these two taxa have now been lumped as A. tzacatl following AOU (1998) and a review by the BirdLife Taxonomic Working Group.</v>
          </cell>
        </row>
        <row r="3616">
          <cell r="C3616" t="str">
            <v>Chestnut-bellied Hummingbird</v>
          </cell>
          <cell r="D3616" t="str">
            <v>Amazilia castaneiventris</v>
          </cell>
          <cell r="E3616" t="str">
            <v>Gould, 1856</v>
          </cell>
          <cell r="F3616" t="str">
            <v>R</v>
          </cell>
          <cell r="G3616" t="str">
            <v>EN</v>
          </cell>
          <cell r="P3616" t="str">
            <v>Y</v>
          </cell>
          <cell r="Q3616" t="str">
            <v>Y</v>
          </cell>
          <cell r="R3616" t="str">
            <v>Y</v>
          </cell>
        </row>
        <row r="3617">
          <cell r="C3617" t="str">
            <v>Amazilia Hummingbird</v>
          </cell>
          <cell r="D3617" t="str">
            <v>Amazilia amazilia</v>
          </cell>
          <cell r="E3617" t="str">
            <v>Gould, 1860</v>
          </cell>
          <cell r="F3617" t="str">
            <v>R</v>
          </cell>
          <cell r="G3617" t="str">
            <v>LC</v>
          </cell>
          <cell r="P3617" t="str">
            <v>Y</v>
          </cell>
          <cell r="Q3617" t="str">
            <v>Y</v>
          </cell>
          <cell r="R3617" t="str">
            <v>Y</v>
          </cell>
        </row>
        <row r="3618">
          <cell r="C3618" t="str">
            <v>Green-fronted Hummingbird</v>
          </cell>
          <cell r="D3618" t="str">
            <v>Amazilia viridifrons</v>
          </cell>
          <cell r="E3618" t="str">
            <v>(Elliot, 1871)</v>
          </cell>
          <cell r="F3618" t="str">
            <v>R</v>
          </cell>
          <cell r="G3618" t="str">
            <v>LC</v>
          </cell>
          <cell r="I3618" t="str">
            <v>Y</v>
          </cell>
          <cell r="Q3618" t="str">
            <v>Y</v>
          </cell>
          <cell r="R3618" t="str">
            <v>Y</v>
          </cell>
        </row>
        <row r="3619">
          <cell r="C3619" t="str">
            <v>Violet-crowned Hummingbird</v>
          </cell>
          <cell r="D3619" t="str">
            <v>Amazilia violiceps</v>
          </cell>
          <cell r="E3619" t="str">
            <v>(Gould, 1859)</v>
          </cell>
          <cell r="F3619" t="str">
            <v>R</v>
          </cell>
          <cell r="G3619" t="str">
            <v>LC</v>
          </cell>
          <cell r="I3619" t="str">
            <v>Y</v>
          </cell>
          <cell r="Q3619" t="str">
            <v>Y</v>
          </cell>
          <cell r="R3619" t="str">
            <v>Y</v>
          </cell>
        </row>
        <row r="3620">
          <cell r="C3620" t="str">
            <v>Snowcap</v>
          </cell>
          <cell r="D3620" t="str">
            <v>Microchera albocoronata</v>
          </cell>
          <cell r="E3620" t="str">
            <v>(Lawrence, 1855)</v>
          </cell>
          <cell r="F3620" t="str">
            <v>R</v>
          </cell>
          <cell r="G3620" t="str">
            <v>LC</v>
          </cell>
          <cell r="I3620" t="str">
            <v>Y</v>
          </cell>
          <cell r="Q3620" t="str">
            <v>Y</v>
          </cell>
          <cell r="R3620" t="str">
            <v>Y</v>
          </cell>
        </row>
        <row r="3621">
          <cell r="C3621" t="str">
            <v>Blossomcrown</v>
          </cell>
          <cell r="D3621" t="str">
            <v>Anthocephala floriceps</v>
          </cell>
          <cell r="E3621" t="str">
            <v>(Gould, 1854)</v>
          </cell>
          <cell r="F3621" t="str">
            <v>R</v>
          </cell>
          <cell r="G3621" t="str">
            <v>VU</v>
          </cell>
          <cell r="P3621" t="str">
            <v>Y</v>
          </cell>
          <cell r="Q3621" t="str">
            <v>Y</v>
          </cell>
          <cell r="R3621" t="str">
            <v>Y</v>
          </cell>
        </row>
        <row r="3622">
          <cell r="C3622" t="str">
            <v>White-vented Plumeleteer</v>
          </cell>
          <cell r="D3622" t="str">
            <v>Chalybura buffonii</v>
          </cell>
          <cell r="E3622" t="str">
            <v>(Lesson, 1832)</v>
          </cell>
          <cell r="F3622" t="str">
            <v>R</v>
          </cell>
          <cell r="G3622" t="str">
            <v>LC</v>
          </cell>
          <cell r="I3622" t="str">
            <v>Y</v>
          </cell>
          <cell r="P3622" t="str">
            <v>Y</v>
          </cell>
          <cell r="Q3622" t="str">
            <v>Y</v>
          </cell>
          <cell r="R3622" t="str">
            <v>Y</v>
          </cell>
        </row>
        <row r="3623">
          <cell r="C3623" t="str">
            <v>Bronze-tailed Plumeleteer</v>
          </cell>
          <cell r="D3623" t="str">
            <v>Chalybura urochrysia</v>
          </cell>
          <cell r="E3623" t="str">
            <v>(Gould, 1861)</v>
          </cell>
          <cell r="F3623" t="str">
            <v>R</v>
          </cell>
          <cell r="G3623" t="str">
            <v>LC</v>
          </cell>
          <cell r="I3623" t="str">
            <v>Y</v>
          </cell>
          <cell r="P3623" t="str">
            <v>Y</v>
          </cell>
          <cell r="Q3623" t="str">
            <v>Y</v>
          </cell>
          <cell r="R3623" t="str">
            <v>Y</v>
          </cell>
        </row>
        <row r="3624">
          <cell r="C3624" t="str">
            <v>Blue-throated Hummingbird</v>
          </cell>
          <cell r="D3624" t="str">
            <v>Lampornis clemenciae</v>
          </cell>
          <cell r="E3624" t="str">
            <v>(Lesson, 1829)</v>
          </cell>
          <cell r="F3624" t="str">
            <v>R</v>
          </cell>
          <cell r="G3624" t="str">
            <v>LC</v>
          </cell>
          <cell r="I3624" t="str">
            <v>Y</v>
          </cell>
          <cell r="Q3624" t="str">
            <v>Y</v>
          </cell>
          <cell r="R3624" t="str">
            <v>Y</v>
          </cell>
          <cell r="W3624" t="str">
            <v>Blue-throated Mountaingem (15)</v>
          </cell>
        </row>
        <row r="3625">
          <cell r="C3625" t="str">
            <v>Amethyst-throated Hummingbird</v>
          </cell>
          <cell r="D3625" t="str">
            <v>Lampornis amethystinus</v>
          </cell>
          <cell r="E3625" t="str">
            <v>Swainson, 1827</v>
          </cell>
          <cell r="F3625" t="str">
            <v>R</v>
          </cell>
          <cell r="G3625" t="str">
            <v>LC</v>
          </cell>
          <cell r="I3625" t="str">
            <v>Y</v>
          </cell>
          <cell r="Q3625" t="str">
            <v>Y</v>
          </cell>
          <cell r="R3625" t="str">
            <v>Y</v>
          </cell>
          <cell r="W3625" t="str">
            <v>Amethyst-throated Mountaingem (15)</v>
          </cell>
        </row>
        <row r="3626">
          <cell r="C3626" t="str">
            <v>Green-throated Mountain-gem</v>
          </cell>
          <cell r="D3626" t="str">
            <v>Lampornis viridipallens</v>
          </cell>
          <cell r="E3626" t="str">
            <v>(Bourcier &amp; Mulsant, 1846)</v>
          </cell>
          <cell r="F3626" t="str">
            <v>R</v>
          </cell>
          <cell r="G3626" t="str">
            <v>LC</v>
          </cell>
          <cell r="I3626" t="str">
            <v>Y</v>
          </cell>
          <cell r="Q3626" t="str">
            <v>Y</v>
          </cell>
          <cell r="R3626" t="str">
            <v>Y</v>
          </cell>
          <cell r="W3626" t="str">
            <v>Green-throated Mountaingem (15)</v>
          </cell>
        </row>
        <row r="3627">
          <cell r="C3627" t="str">
            <v>Green-breasted Mountain-gem</v>
          </cell>
          <cell r="D3627" t="str">
            <v>Lampornis sybillae</v>
          </cell>
          <cell r="E3627" t="str">
            <v>(Salvin &amp; Godman, 1892)</v>
          </cell>
          <cell r="F3627" t="str">
            <v>R</v>
          </cell>
          <cell r="G3627" t="str">
            <v>LC</v>
          </cell>
          <cell r="I3627" t="str">
            <v>Y</v>
          </cell>
          <cell r="Q3627" t="str">
            <v>Y</v>
          </cell>
          <cell r="R3627" t="str">
            <v>Y</v>
          </cell>
          <cell r="W3627" t="str">
            <v>Green-breasted Mountaingem (15)</v>
          </cell>
        </row>
        <row r="3628">
          <cell r="C3628" t="str">
            <v>White-bellied Mountain-gem</v>
          </cell>
          <cell r="D3628" t="str">
            <v>Lampornis hemileucus</v>
          </cell>
          <cell r="E3628" t="str">
            <v>(Salvin, 1865)</v>
          </cell>
          <cell r="F3628" t="str">
            <v>R</v>
          </cell>
          <cell r="G3628" t="str">
            <v>LC</v>
          </cell>
          <cell r="I3628" t="str">
            <v>Y</v>
          </cell>
          <cell r="Q3628" t="str">
            <v>Y</v>
          </cell>
          <cell r="R3628" t="str">
            <v>Y</v>
          </cell>
          <cell r="W3628" t="str">
            <v>White-bellied Mountaingem (15)</v>
          </cell>
        </row>
        <row r="3629">
          <cell r="D3629" t="str">
            <v>Lampornis castaneoventris</v>
          </cell>
          <cell r="E3629" t="str">
            <v>(Gould, 1851)</v>
          </cell>
          <cell r="F3629" t="str">
            <v>NR</v>
          </cell>
          <cell r="G3629" t="str">
            <v>NR</v>
          </cell>
          <cell r="Q3629" t="str">
            <v>Y</v>
          </cell>
          <cell r="X3629" t="str">
            <v>Lampornis castaneoventris (Sibley and Monroe 1990, 1993) has been split into L. castaneoventris and L. calolaemus following AOU (1998). Gender agreement of L. calolaemus follows David and Gosselin (2002b).</v>
          </cell>
        </row>
        <row r="3630">
          <cell r="C3630" t="str">
            <v>White-throated Mountain-gem</v>
          </cell>
          <cell r="D3630" t="str">
            <v>Lampornis castaneoventris</v>
          </cell>
          <cell r="E3630" t="str">
            <v>(Gould, 1851)</v>
          </cell>
          <cell r="F3630" t="str">
            <v>R</v>
          </cell>
          <cell r="G3630" t="str">
            <v>LC</v>
          </cell>
          <cell r="I3630" t="str">
            <v>Y</v>
          </cell>
          <cell r="R3630" t="str">
            <v>Y</v>
          </cell>
          <cell r="W3630" t="str">
            <v>White-throated Mountaingem (15)</v>
          </cell>
          <cell r="X3630" t="str">
            <v>Lampornis castaneoventris (Sibley and Monroe 1990, 1993) has been split into L. castaneoventris and L. calolaemus following AOU (1998). Gender agreement of L. calolaemus follows David and Gosselin (2002b).</v>
          </cell>
        </row>
        <row r="3631">
          <cell r="C3631" t="str">
            <v>Purple-throated Mountain-gem</v>
          </cell>
          <cell r="D3631" t="str">
            <v>Lampornis calolaemus</v>
          </cell>
          <cell r="E3631" t="str">
            <v>(Salvin, 1865)</v>
          </cell>
          <cell r="F3631" t="str">
            <v>R</v>
          </cell>
          <cell r="G3631" t="str">
            <v>LC</v>
          </cell>
          <cell r="I3631" t="str">
            <v>Y</v>
          </cell>
          <cell r="R3631" t="str">
            <v>Y</v>
          </cell>
          <cell r="V3631" t="str">
            <v>Lampornis calolaema (11)</v>
          </cell>
          <cell r="W3631" t="str">
            <v>Purple-throated Mountaingem (15)</v>
          </cell>
          <cell r="X3631" t="str">
            <v>Lampornis castaneoventris (Sibley and Monroe 1990, 1993) has been split into L. castaneoventris and L. calolaemus following AOU (1998). Gender agreement of L. calolaemus follows David and Gosselin (2002b).</v>
          </cell>
        </row>
        <row r="3632">
          <cell r="D3632" t="str">
            <v>Lampornis cinereicauda</v>
          </cell>
          <cell r="E3632" t="str">
            <v>(Lawrence, 1867)</v>
          </cell>
          <cell r="F3632" t="str">
            <v>NR</v>
          </cell>
          <cell r="G3632" t="str">
            <v>NR</v>
          </cell>
          <cell r="R3632" t="str">
            <v>Y</v>
          </cell>
          <cell r="X3632" t="str">
            <v>Lampornis castaneoventris (Sibley and Monroe 1990, 1993) was provisionally split into L. castaneoventris, L. calolaemus and L. cinereicauda by Stotz et al. (1996). L. calolaemus has been recognised following AOU (1998), but cinereicauda has been lumped with L. castaneoventris following SACC (2005).</v>
          </cell>
        </row>
        <row r="3633">
          <cell r="C3633" t="str">
            <v>Garnet-throated Hummingbird</v>
          </cell>
          <cell r="D3633" t="str">
            <v>Lamprolaima rhami</v>
          </cell>
          <cell r="E3633" t="str">
            <v>(Lesson, 1838)</v>
          </cell>
          <cell r="F3633" t="str">
            <v>R</v>
          </cell>
          <cell r="G3633" t="str">
            <v>LC</v>
          </cell>
          <cell r="I3633" t="str">
            <v>Y</v>
          </cell>
          <cell r="Q3633" t="str">
            <v>Y</v>
          </cell>
          <cell r="R3633" t="str">
            <v>Y</v>
          </cell>
        </row>
        <row r="3634">
          <cell r="C3634" t="str">
            <v>Speckled Hummingbird</v>
          </cell>
          <cell r="D3634" t="str">
            <v>Adelomyia melanogenys</v>
          </cell>
          <cell r="E3634" t="str">
            <v>(Fraser, 1840)</v>
          </cell>
          <cell r="F3634" t="str">
            <v>R</v>
          </cell>
          <cell r="G3634" t="str">
            <v>LC</v>
          </cell>
          <cell r="P3634" t="str">
            <v>Y</v>
          </cell>
          <cell r="Q3634" t="str">
            <v>Y</v>
          </cell>
          <cell r="R3634" t="str">
            <v>Y</v>
          </cell>
        </row>
        <row r="3635">
          <cell r="C3635" t="str">
            <v>Ecuadorian Piedtail</v>
          </cell>
          <cell r="D3635" t="str">
            <v>Phlogophilus hemileucurus</v>
          </cell>
          <cell r="E3635" t="str">
            <v>Gould, 1860</v>
          </cell>
          <cell r="F3635" t="str">
            <v>R</v>
          </cell>
          <cell r="G3635" t="str">
            <v>NT</v>
          </cell>
          <cell r="P3635" t="str">
            <v>Y</v>
          </cell>
          <cell r="Q3635" t="str">
            <v>Y</v>
          </cell>
          <cell r="R3635" t="str">
            <v>Y</v>
          </cell>
        </row>
        <row r="3636">
          <cell r="C3636" t="str">
            <v>Peruvian Piedtail</v>
          </cell>
          <cell r="D3636" t="str">
            <v>Phlogophilus harterti</v>
          </cell>
          <cell r="E3636" t="str">
            <v>Berlepsch &amp; Stolzmann, 1901</v>
          </cell>
          <cell r="F3636" t="str">
            <v>R</v>
          </cell>
          <cell r="G3636" t="str">
            <v>NT</v>
          </cell>
          <cell r="P3636" t="str">
            <v>Y</v>
          </cell>
          <cell r="Q3636" t="str">
            <v>Y</v>
          </cell>
          <cell r="R3636" t="str">
            <v>Y</v>
          </cell>
        </row>
        <row r="3637">
          <cell r="C3637" t="str">
            <v>Brazilian Ruby</v>
          </cell>
          <cell r="D3637" t="str">
            <v>Clytolaema rubricauda</v>
          </cell>
          <cell r="E3637" t="str">
            <v>(Boddaert, 1783)</v>
          </cell>
          <cell r="F3637" t="str">
            <v>R</v>
          </cell>
          <cell r="G3637" t="str">
            <v>LC</v>
          </cell>
          <cell r="P3637" t="str">
            <v>Y</v>
          </cell>
          <cell r="Q3637" t="str">
            <v>Y</v>
          </cell>
          <cell r="R3637" t="str">
            <v>Y</v>
          </cell>
        </row>
        <row r="3638">
          <cell r="C3638" t="str">
            <v>Empress Brilliant</v>
          </cell>
          <cell r="D3638" t="str">
            <v>Heliodoxa imperatrix</v>
          </cell>
          <cell r="E3638" t="str">
            <v>(Gould, 1856)</v>
          </cell>
          <cell r="F3638" t="str">
            <v>R</v>
          </cell>
          <cell r="G3638" t="str">
            <v>LC</v>
          </cell>
          <cell r="P3638" t="str">
            <v>Y</v>
          </cell>
          <cell r="Q3638" t="str">
            <v>Y</v>
          </cell>
          <cell r="R3638" t="str">
            <v>Y</v>
          </cell>
        </row>
        <row r="3639">
          <cell r="C3639" t="str">
            <v>Velvet-browed Brilliant</v>
          </cell>
          <cell r="D3639" t="str">
            <v>Heliodoxa xanthogonys</v>
          </cell>
          <cell r="E3639" t="str">
            <v>Salvin &amp; Godman, 1882</v>
          </cell>
          <cell r="F3639" t="str">
            <v>R</v>
          </cell>
          <cell r="G3639" t="str">
            <v>LC</v>
          </cell>
          <cell r="P3639" t="str">
            <v>Y</v>
          </cell>
          <cell r="Q3639" t="str">
            <v>Y</v>
          </cell>
          <cell r="R3639" t="str">
            <v>Y</v>
          </cell>
        </row>
        <row r="3640">
          <cell r="C3640" t="str">
            <v>Pink-throated Brilliant</v>
          </cell>
          <cell r="D3640" t="str">
            <v>Heliodoxa gularis</v>
          </cell>
          <cell r="E3640" t="str">
            <v>(Gould, 1860)</v>
          </cell>
          <cell r="F3640" t="str">
            <v>R</v>
          </cell>
          <cell r="G3640" t="str">
            <v>NT</v>
          </cell>
          <cell r="P3640" t="str">
            <v>Y</v>
          </cell>
          <cell r="Q3640" t="str">
            <v>Y</v>
          </cell>
          <cell r="R3640" t="str">
            <v>Y</v>
          </cell>
        </row>
        <row r="3641">
          <cell r="C3641" t="str">
            <v>Rufous-webbed Brilliant</v>
          </cell>
          <cell r="D3641" t="str">
            <v>Heliodoxa branickii</v>
          </cell>
          <cell r="E3641" t="str">
            <v>(Taczanowski, 1874)</v>
          </cell>
          <cell r="F3641" t="str">
            <v>R</v>
          </cell>
          <cell r="G3641" t="str">
            <v>LC</v>
          </cell>
          <cell r="P3641" t="str">
            <v>Y</v>
          </cell>
          <cell r="Q3641" t="str">
            <v>Y</v>
          </cell>
          <cell r="R3641" t="str">
            <v>Y</v>
          </cell>
        </row>
        <row r="3642">
          <cell r="C3642" t="str">
            <v>Black-throated Brilliant</v>
          </cell>
          <cell r="D3642" t="str">
            <v>Heliodoxa schreibersii</v>
          </cell>
          <cell r="E3642" t="str">
            <v>(Bourcier, 1847)</v>
          </cell>
          <cell r="F3642" t="str">
            <v>R</v>
          </cell>
          <cell r="G3642" t="str">
            <v>LC</v>
          </cell>
          <cell r="P3642" t="str">
            <v>Y</v>
          </cell>
          <cell r="Q3642" t="str">
            <v>Y</v>
          </cell>
          <cell r="R3642" t="str">
            <v>Y</v>
          </cell>
        </row>
        <row r="3643">
          <cell r="C3643" t="str">
            <v>Gould's Jewelfront</v>
          </cell>
          <cell r="D3643" t="str">
            <v>Heliodoxa aurescens</v>
          </cell>
          <cell r="E3643" t="str">
            <v>(Gould, 1846)</v>
          </cell>
          <cell r="F3643" t="str">
            <v>R</v>
          </cell>
          <cell r="G3643" t="str">
            <v>LC</v>
          </cell>
          <cell r="P3643" t="str">
            <v>Y</v>
          </cell>
          <cell r="Q3643" t="str">
            <v>Y</v>
          </cell>
          <cell r="R3643" t="str">
            <v>Y</v>
          </cell>
          <cell r="V3643" t="str">
            <v>Polyplancta aurescens (11)</v>
          </cell>
        </row>
        <row r="3644">
          <cell r="C3644" t="str">
            <v>Fawn-breasted Brilliant</v>
          </cell>
          <cell r="D3644" t="str">
            <v>Heliodoxa rubinoides</v>
          </cell>
          <cell r="E3644" t="str">
            <v>(Bourcier &amp; Mulsant, 1846)</v>
          </cell>
          <cell r="F3644" t="str">
            <v>R</v>
          </cell>
          <cell r="G3644" t="str">
            <v>LC</v>
          </cell>
          <cell r="P3644" t="str">
            <v>Y</v>
          </cell>
          <cell r="Q3644" t="str">
            <v>Y</v>
          </cell>
          <cell r="R3644" t="str">
            <v>Y</v>
          </cell>
        </row>
        <row r="3645">
          <cell r="C3645" t="str">
            <v>Green-crowned Brilliant</v>
          </cell>
          <cell r="D3645" t="str">
            <v>Heliodoxa jacula</v>
          </cell>
          <cell r="E3645" t="str">
            <v>Gould, 1850</v>
          </cell>
          <cell r="F3645" t="str">
            <v>R</v>
          </cell>
          <cell r="G3645" t="str">
            <v>LC</v>
          </cell>
          <cell r="I3645" t="str">
            <v>Y</v>
          </cell>
          <cell r="P3645" t="str">
            <v>Y</v>
          </cell>
          <cell r="Q3645" t="str">
            <v>Y</v>
          </cell>
          <cell r="R3645" t="str">
            <v>Y</v>
          </cell>
        </row>
        <row r="3646">
          <cell r="C3646" t="str">
            <v>Violet-fronted Brilliant</v>
          </cell>
          <cell r="D3646" t="str">
            <v>Heliodoxa leadbeateri</v>
          </cell>
          <cell r="E3646" t="str">
            <v>(Bourcier, 1843)</v>
          </cell>
          <cell r="F3646" t="str">
            <v>R</v>
          </cell>
          <cell r="G3646" t="str">
            <v>LC</v>
          </cell>
          <cell r="P3646" t="str">
            <v>Y</v>
          </cell>
          <cell r="Q3646" t="str">
            <v>Y</v>
          </cell>
          <cell r="R3646" t="str">
            <v>Y</v>
          </cell>
        </row>
        <row r="3647">
          <cell r="C3647" t="str">
            <v>Magnificent Hummingbird</v>
          </cell>
          <cell r="D3647" t="str">
            <v>Eugenes fulgens</v>
          </cell>
          <cell r="E3647" t="str">
            <v>(Swainson, 1827)</v>
          </cell>
          <cell r="F3647" t="str">
            <v>R</v>
          </cell>
          <cell r="G3647" t="str">
            <v>LC</v>
          </cell>
          <cell r="I3647" t="str">
            <v>Y</v>
          </cell>
          <cell r="Q3647" t="str">
            <v>Y</v>
          </cell>
          <cell r="R3647" t="str">
            <v>Y</v>
          </cell>
        </row>
        <row r="3648">
          <cell r="C3648" t="str">
            <v>Scissor-tailed Hummingbird</v>
          </cell>
          <cell r="D3648" t="str">
            <v>Hylonympha macrocerca</v>
          </cell>
          <cell r="E3648" t="str">
            <v>Gould, 1873</v>
          </cell>
          <cell r="F3648" t="str">
            <v>R</v>
          </cell>
          <cell r="G3648" t="str">
            <v>EN</v>
          </cell>
          <cell r="P3648" t="str">
            <v>Y</v>
          </cell>
          <cell r="Q3648" t="str">
            <v>Y</v>
          </cell>
          <cell r="R3648" t="str">
            <v>Y</v>
          </cell>
        </row>
        <row r="3649">
          <cell r="C3649" t="str">
            <v>Violet-chested Hummingbird</v>
          </cell>
          <cell r="D3649" t="str">
            <v>Sternoclyta cyanopectus</v>
          </cell>
          <cell r="E3649" t="str">
            <v>(Gould, 1846)</v>
          </cell>
          <cell r="F3649" t="str">
            <v>R</v>
          </cell>
          <cell r="G3649" t="str">
            <v>LC</v>
          </cell>
          <cell r="P3649" t="str">
            <v>Y</v>
          </cell>
          <cell r="Q3649" t="str">
            <v>Y</v>
          </cell>
          <cell r="R3649" t="str">
            <v>Y</v>
          </cell>
        </row>
        <row r="3650">
          <cell r="C3650" t="str">
            <v>White-tailed Hillstar</v>
          </cell>
          <cell r="D3650" t="str">
            <v>Urochroa bougueri</v>
          </cell>
          <cell r="E3650" t="str">
            <v>(Bourcier, 1851)</v>
          </cell>
          <cell r="F3650" t="str">
            <v>R</v>
          </cell>
          <cell r="G3650" t="str">
            <v>LC</v>
          </cell>
          <cell r="P3650" t="str">
            <v>Y</v>
          </cell>
          <cell r="Q3650" t="str">
            <v>Y</v>
          </cell>
          <cell r="R3650" t="str">
            <v>Y</v>
          </cell>
        </row>
        <row r="3651">
          <cell r="C3651" t="str">
            <v>Buff-tailed Coronet</v>
          </cell>
          <cell r="D3651" t="str">
            <v>Boissonneaua flavescens</v>
          </cell>
          <cell r="E3651" t="str">
            <v>(Loddiges, 1832)</v>
          </cell>
          <cell r="F3651" t="str">
            <v>R</v>
          </cell>
          <cell r="G3651" t="str">
            <v>LC</v>
          </cell>
          <cell r="P3651" t="str">
            <v>Y</v>
          </cell>
          <cell r="Q3651" t="str">
            <v>Y</v>
          </cell>
          <cell r="R3651" t="str">
            <v>Y</v>
          </cell>
        </row>
        <row r="3652">
          <cell r="C3652" t="str">
            <v>Chestnut-breasted Coronet</v>
          </cell>
          <cell r="D3652" t="str">
            <v>Boissonneaua matthewsii</v>
          </cell>
          <cell r="E3652" t="str">
            <v>(Bourcier, 1847)</v>
          </cell>
          <cell r="F3652" t="str">
            <v>R</v>
          </cell>
          <cell r="G3652" t="str">
            <v>LC</v>
          </cell>
          <cell r="P3652" t="str">
            <v>Y</v>
          </cell>
          <cell r="Q3652" t="str">
            <v>Y</v>
          </cell>
          <cell r="R3652" t="str">
            <v>Y</v>
          </cell>
        </row>
        <row r="3653">
          <cell r="C3653" t="str">
            <v>Velvet-purple Coronet</v>
          </cell>
          <cell r="D3653" t="str">
            <v>Boissonneaua jardini</v>
          </cell>
          <cell r="E3653" t="str">
            <v>(Bourcier, 1851)</v>
          </cell>
          <cell r="F3653" t="str">
            <v>R</v>
          </cell>
          <cell r="G3653" t="str">
            <v>LC</v>
          </cell>
          <cell r="P3653" t="str">
            <v>Y</v>
          </cell>
          <cell r="Q3653" t="str">
            <v>Y</v>
          </cell>
          <cell r="R3653" t="str">
            <v>Y</v>
          </cell>
        </row>
        <row r="3654">
          <cell r="C3654" t="str">
            <v>Shining Sunbeam</v>
          </cell>
          <cell r="D3654" t="str">
            <v>Aglaeactis cupripennis</v>
          </cell>
          <cell r="E3654" t="str">
            <v>(Bourcier, 1843)</v>
          </cell>
          <cell r="F3654" t="str">
            <v>R</v>
          </cell>
          <cell r="G3654" t="str">
            <v>LC</v>
          </cell>
          <cell r="P3654" t="str">
            <v>Y</v>
          </cell>
          <cell r="Q3654" t="str">
            <v>Y</v>
          </cell>
          <cell r="R3654" t="str">
            <v>Y</v>
          </cell>
        </row>
        <row r="3655">
          <cell r="C3655" t="str">
            <v>White-tufted Sunbeam</v>
          </cell>
          <cell r="D3655" t="str">
            <v>Aglaeactis castelnaudii</v>
          </cell>
          <cell r="E3655" t="str">
            <v>(Bourcier &amp; Mulsant, 1848)</v>
          </cell>
          <cell r="F3655" t="str">
            <v>R</v>
          </cell>
          <cell r="G3655" t="str">
            <v>LC</v>
          </cell>
          <cell r="P3655" t="str">
            <v>Y</v>
          </cell>
          <cell r="Q3655" t="str">
            <v>Y</v>
          </cell>
          <cell r="R3655" t="str">
            <v>Y</v>
          </cell>
        </row>
        <row r="3656">
          <cell r="C3656" t="str">
            <v>Purple-backed Sunbeam</v>
          </cell>
          <cell r="D3656" t="str">
            <v>Aglaeactis aliciae</v>
          </cell>
          <cell r="E3656" t="str">
            <v>Salvin, 1896</v>
          </cell>
          <cell r="F3656" t="str">
            <v>R</v>
          </cell>
          <cell r="G3656" t="str">
            <v>EN</v>
          </cell>
          <cell r="P3656" t="str">
            <v>Y</v>
          </cell>
          <cell r="Q3656" t="str">
            <v>Y</v>
          </cell>
          <cell r="R3656" t="str">
            <v>Y</v>
          </cell>
        </row>
        <row r="3657">
          <cell r="C3657" t="str">
            <v>Black-hooded Sunbeam</v>
          </cell>
          <cell r="D3657" t="str">
            <v>Aglaeactis pamela</v>
          </cell>
          <cell r="E3657" t="str">
            <v>(d'Orbigny, 1838)</v>
          </cell>
          <cell r="F3657" t="str">
            <v>R</v>
          </cell>
          <cell r="G3657" t="str">
            <v>LC</v>
          </cell>
          <cell r="P3657" t="str">
            <v>Y</v>
          </cell>
          <cell r="Q3657" t="str">
            <v>Y</v>
          </cell>
          <cell r="R3657" t="str">
            <v>Y</v>
          </cell>
        </row>
        <row r="3658">
          <cell r="C3658" t="str">
            <v>Ecuadorian Hillstar</v>
          </cell>
          <cell r="D3658" t="str">
            <v>Oreotrochilus chimborazo</v>
          </cell>
          <cell r="E3658" t="str">
            <v>(DeLattre &amp; Bourcier, 1846)</v>
          </cell>
          <cell r="F3658" t="str">
            <v>R</v>
          </cell>
          <cell r="G3658" t="str">
            <v>LC</v>
          </cell>
          <cell r="P3658" t="str">
            <v>Y</v>
          </cell>
          <cell r="Q3658" t="str">
            <v>Y</v>
          </cell>
          <cell r="R3658" t="str">
            <v>Y</v>
          </cell>
        </row>
        <row r="3659">
          <cell r="C3659" t="str">
            <v>Andean Hillstar</v>
          </cell>
          <cell r="D3659" t="str">
            <v>Oreotrochilus estella</v>
          </cell>
          <cell r="E3659" t="str">
            <v>(d'Orbigny &amp; Lafresnaye, 1838)</v>
          </cell>
          <cell r="F3659" t="str">
            <v>R</v>
          </cell>
          <cell r="G3659" t="str">
            <v>LC</v>
          </cell>
          <cell r="P3659" t="str">
            <v>Y</v>
          </cell>
          <cell r="Q3659" t="str">
            <v>Y</v>
          </cell>
          <cell r="R3659" t="str">
            <v>Y</v>
          </cell>
        </row>
        <row r="3660">
          <cell r="C3660" t="str">
            <v>White-sided Hillstar</v>
          </cell>
          <cell r="D3660" t="str">
            <v>Oreotrochilus leucopleurus</v>
          </cell>
          <cell r="E3660" t="str">
            <v>Gould, 1847</v>
          </cell>
          <cell r="F3660" t="str">
            <v>R</v>
          </cell>
          <cell r="G3660" t="str">
            <v>LC</v>
          </cell>
          <cell r="P3660" t="str">
            <v>Y</v>
          </cell>
          <cell r="Q3660" t="str">
            <v>Y</v>
          </cell>
          <cell r="R3660" t="str">
            <v>Y</v>
          </cell>
        </row>
        <row r="3661">
          <cell r="C3661" t="str">
            <v>Black-breasted Hillstar</v>
          </cell>
          <cell r="D3661" t="str">
            <v>Oreotrochilus melanogaster</v>
          </cell>
          <cell r="E3661" t="str">
            <v>Gould, 1847</v>
          </cell>
          <cell r="F3661" t="str">
            <v>R</v>
          </cell>
          <cell r="G3661" t="str">
            <v>LC</v>
          </cell>
          <cell r="P3661" t="str">
            <v>Y</v>
          </cell>
          <cell r="Q3661" t="str">
            <v>Y</v>
          </cell>
          <cell r="R3661" t="str">
            <v>Y</v>
          </cell>
        </row>
        <row r="3662">
          <cell r="C3662" t="str">
            <v>Wedge-tailed Hillstar</v>
          </cell>
          <cell r="D3662" t="str">
            <v>Oreotrochilus adela</v>
          </cell>
          <cell r="E3662" t="str">
            <v>(d'Orbigny &amp; Lafresnaye, 1838)</v>
          </cell>
          <cell r="F3662" t="str">
            <v>R</v>
          </cell>
          <cell r="G3662" t="str">
            <v>NT</v>
          </cell>
          <cell r="P3662" t="str">
            <v>Y</v>
          </cell>
          <cell r="Q3662" t="str">
            <v>Y</v>
          </cell>
          <cell r="R3662" t="str">
            <v>Y</v>
          </cell>
        </row>
        <row r="3663">
          <cell r="C3663" t="str">
            <v>Mountain Velvetbreast</v>
          </cell>
          <cell r="D3663" t="str">
            <v>Lafresnaya lafresnayi</v>
          </cell>
          <cell r="E3663" t="str">
            <v>(Boissonneau, 1840)</v>
          </cell>
          <cell r="F3663" t="str">
            <v>R</v>
          </cell>
          <cell r="G3663" t="str">
            <v>LC</v>
          </cell>
          <cell r="P3663" t="str">
            <v>Y</v>
          </cell>
          <cell r="Q3663" t="str">
            <v>Y</v>
          </cell>
          <cell r="R3663" t="str">
            <v>Y</v>
          </cell>
        </row>
        <row r="3664">
          <cell r="C3664" t="str">
            <v>Bronzy Inca</v>
          </cell>
          <cell r="D3664" t="str">
            <v>Coeligena coeligena</v>
          </cell>
          <cell r="E3664" t="str">
            <v>(Lesson, 1833)</v>
          </cell>
          <cell r="F3664" t="str">
            <v>R</v>
          </cell>
          <cell r="G3664" t="str">
            <v>LC</v>
          </cell>
          <cell r="P3664" t="str">
            <v>Y</v>
          </cell>
          <cell r="Q3664" t="str">
            <v>Y</v>
          </cell>
          <cell r="R3664" t="str">
            <v>Y</v>
          </cell>
        </row>
        <row r="3665">
          <cell r="C3665" t="str">
            <v>Brown Inca</v>
          </cell>
          <cell r="D3665" t="str">
            <v>Coeligena wilsoni</v>
          </cell>
          <cell r="E3665" t="str">
            <v>(DeLattre &amp; Bourcier, 1846)</v>
          </cell>
          <cell r="F3665" t="str">
            <v>R</v>
          </cell>
          <cell r="G3665" t="str">
            <v>LC</v>
          </cell>
          <cell r="P3665" t="str">
            <v>Y</v>
          </cell>
          <cell r="Q3665" t="str">
            <v>Y</v>
          </cell>
          <cell r="R3665" t="str">
            <v>Y</v>
          </cell>
        </row>
        <row r="3666">
          <cell r="C3666" t="str">
            <v>Black Inca</v>
          </cell>
          <cell r="D3666" t="str">
            <v>Coeligena prunellei</v>
          </cell>
          <cell r="E3666" t="str">
            <v>(Bourcier, 1843)</v>
          </cell>
          <cell r="F3666" t="str">
            <v>R</v>
          </cell>
          <cell r="G3666" t="str">
            <v>VU</v>
          </cell>
          <cell r="P3666" t="str">
            <v>Y</v>
          </cell>
          <cell r="Q3666" t="str">
            <v>Y</v>
          </cell>
          <cell r="R3666" t="str">
            <v>Y</v>
          </cell>
        </row>
        <row r="3667">
          <cell r="C3667" t="str">
            <v>Collared Inca</v>
          </cell>
          <cell r="D3667" t="str">
            <v>Coeligena torquata</v>
          </cell>
          <cell r="E3667" t="str">
            <v>(Boissonneau, 1840)</v>
          </cell>
          <cell r="F3667" t="str">
            <v>R</v>
          </cell>
          <cell r="G3667" t="str">
            <v>LC</v>
          </cell>
          <cell r="P3667" t="str">
            <v>Y</v>
          </cell>
          <cell r="Q3667" t="str">
            <v>Y</v>
          </cell>
          <cell r="R3667" t="str">
            <v>Y</v>
          </cell>
        </row>
        <row r="3668">
          <cell r="C3668" t="str">
            <v>White-tailed Starfrontlet</v>
          </cell>
          <cell r="D3668" t="str">
            <v>Coeligena phalerata</v>
          </cell>
          <cell r="E3668" t="str">
            <v>(Bangs, 1898)</v>
          </cell>
          <cell r="F3668" t="str">
            <v>R</v>
          </cell>
          <cell r="G3668" t="str">
            <v>LC</v>
          </cell>
          <cell r="P3668" t="str">
            <v>Y</v>
          </cell>
          <cell r="Q3668" t="str">
            <v>Y</v>
          </cell>
          <cell r="R3668" t="str">
            <v>Y</v>
          </cell>
        </row>
        <row r="3669">
          <cell r="C3669" t="str">
            <v>Dusky Starfrontlet</v>
          </cell>
          <cell r="D3669" t="str">
            <v>Coeligena orina</v>
          </cell>
          <cell r="E3669" t="str">
            <v>Wetmore, 1953</v>
          </cell>
          <cell r="F3669" t="str">
            <v>R</v>
          </cell>
          <cell r="G3669" t="str">
            <v>CR</v>
          </cell>
          <cell r="P3669" t="str">
            <v>Y</v>
          </cell>
          <cell r="Q3669" t="str">
            <v>Y</v>
          </cell>
        </row>
        <row r="3670">
          <cell r="C3670" t="str">
            <v>Golden-bellied Starfrontlet</v>
          </cell>
          <cell r="D3670" t="str">
            <v>Coeligena bonapartei</v>
          </cell>
          <cell r="E3670" t="str">
            <v>(Boissonneau, 1840)</v>
          </cell>
          <cell r="F3670" t="str">
            <v>R</v>
          </cell>
          <cell r="G3670" t="str">
            <v>LC</v>
          </cell>
          <cell r="P3670" t="str">
            <v>Y</v>
          </cell>
          <cell r="Q3670" t="str">
            <v>Y</v>
          </cell>
          <cell r="R3670" t="str">
            <v>Y</v>
          </cell>
        </row>
        <row r="3671">
          <cell r="C3671" t="str">
            <v>Blue-throated Starfrontlet</v>
          </cell>
          <cell r="D3671" t="str">
            <v>Coeligena helianthea</v>
          </cell>
          <cell r="E3671" t="str">
            <v>(Lesson, 1838)</v>
          </cell>
          <cell r="F3671" t="str">
            <v>R</v>
          </cell>
          <cell r="G3671" t="str">
            <v>LC</v>
          </cell>
          <cell r="P3671" t="str">
            <v>Y</v>
          </cell>
          <cell r="Q3671" t="str">
            <v>Y</v>
          </cell>
          <cell r="R3671" t="str">
            <v>Y</v>
          </cell>
        </row>
        <row r="3672">
          <cell r="C3672" t="str">
            <v>Buff-winged Starfrontlet</v>
          </cell>
          <cell r="D3672" t="str">
            <v>Coeligena lutetiae</v>
          </cell>
          <cell r="E3672" t="str">
            <v>(DeLattre &amp; Bourcier, 1846)</v>
          </cell>
          <cell r="F3672" t="str">
            <v>R</v>
          </cell>
          <cell r="G3672" t="str">
            <v>LC</v>
          </cell>
          <cell r="P3672" t="str">
            <v>Y</v>
          </cell>
          <cell r="Q3672" t="str">
            <v>Y</v>
          </cell>
          <cell r="R3672" t="str">
            <v>Y</v>
          </cell>
        </row>
        <row r="3673">
          <cell r="C3673" t="str">
            <v>Violet-throated Starfrontlet</v>
          </cell>
          <cell r="D3673" t="str">
            <v>Coeligena violifer</v>
          </cell>
          <cell r="E3673" t="str">
            <v>(Gould, 1846)</v>
          </cell>
          <cell r="F3673" t="str">
            <v>R</v>
          </cell>
          <cell r="G3673" t="str">
            <v>LC</v>
          </cell>
          <cell r="P3673" t="str">
            <v>Y</v>
          </cell>
          <cell r="Q3673" t="str">
            <v>Y</v>
          </cell>
          <cell r="R3673" t="str">
            <v>Y</v>
          </cell>
        </row>
        <row r="3674">
          <cell r="C3674" t="str">
            <v>Rainbow Starfrontlet</v>
          </cell>
          <cell r="D3674" t="str">
            <v>Coeligena iris</v>
          </cell>
          <cell r="E3674" t="str">
            <v>(Gould, 1854)</v>
          </cell>
          <cell r="F3674" t="str">
            <v>R</v>
          </cell>
          <cell r="G3674" t="str">
            <v>LC</v>
          </cell>
          <cell r="P3674" t="str">
            <v>Y</v>
          </cell>
          <cell r="Q3674" t="str">
            <v>Y</v>
          </cell>
          <cell r="R3674" t="str">
            <v>Y</v>
          </cell>
        </row>
        <row r="3675">
          <cell r="C3675" t="str">
            <v>Sword-billed Hummingbird</v>
          </cell>
          <cell r="D3675" t="str">
            <v>Ensifera ensifera</v>
          </cell>
          <cell r="E3675" t="str">
            <v>(Boissonneau, 1839)</v>
          </cell>
          <cell r="F3675" t="str">
            <v>R</v>
          </cell>
          <cell r="G3675" t="str">
            <v>LC</v>
          </cell>
          <cell r="P3675" t="str">
            <v>Y</v>
          </cell>
          <cell r="Q3675" t="str">
            <v>Y</v>
          </cell>
          <cell r="R3675" t="str">
            <v>Y</v>
          </cell>
        </row>
        <row r="3676">
          <cell r="C3676" t="str">
            <v>Great Sapphirewing</v>
          </cell>
          <cell r="D3676" t="str">
            <v>Pterophanes cyanopterus</v>
          </cell>
          <cell r="E3676" t="str">
            <v>(Fraser, 1839)</v>
          </cell>
          <cell r="F3676" t="str">
            <v>R</v>
          </cell>
          <cell r="G3676" t="str">
            <v>LC</v>
          </cell>
          <cell r="P3676" t="str">
            <v>Y</v>
          </cell>
          <cell r="Q3676" t="str">
            <v>Y</v>
          </cell>
          <cell r="R3676" t="str">
            <v>Y</v>
          </cell>
        </row>
        <row r="3677">
          <cell r="C3677" t="str">
            <v>Giant Hummingbird</v>
          </cell>
          <cell r="D3677" t="str">
            <v>Patagona gigas</v>
          </cell>
          <cell r="E3677" t="str">
            <v>(Vieillot, 1824)</v>
          </cell>
          <cell r="F3677" t="str">
            <v>R</v>
          </cell>
          <cell r="G3677" t="str">
            <v>LC</v>
          </cell>
          <cell r="P3677" t="str">
            <v>Y</v>
          </cell>
          <cell r="Q3677" t="str">
            <v>Y</v>
          </cell>
          <cell r="R3677" t="str">
            <v>Y</v>
          </cell>
        </row>
        <row r="3678">
          <cell r="C3678" t="str">
            <v>Green-backed Firecrown</v>
          </cell>
          <cell r="D3678" t="str">
            <v>Sephanoides sephaniodes</v>
          </cell>
          <cell r="E3678" t="str">
            <v>(Lesson, 1827)</v>
          </cell>
          <cell r="F3678" t="str">
            <v>R</v>
          </cell>
          <cell r="G3678" t="str">
            <v>LC</v>
          </cell>
          <cell r="P3678" t="str">
            <v>Y</v>
          </cell>
          <cell r="Q3678" t="str">
            <v>Y</v>
          </cell>
          <cell r="R3678" t="str">
            <v>Y</v>
          </cell>
          <cell r="V3678" t="str">
            <v>Sephanoides sephanoides (11)</v>
          </cell>
        </row>
        <row r="3679">
          <cell r="C3679" t="str">
            <v>Juan Fernandez Firecrown</v>
          </cell>
          <cell r="D3679" t="str">
            <v>Sephanoides fernandensis</v>
          </cell>
          <cell r="E3679" t="str">
            <v>(King, 1831)</v>
          </cell>
          <cell r="F3679" t="str">
            <v>R</v>
          </cell>
          <cell r="G3679" t="str">
            <v>CR</v>
          </cell>
          <cell r="P3679" t="str">
            <v>Y</v>
          </cell>
          <cell r="Q3679" t="str">
            <v>Y</v>
          </cell>
          <cell r="R3679" t="str">
            <v>Y</v>
          </cell>
          <cell r="W3679" t="str">
            <v>Juan Fernández Firecrown (14)</v>
          </cell>
        </row>
        <row r="3680">
          <cell r="C3680" t="str">
            <v>Orange-throated Sunangel</v>
          </cell>
          <cell r="D3680" t="str">
            <v>Heliangelus mavors</v>
          </cell>
          <cell r="E3680" t="str">
            <v>Gould, 1848</v>
          </cell>
          <cell r="F3680" t="str">
            <v>R</v>
          </cell>
          <cell r="G3680" t="str">
            <v>LC</v>
          </cell>
          <cell r="P3680" t="str">
            <v>Y</v>
          </cell>
          <cell r="Q3680" t="str">
            <v>Y</v>
          </cell>
          <cell r="R3680" t="str">
            <v>Y</v>
          </cell>
        </row>
        <row r="3681">
          <cell r="D3681" t="str">
            <v>Heliangelus spencei</v>
          </cell>
          <cell r="E3681" t="str">
            <v>(Bourcier, 1847)</v>
          </cell>
          <cell r="F3681" t="str">
            <v>NR</v>
          </cell>
          <cell r="G3681" t="str">
            <v>NR</v>
          </cell>
          <cell r="Q3681" t="str">
            <v>Y</v>
          </cell>
          <cell r="R3681" t="str">
            <v>Y</v>
          </cell>
          <cell r="X3681" t="str">
            <v>Heliangelus amethysticollis and H. spencei (Sibley and Monroe 1990, 1993) have been lumped into H. amethysticollis following SACC (2005).</v>
          </cell>
        </row>
        <row r="3682">
          <cell r="D3682" t="str">
            <v>Heliangelus amethysticollis</v>
          </cell>
          <cell r="E3682" t="str">
            <v>(d'Orbigny &amp; Lafresnaye, 1938)</v>
          </cell>
          <cell r="F3682" t="str">
            <v>NR</v>
          </cell>
          <cell r="G3682" t="str">
            <v>NR</v>
          </cell>
          <cell r="Q3682" t="str">
            <v>Y</v>
          </cell>
          <cell r="R3682" t="str">
            <v>Y</v>
          </cell>
          <cell r="X3682" t="str">
            <v>Heliangelus amethysticollis and H. spencei (Sibley and Monroe 1990, 1993) have been lumped into H. amethysticollis following SACC (2005).</v>
          </cell>
        </row>
        <row r="3683">
          <cell r="C3683" t="str">
            <v>Amethyst-throated Sunangel</v>
          </cell>
          <cell r="D3683" t="str">
            <v>Heliangelus amethysticollis</v>
          </cell>
          <cell r="E3683" t="str">
            <v>(d'Orbigny &amp; Lafresnaye, 1938)</v>
          </cell>
          <cell r="F3683" t="str">
            <v>R</v>
          </cell>
          <cell r="G3683" t="str">
            <v>LC</v>
          </cell>
          <cell r="P3683" t="str">
            <v>Y</v>
          </cell>
          <cell r="X3683" t="str">
            <v>Heliangelus amethysticollis and H. spencei (Sibley and Monroe 1990, 1993) have been lumped into H. amethysticollis following SACC (2005).</v>
          </cell>
        </row>
        <row r="3684">
          <cell r="C3684" t="str">
            <v>Gorgeted Sunangel</v>
          </cell>
          <cell r="D3684" t="str">
            <v>Heliangelus strophianus</v>
          </cell>
          <cell r="E3684" t="str">
            <v>(Gould, 1846)</v>
          </cell>
          <cell r="F3684" t="str">
            <v>R</v>
          </cell>
          <cell r="G3684" t="str">
            <v>LC</v>
          </cell>
          <cell r="P3684" t="str">
            <v>Y</v>
          </cell>
          <cell r="Q3684" t="str">
            <v>Y</v>
          </cell>
          <cell r="R3684" t="str">
            <v>Y</v>
          </cell>
        </row>
        <row r="3685">
          <cell r="D3685" t="str">
            <v>Heliangelus exortis</v>
          </cell>
          <cell r="E3685" t="str">
            <v>(Fraser, 1840)</v>
          </cell>
          <cell r="F3685" t="str">
            <v>NR</v>
          </cell>
          <cell r="G3685" t="str">
            <v>NR</v>
          </cell>
          <cell r="Q3685" t="str">
            <v>Y</v>
          </cell>
          <cell r="X3685" t="str">
            <v>Heliangelus exortis (Sibley and Monroe 1990, 1993) has been split into H. exortis and H. micraster following SACC (2005).</v>
          </cell>
        </row>
        <row r="3686">
          <cell r="C3686" t="str">
            <v>Tourmaline Sunangel</v>
          </cell>
          <cell r="D3686" t="str">
            <v>Heliangelus exortis</v>
          </cell>
          <cell r="E3686" t="str">
            <v>(Fraser, 1840)</v>
          </cell>
          <cell r="F3686" t="str">
            <v>R</v>
          </cell>
          <cell r="G3686" t="str">
            <v>LC</v>
          </cell>
          <cell r="P3686" t="str">
            <v>Y</v>
          </cell>
          <cell r="R3686" t="str">
            <v>Y</v>
          </cell>
          <cell r="X3686" t="str">
            <v>Heliangelus exortis (Sibley and Monroe 1990, 1993) has been split into H. exortis and H. micraster following SACC (2005).</v>
          </cell>
        </row>
        <row r="3687">
          <cell r="C3687" t="str">
            <v>Little Sunangel</v>
          </cell>
          <cell r="D3687" t="str">
            <v>Heliangelus micraster</v>
          </cell>
          <cell r="E3687" t="str">
            <v>Gould, 1872</v>
          </cell>
          <cell r="F3687" t="str">
            <v>R</v>
          </cell>
          <cell r="G3687" t="str">
            <v>LC</v>
          </cell>
          <cell r="P3687" t="str">
            <v>Y</v>
          </cell>
          <cell r="R3687" t="str">
            <v>Y</v>
          </cell>
          <cell r="V3687" t="str">
            <v>Heliangelus micrastur (11)</v>
          </cell>
          <cell r="W3687" t="str">
            <v>Flame-throated Sunangel (15)</v>
          </cell>
          <cell r="X3687" t="str">
            <v>Heliangelus exortis (Sibley and Monroe 1990, 1993) has been split into H. exortis and H. micraster following SACC (2005).</v>
          </cell>
        </row>
        <row r="3688">
          <cell r="C3688" t="str">
            <v>Purple-throated Sunangel</v>
          </cell>
          <cell r="D3688" t="str">
            <v>Heliangelus viola</v>
          </cell>
          <cell r="E3688" t="str">
            <v>(Gould, 1853)</v>
          </cell>
          <cell r="F3688" t="str">
            <v>R</v>
          </cell>
          <cell r="G3688" t="str">
            <v>LC</v>
          </cell>
          <cell r="P3688" t="str">
            <v>Y</v>
          </cell>
          <cell r="Q3688" t="str">
            <v>Y</v>
          </cell>
          <cell r="R3688" t="str">
            <v>Y</v>
          </cell>
        </row>
        <row r="3689">
          <cell r="C3689" t="str">
            <v>Bogota Sunangel</v>
          </cell>
          <cell r="D3689" t="str">
            <v>Heliangelus zusii</v>
          </cell>
          <cell r="E3689" t="str">
            <v>Graves, 1993</v>
          </cell>
          <cell r="F3689" t="str">
            <v>R</v>
          </cell>
          <cell r="G3689" t="str">
            <v>DD</v>
          </cell>
          <cell r="P3689" t="str">
            <v>Y</v>
          </cell>
          <cell r="R3689" t="str">
            <v>Y</v>
          </cell>
          <cell r="W3689" t="str">
            <v>Bogotá Sunangel (14)</v>
          </cell>
        </row>
        <row r="3690">
          <cell r="C3690" t="str">
            <v>Royal Sunangel</v>
          </cell>
          <cell r="D3690" t="str">
            <v>Heliangelus regalis</v>
          </cell>
          <cell r="E3690" t="str">
            <v>Fitzpatrick, Willard &amp; Terborgh, 1979</v>
          </cell>
          <cell r="F3690" t="str">
            <v>R</v>
          </cell>
          <cell r="G3690" t="str">
            <v>EN</v>
          </cell>
          <cell r="P3690" t="str">
            <v>Y</v>
          </cell>
          <cell r="Q3690" t="str">
            <v>Y</v>
          </cell>
          <cell r="R3690" t="str">
            <v>Y</v>
          </cell>
        </row>
        <row r="3691">
          <cell r="C3691" t="str">
            <v>Black-breasted Puffleg</v>
          </cell>
          <cell r="D3691" t="str">
            <v>Eriocnemis nigrivestis</v>
          </cell>
          <cell r="E3691" t="str">
            <v>(Bourcier &amp; Mulsant, 1852)</v>
          </cell>
          <cell r="F3691" t="str">
            <v>R</v>
          </cell>
          <cell r="G3691" t="str">
            <v>CR</v>
          </cell>
          <cell r="P3691" t="str">
            <v>Y</v>
          </cell>
          <cell r="Q3691" t="str">
            <v>Y</v>
          </cell>
          <cell r="R3691" t="str">
            <v>Y</v>
          </cell>
        </row>
        <row r="3692">
          <cell r="C3692" t="str">
            <v>Glowing Puffleg</v>
          </cell>
          <cell r="D3692" t="str">
            <v>Eriocnemis vestita</v>
          </cell>
          <cell r="E3692" t="str">
            <v>(Lesson, 1838)</v>
          </cell>
          <cell r="F3692" t="str">
            <v>R</v>
          </cell>
          <cell r="G3692" t="str">
            <v>LC</v>
          </cell>
          <cell r="P3692" t="str">
            <v>Y</v>
          </cell>
          <cell r="Q3692" t="str">
            <v>Y</v>
          </cell>
          <cell r="R3692" t="str">
            <v>Y</v>
          </cell>
          <cell r="V3692" t="str">
            <v>Eriocnemis vestitus (10); Eriocnemis vestitus (11)</v>
          </cell>
          <cell r="X3692" t="str">
            <v>Gender agreement of species name follows David and Gosselin (2002b).</v>
          </cell>
        </row>
        <row r="3693">
          <cell r="C3693" t="str">
            <v>Gorgeted Puffleg</v>
          </cell>
          <cell r="D3693" t="str">
            <v>Eriocnemis isabellae</v>
          </cell>
          <cell r="E3693" t="str">
            <v>Cortes-Diago et al., 2007</v>
          </cell>
          <cell r="F3693" t="str">
            <v>R</v>
          </cell>
          <cell r="G3693" t="str">
            <v>CR</v>
          </cell>
          <cell r="P3693" t="str">
            <v>Y</v>
          </cell>
        </row>
        <row r="3694">
          <cell r="C3694" t="str">
            <v>Turquoise-throated Puffleg</v>
          </cell>
          <cell r="D3694" t="str">
            <v>Eriocnemis godini</v>
          </cell>
          <cell r="E3694" t="str">
            <v>(Bourcier, 1851)</v>
          </cell>
          <cell r="F3694" t="str">
            <v>R</v>
          </cell>
          <cell r="G3694" t="str">
            <v>CR</v>
          </cell>
          <cell r="P3694" t="str">
            <v>Y</v>
          </cell>
          <cell r="Q3694" t="str">
            <v>Y</v>
          </cell>
          <cell r="R3694" t="str">
            <v>Y</v>
          </cell>
        </row>
        <row r="3695">
          <cell r="C3695" t="str">
            <v>Sapphire-vented Puffleg</v>
          </cell>
          <cell r="D3695" t="str">
            <v>Eriocnemis luciani</v>
          </cell>
          <cell r="E3695" t="str">
            <v>(Bourcier, 1847)</v>
          </cell>
          <cell r="F3695" t="str">
            <v>R</v>
          </cell>
          <cell r="G3695" t="str">
            <v>LC</v>
          </cell>
          <cell r="P3695" t="str">
            <v>Y</v>
          </cell>
          <cell r="Q3695" t="str">
            <v>Y</v>
          </cell>
          <cell r="R3695" t="str">
            <v>Y</v>
          </cell>
        </row>
        <row r="3696">
          <cell r="C3696" t="str">
            <v>Coppery-bellied Puffleg</v>
          </cell>
          <cell r="D3696" t="str">
            <v>Eriocnemis cupreoventris</v>
          </cell>
          <cell r="E3696" t="str">
            <v>(Fraser, 1840)</v>
          </cell>
          <cell r="F3696" t="str">
            <v>R</v>
          </cell>
          <cell r="G3696" t="str">
            <v>NT</v>
          </cell>
          <cell r="P3696" t="str">
            <v>Y</v>
          </cell>
          <cell r="Q3696" t="str">
            <v>Y</v>
          </cell>
          <cell r="R3696" t="str">
            <v>Y</v>
          </cell>
        </row>
        <row r="3697">
          <cell r="C3697" t="str">
            <v>Golden-breasted Puffleg</v>
          </cell>
          <cell r="D3697" t="str">
            <v>Eriocnemis mosquera</v>
          </cell>
          <cell r="E3697" t="str">
            <v>(DeLattre &amp; Bourcier, 1846)</v>
          </cell>
          <cell r="F3697" t="str">
            <v>R</v>
          </cell>
          <cell r="G3697" t="str">
            <v>LC</v>
          </cell>
          <cell r="P3697" t="str">
            <v>Y</v>
          </cell>
          <cell r="Q3697" t="str">
            <v>Y</v>
          </cell>
          <cell r="R3697" t="str">
            <v>Y</v>
          </cell>
        </row>
        <row r="3698">
          <cell r="C3698" t="str">
            <v>Blue-capped Puffleg</v>
          </cell>
          <cell r="D3698" t="str">
            <v>Eriocnemis glaucopoides</v>
          </cell>
          <cell r="E3698" t="str">
            <v>(d'Orbigny &amp; Lafresnaye, 1838)</v>
          </cell>
          <cell r="F3698" t="str">
            <v>R</v>
          </cell>
          <cell r="G3698" t="str">
            <v>LC</v>
          </cell>
          <cell r="P3698" t="str">
            <v>Y</v>
          </cell>
          <cell r="Q3698" t="str">
            <v>Y</v>
          </cell>
          <cell r="R3698" t="str">
            <v>Y</v>
          </cell>
        </row>
        <row r="3699">
          <cell r="C3699" t="str">
            <v>Colourful Puffleg</v>
          </cell>
          <cell r="D3699" t="str">
            <v>Eriocnemis mirabilis</v>
          </cell>
          <cell r="E3699" t="str">
            <v>Meyer de Schauensee, 1967</v>
          </cell>
          <cell r="F3699" t="str">
            <v>R</v>
          </cell>
          <cell r="G3699" t="str">
            <v>CR</v>
          </cell>
          <cell r="P3699" t="str">
            <v>Y</v>
          </cell>
          <cell r="Q3699" t="str">
            <v>Y</v>
          </cell>
          <cell r="R3699" t="str">
            <v>Y</v>
          </cell>
          <cell r="W3699" t="str">
            <v>Colorful Puffleg (9); Colorful Puffleg (10); Colorful Puffleg (11); Colorful Puffleg (15)</v>
          </cell>
        </row>
        <row r="3700">
          <cell r="C3700" t="str">
            <v>Emerald-bellied Puffleg</v>
          </cell>
          <cell r="D3700" t="str">
            <v>Eriocnemis alinae</v>
          </cell>
          <cell r="E3700" t="str">
            <v>(Bourcier, 1842)</v>
          </cell>
          <cell r="F3700" t="str">
            <v>R</v>
          </cell>
          <cell r="G3700" t="str">
            <v>LC</v>
          </cell>
          <cell r="P3700" t="str">
            <v>Y</v>
          </cell>
          <cell r="Q3700" t="str">
            <v>Y</v>
          </cell>
          <cell r="R3700" t="str">
            <v>Y</v>
          </cell>
        </row>
        <row r="3701">
          <cell r="C3701" t="str">
            <v>Black-thighed Puffleg</v>
          </cell>
          <cell r="D3701" t="str">
            <v>Eriocnemis derbyi</v>
          </cell>
          <cell r="E3701" t="str">
            <v>(DeLattre &amp; Bourcier, 1846)</v>
          </cell>
          <cell r="F3701" t="str">
            <v>R</v>
          </cell>
          <cell r="G3701" t="str">
            <v>NT</v>
          </cell>
          <cell r="P3701" t="str">
            <v>Y</v>
          </cell>
          <cell r="Q3701" t="str">
            <v>Y</v>
          </cell>
          <cell r="R3701" t="str">
            <v>Y</v>
          </cell>
        </row>
        <row r="3702">
          <cell r="D3702" t="str">
            <v>Haplophaedia aureliae</v>
          </cell>
          <cell r="E3702" t="str">
            <v>(Bourcier &amp; Mulsant, 1846)</v>
          </cell>
          <cell r="F3702" t="str">
            <v>NR</v>
          </cell>
          <cell r="G3702" t="str">
            <v>NR</v>
          </cell>
          <cell r="Q3702" t="str">
            <v>Y</v>
          </cell>
          <cell r="R3702" t="str">
            <v>Y</v>
          </cell>
          <cell r="X3702" t="str">
            <v>Haplophaedia aureliae (Sibley and Monroe 1990, 1993) has been split into H. aureliae and H. assimilis following SACC (2005).</v>
          </cell>
        </row>
        <row r="3703">
          <cell r="C3703" t="str">
            <v>Greenish Puffleg</v>
          </cell>
          <cell r="D3703" t="str">
            <v>Haplophaedia aureliae</v>
          </cell>
          <cell r="E3703" t="str">
            <v>(Bourcier &amp; Mulsant, 1846)</v>
          </cell>
          <cell r="F3703" t="str">
            <v>R</v>
          </cell>
          <cell r="G3703" t="str">
            <v>LC</v>
          </cell>
          <cell r="I3703" t="str">
            <v>Y</v>
          </cell>
          <cell r="P3703" t="str">
            <v>Y</v>
          </cell>
          <cell r="X3703" t="str">
            <v>Haplophaedia aureliae (Sibley and Monroe 1990, 1993) has been split into H. aureliae and H. assimilis following SACC (2005).</v>
          </cell>
        </row>
        <row r="3704">
          <cell r="C3704" t="str">
            <v>Buff-thighed Puffleg</v>
          </cell>
          <cell r="D3704" t="str">
            <v>Haplophaedia assimilis</v>
          </cell>
          <cell r="E3704" t="str">
            <v>(Elliot, 1876)</v>
          </cell>
          <cell r="F3704" t="str">
            <v>R</v>
          </cell>
          <cell r="G3704" t="str">
            <v>LC</v>
          </cell>
          <cell r="P3704" t="str">
            <v>Y</v>
          </cell>
          <cell r="X3704" t="str">
            <v>Haplophaedia aureliae (Sibley and Monroe 1990, 1993) has been split into H. aureliae and H. assimilis following SACC (2005).</v>
          </cell>
        </row>
        <row r="3705">
          <cell r="C3705" t="str">
            <v>Hoary Puffleg</v>
          </cell>
          <cell r="D3705" t="str">
            <v>Haplophaedia lugens</v>
          </cell>
          <cell r="E3705" t="str">
            <v>(Gould, 1851)</v>
          </cell>
          <cell r="F3705" t="str">
            <v>R</v>
          </cell>
          <cell r="G3705" t="str">
            <v>NT</v>
          </cell>
          <cell r="P3705" t="str">
            <v>Y</v>
          </cell>
          <cell r="Q3705" t="str">
            <v>Y</v>
          </cell>
          <cell r="R3705" t="str">
            <v>Y</v>
          </cell>
        </row>
        <row r="3706">
          <cell r="C3706" t="str">
            <v>Purple-bibbed Whitetip</v>
          </cell>
          <cell r="D3706" t="str">
            <v>Urosticte benjamini</v>
          </cell>
          <cell r="E3706" t="str">
            <v>(Bourcier, 1851)</v>
          </cell>
          <cell r="F3706" t="str">
            <v>R</v>
          </cell>
          <cell r="G3706" t="str">
            <v>LC</v>
          </cell>
          <cell r="P3706" t="str">
            <v>Y</v>
          </cell>
          <cell r="Q3706" t="str">
            <v>Y</v>
          </cell>
          <cell r="R3706" t="str">
            <v>Y</v>
          </cell>
        </row>
        <row r="3707">
          <cell r="C3707" t="str">
            <v>Rufous-vented Whitetip</v>
          </cell>
          <cell r="D3707" t="str">
            <v>Urosticte ruficrissa</v>
          </cell>
          <cell r="E3707" t="str">
            <v>Lawrence, 1864</v>
          </cell>
          <cell r="F3707" t="str">
            <v>R</v>
          </cell>
          <cell r="G3707" t="str">
            <v>LC</v>
          </cell>
          <cell r="P3707" t="str">
            <v>Y</v>
          </cell>
          <cell r="Q3707" t="str">
            <v>Y</v>
          </cell>
          <cell r="R3707" t="str">
            <v>Y</v>
          </cell>
        </row>
        <row r="3708">
          <cell r="C3708" t="str">
            <v>Booted Racket-tail</v>
          </cell>
          <cell r="D3708" t="str">
            <v>Ocreatus underwoodii</v>
          </cell>
          <cell r="E3708" t="str">
            <v>(Lesson, 1832)</v>
          </cell>
          <cell r="F3708" t="str">
            <v>R</v>
          </cell>
          <cell r="G3708" t="str">
            <v>LC</v>
          </cell>
          <cell r="P3708" t="str">
            <v>Y</v>
          </cell>
          <cell r="Q3708" t="str">
            <v>Y</v>
          </cell>
          <cell r="R3708" t="str">
            <v>Y</v>
          </cell>
        </row>
        <row r="3709">
          <cell r="C3709" t="str">
            <v>Black-tailed Trainbearer</v>
          </cell>
          <cell r="D3709" t="str">
            <v>Lesbia victoriae</v>
          </cell>
          <cell r="E3709" t="str">
            <v>(Bourcier &amp; Mulsant, 1846)</v>
          </cell>
          <cell r="F3709" t="str">
            <v>R</v>
          </cell>
          <cell r="G3709" t="str">
            <v>LC</v>
          </cell>
          <cell r="P3709" t="str">
            <v>Y</v>
          </cell>
          <cell r="Q3709" t="str">
            <v>Y</v>
          </cell>
          <cell r="R3709" t="str">
            <v>Y</v>
          </cell>
        </row>
        <row r="3710">
          <cell r="C3710" t="str">
            <v>Green-tailed Trainbearer</v>
          </cell>
          <cell r="D3710" t="str">
            <v>Lesbia nuna</v>
          </cell>
          <cell r="E3710" t="str">
            <v>(Lesson, 1832)</v>
          </cell>
          <cell r="F3710" t="str">
            <v>R</v>
          </cell>
          <cell r="G3710" t="str">
            <v>LC</v>
          </cell>
          <cell r="P3710" t="str">
            <v>Y</v>
          </cell>
          <cell r="Q3710" t="str">
            <v>Y</v>
          </cell>
          <cell r="R3710" t="str">
            <v>Y</v>
          </cell>
        </row>
        <row r="3711">
          <cell r="C3711" t="str">
            <v>Red-tailed Comet</v>
          </cell>
          <cell r="D3711" t="str">
            <v>Sappho sparganura</v>
          </cell>
          <cell r="E3711" t="str">
            <v>(Shaw, 1812)</v>
          </cell>
          <cell r="F3711" t="str">
            <v>R</v>
          </cell>
          <cell r="G3711" t="str">
            <v>LC</v>
          </cell>
          <cell r="P3711" t="str">
            <v>Y</v>
          </cell>
          <cell r="Q3711" t="str">
            <v>Y</v>
          </cell>
          <cell r="R3711" t="str">
            <v>Y</v>
          </cell>
        </row>
        <row r="3712">
          <cell r="C3712" t="str">
            <v>Bronze-tailed Comet</v>
          </cell>
          <cell r="D3712" t="str">
            <v>Polyonymus caroli</v>
          </cell>
          <cell r="E3712" t="str">
            <v>(Bourcier, 1847)</v>
          </cell>
          <cell r="F3712" t="str">
            <v>R</v>
          </cell>
          <cell r="G3712" t="str">
            <v>LC</v>
          </cell>
          <cell r="P3712" t="str">
            <v>Y</v>
          </cell>
          <cell r="Q3712" t="str">
            <v>Y</v>
          </cell>
          <cell r="R3712" t="str">
            <v>Y</v>
          </cell>
        </row>
        <row r="3713">
          <cell r="C3713" t="str">
            <v>Purple-backed Thornbill</v>
          </cell>
          <cell r="D3713" t="str">
            <v>Ramphomicron microrhynchum</v>
          </cell>
          <cell r="E3713" t="str">
            <v>(Boissonneau, 1839)</v>
          </cell>
          <cell r="F3713" t="str">
            <v>R</v>
          </cell>
          <cell r="G3713" t="str">
            <v>LC</v>
          </cell>
          <cell r="P3713" t="str">
            <v>Y</v>
          </cell>
          <cell r="Q3713" t="str">
            <v>Y</v>
          </cell>
          <cell r="R3713" t="str">
            <v>Y</v>
          </cell>
        </row>
        <row r="3714">
          <cell r="C3714" t="str">
            <v>Black-backed Thornbill</v>
          </cell>
          <cell r="D3714" t="str">
            <v>Ramphomicron dorsale</v>
          </cell>
          <cell r="E3714" t="str">
            <v>Salvin &amp; Godman, 1880</v>
          </cell>
          <cell r="F3714" t="str">
            <v>R</v>
          </cell>
          <cell r="G3714" t="str">
            <v>LC</v>
          </cell>
          <cell r="P3714" t="str">
            <v>Y</v>
          </cell>
          <cell r="Q3714" t="str">
            <v>Y</v>
          </cell>
          <cell r="R3714" t="str">
            <v>Y</v>
          </cell>
        </row>
        <row r="3715">
          <cell r="C3715" t="str">
            <v>Bearded Mountaineer</v>
          </cell>
          <cell r="D3715" t="str">
            <v>Oreonympha nobilis</v>
          </cell>
          <cell r="E3715" t="str">
            <v>Gould, 1869</v>
          </cell>
          <cell r="F3715" t="str">
            <v>R</v>
          </cell>
          <cell r="G3715" t="str">
            <v>LC</v>
          </cell>
          <cell r="P3715" t="str">
            <v>Y</v>
          </cell>
          <cell r="Q3715" t="str">
            <v>Y</v>
          </cell>
          <cell r="R3715" t="str">
            <v>Y</v>
          </cell>
        </row>
        <row r="3716">
          <cell r="C3716" t="str">
            <v>Bearded Helmetcrest</v>
          </cell>
          <cell r="D3716" t="str">
            <v>Oxypogon guerinii</v>
          </cell>
          <cell r="E3716" t="str">
            <v>(Boissonneau, 1840)</v>
          </cell>
          <cell r="F3716" t="str">
            <v>R</v>
          </cell>
          <cell r="G3716" t="str">
            <v>LC</v>
          </cell>
          <cell r="P3716" t="str">
            <v>Y</v>
          </cell>
          <cell r="Q3716" t="str">
            <v>Y</v>
          </cell>
          <cell r="R3716" t="str">
            <v>Y</v>
          </cell>
        </row>
        <row r="3717">
          <cell r="C3717" t="str">
            <v>Viridian Metaltail</v>
          </cell>
          <cell r="D3717" t="str">
            <v>Metallura williami</v>
          </cell>
          <cell r="E3717" t="str">
            <v>(DeLattre &amp; Bourcier, 1846)</v>
          </cell>
          <cell r="F3717" t="str">
            <v>R</v>
          </cell>
          <cell r="G3717" t="str">
            <v>LC</v>
          </cell>
          <cell r="P3717" t="str">
            <v>Y</v>
          </cell>
          <cell r="Q3717" t="str">
            <v>Y</v>
          </cell>
          <cell r="R3717" t="str">
            <v>Y</v>
          </cell>
        </row>
        <row r="3718">
          <cell r="C3718" t="str">
            <v>Violet-throated Metaltail</v>
          </cell>
          <cell r="D3718" t="str">
            <v>Metallura baroni</v>
          </cell>
          <cell r="E3718" t="str">
            <v>Salvin, 1893</v>
          </cell>
          <cell r="F3718" t="str">
            <v>R</v>
          </cell>
          <cell r="G3718" t="str">
            <v>EN</v>
          </cell>
          <cell r="P3718" t="str">
            <v>Y</v>
          </cell>
          <cell r="Q3718" t="str">
            <v>Y</v>
          </cell>
          <cell r="R3718" t="str">
            <v>Y</v>
          </cell>
        </row>
        <row r="3719">
          <cell r="C3719" t="str">
            <v>Neblina Metaltail</v>
          </cell>
          <cell r="D3719" t="str">
            <v>Metallura odomae</v>
          </cell>
          <cell r="E3719" t="str">
            <v>Graves, 1980</v>
          </cell>
          <cell r="F3719" t="str">
            <v>R</v>
          </cell>
          <cell r="G3719" t="str">
            <v>NT</v>
          </cell>
          <cell r="P3719" t="str">
            <v>Y</v>
          </cell>
          <cell r="Q3719" t="str">
            <v>Y</v>
          </cell>
          <cell r="R3719" t="str">
            <v>Y</v>
          </cell>
        </row>
        <row r="3720">
          <cell r="C3720" t="str">
            <v>Coppery Metaltail</v>
          </cell>
          <cell r="D3720" t="str">
            <v>Metallura theresiae</v>
          </cell>
          <cell r="E3720" t="str">
            <v>Simon, 1902</v>
          </cell>
          <cell r="F3720" t="str">
            <v>R</v>
          </cell>
          <cell r="G3720" t="str">
            <v>LC</v>
          </cell>
          <cell r="P3720" t="str">
            <v>Y</v>
          </cell>
          <cell r="Q3720" t="str">
            <v>Y</v>
          </cell>
          <cell r="R3720" t="str">
            <v>Y</v>
          </cell>
        </row>
        <row r="3721">
          <cell r="C3721" t="str">
            <v>Fire-throated Metaltail</v>
          </cell>
          <cell r="D3721" t="str">
            <v>Metallura eupogon</v>
          </cell>
          <cell r="E3721" t="str">
            <v>(Cabanis, 1874)</v>
          </cell>
          <cell r="F3721" t="str">
            <v>R</v>
          </cell>
          <cell r="G3721" t="str">
            <v>LC</v>
          </cell>
          <cell r="P3721" t="str">
            <v>Y</v>
          </cell>
          <cell r="Q3721" t="str">
            <v>Y</v>
          </cell>
          <cell r="R3721" t="str">
            <v>Y</v>
          </cell>
          <cell r="W3721" t="str">
            <v>Fiery-throated Metaltail (15)</v>
          </cell>
        </row>
        <row r="3722">
          <cell r="C3722" t="str">
            <v>Scaled Metaltail</v>
          </cell>
          <cell r="D3722" t="str">
            <v>Metallura aeneocauda</v>
          </cell>
          <cell r="E3722" t="str">
            <v>(Gould, 1846)</v>
          </cell>
          <cell r="F3722" t="str">
            <v>R</v>
          </cell>
          <cell r="G3722" t="str">
            <v>LC</v>
          </cell>
          <cell r="P3722" t="str">
            <v>Y</v>
          </cell>
          <cell r="Q3722" t="str">
            <v>Y</v>
          </cell>
          <cell r="R3722" t="str">
            <v>Y</v>
          </cell>
        </row>
        <row r="3723">
          <cell r="C3723" t="str">
            <v>Black Metaltail</v>
          </cell>
          <cell r="D3723" t="str">
            <v>Metallura phoebe</v>
          </cell>
          <cell r="E3723" t="str">
            <v>(Lesson &amp; DeLattre, 1839)</v>
          </cell>
          <cell r="F3723" t="str">
            <v>R</v>
          </cell>
          <cell r="G3723" t="str">
            <v>LC</v>
          </cell>
          <cell r="P3723" t="str">
            <v>Y</v>
          </cell>
          <cell r="Q3723" t="str">
            <v>Y</v>
          </cell>
          <cell r="R3723" t="str">
            <v>Y</v>
          </cell>
        </row>
        <row r="3724">
          <cell r="C3724" t="str">
            <v>Tyrian Metaltail</v>
          </cell>
          <cell r="D3724" t="str">
            <v>Metallura tyrianthina</v>
          </cell>
          <cell r="E3724" t="str">
            <v>(Loddiges, 1832)</v>
          </cell>
          <cell r="F3724" t="str">
            <v>R</v>
          </cell>
          <cell r="G3724" t="str">
            <v>LC</v>
          </cell>
          <cell r="P3724" t="str">
            <v>Y</v>
          </cell>
          <cell r="Q3724" t="str">
            <v>Y</v>
          </cell>
          <cell r="R3724" t="str">
            <v>Y</v>
          </cell>
        </row>
        <row r="3725">
          <cell r="C3725" t="str">
            <v>Perija Metaltail</v>
          </cell>
          <cell r="D3725" t="str">
            <v>Metallura iracunda</v>
          </cell>
          <cell r="E3725" t="str">
            <v>Wetmore, 1947</v>
          </cell>
          <cell r="F3725" t="str">
            <v>R</v>
          </cell>
          <cell r="G3725" t="str">
            <v>EN</v>
          </cell>
          <cell r="P3725" t="str">
            <v>Y</v>
          </cell>
          <cell r="Q3725" t="str">
            <v>Y</v>
          </cell>
          <cell r="R3725" t="str">
            <v>Y</v>
          </cell>
          <cell r="W3725" t="str">
            <v>Perijá Metaltail (14)</v>
          </cell>
        </row>
        <row r="3726">
          <cell r="C3726" t="str">
            <v>Rufous-capped Thornbill</v>
          </cell>
          <cell r="D3726" t="str">
            <v>Chalcostigma ruficeps</v>
          </cell>
          <cell r="E3726" t="str">
            <v>(Gould, 1846)</v>
          </cell>
          <cell r="F3726" t="str">
            <v>R</v>
          </cell>
          <cell r="G3726" t="str">
            <v>LC</v>
          </cell>
          <cell r="P3726" t="str">
            <v>Y</v>
          </cell>
          <cell r="Q3726" t="str">
            <v>Y</v>
          </cell>
          <cell r="R3726" t="str">
            <v>Y</v>
          </cell>
        </row>
        <row r="3727">
          <cell r="C3727" t="str">
            <v>Olivaceous Thornbill</v>
          </cell>
          <cell r="D3727" t="str">
            <v>Chalcostigma olivaceum</v>
          </cell>
          <cell r="E3727" t="str">
            <v>(Lawrence, 1864)</v>
          </cell>
          <cell r="F3727" t="str">
            <v>R</v>
          </cell>
          <cell r="G3727" t="str">
            <v>LC</v>
          </cell>
          <cell r="P3727" t="str">
            <v>Y</v>
          </cell>
          <cell r="Q3727" t="str">
            <v>Y</v>
          </cell>
          <cell r="R3727" t="str">
            <v>Y</v>
          </cell>
        </row>
        <row r="3728">
          <cell r="C3728" t="str">
            <v>Blue-mantled Thornbill</v>
          </cell>
          <cell r="D3728" t="str">
            <v>Chalcostigma stanleyi</v>
          </cell>
          <cell r="E3728" t="str">
            <v>(Bourcier, 1851)</v>
          </cell>
          <cell r="F3728" t="str">
            <v>R</v>
          </cell>
          <cell r="G3728" t="str">
            <v>LC</v>
          </cell>
          <cell r="P3728" t="str">
            <v>Y</v>
          </cell>
          <cell r="Q3728" t="str">
            <v>Y</v>
          </cell>
          <cell r="R3728" t="str">
            <v>Y</v>
          </cell>
        </row>
        <row r="3729">
          <cell r="C3729" t="str">
            <v>Bronze-tailed Thornbill</v>
          </cell>
          <cell r="D3729" t="str">
            <v>Chalcostigma heteropogon</v>
          </cell>
          <cell r="E3729" t="str">
            <v>(Boissonneau, 1839)</v>
          </cell>
          <cell r="F3729" t="str">
            <v>R</v>
          </cell>
          <cell r="G3729" t="str">
            <v>LC</v>
          </cell>
          <cell r="P3729" t="str">
            <v>Y</v>
          </cell>
          <cell r="Q3729" t="str">
            <v>Y</v>
          </cell>
          <cell r="R3729" t="str">
            <v>Y</v>
          </cell>
        </row>
        <row r="3730">
          <cell r="C3730" t="str">
            <v>Rainbow-bearded Thornbill</v>
          </cell>
          <cell r="D3730" t="str">
            <v>Chalcostigma herrani</v>
          </cell>
          <cell r="E3730" t="str">
            <v>(DeLattre &amp; Bourcier, 1846)</v>
          </cell>
          <cell r="F3730" t="str">
            <v>R</v>
          </cell>
          <cell r="G3730" t="str">
            <v>LC</v>
          </cell>
          <cell r="P3730" t="str">
            <v>Y</v>
          </cell>
          <cell r="Q3730" t="str">
            <v>Y</v>
          </cell>
          <cell r="R3730" t="str">
            <v>Y</v>
          </cell>
        </row>
        <row r="3731">
          <cell r="C3731" t="str">
            <v>Mountain Avocetbill</v>
          </cell>
          <cell r="D3731" t="str">
            <v>Opisthoprora euryptera</v>
          </cell>
          <cell r="E3731" t="str">
            <v>(Loddiges, 1832)</v>
          </cell>
          <cell r="F3731" t="str">
            <v>R</v>
          </cell>
          <cell r="G3731" t="str">
            <v>LC</v>
          </cell>
          <cell r="P3731" t="str">
            <v>Y</v>
          </cell>
          <cell r="Q3731" t="str">
            <v>Y</v>
          </cell>
          <cell r="R3731" t="str">
            <v>Y</v>
          </cell>
        </row>
        <row r="3732">
          <cell r="C3732" t="str">
            <v>Grey-bellied Comet</v>
          </cell>
          <cell r="D3732" t="str">
            <v>Taphrolesbia griseiventris</v>
          </cell>
          <cell r="E3732" t="str">
            <v>(Taczanowski, 1883)</v>
          </cell>
          <cell r="F3732" t="str">
            <v>R</v>
          </cell>
          <cell r="G3732" t="str">
            <v>EN</v>
          </cell>
          <cell r="P3732" t="str">
            <v>Y</v>
          </cell>
          <cell r="Q3732" t="str">
            <v>Y</v>
          </cell>
          <cell r="R3732" t="str">
            <v>Y</v>
          </cell>
          <cell r="W3732" t="str">
            <v>Gray-bellied Comet (9)</v>
          </cell>
        </row>
        <row r="3733">
          <cell r="D3733" t="str">
            <v>Aglaiocercus kingi</v>
          </cell>
          <cell r="E3733" t="str">
            <v>(Hartert, 1898)</v>
          </cell>
          <cell r="F3733" t="str">
            <v>NR</v>
          </cell>
          <cell r="G3733" t="str">
            <v>NR</v>
          </cell>
          <cell r="Q3733" t="str">
            <v>Y</v>
          </cell>
          <cell r="R3733" t="str">
            <v>Y</v>
          </cell>
          <cell r="X3733" t="str">
            <v>Aglaiocercus kingi (Sibley and Monroe 1990, 1993) has been split into A. kingi and A. berlepschi following SACC (2005).</v>
          </cell>
        </row>
        <row r="3734">
          <cell r="C3734" t="str">
            <v>Long-tailed Sylph</v>
          </cell>
          <cell r="D3734" t="str">
            <v>Aglaiocercus kingi</v>
          </cell>
          <cell r="E3734" t="str">
            <v>(Hartert, 1898)</v>
          </cell>
          <cell r="F3734" t="str">
            <v>R</v>
          </cell>
          <cell r="G3734" t="str">
            <v>LC</v>
          </cell>
          <cell r="P3734" t="str">
            <v>Y</v>
          </cell>
          <cell r="X3734" t="str">
            <v>Aglaiocercus kingi (Sibley and Monroe 1990, 1993) has been split into A. kingi and A. berlepschi following SACC (2005).</v>
          </cell>
        </row>
        <row r="3735">
          <cell r="C3735" t="str">
            <v>Venezuelan Sylph</v>
          </cell>
          <cell r="D3735" t="str">
            <v>Aglaiocercus berlepschi</v>
          </cell>
          <cell r="E3735" t="str">
            <v>(E. Hartert, 1898)</v>
          </cell>
          <cell r="F3735" t="str">
            <v>R</v>
          </cell>
          <cell r="G3735" t="str">
            <v>EN</v>
          </cell>
          <cell r="P3735" t="str">
            <v>Y</v>
          </cell>
          <cell r="X3735" t="str">
            <v>Aglaiocercus kingi (Sibley and Monroe 1990, 1993) has been split into A. kingi and A. berlepschi following SACC (2005).</v>
          </cell>
        </row>
        <row r="3736">
          <cell r="C3736" t="str">
            <v>Violet-tailed Sylph</v>
          </cell>
          <cell r="D3736" t="str">
            <v>Aglaiocercus coelestis</v>
          </cell>
          <cell r="E3736" t="str">
            <v>(Gould, 1861)</v>
          </cell>
          <cell r="F3736" t="str">
            <v>R</v>
          </cell>
          <cell r="G3736" t="str">
            <v>LC</v>
          </cell>
          <cell r="P3736" t="str">
            <v>Y</v>
          </cell>
          <cell r="Q3736" t="str">
            <v>Y</v>
          </cell>
          <cell r="R3736" t="str">
            <v>Y</v>
          </cell>
        </row>
        <row r="3737">
          <cell r="C3737" t="str">
            <v>Hooded Visorbearer</v>
          </cell>
          <cell r="D3737" t="str">
            <v>Augastes lumachella</v>
          </cell>
          <cell r="E3737" t="str">
            <v>(Lesson, 1838)</v>
          </cell>
          <cell r="F3737" t="str">
            <v>R</v>
          </cell>
          <cell r="G3737" t="str">
            <v>NT</v>
          </cell>
          <cell r="P3737" t="str">
            <v>Y</v>
          </cell>
          <cell r="Q3737" t="str">
            <v>Y</v>
          </cell>
          <cell r="R3737" t="str">
            <v>Y</v>
          </cell>
          <cell r="V3737" t="str">
            <v>Augastes lumachellus (10); Augastes lumachellus (11)</v>
          </cell>
          <cell r="X3737" t="str">
            <v>Gender agreement of species name follows David and Gosselin (2002a).</v>
          </cell>
        </row>
        <row r="3738">
          <cell r="C3738" t="str">
            <v>Hyacinth Visorbearer</v>
          </cell>
          <cell r="D3738" t="str">
            <v>Augastes scutatus</v>
          </cell>
          <cell r="E3738" t="str">
            <v>(Temminck, 1822)</v>
          </cell>
          <cell r="F3738" t="str">
            <v>R</v>
          </cell>
          <cell r="G3738" t="str">
            <v>NT</v>
          </cell>
          <cell r="P3738" t="str">
            <v>Y</v>
          </cell>
          <cell r="Q3738" t="str">
            <v>Y</v>
          </cell>
          <cell r="R3738" t="str">
            <v>Y</v>
          </cell>
        </row>
        <row r="3739">
          <cell r="C3739" t="str">
            <v>Wedge-billed Hummingbird</v>
          </cell>
          <cell r="D3739" t="str">
            <v>Schistes geoffroyi</v>
          </cell>
          <cell r="E3739" t="str">
            <v>(Bourcier, 1843)</v>
          </cell>
          <cell r="F3739" t="str">
            <v>R</v>
          </cell>
          <cell r="G3739" t="str">
            <v>LC</v>
          </cell>
          <cell r="P3739" t="str">
            <v>Y</v>
          </cell>
          <cell r="Q3739" t="str">
            <v>Y</v>
          </cell>
          <cell r="R3739" t="str">
            <v>Y</v>
          </cell>
          <cell r="V3739" t="str">
            <v>Augastes geoffroyi (10)</v>
          </cell>
        </row>
        <row r="3740">
          <cell r="C3740" t="str">
            <v>Purple-crowned Fairy</v>
          </cell>
          <cell r="D3740" t="str">
            <v>Heliothryx barroti</v>
          </cell>
          <cell r="E3740" t="str">
            <v>(Bourcier, 1843)</v>
          </cell>
          <cell r="F3740" t="str">
            <v>R</v>
          </cell>
          <cell r="G3740" t="str">
            <v>LC</v>
          </cell>
          <cell r="I3740" t="str">
            <v>Y</v>
          </cell>
          <cell r="P3740" t="str">
            <v>Y</v>
          </cell>
          <cell r="Q3740" t="str">
            <v>Y</v>
          </cell>
          <cell r="R3740" t="str">
            <v>Y</v>
          </cell>
        </row>
        <row r="3741">
          <cell r="C3741" t="str">
            <v>Black-eared Fairy</v>
          </cell>
          <cell r="D3741" t="str">
            <v>Heliothryx auritus</v>
          </cell>
          <cell r="E3741" t="str">
            <v>(Gmelin, 1788)</v>
          </cell>
          <cell r="F3741" t="str">
            <v>R</v>
          </cell>
          <cell r="G3741" t="str">
            <v>LC</v>
          </cell>
          <cell r="P3741" t="str">
            <v>Y</v>
          </cell>
          <cell r="Q3741" t="str">
            <v>Y</v>
          </cell>
          <cell r="R3741" t="str">
            <v>Y</v>
          </cell>
          <cell r="V3741" t="str">
            <v>Heliothryx aurita (10); Heliothryx aurita (11)</v>
          </cell>
          <cell r="X3741" t="str">
            <v>Gender agreement of species name follows David and Gosselin (2002b).</v>
          </cell>
        </row>
        <row r="3742">
          <cell r="C3742" t="str">
            <v>Horned Sungem</v>
          </cell>
          <cell r="D3742" t="str">
            <v>Heliactin bilophus</v>
          </cell>
          <cell r="E3742" t="str">
            <v>(Temminck, 1820)</v>
          </cell>
          <cell r="F3742" t="str">
            <v>R</v>
          </cell>
          <cell r="G3742" t="str">
            <v>LC</v>
          </cell>
          <cell r="P3742" t="str">
            <v>Y</v>
          </cell>
          <cell r="Q3742" t="str">
            <v>Y</v>
          </cell>
          <cell r="R3742" t="str">
            <v>Y</v>
          </cell>
          <cell r="V3742" t="str">
            <v>Heliactin cornuta (10); Heliactin bilophum (11)</v>
          </cell>
          <cell r="X3742" t="str">
            <v>Gender agreement of species name follows David and Gosselin (2002a).</v>
          </cell>
        </row>
        <row r="3743">
          <cell r="C3743" t="str">
            <v>Marvellous Spatuletail</v>
          </cell>
          <cell r="D3743" t="str">
            <v>Loddigesia mirabilis</v>
          </cell>
          <cell r="E3743" t="str">
            <v>(Bourcier, 1847)</v>
          </cell>
          <cell r="F3743" t="str">
            <v>R</v>
          </cell>
          <cell r="G3743" t="str">
            <v>EN</v>
          </cell>
          <cell r="P3743" t="str">
            <v>Y</v>
          </cell>
          <cell r="Q3743" t="str">
            <v>Y</v>
          </cell>
          <cell r="R3743" t="str">
            <v>Y</v>
          </cell>
          <cell r="W3743" t="str">
            <v>Marvelous Spatuletail (9); Marvelous Spatuletail (15)</v>
          </cell>
        </row>
        <row r="3744">
          <cell r="C3744" t="str">
            <v>Plain-capped Starthroat</v>
          </cell>
          <cell r="D3744" t="str">
            <v>Heliomaster constantii</v>
          </cell>
          <cell r="E3744" t="str">
            <v>(DeLattre, 1843)</v>
          </cell>
          <cell r="F3744" t="str">
            <v>R</v>
          </cell>
          <cell r="G3744" t="str">
            <v>LC</v>
          </cell>
          <cell r="I3744" t="str">
            <v>Y</v>
          </cell>
          <cell r="Q3744" t="str">
            <v>Y</v>
          </cell>
          <cell r="R3744" t="str">
            <v>Y</v>
          </cell>
        </row>
        <row r="3745">
          <cell r="C3745" t="str">
            <v>Long-billed Starthroat</v>
          </cell>
          <cell r="D3745" t="str">
            <v>Heliomaster longirostris</v>
          </cell>
          <cell r="E3745" t="str">
            <v>(Audebert &amp; Vieillot, 1801)</v>
          </cell>
          <cell r="F3745" t="str">
            <v>R</v>
          </cell>
          <cell r="G3745" t="str">
            <v>LC</v>
          </cell>
          <cell r="I3745" t="str">
            <v>Y</v>
          </cell>
          <cell r="P3745" t="str">
            <v>Y</v>
          </cell>
          <cell r="Q3745" t="str">
            <v>Y</v>
          </cell>
          <cell r="R3745" t="str">
            <v>Y</v>
          </cell>
        </row>
        <row r="3746">
          <cell r="C3746" t="str">
            <v>Stripe-breasted Starthroat</v>
          </cell>
          <cell r="D3746" t="str">
            <v>Heliomaster squamosus</v>
          </cell>
          <cell r="E3746" t="str">
            <v>(Temminck, 1823)</v>
          </cell>
          <cell r="F3746" t="str">
            <v>R</v>
          </cell>
          <cell r="G3746" t="str">
            <v>LC</v>
          </cell>
          <cell r="P3746" t="str">
            <v>Y</v>
          </cell>
          <cell r="Q3746" t="str">
            <v>Y</v>
          </cell>
          <cell r="R3746" t="str">
            <v>Y</v>
          </cell>
        </row>
        <row r="3747">
          <cell r="C3747" t="str">
            <v>Blue-tufted Starthroat</v>
          </cell>
          <cell r="D3747" t="str">
            <v>Heliomaster furcifer</v>
          </cell>
          <cell r="E3747" t="str">
            <v>(Shaw, 1812)</v>
          </cell>
          <cell r="F3747" t="str">
            <v>R</v>
          </cell>
          <cell r="G3747" t="str">
            <v>LC</v>
          </cell>
          <cell r="P3747" t="str">
            <v>Y</v>
          </cell>
          <cell r="Q3747" t="str">
            <v>Y</v>
          </cell>
          <cell r="R3747" t="str">
            <v>Y</v>
          </cell>
        </row>
        <row r="3748">
          <cell r="C3748" t="str">
            <v>Oasis Hummingbird</v>
          </cell>
          <cell r="D3748" t="str">
            <v>Rhodopis vesper</v>
          </cell>
          <cell r="E3748" t="str">
            <v>(Lesson, 1829)</v>
          </cell>
          <cell r="F3748" t="str">
            <v>R</v>
          </cell>
          <cell r="G3748" t="str">
            <v>LC</v>
          </cell>
          <cell r="P3748" t="str">
            <v>Y</v>
          </cell>
          <cell r="Q3748" t="str">
            <v>Y</v>
          </cell>
          <cell r="R3748" t="str">
            <v>Y</v>
          </cell>
        </row>
        <row r="3749">
          <cell r="C3749" t="str">
            <v>Peruvian Sheartail</v>
          </cell>
          <cell r="D3749" t="str">
            <v>Thaumastura cora</v>
          </cell>
          <cell r="E3749" t="str">
            <v>(Lesson, 1827)</v>
          </cell>
          <cell r="F3749" t="str">
            <v>R</v>
          </cell>
          <cell r="G3749" t="str">
            <v>LC</v>
          </cell>
          <cell r="P3749" t="str">
            <v>Y</v>
          </cell>
          <cell r="Q3749" t="str">
            <v>Y</v>
          </cell>
          <cell r="R3749" t="str">
            <v>Y</v>
          </cell>
        </row>
        <row r="3750">
          <cell r="C3750" t="str">
            <v>Sparkling-tailed Hummingbird</v>
          </cell>
          <cell r="D3750" t="str">
            <v>Tilmatura dupontii</v>
          </cell>
          <cell r="E3750" t="str">
            <v>(Lesson, 1832)</v>
          </cell>
          <cell r="F3750" t="str">
            <v>R</v>
          </cell>
          <cell r="G3750" t="str">
            <v>LC</v>
          </cell>
          <cell r="I3750" t="str">
            <v>Y</v>
          </cell>
          <cell r="Q3750" t="str">
            <v>Y</v>
          </cell>
          <cell r="R3750" t="str">
            <v>Y</v>
          </cell>
          <cell r="W3750" t="str">
            <v>Sparkling-tailed Woodstar (15)</v>
          </cell>
        </row>
        <row r="3751">
          <cell r="C3751" t="str">
            <v>Slender Sheartail</v>
          </cell>
          <cell r="D3751" t="str">
            <v>Doricha enicura</v>
          </cell>
          <cell r="E3751" t="str">
            <v>(Vieillot, 1818)</v>
          </cell>
          <cell r="F3751" t="str">
            <v>R</v>
          </cell>
          <cell r="G3751" t="str">
            <v>LC</v>
          </cell>
          <cell r="I3751" t="str">
            <v>Y</v>
          </cell>
          <cell r="Q3751" t="str">
            <v>Y</v>
          </cell>
          <cell r="R3751" t="str">
            <v>Y</v>
          </cell>
        </row>
        <row r="3752">
          <cell r="C3752" t="str">
            <v>Mexican Sheartail</v>
          </cell>
          <cell r="D3752" t="str">
            <v>Doricha eliza</v>
          </cell>
          <cell r="E3752" t="str">
            <v>(Lesson &amp; DeLattre, 1839)</v>
          </cell>
          <cell r="F3752" t="str">
            <v>R</v>
          </cell>
          <cell r="G3752" t="str">
            <v>NT</v>
          </cell>
          <cell r="I3752" t="str">
            <v>Y</v>
          </cell>
          <cell r="Q3752" t="str">
            <v>Y</v>
          </cell>
          <cell r="R3752" t="str">
            <v>Y</v>
          </cell>
        </row>
        <row r="3753">
          <cell r="C3753" t="str">
            <v>Bahama Woodstar</v>
          </cell>
          <cell r="D3753" t="str">
            <v>Calliphlox evelynae</v>
          </cell>
          <cell r="E3753" t="str">
            <v>(Bourcier, 1847)</v>
          </cell>
          <cell r="F3753" t="str">
            <v>R</v>
          </cell>
          <cell r="G3753" t="str">
            <v>LC</v>
          </cell>
          <cell r="I3753" t="str">
            <v>Y</v>
          </cell>
          <cell r="Q3753" t="str">
            <v>Y</v>
          </cell>
          <cell r="R3753" t="str">
            <v>Y</v>
          </cell>
          <cell r="V3753" t="str">
            <v>Philodice evelynae (11)</v>
          </cell>
        </row>
        <row r="3754">
          <cell r="C3754" t="str">
            <v>Magenta-throated Woodstar</v>
          </cell>
          <cell r="D3754" t="str">
            <v>Calliphlox bryantae</v>
          </cell>
          <cell r="E3754" t="str">
            <v>(Lawrence, 1867)</v>
          </cell>
          <cell r="F3754" t="str">
            <v>R</v>
          </cell>
          <cell r="G3754" t="str">
            <v>LC</v>
          </cell>
          <cell r="I3754" t="str">
            <v>Y</v>
          </cell>
          <cell r="Q3754" t="str">
            <v>Y</v>
          </cell>
          <cell r="R3754" t="str">
            <v>Y</v>
          </cell>
          <cell r="V3754" t="str">
            <v>Philodice bryantae (10); Philodice bryantae (11)</v>
          </cell>
        </row>
        <row r="3755">
          <cell r="C3755" t="str">
            <v>Purple-throated Woodstar</v>
          </cell>
          <cell r="D3755" t="str">
            <v>Calliphlox mitchellii</v>
          </cell>
          <cell r="E3755" t="str">
            <v>(Bourcier, 1847)</v>
          </cell>
          <cell r="F3755" t="str">
            <v>R</v>
          </cell>
          <cell r="G3755" t="str">
            <v>LC</v>
          </cell>
          <cell r="I3755" t="str">
            <v>Y</v>
          </cell>
          <cell r="P3755" t="str">
            <v>Y</v>
          </cell>
          <cell r="Q3755" t="str">
            <v>Y</v>
          </cell>
          <cell r="R3755" t="str">
            <v>Y</v>
          </cell>
          <cell r="V3755" t="str">
            <v>Philodice mitchellii (10); Philodice mitchellii (11)</v>
          </cell>
        </row>
        <row r="3756">
          <cell r="C3756" t="str">
            <v>Amethyst Woodstar</v>
          </cell>
          <cell r="D3756" t="str">
            <v>Calliphlox amethystina</v>
          </cell>
          <cell r="E3756" t="str">
            <v>(Boddaert, 1783)</v>
          </cell>
          <cell r="F3756" t="str">
            <v>R</v>
          </cell>
          <cell r="G3756" t="str">
            <v>LC</v>
          </cell>
          <cell r="P3756" t="str">
            <v>Y</v>
          </cell>
          <cell r="Q3756" t="str">
            <v>Y</v>
          </cell>
          <cell r="R3756" t="str">
            <v>Y</v>
          </cell>
        </row>
        <row r="3757">
          <cell r="C3757" t="str">
            <v>Slender-tailed Woodstar</v>
          </cell>
          <cell r="D3757" t="str">
            <v>Microstilbon burmeisteri</v>
          </cell>
          <cell r="E3757" t="str">
            <v>(Sclater, 1887)</v>
          </cell>
          <cell r="F3757" t="str">
            <v>R</v>
          </cell>
          <cell r="G3757" t="str">
            <v>LC</v>
          </cell>
          <cell r="P3757" t="str">
            <v>Y</v>
          </cell>
          <cell r="Q3757" t="str">
            <v>Y</v>
          </cell>
          <cell r="R3757" t="str">
            <v>Y</v>
          </cell>
        </row>
        <row r="3758">
          <cell r="C3758" t="str">
            <v>Lucifer Hummingbird</v>
          </cell>
          <cell r="D3758" t="str">
            <v>Calothorax lucifer</v>
          </cell>
          <cell r="E3758" t="str">
            <v>(Swainson, 1827)</v>
          </cell>
          <cell r="F3758" t="str">
            <v>R</v>
          </cell>
          <cell r="G3758" t="str">
            <v>LC</v>
          </cell>
          <cell r="I3758" t="str">
            <v>Y</v>
          </cell>
          <cell r="Q3758" t="str">
            <v>Y</v>
          </cell>
          <cell r="R3758" t="str">
            <v>Y</v>
          </cell>
          <cell r="W3758" t="str">
            <v>Lucifer Sheartail (15)</v>
          </cell>
        </row>
        <row r="3759">
          <cell r="C3759" t="str">
            <v>Beautiful Hummingbird</v>
          </cell>
          <cell r="D3759" t="str">
            <v>Calothorax pulcher</v>
          </cell>
          <cell r="E3759" t="str">
            <v>Gould, 1859</v>
          </cell>
          <cell r="F3759" t="str">
            <v>R</v>
          </cell>
          <cell r="G3759" t="str">
            <v>LC</v>
          </cell>
          <cell r="I3759" t="str">
            <v>Y</v>
          </cell>
          <cell r="Q3759" t="str">
            <v>Y</v>
          </cell>
          <cell r="R3759" t="str">
            <v>Y</v>
          </cell>
          <cell r="W3759" t="str">
            <v>Beautiful Sheartail (15)</v>
          </cell>
        </row>
        <row r="3760">
          <cell r="C3760" t="str">
            <v>Bee Hummingbird</v>
          </cell>
          <cell r="D3760" t="str">
            <v>Mellisuga helenae</v>
          </cell>
          <cell r="E3760" t="str">
            <v>(Lembeye, 1850)</v>
          </cell>
          <cell r="F3760" t="str">
            <v>R</v>
          </cell>
          <cell r="G3760" t="str">
            <v>NT</v>
          </cell>
          <cell r="I3760" t="str">
            <v>Y</v>
          </cell>
          <cell r="Q3760" t="str">
            <v>Y</v>
          </cell>
          <cell r="R3760" t="str">
            <v>Y</v>
          </cell>
          <cell r="V3760" t="str">
            <v>Calypte helenae (11)</v>
          </cell>
        </row>
        <row r="3761">
          <cell r="C3761" t="str">
            <v>Vervain Hummingbird</v>
          </cell>
          <cell r="D3761" t="str">
            <v>Mellisuga minima</v>
          </cell>
          <cell r="E3761" t="str">
            <v>(Linnaeus, 1758)</v>
          </cell>
          <cell r="F3761" t="str">
            <v>R</v>
          </cell>
          <cell r="G3761" t="str">
            <v>LC</v>
          </cell>
          <cell r="I3761" t="str">
            <v>Y</v>
          </cell>
          <cell r="Q3761" t="str">
            <v>Y</v>
          </cell>
          <cell r="R3761" t="str">
            <v>Y</v>
          </cell>
        </row>
        <row r="3762">
          <cell r="C3762" t="str">
            <v>Ruby-throated Hummingbird</v>
          </cell>
          <cell r="D3762" t="str">
            <v>Archilochus colubris</v>
          </cell>
          <cell r="E3762" t="str">
            <v>(Linnaeus, 1758)</v>
          </cell>
          <cell r="F3762" t="str">
            <v>R</v>
          </cell>
          <cell r="G3762" t="str">
            <v>LC</v>
          </cell>
          <cell r="I3762" t="str">
            <v>Y</v>
          </cell>
          <cell r="Q3762" t="str">
            <v>Y</v>
          </cell>
          <cell r="R3762" t="str">
            <v>Y</v>
          </cell>
        </row>
        <row r="3763">
          <cell r="C3763" t="str">
            <v>Black-chinned Hummingbird</v>
          </cell>
          <cell r="D3763" t="str">
            <v>Archilochus alexandri</v>
          </cell>
          <cell r="E3763" t="str">
            <v>(Bourcier &amp; Mulsant, 1846)</v>
          </cell>
          <cell r="F3763" t="str">
            <v>R</v>
          </cell>
          <cell r="G3763" t="str">
            <v>LC</v>
          </cell>
          <cell r="I3763" t="str">
            <v>Y</v>
          </cell>
          <cell r="Q3763" t="str">
            <v>Y</v>
          </cell>
          <cell r="R3763" t="str">
            <v>Y</v>
          </cell>
        </row>
        <row r="3764">
          <cell r="C3764" t="str">
            <v>Anna's Hummingbird</v>
          </cell>
          <cell r="D3764" t="str">
            <v>Calypte anna</v>
          </cell>
          <cell r="E3764" t="str">
            <v>(Lesson, 1829)</v>
          </cell>
          <cell r="F3764" t="str">
            <v>R</v>
          </cell>
          <cell r="G3764" t="str">
            <v>LC</v>
          </cell>
          <cell r="I3764" t="str">
            <v>Y</v>
          </cell>
          <cell r="Q3764" t="str">
            <v>Y</v>
          </cell>
          <cell r="R3764" t="str">
            <v>Y</v>
          </cell>
        </row>
        <row r="3765">
          <cell r="C3765" t="str">
            <v>Costa's Hummingbird</v>
          </cell>
          <cell r="D3765" t="str">
            <v>Calypte costae</v>
          </cell>
          <cell r="E3765" t="str">
            <v>(Bourcier, 1839)</v>
          </cell>
          <cell r="F3765" t="str">
            <v>R</v>
          </cell>
          <cell r="G3765" t="str">
            <v>LC</v>
          </cell>
          <cell r="I3765" t="str">
            <v>Y</v>
          </cell>
          <cell r="Q3765" t="str">
            <v>Y</v>
          </cell>
          <cell r="R3765" t="str">
            <v>Y</v>
          </cell>
        </row>
        <row r="3766">
          <cell r="C3766" t="str">
            <v>Bumblebee Hummingbird</v>
          </cell>
          <cell r="D3766" t="str">
            <v>Atthis heloisa</v>
          </cell>
          <cell r="E3766" t="str">
            <v>(Lesson &amp; DeLattre, 1839)</v>
          </cell>
          <cell r="F3766" t="str">
            <v>R</v>
          </cell>
          <cell r="G3766" t="str">
            <v>LC</v>
          </cell>
          <cell r="I3766" t="str">
            <v>Y</v>
          </cell>
          <cell r="Q3766" t="str">
            <v>Y</v>
          </cell>
          <cell r="R3766" t="str">
            <v>Y</v>
          </cell>
        </row>
        <row r="3767">
          <cell r="C3767" t="str">
            <v>Wine-throated Hummingbird</v>
          </cell>
          <cell r="D3767" t="str">
            <v>Atthis ellioti</v>
          </cell>
          <cell r="E3767" t="str">
            <v>Ridgway, 1878</v>
          </cell>
          <cell r="F3767" t="str">
            <v>R</v>
          </cell>
          <cell r="G3767" t="str">
            <v>LC</v>
          </cell>
          <cell r="I3767" t="str">
            <v>Y</v>
          </cell>
          <cell r="Q3767" t="str">
            <v>Y</v>
          </cell>
          <cell r="R3767" t="str">
            <v>Y</v>
          </cell>
        </row>
        <row r="3768">
          <cell r="C3768" t="str">
            <v>Purple-collared Woodstar</v>
          </cell>
          <cell r="D3768" t="str">
            <v>Myrtis fanny</v>
          </cell>
          <cell r="E3768" t="str">
            <v>(Lesson, 1838)</v>
          </cell>
          <cell r="F3768" t="str">
            <v>R</v>
          </cell>
          <cell r="G3768" t="str">
            <v>LC</v>
          </cell>
          <cell r="P3768" t="str">
            <v>Y</v>
          </cell>
          <cell r="Q3768" t="str">
            <v>Y</v>
          </cell>
          <cell r="R3768" t="str">
            <v>Y</v>
          </cell>
        </row>
        <row r="3769">
          <cell r="C3769" t="str">
            <v>Chilean Woodstar</v>
          </cell>
          <cell r="D3769" t="str">
            <v>Eulidia yarrellii</v>
          </cell>
          <cell r="E3769" t="str">
            <v>(Bourcier, 1847)</v>
          </cell>
          <cell r="F3769" t="str">
            <v>R</v>
          </cell>
          <cell r="G3769" t="str">
            <v>EN</v>
          </cell>
          <cell r="P3769" t="str">
            <v>Y</v>
          </cell>
          <cell r="Q3769" t="str">
            <v>Y</v>
          </cell>
          <cell r="R3769" t="str">
            <v>Y</v>
          </cell>
        </row>
        <row r="3770">
          <cell r="C3770" t="str">
            <v>Short-tailed Woodstar</v>
          </cell>
          <cell r="D3770" t="str">
            <v>Myrmia micrura</v>
          </cell>
          <cell r="E3770" t="str">
            <v>(Gould, 1854)</v>
          </cell>
          <cell r="F3770" t="str">
            <v>R</v>
          </cell>
          <cell r="G3770" t="str">
            <v>LC</v>
          </cell>
          <cell r="P3770" t="str">
            <v>Y</v>
          </cell>
          <cell r="Q3770" t="str">
            <v>Y</v>
          </cell>
          <cell r="R3770" t="str">
            <v>Y</v>
          </cell>
        </row>
        <row r="3771">
          <cell r="C3771" t="str">
            <v>White-bellied Woodstar</v>
          </cell>
          <cell r="D3771" t="str">
            <v>Chaetocercus mulsant</v>
          </cell>
          <cell r="E3771" t="str">
            <v>(Bourcier, 1842)</v>
          </cell>
          <cell r="F3771" t="str">
            <v>R</v>
          </cell>
          <cell r="G3771" t="str">
            <v>LC</v>
          </cell>
          <cell r="P3771" t="str">
            <v>Y</v>
          </cell>
          <cell r="Q3771" t="str">
            <v>Y</v>
          </cell>
          <cell r="R3771" t="str">
            <v>Y</v>
          </cell>
          <cell r="V3771" t="str">
            <v>Acestrura mulsant (10); Acestrura mulsant (11)</v>
          </cell>
        </row>
        <row r="3772">
          <cell r="C3772" t="str">
            <v>Little Woodstar</v>
          </cell>
          <cell r="D3772" t="str">
            <v>Chaetocercus bombus</v>
          </cell>
          <cell r="E3772" t="str">
            <v>Gould, 1871</v>
          </cell>
          <cell r="F3772" t="str">
            <v>R</v>
          </cell>
          <cell r="G3772" t="str">
            <v>VU</v>
          </cell>
          <cell r="P3772" t="str">
            <v>Y</v>
          </cell>
          <cell r="Q3772" t="str">
            <v>Y</v>
          </cell>
          <cell r="R3772" t="str">
            <v>Y</v>
          </cell>
          <cell r="V3772" t="str">
            <v>Acestrura bombus (10); Acestrura bombus (11)</v>
          </cell>
        </row>
        <row r="3773">
          <cell r="C3773" t="str">
            <v>Gorgeted Woodstar</v>
          </cell>
          <cell r="D3773" t="str">
            <v>Chaetocercus heliodor</v>
          </cell>
          <cell r="E3773" t="str">
            <v>(Bourcier, 1840)</v>
          </cell>
          <cell r="F3773" t="str">
            <v>R</v>
          </cell>
          <cell r="G3773" t="str">
            <v>LC</v>
          </cell>
          <cell r="P3773" t="str">
            <v>Y</v>
          </cell>
          <cell r="Q3773" t="str">
            <v>Y</v>
          </cell>
          <cell r="R3773" t="str">
            <v>Y</v>
          </cell>
          <cell r="V3773" t="str">
            <v>Acestrura heliodor (10); Acestrura heliodor (11)</v>
          </cell>
        </row>
        <row r="3774">
          <cell r="C3774" t="str">
            <v>Santa Marta Woodstar</v>
          </cell>
          <cell r="D3774" t="str">
            <v>Chaetocercus astreans</v>
          </cell>
          <cell r="E3774" t="str">
            <v>(Bangs, 1899)</v>
          </cell>
          <cell r="F3774" t="str">
            <v>R</v>
          </cell>
          <cell r="G3774" t="str">
            <v>LC</v>
          </cell>
          <cell r="P3774" t="str">
            <v>Y</v>
          </cell>
          <cell r="Q3774" t="str">
            <v>Y</v>
          </cell>
          <cell r="V3774" t="str">
            <v>Acestrura astreans (10)</v>
          </cell>
        </row>
        <row r="3775">
          <cell r="C3775" t="str">
            <v>Esmeraldas Woodstar</v>
          </cell>
          <cell r="D3775" t="str">
            <v>Chaetocercus berlepschi</v>
          </cell>
          <cell r="E3775" t="str">
            <v>Simon, 1889</v>
          </cell>
          <cell r="F3775" t="str">
            <v>R</v>
          </cell>
          <cell r="G3775" t="str">
            <v>EN</v>
          </cell>
          <cell r="P3775" t="str">
            <v>Y</v>
          </cell>
          <cell r="Q3775" t="str">
            <v>Y</v>
          </cell>
          <cell r="R3775" t="str">
            <v>Y</v>
          </cell>
          <cell r="V3775" t="str">
            <v>Acestrura berlepschi (10); Acestrura berlepschi (11)</v>
          </cell>
        </row>
        <row r="3776">
          <cell r="C3776" t="str">
            <v>Rufous-shafted Woodstar</v>
          </cell>
          <cell r="D3776" t="str">
            <v>Chaetocercus jourdanii</v>
          </cell>
          <cell r="E3776" t="str">
            <v>(Bourcier, 1839)</v>
          </cell>
          <cell r="F3776" t="str">
            <v>R</v>
          </cell>
          <cell r="G3776" t="str">
            <v>LC</v>
          </cell>
          <cell r="P3776" t="str">
            <v>Y</v>
          </cell>
          <cell r="Q3776" t="str">
            <v>Y</v>
          </cell>
          <cell r="R3776" t="str">
            <v>Y</v>
          </cell>
        </row>
        <row r="3777">
          <cell r="C3777" t="str">
            <v>Broad-tailed Hummingbird</v>
          </cell>
          <cell r="D3777" t="str">
            <v>Selasphorus platycercus</v>
          </cell>
          <cell r="E3777" t="str">
            <v>(Swainson, 1827)</v>
          </cell>
          <cell r="F3777" t="str">
            <v>R</v>
          </cell>
          <cell r="G3777" t="str">
            <v>LC</v>
          </cell>
          <cell r="I3777" t="str">
            <v>Y</v>
          </cell>
          <cell r="Q3777" t="str">
            <v>Y</v>
          </cell>
          <cell r="R3777" t="str">
            <v>Y</v>
          </cell>
        </row>
        <row r="3778">
          <cell r="C3778" t="str">
            <v>Rufous Hummingbird</v>
          </cell>
          <cell r="D3778" t="str">
            <v>Selasphorus rufus</v>
          </cell>
          <cell r="E3778" t="str">
            <v>(Gmelin, 1788)</v>
          </cell>
          <cell r="F3778" t="str">
            <v>R</v>
          </cell>
          <cell r="G3778" t="str">
            <v>LC</v>
          </cell>
          <cell r="I3778" t="str">
            <v>Y</v>
          </cell>
          <cell r="Q3778" t="str">
            <v>Y</v>
          </cell>
          <cell r="R3778" t="str">
            <v>Y</v>
          </cell>
        </row>
        <row r="3779">
          <cell r="C3779" t="str">
            <v>Allen's Hummingbird</v>
          </cell>
          <cell r="D3779" t="str">
            <v>Selasphorus sasin</v>
          </cell>
          <cell r="E3779" t="str">
            <v>(Lesson, 1829)</v>
          </cell>
          <cell r="F3779" t="str">
            <v>R</v>
          </cell>
          <cell r="G3779" t="str">
            <v>LC</v>
          </cell>
          <cell r="I3779" t="str">
            <v>Y</v>
          </cell>
          <cell r="Q3779" t="str">
            <v>Y</v>
          </cell>
          <cell r="R3779" t="str">
            <v>Y</v>
          </cell>
        </row>
        <row r="3780">
          <cell r="C3780" t="str">
            <v>Volcano Hummingbird</v>
          </cell>
          <cell r="D3780" t="str">
            <v>Selasphorus flammula</v>
          </cell>
          <cell r="E3780" t="str">
            <v>Salvin, 1864</v>
          </cell>
          <cell r="F3780" t="str">
            <v>R</v>
          </cell>
          <cell r="G3780" t="str">
            <v>LC</v>
          </cell>
          <cell r="I3780" t="str">
            <v>Y</v>
          </cell>
          <cell r="Q3780" t="str">
            <v>Y</v>
          </cell>
          <cell r="R3780" t="str">
            <v>Y</v>
          </cell>
        </row>
        <row r="3781">
          <cell r="C3781" t="str">
            <v>Scintillant Hummingbird</v>
          </cell>
          <cell r="D3781" t="str">
            <v>Selasphorus scintilla</v>
          </cell>
          <cell r="E3781" t="str">
            <v>(Gould, 1851)</v>
          </cell>
          <cell r="F3781" t="str">
            <v>R</v>
          </cell>
          <cell r="G3781" t="str">
            <v>LC</v>
          </cell>
          <cell r="I3781" t="str">
            <v>Y</v>
          </cell>
          <cell r="Q3781" t="str">
            <v>Y</v>
          </cell>
          <cell r="R3781" t="str">
            <v>Y</v>
          </cell>
        </row>
        <row r="3782">
          <cell r="C3782" t="str">
            <v>Glow-throated Hummingbird</v>
          </cell>
          <cell r="D3782" t="str">
            <v>Selasphorus ardens</v>
          </cell>
          <cell r="E3782" t="str">
            <v>Salvin, 1870</v>
          </cell>
          <cell r="F3782" t="str">
            <v>R</v>
          </cell>
          <cell r="G3782" t="str">
            <v>VU</v>
          </cell>
          <cell r="I3782" t="str">
            <v>Y</v>
          </cell>
          <cell r="Q3782" t="str">
            <v>Y</v>
          </cell>
          <cell r="R3782" t="str">
            <v>Y</v>
          </cell>
        </row>
        <row r="3783">
          <cell r="C3783" t="str">
            <v>Calliope Hummingbird</v>
          </cell>
          <cell r="D3783" t="str">
            <v>Stellula calliope</v>
          </cell>
          <cell r="E3783" t="str">
            <v>(Gould, 1847)</v>
          </cell>
          <cell r="F3783" t="str">
            <v>R</v>
          </cell>
          <cell r="G3783" t="str">
            <v>LC</v>
          </cell>
          <cell r="I3783" t="str">
            <v>Y</v>
          </cell>
          <cell r="Q3783" t="str">
            <v>Y</v>
          </cell>
          <cell r="R3783" t="str">
            <v>Y</v>
          </cell>
        </row>
        <row r="3784">
          <cell r="C3784" t="str">
            <v>Speckled Mousebird</v>
          </cell>
          <cell r="D3784" t="str">
            <v>Colius striatus</v>
          </cell>
          <cell r="E3784" t="str">
            <v>Gmelin, 1789</v>
          </cell>
          <cell r="F3784" t="str">
            <v>R</v>
          </cell>
          <cell r="G3784" t="str">
            <v>LC</v>
          </cell>
          <cell r="N3784" t="str">
            <v>Y</v>
          </cell>
          <cell r="Q3784" t="str">
            <v>Y</v>
          </cell>
        </row>
        <row r="3785">
          <cell r="C3785" t="str">
            <v>White-headed Mousebird</v>
          </cell>
          <cell r="D3785" t="str">
            <v>Colius leucocephalus</v>
          </cell>
          <cell r="E3785" t="str">
            <v>Reichenow, 1879</v>
          </cell>
          <cell r="F3785" t="str">
            <v>R</v>
          </cell>
          <cell r="G3785" t="str">
            <v>LC</v>
          </cell>
          <cell r="N3785" t="str">
            <v>Y</v>
          </cell>
          <cell r="Q3785" t="str">
            <v>Y</v>
          </cell>
        </row>
        <row r="3786">
          <cell r="C3786" t="str">
            <v>Red-backed Mousebird</v>
          </cell>
          <cell r="D3786" t="str">
            <v>Colius castanotus</v>
          </cell>
          <cell r="E3786" t="str">
            <v>Verreaux &amp; Verreaux, 1855</v>
          </cell>
          <cell r="F3786" t="str">
            <v>R</v>
          </cell>
          <cell r="G3786" t="str">
            <v>LC</v>
          </cell>
          <cell r="N3786" t="str">
            <v>Y</v>
          </cell>
          <cell r="Q3786" t="str">
            <v>Y</v>
          </cell>
        </row>
        <row r="3787">
          <cell r="C3787" t="str">
            <v>White-backed Mousebird</v>
          </cell>
          <cell r="D3787" t="str">
            <v>Colius colius</v>
          </cell>
          <cell r="E3787" t="str">
            <v>(Linnaeus, 1766)</v>
          </cell>
          <cell r="F3787" t="str">
            <v>R</v>
          </cell>
          <cell r="G3787" t="str">
            <v>LC</v>
          </cell>
          <cell r="N3787" t="str">
            <v>Y</v>
          </cell>
          <cell r="Q3787" t="str">
            <v>Y</v>
          </cell>
        </row>
        <row r="3788">
          <cell r="C3788" t="str">
            <v>Blue-naped Mousebird</v>
          </cell>
          <cell r="D3788" t="str">
            <v>Urocolius macrourus</v>
          </cell>
          <cell r="E3788" t="str">
            <v>(Linnaeus, 1766)</v>
          </cell>
          <cell r="F3788" t="str">
            <v>R</v>
          </cell>
          <cell r="G3788" t="str">
            <v>LC</v>
          </cell>
          <cell r="H3788" t="str">
            <v>Y</v>
          </cell>
          <cell r="N3788" t="str">
            <v>Y</v>
          </cell>
          <cell r="Q3788" t="str">
            <v>Y</v>
          </cell>
        </row>
        <row r="3789">
          <cell r="C3789" t="str">
            <v>Red-faced Mousebird</v>
          </cell>
          <cell r="D3789" t="str">
            <v>Urocolius indicus</v>
          </cell>
          <cell r="E3789" t="str">
            <v>(Latham, 1790)</v>
          </cell>
          <cell r="F3789" t="str">
            <v>R</v>
          </cell>
          <cell r="G3789" t="str">
            <v>LC</v>
          </cell>
          <cell r="N3789" t="str">
            <v>Y</v>
          </cell>
          <cell r="Q3789" t="str">
            <v>Y</v>
          </cell>
        </row>
        <row r="3790">
          <cell r="C3790" t="str">
            <v>Narina Trogon</v>
          </cell>
          <cell r="D3790" t="str">
            <v>Apaloderma narina</v>
          </cell>
          <cell r="E3790" t="str">
            <v>(Stephens, 1815)</v>
          </cell>
          <cell r="F3790" t="str">
            <v>R</v>
          </cell>
          <cell r="G3790" t="str">
            <v>LC</v>
          </cell>
          <cell r="N3790" t="str">
            <v>Y</v>
          </cell>
          <cell r="Q3790" t="str">
            <v>Y</v>
          </cell>
        </row>
        <row r="3791">
          <cell r="C3791" t="str">
            <v>Bare-cheeked Trogon</v>
          </cell>
          <cell r="D3791" t="str">
            <v>Apaloderma aequatoriale</v>
          </cell>
          <cell r="E3791" t="str">
            <v>Sharpe, 1901</v>
          </cell>
          <cell r="F3791" t="str">
            <v>R</v>
          </cell>
          <cell r="G3791" t="str">
            <v>LC</v>
          </cell>
          <cell r="N3791" t="str">
            <v>Y</v>
          </cell>
          <cell r="Q3791" t="str">
            <v>Y</v>
          </cell>
        </row>
        <row r="3792">
          <cell r="C3792" t="str">
            <v>Bar-tailed Trogon</v>
          </cell>
          <cell r="D3792" t="str">
            <v>Apaloderma vittatum</v>
          </cell>
          <cell r="E3792" t="str">
            <v>Shelley, 1882</v>
          </cell>
          <cell r="F3792" t="str">
            <v>R</v>
          </cell>
          <cell r="G3792" t="str">
            <v>LC</v>
          </cell>
          <cell r="N3792" t="str">
            <v>Y</v>
          </cell>
          <cell r="Q3792" t="str">
            <v>Y</v>
          </cell>
        </row>
        <row r="3793">
          <cell r="D3793" t="str">
            <v>Harpactes reinwardtii</v>
          </cell>
          <cell r="E3793" t="str">
            <v>(Temminck, 1822)</v>
          </cell>
          <cell r="F3793" t="str">
            <v>NR</v>
          </cell>
          <cell r="G3793" t="str">
            <v>NR</v>
          </cell>
          <cell r="Q3793" t="str">
            <v>Y</v>
          </cell>
          <cell r="X3793" t="str">
            <v>Harpactes reinwardtii (Sibley and Monroe 1990, 1993) has been split (and generic attribution revised) into Apalharpactes reinwardtii and A. mackloti following Collar and van Balen (2002).</v>
          </cell>
        </row>
        <row r="3794">
          <cell r="C3794" t="str">
            <v>Malabar Trogon</v>
          </cell>
          <cell r="D3794" t="str">
            <v>Harpactes fasciatus</v>
          </cell>
          <cell r="E3794" t="str">
            <v>(Pennant, 1769)</v>
          </cell>
          <cell r="F3794" t="str">
            <v>R</v>
          </cell>
          <cell r="G3794" t="str">
            <v>LC</v>
          </cell>
          <cell r="Q3794" t="str">
            <v>Y</v>
          </cell>
        </row>
        <row r="3795">
          <cell r="C3795" t="str">
            <v>Red-naped Trogon</v>
          </cell>
          <cell r="D3795" t="str">
            <v>Harpactes kasumba</v>
          </cell>
          <cell r="E3795" t="str">
            <v>(Raffles, 1822)</v>
          </cell>
          <cell r="F3795" t="str">
            <v>R</v>
          </cell>
          <cell r="G3795" t="str">
            <v>NT</v>
          </cell>
          <cell r="Q3795" t="str">
            <v>Y</v>
          </cell>
        </row>
        <row r="3796">
          <cell r="C3796" t="str">
            <v>Diard's Trogon</v>
          </cell>
          <cell r="D3796" t="str">
            <v>Harpactes diardii</v>
          </cell>
          <cell r="E3796" t="str">
            <v>(Temminck, 1832)</v>
          </cell>
          <cell r="F3796" t="str">
            <v>R</v>
          </cell>
          <cell r="G3796" t="str">
            <v>NT</v>
          </cell>
          <cell r="Q3796" t="str">
            <v>Y</v>
          </cell>
        </row>
        <row r="3797">
          <cell r="C3797" t="str">
            <v>Philippine Trogon</v>
          </cell>
          <cell r="D3797" t="str">
            <v>Harpactes ardens</v>
          </cell>
          <cell r="E3797" t="str">
            <v>(Temminck, 1826)</v>
          </cell>
          <cell r="F3797" t="str">
            <v>R</v>
          </cell>
          <cell r="G3797" t="str">
            <v>LC</v>
          </cell>
          <cell r="Q3797" t="str">
            <v>Y</v>
          </cell>
        </row>
        <row r="3798">
          <cell r="C3798" t="str">
            <v>Whitehead's Trogon</v>
          </cell>
          <cell r="D3798" t="str">
            <v>Harpactes whiteheadi</v>
          </cell>
          <cell r="E3798" t="str">
            <v>Sharpe, 1888</v>
          </cell>
          <cell r="F3798" t="str">
            <v>R</v>
          </cell>
          <cell r="G3798" t="str">
            <v>NT</v>
          </cell>
          <cell r="Q3798" t="str">
            <v>Y</v>
          </cell>
        </row>
        <row r="3799">
          <cell r="C3799" t="str">
            <v>Cinnamon-rumped Trogon</v>
          </cell>
          <cell r="D3799" t="str">
            <v>Harpactes orrhophaeus</v>
          </cell>
          <cell r="E3799" t="str">
            <v>(Cabanis &amp; Heine, 1863)</v>
          </cell>
          <cell r="F3799" t="str">
            <v>R</v>
          </cell>
          <cell r="G3799" t="str">
            <v>NT</v>
          </cell>
          <cell r="Q3799" t="str">
            <v>Y</v>
          </cell>
        </row>
        <row r="3800">
          <cell r="C3800" t="str">
            <v>Scarlet-rumped Trogon</v>
          </cell>
          <cell r="D3800" t="str">
            <v>Harpactes duvaucelii</v>
          </cell>
          <cell r="E3800" t="str">
            <v>(Temminck, 1824)</v>
          </cell>
          <cell r="F3800" t="str">
            <v>R</v>
          </cell>
          <cell r="G3800" t="str">
            <v>NT</v>
          </cell>
          <cell r="Q3800" t="str">
            <v>Y</v>
          </cell>
        </row>
        <row r="3801">
          <cell r="C3801" t="str">
            <v>Orange-breasted Trogon</v>
          </cell>
          <cell r="D3801" t="str">
            <v>Harpactes oreskios</v>
          </cell>
          <cell r="E3801" t="str">
            <v>(Temminck, 1823)</v>
          </cell>
          <cell r="F3801" t="str">
            <v>R</v>
          </cell>
          <cell r="G3801" t="str">
            <v>LC</v>
          </cell>
          <cell r="Q3801" t="str">
            <v>Y</v>
          </cell>
        </row>
        <row r="3802">
          <cell r="C3802" t="str">
            <v>Red-headed Trogon</v>
          </cell>
          <cell r="D3802" t="str">
            <v>Harpactes erythrocephalus</v>
          </cell>
          <cell r="E3802" t="str">
            <v>(Gould, 1834)</v>
          </cell>
          <cell r="F3802" t="str">
            <v>R</v>
          </cell>
          <cell r="G3802" t="str">
            <v>LC</v>
          </cell>
          <cell r="Q3802" t="str">
            <v>Y</v>
          </cell>
        </row>
        <row r="3803">
          <cell r="C3803" t="str">
            <v>Ward's Trogon</v>
          </cell>
          <cell r="D3803" t="str">
            <v>Harpactes wardi</v>
          </cell>
          <cell r="E3803" t="str">
            <v>(Kinnear, 1927)</v>
          </cell>
          <cell r="F3803" t="str">
            <v>R</v>
          </cell>
          <cell r="G3803" t="str">
            <v>NT</v>
          </cell>
          <cell r="Q3803" t="str">
            <v>Y</v>
          </cell>
        </row>
        <row r="3804">
          <cell r="C3804" t="str">
            <v>Javan Trogon</v>
          </cell>
          <cell r="D3804" t="str">
            <v>Apalharpactes reinwardtii</v>
          </cell>
          <cell r="E3804" t="str">
            <v>(Temminck, 1822)</v>
          </cell>
          <cell r="F3804" t="str">
            <v>R</v>
          </cell>
          <cell r="G3804" t="str">
            <v>EN</v>
          </cell>
          <cell r="T3804" t="str">
            <v>Y</v>
          </cell>
          <cell r="U3804" t="str">
            <v>Collar and van Balen (2002)</v>
          </cell>
          <cell r="W3804" t="str">
            <v>Blue-tailed Trogon (15)</v>
          </cell>
          <cell r="X3804" t="str">
            <v>Harpactes reinwardtii (Sibley and Monroe 1990, 1993) has been split (and generic attribution revised) into Apalharpactes reinwardtii and A. mackloti following Collar and van Balen (2002).</v>
          </cell>
        </row>
        <row r="3805">
          <cell r="C3805" t="str">
            <v>Sumatran Trogon</v>
          </cell>
          <cell r="D3805" t="str">
            <v>Apalharpactes mackloti</v>
          </cell>
          <cell r="E3805" t="str">
            <v>(Müller, 1835)</v>
          </cell>
          <cell r="F3805" t="str">
            <v>R</v>
          </cell>
          <cell r="G3805" t="str">
            <v>LC</v>
          </cell>
          <cell r="T3805" t="str">
            <v>Y</v>
          </cell>
          <cell r="U3805" t="str">
            <v>Collar and van Balen (2002)</v>
          </cell>
          <cell r="X3805" t="str">
            <v>Harpactes reinwardtii (Sibley and Monroe 1990, 1993) has been split (and generic attribution revised) into Apalharpactes reinwardtii and A. mackloti following Collar and van Balen (2002).</v>
          </cell>
        </row>
        <row r="3806">
          <cell r="C3806" t="str">
            <v>Cuban Trogon</v>
          </cell>
          <cell r="D3806" t="str">
            <v>Priotelus temnurus</v>
          </cell>
          <cell r="E3806" t="str">
            <v>(Temminck, 1825)</v>
          </cell>
          <cell r="F3806" t="str">
            <v>R</v>
          </cell>
          <cell r="G3806" t="str">
            <v>LC</v>
          </cell>
          <cell r="I3806" t="str">
            <v>Y</v>
          </cell>
          <cell r="Q3806" t="str">
            <v>Y</v>
          </cell>
          <cell r="R3806" t="str">
            <v>Y</v>
          </cell>
        </row>
        <row r="3807">
          <cell r="C3807" t="str">
            <v>Hispaniolan Trogon</v>
          </cell>
          <cell r="D3807" t="str">
            <v>Priotelus roseigaster</v>
          </cell>
          <cell r="E3807" t="str">
            <v>(Vieillot, 1817)</v>
          </cell>
          <cell r="F3807" t="str">
            <v>R</v>
          </cell>
          <cell r="G3807" t="str">
            <v>NT</v>
          </cell>
          <cell r="I3807" t="str">
            <v>Y</v>
          </cell>
          <cell r="Q3807" t="str">
            <v>Y</v>
          </cell>
          <cell r="R3807" t="str">
            <v>Y</v>
          </cell>
          <cell r="V3807" t="str">
            <v>Temnotrogon roseigaster (11)</v>
          </cell>
        </row>
        <row r="3808">
          <cell r="C3808" t="str">
            <v>Green-backed Trogon</v>
          </cell>
          <cell r="D3808" t="str">
            <v>Trogon viridis</v>
          </cell>
          <cell r="E3808" t="str">
            <v>Linnaeus, 1766</v>
          </cell>
          <cell r="F3808" t="str">
            <v>R</v>
          </cell>
          <cell r="G3808" t="str">
            <v>LC</v>
          </cell>
          <cell r="P3808" t="str">
            <v>Y</v>
          </cell>
          <cell r="W3808" t="str">
            <v>Amazonian White-tailed Trogon (15)</v>
          </cell>
          <cell r="X3808" t="str">
            <v>Trogon viridis (Sibley and Monroe 1990, 1993; Stotz et al. 1996) has been split into T. viridis and T. chionurus following SACC (2009).</v>
          </cell>
        </row>
        <row r="3809">
          <cell r="C3809" t="str">
            <v>White-tailed Trogon</v>
          </cell>
          <cell r="D3809" t="str">
            <v>Trogon chionurus</v>
          </cell>
          <cell r="E3809" t="str">
            <v>Sclater and Salvin, 1871</v>
          </cell>
          <cell r="F3809" t="str">
            <v>R</v>
          </cell>
          <cell r="G3809" t="str">
            <v>LC</v>
          </cell>
          <cell r="P3809" t="str">
            <v>Y</v>
          </cell>
          <cell r="W3809" t="str">
            <v>Western White-tailed Trogon (15)</v>
          </cell>
          <cell r="X3809" t="str">
            <v>Trogon viridis (Sibley and Monroe 1990, 1993; Stotz et al. 1996) has been split into T. viridis and T. chionurus following SACC (2009).</v>
          </cell>
        </row>
        <row r="3810">
          <cell r="C3810" t="str">
            <v>Slaty-tailed Trogon</v>
          </cell>
          <cell r="D3810" t="str">
            <v>Trogon massena</v>
          </cell>
          <cell r="E3810" t="str">
            <v>Gould, 1838</v>
          </cell>
          <cell r="F3810" t="str">
            <v>R</v>
          </cell>
          <cell r="G3810" t="str">
            <v>LC</v>
          </cell>
          <cell r="I3810" t="str">
            <v>Y</v>
          </cell>
          <cell r="P3810" t="str">
            <v>Y</v>
          </cell>
          <cell r="Q3810" t="str">
            <v>Y</v>
          </cell>
          <cell r="R3810" t="str">
            <v>Y</v>
          </cell>
        </row>
        <row r="3811">
          <cell r="D3811" t="str">
            <v>Trogon melanurus</v>
          </cell>
          <cell r="E3811" t="str">
            <v>Swainson, 1838</v>
          </cell>
          <cell r="F3811" t="str">
            <v>NR</v>
          </cell>
          <cell r="G3811" t="str">
            <v>NR</v>
          </cell>
          <cell r="I3811" t="str">
            <v>Y</v>
          </cell>
          <cell r="Q3811" t="str">
            <v>Y</v>
          </cell>
          <cell r="R3811" t="str">
            <v>Y</v>
          </cell>
          <cell r="X3811" t="str">
            <v>Trogon melanurus (Sibley and Monroe 1990, 1993; Stotz et al. 1996) has been split into T. melanurus and T. mesurus following SACC (2009).</v>
          </cell>
        </row>
        <row r="3812">
          <cell r="C3812" t="str">
            <v>Black-tailed Trogon</v>
          </cell>
          <cell r="D3812" t="str">
            <v>Trogon melanurus</v>
          </cell>
          <cell r="E3812" t="str">
            <v>Swainson, 1838</v>
          </cell>
          <cell r="F3812" t="str">
            <v>R</v>
          </cell>
          <cell r="G3812" t="str">
            <v>LC</v>
          </cell>
          <cell r="P3812" t="str">
            <v>Y</v>
          </cell>
          <cell r="X3812" t="str">
            <v>Trogon melanurus (Sibley and Monroe 1990, 1993; Stotz et al. 1996) has been split into T. melanurus and T. mesurus following SACC (2009).</v>
          </cell>
        </row>
        <row r="3813">
          <cell r="C3813" t="str">
            <v>Ecuadorian Trogon</v>
          </cell>
          <cell r="D3813" t="str">
            <v>Trogon mesurus</v>
          </cell>
          <cell r="E3813" t="str">
            <v>(Cabanis and Heine, 1862-1863)</v>
          </cell>
          <cell r="F3813" t="str">
            <v>R</v>
          </cell>
          <cell r="G3813" t="str">
            <v>LC</v>
          </cell>
          <cell r="P3813" t="str">
            <v>Y</v>
          </cell>
          <cell r="X3813" t="str">
            <v>Trogon melanurus (Sibley and Monroe 1990, 1993; Stotz et al. 1996) has been split into T. melanurus and T. mesurus following SACC (2009).</v>
          </cell>
        </row>
        <row r="3814">
          <cell r="C3814" t="str">
            <v>Lattice-tailed Trogon</v>
          </cell>
          <cell r="D3814" t="str">
            <v>Trogon clathratus</v>
          </cell>
          <cell r="E3814" t="str">
            <v>Salvin, 1856</v>
          </cell>
          <cell r="F3814" t="str">
            <v>R</v>
          </cell>
          <cell r="G3814" t="str">
            <v>LC</v>
          </cell>
          <cell r="I3814" t="str">
            <v>Y</v>
          </cell>
          <cell r="Q3814" t="str">
            <v>Y</v>
          </cell>
          <cell r="R3814" t="str">
            <v>Y</v>
          </cell>
        </row>
        <row r="3815">
          <cell r="C3815" t="str">
            <v>White-eyed Trogon</v>
          </cell>
          <cell r="D3815" t="str">
            <v>Trogon comptus</v>
          </cell>
          <cell r="E3815" t="str">
            <v>Zimmer, 1948</v>
          </cell>
          <cell r="F3815" t="str">
            <v>R</v>
          </cell>
          <cell r="G3815" t="str">
            <v>LC</v>
          </cell>
          <cell r="P3815" t="str">
            <v>Y</v>
          </cell>
          <cell r="Q3815" t="str">
            <v>Y</v>
          </cell>
          <cell r="R3815" t="str">
            <v>Y</v>
          </cell>
          <cell r="W3815" t="str">
            <v>Blue-tailed Trogon (9); Choco Trogon (15)</v>
          </cell>
        </row>
        <row r="3816">
          <cell r="C3816" t="str">
            <v>Baird's Trogon</v>
          </cell>
          <cell r="D3816" t="str">
            <v>Trogon bairdii</v>
          </cell>
          <cell r="E3816" t="str">
            <v>Lawrence, 1868</v>
          </cell>
          <cell r="F3816" t="str">
            <v>R</v>
          </cell>
          <cell r="G3816" t="str">
            <v>NT</v>
          </cell>
          <cell r="I3816" t="str">
            <v>Y</v>
          </cell>
          <cell r="Q3816" t="str">
            <v>Y</v>
          </cell>
          <cell r="R3816" t="str">
            <v>Y</v>
          </cell>
        </row>
        <row r="3817">
          <cell r="D3817" t="str">
            <v>Trogon viridis</v>
          </cell>
          <cell r="E3817" t="str">
            <v>Linnaeus, 1766</v>
          </cell>
          <cell r="F3817" t="str">
            <v>NR</v>
          </cell>
          <cell r="G3817" t="str">
            <v>NR</v>
          </cell>
          <cell r="I3817" t="str">
            <v>Y</v>
          </cell>
          <cell r="Q3817" t="str">
            <v>Y</v>
          </cell>
          <cell r="R3817" t="str">
            <v>Y</v>
          </cell>
          <cell r="X3817" t="str">
            <v>Trogon viridis (Sibley and Monroe 1990, 1993; Stotz et al. 1996) has been split into T. viridis and T. chionurus following SACC (2009).</v>
          </cell>
        </row>
        <row r="3818">
          <cell r="C3818" t="str">
            <v>Citreoline Trogon</v>
          </cell>
          <cell r="D3818" t="str">
            <v>Trogon citreolus</v>
          </cell>
          <cell r="E3818" t="str">
            <v>Gould, 1835</v>
          </cell>
          <cell r="F3818" t="str">
            <v>R</v>
          </cell>
          <cell r="G3818" t="str">
            <v>LC</v>
          </cell>
          <cell r="I3818" t="str">
            <v>Y</v>
          </cell>
          <cell r="Q3818" t="str">
            <v>Y</v>
          </cell>
          <cell r="R3818" t="str">
            <v>Y</v>
          </cell>
        </row>
        <row r="3819">
          <cell r="C3819" t="str">
            <v>Black-headed Trogon</v>
          </cell>
          <cell r="D3819" t="str">
            <v>Trogon melanocephalus</v>
          </cell>
          <cell r="E3819" t="str">
            <v>Gould, 1836</v>
          </cell>
          <cell r="F3819" t="str">
            <v>R</v>
          </cell>
          <cell r="G3819" t="str">
            <v>LC</v>
          </cell>
          <cell r="I3819" t="str">
            <v>Y</v>
          </cell>
          <cell r="Q3819" t="str">
            <v>Y</v>
          </cell>
          <cell r="R3819" t="str">
            <v>Y</v>
          </cell>
        </row>
        <row r="3820">
          <cell r="C3820" t="str">
            <v>Mountain Trogon</v>
          </cell>
          <cell r="D3820" t="str">
            <v>Trogon mexicanus</v>
          </cell>
          <cell r="E3820" t="str">
            <v>Swainson, 1827</v>
          </cell>
          <cell r="F3820" t="str">
            <v>R</v>
          </cell>
          <cell r="G3820" t="str">
            <v>LC</v>
          </cell>
          <cell r="I3820" t="str">
            <v>Y</v>
          </cell>
          <cell r="Q3820" t="str">
            <v>Y</v>
          </cell>
          <cell r="R3820" t="str">
            <v>Y</v>
          </cell>
        </row>
        <row r="3821">
          <cell r="C3821" t="str">
            <v>Elegant Trogon</v>
          </cell>
          <cell r="D3821" t="str">
            <v>Trogon elegans</v>
          </cell>
          <cell r="E3821" t="str">
            <v>Gould, 1834</v>
          </cell>
          <cell r="F3821" t="str">
            <v>R</v>
          </cell>
          <cell r="G3821" t="str">
            <v>LC</v>
          </cell>
          <cell r="I3821" t="str">
            <v>Y</v>
          </cell>
          <cell r="Q3821" t="str">
            <v>Y</v>
          </cell>
          <cell r="R3821" t="str">
            <v>Y</v>
          </cell>
        </row>
        <row r="3822">
          <cell r="C3822" t="str">
            <v>Collared Trogon</v>
          </cell>
          <cell r="D3822" t="str">
            <v>Trogon collaris</v>
          </cell>
          <cell r="E3822" t="str">
            <v>Vieillot, 1817</v>
          </cell>
          <cell r="F3822" t="str">
            <v>R</v>
          </cell>
          <cell r="G3822" t="str">
            <v>LC</v>
          </cell>
          <cell r="I3822" t="str">
            <v>Y</v>
          </cell>
          <cell r="P3822" t="str">
            <v>Y</v>
          </cell>
          <cell r="Q3822" t="str">
            <v>Y</v>
          </cell>
          <cell r="R3822" t="str">
            <v>Y</v>
          </cell>
        </row>
        <row r="3823">
          <cell r="C3823" t="str">
            <v>Orange-bellied Trogon</v>
          </cell>
          <cell r="D3823" t="str">
            <v>Trogon aurantiiventris</v>
          </cell>
          <cell r="E3823" t="str">
            <v>Gould, 1856</v>
          </cell>
          <cell r="F3823" t="str">
            <v>R</v>
          </cell>
          <cell r="G3823" t="str">
            <v>LC</v>
          </cell>
          <cell r="I3823" t="str">
            <v>Y</v>
          </cell>
          <cell r="Q3823" t="str">
            <v>Y</v>
          </cell>
          <cell r="R3823" t="str">
            <v>Y</v>
          </cell>
        </row>
        <row r="3824">
          <cell r="C3824" t="str">
            <v>Masked Trogon</v>
          </cell>
          <cell r="D3824" t="str">
            <v>Trogon personatus</v>
          </cell>
          <cell r="E3824" t="str">
            <v>Gould, 1842</v>
          </cell>
          <cell r="F3824" t="str">
            <v>R</v>
          </cell>
          <cell r="G3824" t="str">
            <v>LC</v>
          </cell>
          <cell r="P3824" t="str">
            <v>Y</v>
          </cell>
          <cell r="Q3824" t="str">
            <v>Y</v>
          </cell>
          <cell r="R3824" t="str">
            <v>Y</v>
          </cell>
        </row>
        <row r="3825">
          <cell r="C3825" t="str">
            <v>Black-throated Trogon</v>
          </cell>
          <cell r="D3825" t="str">
            <v>Trogon rufus</v>
          </cell>
          <cell r="E3825" t="str">
            <v>Gmelin, 1788</v>
          </cell>
          <cell r="F3825" t="str">
            <v>R</v>
          </cell>
          <cell r="G3825" t="str">
            <v>LC</v>
          </cell>
          <cell r="I3825" t="str">
            <v>Y</v>
          </cell>
          <cell r="P3825" t="str">
            <v>Y</v>
          </cell>
          <cell r="Q3825" t="str">
            <v>Y</v>
          </cell>
          <cell r="R3825" t="str">
            <v>Y</v>
          </cell>
        </row>
        <row r="3826">
          <cell r="C3826" t="str">
            <v>Surucua Trogon</v>
          </cell>
          <cell r="D3826" t="str">
            <v>Trogon surrucura</v>
          </cell>
          <cell r="E3826" t="str">
            <v>Vieillot, 1817</v>
          </cell>
          <cell r="F3826" t="str">
            <v>R</v>
          </cell>
          <cell r="G3826" t="str">
            <v>LC</v>
          </cell>
          <cell r="P3826" t="str">
            <v>Y</v>
          </cell>
          <cell r="Q3826" t="str">
            <v>Y</v>
          </cell>
          <cell r="R3826" t="str">
            <v>Y</v>
          </cell>
        </row>
        <row r="3827">
          <cell r="C3827" t="str">
            <v>Blue-crowned Trogon</v>
          </cell>
          <cell r="D3827" t="str">
            <v>Trogon curucui</v>
          </cell>
          <cell r="E3827" t="str">
            <v>Linnaeus, 1766</v>
          </cell>
          <cell r="F3827" t="str">
            <v>R</v>
          </cell>
          <cell r="G3827" t="str">
            <v>LC</v>
          </cell>
          <cell r="P3827" t="str">
            <v>Y</v>
          </cell>
          <cell r="Q3827" t="str">
            <v>Y</v>
          </cell>
          <cell r="R3827" t="str">
            <v>Y</v>
          </cell>
        </row>
        <row r="3828">
          <cell r="D3828" t="str">
            <v>Trogon violaceus</v>
          </cell>
          <cell r="E3828" t="str">
            <v>Gmelin, 1788</v>
          </cell>
          <cell r="F3828" t="str">
            <v>NR</v>
          </cell>
          <cell r="G3828" t="str">
            <v>NR</v>
          </cell>
          <cell r="I3828" t="str">
            <v>Y</v>
          </cell>
          <cell r="Q3828" t="str">
            <v>Y</v>
          </cell>
          <cell r="R3828" t="str">
            <v>Y</v>
          </cell>
          <cell r="X3828" t="str">
            <v>Trogon violaceus (Sibley and Monroe 1990, 1993; Stotz et al. 1996) has been split into T. violaceus and T. caligatus following SACC (2009).</v>
          </cell>
        </row>
        <row r="3829">
          <cell r="C3829" t="str">
            <v>Violaceous Trogon</v>
          </cell>
          <cell r="D3829" t="str">
            <v>Trogon violaceus</v>
          </cell>
          <cell r="E3829" t="str">
            <v>Gmelin, 1788</v>
          </cell>
          <cell r="F3829" t="str">
            <v>R</v>
          </cell>
          <cell r="G3829" t="str">
            <v>LC</v>
          </cell>
          <cell r="P3829" t="str">
            <v>Y</v>
          </cell>
          <cell r="X3829" t="str">
            <v>Trogon violaceus (Sibley and Monroe 1990, 1993; Stotz et al. 1996) has been split into T. violaceus and T. caligatus following SACC (2009).</v>
          </cell>
        </row>
        <row r="3830">
          <cell r="C3830" t="str">
            <v>Gartered Trogon</v>
          </cell>
          <cell r="D3830" t="str">
            <v>Trogon caligatus</v>
          </cell>
          <cell r="E3830" t="str">
            <v>Gould, 1838</v>
          </cell>
          <cell r="F3830" t="str">
            <v>R</v>
          </cell>
          <cell r="G3830" t="str">
            <v>LC</v>
          </cell>
          <cell r="P3830" t="str">
            <v>Y</v>
          </cell>
          <cell r="X3830" t="str">
            <v>Trogon violaceus (Sibley and Monroe 1990, 1993; Stotz et al. 1996) has been split into T. violaceus and T. caligatus following SACC (2009).</v>
          </cell>
        </row>
        <row r="3831">
          <cell r="C3831" t="str">
            <v>Eared Quetzal</v>
          </cell>
          <cell r="D3831" t="str">
            <v>Euptilotis neoxenus</v>
          </cell>
          <cell r="E3831" t="str">
            <v>(Gould, 1838)</v>
          </cell>
          <cell r="F3831" t="str">
            <v>R</v>
          </cell>
          <cell r="G3831" t="str">
            <v>NT</v>
          </cell>
          <cell r="I3831" t="str">
            <v>Y</v>
          </cell>
          <cell r="Q3831" t="str">
            <v>Y</v>
          </cell>
          <cell r="R3831" t="str">
            <v>Y</v>
          </cell>
          <cell r="W3831" t="str">
            <v>Eared Trogon (10)</v>
          </cell>
        </row>
        <row r="3832">
          <cell r="C3832" t="str">
            <v>Resplendent Quetzal</v>
          </cell>
          <cell r="D3832" t="str">
            <v>Pharomachrus mocinno</v>
          </cell>
          <cell r="E3832" t="str">
            <v>de la Llave, 1832</v>
          </cell>
          <cell r="F3832" t="str">
            <v>R</v>
          </cell>
          <cell r="G3832" t="str">
            <v>NT</v>
          </cell>
          <cell r="I3832" t="str">
            <v>Y</v>
          </cell>
          <cell r="Q3832" t="str">
            <v>Y</v>
          </cell>
          <cell r="R3832" t="str">
            <v>Y</v>
          </cell>
        </row>
        <row r="3833">
          <cell r="C3833" t="str">
            <v>Crested Quetzal</v>
          </cell>
          <cell r="D3833" t="str">
            <v>Pharomachrus antisianus</v>
          </cell>
          <cell r="E3833" t="str">
            <v>(d'Orbigny, 1837)</v>
          </cell>
          <cell r="F3833" t="str">
            <v>R</v>
          </cell>
          <cell r="G3833" t="str">
            <v>LC</v>
          </cell>
          <cell r="P3833" t="str">
            <v>Y</v>
          </cell>
          <cell r="Q3833" t="str">
            <v>Y</v>
          </cell>
          <cell r="R3833" t="str">
            <v>Y</v>
          </cell>
        </row>
        <row r="3834">
          <cell r="C3834" t="str">
            <v>White-tipped Quetzal</v>
          </cell>
          <cell r="D3834" t="str">
            <v>Pharomachrus fulgidus</v>
          </cell>
          <cell r="E3834" t="str">
            <v>(Gould, 1838)</v>
          </cell>
          <cell r="F3834" t="str">
            <v>R</v>
          </cell>
          <cell r="G3834" t="str">
            <v>LC</v>
          </cell>
          <cell r="P3834" t="str">
            <v>Y</v>
          </cell>
          <cell r="Q3834" t="str">
            <v>Y</v>
          </cell>
          <cell r="R3834" t="str">
            <v>Y</v>
          </cell>
        </row>
        <row r="3835">
          <cell r="C3835" t="str">
            <v>Golden-headed Quetzal</v>
          </cell>
          <cell r="D3835" t="str">
            <v>Pharomachrus auriceps</v>
          </cell>
          <cell r="E3835" t="str">
            <v>(Gould, 1842)</v>
          </cell>
          <cell r="F3835" t="str">
            <v>R</v>
          </cell>
          <cell r="G3835" t="str">
            <v>LC</v>
          </cell>
          <cell r="I3835" t="str">
            <v>Y</v>
          </cell>
          <cell r="P3835" t="str">
            <v>Y</v>
          </cell>
          <cell r="Q3835" t="str">
            <v>Y</v>
          </cell>
          <cell r="R3835" t="str">
            <v>Y</v>
          </cell>
        </row>
        <row r="3836">
          <cell r="C3836" t="str">
            <v>Pavonine Quetzal</v>
          </cell>
          <cell r="D3836" t="str">
            <v>Pharomachrus pavoninus</v>
          </cell>
          <cell r="E3836" t="str">
            <v>(Spix, 1824)</v>
          </cell>
          <cell r="F3836" t="str">
            <v>R</v>
          </cell>
          <cell r="G3836" t="str">
            <v>LC</v>
          </cell>
          <cell r="P3836" t="str">
            <v>Y</v>
          </cell>
          <cell r="Q3836" t="str">
            <v>Y</v>
          </cell>
          <cell r="R3836" t="str">
            <v>Y</v>
          </cell>
        </row>
        <row r="3837">
          <cell r="C3837" t="str">
            <v>European Roller</v>
          </cell>
          <cell r="D3837" t="str">
            <v>Coracias garrulus</v>
          </cell>
          <cell r="E3837" t="str">
            <v>Linnaeus, 1758</v>
          </cell>
          <cell r="F3837" t="str">
            <v>R</v>
          </cell>
          <cell r="G3837" t="str">
            <v>NT</v>
          </cell>
          <cell r="H3837" t="str">
            <v>Y</v>
          </cell>
          <cell r="M3837" t="str">
            <v>Y</v>
          </cell>
          <cell r="N3837" t="str">
            <v>Y</v>
          </cell>
          <cell r="Q3837" t="str">
            <v>Y</v>
          </cell>
          <cell r="W3837" t="str">
            <v>Roller (6)</v>
          </cell>
        </row>
        <row r="3838">
          <cell r="C3838" t="str">
            <v>Abyssinian Roller</v>
          </cell>
          <cell r="D3838" t="str">
            <v>Coracias abyssinicus</v>
          </cell>
          <cell r="E3838" t="str">
            <v>Hermann, 1783</v>
          </cell>
          <cell r="F3838" t="str">
            <v>R</v>
          </cell>
          <cell r="G3838" t="str">
            <v>LC</v>
          </cell>
          <cell r="H3838" t="str">
            <v>Y</v>
          </cell>
          <cell r="M3838" t="str">
            <v>Y</v>
          </cell>
          <cell r="N3838" t="str">
            <v>Y</v>
          </cell>
          <cell r="Q3838" t="str">
            <v>Y</v>
          </cell>
          <cell r="V3838" t="str">
            <v>Coracias abyssinica (7); Coracias abyssinica (10)</v>
          </cell>
          <cell r="X3838" t="str">
            <v>Gender agreement of species name follows David and Gosselin (2002b).</v>
          </cell>
        </row>
        <row r="3839">
          <cell r="C3839" t="str">
            <v>Lilac-breasted Roller</v>
          </cell>
          <cell r="D3839" t="str">
            <v>Coracias caudatus</v>
          </cell>
          <cell r="E3839" t="str">
            <v>Linnaeus, 1766</v>
          </cell>
          <cell r="F3839" t="str">
            <v>R</v>
          </cell>
          <cell r="G3839" t="str">
            <v>LC</v>
          </cell>
          <cell r="N3839" t="str">
            <v>Y</v>
          </cell>
          <cell r="Q3839" t="str">
            <v>Y</v>
          </cell>
          <cell r="V3839" t="str">
            <v>Coracias caudata (7); Coracias caudata (10)</v>
          </cell>
          <cell r="X3839" t="str">
            <v>Gender agreement of species name follows David and Gosselin (2002b).</v>
          </cell>
        </row>
        <row r="3840">
          <cell r="C3840" t="str">
            <v>Racket-tailed Roller</v>
          </cell>
          <cell r="D3840" t="str">
            <v>Coracias spatulatus</v>
          </cell>
          <cell r="E3840" t="str">
            <v>Trimen, 1880</v>
          </cell>
          <cell r="F3840" t="str">
            <v>R</v>
          </cell>
          <cell r="G3840" t="str">
            <v>LC</v>
          </cell>
          <cell r="N3840" t="str">
            <v>Y</v>
          </cell>
          <cell r="Q3840" t="str">
            <v>Y</v>
          </cell>
          <cell r="V3840" t="str">
            <v>Coracias spatulata (7); Coracias spatulata (10)</v>
          </cell>
          <cell r="X3840" t="str">
            <v>Gender agreement of species name follows David and Gosselin (2002b).</v>
          </cell>
        </row>
        <row r="3841">
          <cell r="C3841" t="str">
            <v>Rufous-crowned Roller</v>
          </cell>
          <cell r="D3841" t="str">
            <v>Coracias naevia</v>
          </cell>
          <cell r="E3841" t="str">
            <v>Daudin, 1800</v>
          </cell>
          <cell r="F3841" t="str">
            <v>R</v>
          </cell>
          <cell r="G3841" t="str">
            <v>LC</v>
          </cell>
          <cell r="N3841" t="str">
            <v>Y</v>
          </cell>
          <cell r="Q3841" t="str">
            <v>Y</v>
          </cell>
          <cell r="W3841" t="str">
            <v>Purple Roller (7)</v>
          </cell>
        </row>
        <row r="3842">
          <cell r="C3842" t="str">
            <v>Indian Roller</v>
          </cell>
          <cell r="D3842" t="str">
            <v>Coracias benghalensis</v>
          </cell>
          <cell r="E3842" t="str">
            <v>(Linnaeus, 1758)</v>
          </cell>
          <cell r="F3842" t="str">
            <v>R</v>
          </cell>
          <cell r="G3842" t="str">
            <v>LC</v>
          </cell>
          <cell r="H3842" t="str">
            <v>Y</v>
          </cell>
          <cell r="M3842" t="str">
            <v>Y</v>
          </cell>
          <cell r="N3842" t="str">
            <v>Y</v>
          </cell>
          <cell r="Q3842" t="str">
            <v>Y</v>
          </cell>
        </row>
        <row r="3843">
          <cell r="C3843" t="str">
            <v>Purple-winged Roller</v>
          </cell>
          <cell r="D3843" t="str">
            <v>Coracias temminckii</v>
          </cell>
          <cell r="E3843" t="str">
            <v>(Vieillot, 1819)</v>
          </cell>
          <cell r="F3843" t="str">
            <v>R</v>
          </cell>
          <cell r="G3843" t="str">
            <v>LC</v>
          </cell>
          <cell r="Q3843" t="str">
            <v>Y</v>
          </cell>
        </row>
        <row r="3844">
          <cell r="C3844" t="str">
            <v>Blue-bellied Roller</v>
          </cell>
          <cell r="D3844" t="str">
            <v>Coracias cyanogaster</v>
          </cell>
          <cell r="E3844" t="str">
            <v>Cuvier, 1817</v>
          </cell>
          <cell r="F3844" t="str">
            <v>R</v>
          </cell>
          <cell r="G3844" t="str">
            <v>LC</v>
          </cell>
          <cell r="N3844" t="str">
            <v>Y</v>
          </cell>
          <cell r="Q3844" t="str">
            <v>Y</v>
          </cell>
        </row>
        <row r="3845">
          <cell r="C3845" t="str">
            <v>Broad-billed Roller</v>
          </cell>
          <cell r="D3845" t="str">
            <v>Eurystomus glaucurus</v>
          </cell>
          <cell r="E3845" t="str">
            <v>(Müller, 1776)</v>
          </cell>
          <cell r="F3845" t="str">
            <v>R</v>
          </cell>
          <cell r="G3845" t="str">
            <v>LC</v>
          </cell>
          <cell r="H3845" t="str">
            <v>Y</v>
          </cell>
          <cell r="M3845" t="str">
            <v>Y</v>
          </cell>
          <cell r="N3845" t="str">
            <v>Y</v>
          </cell>
          <cell r="Q3845" t="str">
            <v>Y</v>
          </cell>
        </row>
        <row r="3846">
          <cell r="C3846" t="str">
            <v>Blue-throated Roller</v>
          </cell>
          <cell r="D3846" t="str">
            <v>Eurystomus gularis</v>
          </cell>
          <cell r="E3846" t="str">
            <v>Vieillot, 1819</v>
          </cell>
          <cell r="F3846" t="str">
            <v>R</v>
          </cell>
          <cell r="G3846" t="str">
            <v>LC</v>
          </cell>
          <cell r="N3846" t="str">
            <v>Y</v>
          </cell>
          <cell r="Q3846" t="str">
            <v>Y</v>
          </cell>
        </row>
        <row r="3847">
          <cell r="C3847" t="str">
            <v>Asian Dollarbird</v>
          </cell>
          <cell r="D3847" t="str">
            <v>Eurystomus orientalis</v>
          </cell>
          <cell r="E3847" t="str">
            <v>(Linnaeus, 1766)</v>
          </cell>
          <cell r="F3847" t="str">
            <v>R</v>
          </cell>
          <cell r="G3847" t="str">
            <v>LC</v>
          </cell>
          <cell r="L3847" t="str">
            <v>Y</v>
          </cell>
          <cell r="Q3847" t="str">
            <v>Y</v>
          </cell>
          <cell r="S3847" t="str">
            <v>Y</v>
          </cell>
          <cell r="W3847" t="str">
            <v>Dollarbird (5); Dollarbird (10); Eastern Broad-billed Roller (12); Oriental Dollarbird (15)</v>
          </cell>
        </row>
        <row r="3848">
          <cell r="C3848" t="str">
            <v>Purple Dollarbird</v>
          </cell>
          <cell r="D3848" t="str">
            <v>Eurystomus azureus</v>
          </cell>
          <cell r="E3848" t="str">
            <v>Gray, 1860</v>
          </cell>
          <cell r="F3848" t="str">
            <v>R</v>
          </cell>
          <cell r="G3848" t="str">
            <v>NT</v>
          </cell>
          <cell r="Q3848" t="str">
            <v>Y</v>
          </cell>
          <cell r="W3848" t="str">
            <v>Purple Roller (10); Azure Dollarbird (15)</v>
          </cell>
        </row>
        <row r="3849">
          <cell r="C3849" t="str">
            <v>Short-legged Ground-roller</v>
          </cell>
          <cell r="D3849" t="str">
            <v>Brachypteracias leptosomus</v>
          </cell>
          <cell r="E3849" t="str">
            <v>(Lesson, 1833)</v>
          </cell>
          <cell r="F3849" t="str">
            <v>R</v>
          </cell>
          <cell r="G3849" t="str">
            <v>VU</v>
          </cell>
          <cell r="N3849" t="str">
            <v>Y</v>
          </cell>
          <cell r="Q3849" t="str">
            <v>Y</v>
          </cell>
          <cell r="W3849" t="str">
            <v>Short-legged Ground Roller (7); Short-legged Ground Roller (15)</v>
          </cell>
        </row>
        <row r="3850">
          <cell r="C3850" t="str">
            <v>Scaly Ground-roller</v>
          </cell>
          <cell r="D3850" t="str">
            <v>Brachypteracias squamiger</v>
          </cell>
          <cell r="E3850" t="str">
            <v>Lafresnaye, 1838</v>
          </cell>
          <cell r="F3850" t="str">
            <v>R</v>
          </cell>
          <cell r="G3850" t="str">
            <v>VU</v>
          </cell>
          <cell r="N3850" t="str">
            <v>Y</v>
          </cell>
          <cell r="Q3850" t="str">
            <v>Y</v>
          </cell>
          <cell r="V3850" t="str">
            <v>Brachypteracias squamigera (7); Brachypteracias squamigera (10)</v>
          </cell>
          <cell r="W3850" t="str">
            <v>Scaled Ground Roller (7)</v>
          </cell>
          <cell r="X3850" t="str">
            <v>Gender agreement of species name follows David and Gosselin (2002b).</v>
          </cell>
        </row>
        <row r="3851">
          <cell r="C3851" t="str">
            <v>Pitta-like Ground-roller</v>
          </cell>
          <cell r="D3851" t="str">
            <v>Atelornis pittoides</v>
          </cell>
          <cell r="E3851" t="str">
            <v>(Lafresnaye, 1834)</v>
          </cell>
          <cell r="F3851" t="str">
            <v>R</v>
          </cell>
          <cell r="G3851" t="str">
            <v>LC</v>
          </cell>
          <cell r="N3851" t="str">
            <v>Y</v>
          </cell>
          <cell r="Q3851" t="str">
            <v>Y</v>
          </cell>
          <cell r="W3851" t="str">
            <v>Pitta-like Ground Roller (7); Pitta-like Ground Roller (15)</v>
          </cell>
        </row>
        <row r="3852">
          <cell r="C3852" t="str">
            <v>Rufous-headed Ground-roller</v>
          </cell>
          <cell r="D3852" t="str">
            <v>Atelornis crossleyi</v>
          </cell>
          <cell r="E3852" t="str">
            <v>Sharpe, 1875</v>
          </cell>
          <cell r="F3852" t="str">
            <v>R</v>
          </cell>
          <cell r="G3852" t="str">
            <v>NT</v>
          </cell>
          <cell r="N3852" t="str">
            <v>Y</v>
          </cell>
          <cell r="Q3852" t="str">
            <v>Y</v>
          </cell>
          <cell r="W3852" t="str">
            <v>Crossley's Ground Roller (7); Rufous-headed Ground Roller (15)</v>
          </cell>
        </row>
        <row r="3853">
          <cell r="C3853" t="str">
            <v>Long-tailed Ground-roller</v>
          </cell>
          <cell r="D3853" t="str">
            <v>Uratelornis chimaera</v>
          </cell>
          <cell r="E3853" t="str">
            <v>Rothschild, 1895</v>
          </cell>
          <cell r="F3853" t="str">
            <v>R</v>
          </cell>
          <cell r="G3853" t="str">
            <v>VU</v>
          </cell>
          <cell r="N3853" t="str">
            <v>Y</v>
          </cell>
          <cell r="Q3853" t="str">
            <v>Y</v>
          </cell>
          <cell r="W3853" t="str">
            <v>Long-tailed Ground Roller (7); Long-tailed Ground Roller (15)</v>
          </cell>
        </row>
        <row r="3854">
          <cell r="C3854" t="str">
            <v>Cuckoo-roller</v>
          </cell>
          <cell r="D3854" t="str">
            <v>Leptosomus discolor</v>
          </cell>
          <cell r="E3854" t="str">
            <v>(Hermann, 1783)</v>
          </cell>
          <cell r="F3854" t="str">
            <v>R</v>
          </cell>
          <cell r="G3854" t="str">
            <v>LC</v>
          </cell>
          <cell r="N3854" t="str">
            <v>Y</v>
          </cell>
          <cell r="Q3854" t="str">
            <v>Y</v>
          </cell>
          <cell r="W3854" t="str">
            <v>Cuckoo Roller (7); Cuckoo Roller (10); Cuckoo Roller (15)</v>
          </cell>
        </row>
        <row r="3855">
          <cell r="C3855" t="str">
            <v>Moustached Kingfisher</v>
          </cell>
          <cell r="D3855" t="str">
            <v>Actenoides bougainvillei</v>
          </cell>
          <cell r="E3855" t="str">
            <v>(Rothschild, 1904)</v>
          </cell>
          <cell r="F3855" t="str">
            <v>R</v>
          </cell>
          <cell r="G3855" t="str">
            <v>VU</v>
          </cell>
          <cell r="Q3855" t="str">
            <v>Y</v>
          </cell>
        </row>
        <row r="3856">
          <cell r="C3856" t="str">
            <v>Rufous-collared Kingfisher</v>
          </cell>
          <cell r="D3856" t="str">
            <v>Actenoides concretus</v>
          </cell>
          <cell r="E3856" t="str">
            <v>(Temminck, 1825)</v>
          </cell>
          <cell r="F3856" t="str">
            <v>R</v>
          </cell>
          <cell r="G3856" t="str">
            <v>NT</v>
          </cell>
          <cell r="Q3856" t="str">
            <v>Y</v>
          </cell>
        </row>
        <row r="3857">
          <cell r="C3857" t="str">
            <v>Spotted Kingfisher</v>
          </cell>
          <cell r="D3857" t="str">
            <v>Actenoides lindsayi</v>
          </cell>
          <cell r="E3857" t="str">
            <v>(Vigors, 1831)</v>
          </cell>
          <cell r="F3857" t="str">
            <v>R</v>
          </cell>
          <cell r="G3857" t="str">
            <v>LC</v>
          </cell>
          <cell r="Q3857" t="str">
            <v>Y</v>
          </cell>
          <cell r="W3857" t="str">
            <v>Spotted Wood Kingfisher (15)</v>
          </cell>
        </row>
        <row r="3858">
          <cell r="C3858" t="str">
            <v>Blue-capped Kingfisher</v>
          </cell>
          <cell r="D3858" t="str">
            <v>Actenoides hombroni</v>
          </cell>
          <cell r="E3858" t="str">
            <v>(Bonaparte, 1850)</v>
          </cell>
          <cell r="F3858" t="str">
            <v>R</v>
          </cell>
          <cell r="G3858" t="str">
            <v>VU</v>
          </cell>
          <cell r="Q3858" t="str">
            <v>Y</v>
          </cell>
          <cell r="W3858" t="str">
            <v>Hombron's Kingfisher (15)</v>
          </cell>
        </row>
        <row r="3859">
          <cell r="C3859" t="str">
            <v>Green-backed Kingfisher</v>
          </cell>
          <cell r="D3859" t="str">
            <v>Actenoides monachus</v>
          </cell>
          <cell r="E3859" t="str">
            <v>(Bonaparte, 1850)</v>
          </cell>
          <cell r="F3859" t="str">
            <v>R</v>
          </cell>
          <cell r="G3859" t="str">
            <v>NT</v>
          </cell>
          <cell r="Q3859" t="str">
            <v>Y</v>
          </cell>
        </row>
        <row r="3860">
          <cell r="C3860" t="str">
            <v>Scaly Kingfisher</v>
          </cell>
          <cell r="D3860" t="str">
            <v>Actenoides princeps</v>
          </cell>
          <cell r="E3860" t="str">
            <v>(Reichenbach, 1851)</v>
          </cell>
          <cell r="F3860" t="str">
            <v>R</v>
          </cell>
          <cell r="G3860" t="str">
            <v>LC</v>
          </cell>
          <cell r="Q3860" t="str">
            <v>Y</v>
          </cell>
          <cell r="W3860" t="str">
            <v>Scaly-breasted Kingfisher (15)</v>
          </cell>
        </row>
        <row r="3861">
          <cell r="C3861" t="str">
            <v>Hook-billed Kingfisher</v>
          </cell>
          <cell r="D3861" t="str">
            <v>Melidora macrorrhina</v>
          </cell>
          <cell r="E3861" t="str">
            <v>(Lesson, 1827)</v>
          </cell>
          <cell r="F3861" t="str">
            <v>R</v>
          </cell>
          <cell r="G3861" t="str">
            <v>LC</v>
          </cell>
          <cell r="Q3861" t="str">
            <v>Y</v>
          </cell>
        </row>
        <row r="3862">
          <cell r="C3862" t="str">
            <v>Banded Kingfisher</v>
          </cell>
          <cell r="D3862" t="str">
            <v>Lacedo pulchella</v>
          </cell>
          <cell r="E3862" t="str">
            <v>(Horsfield, 1821)</v>
          </cell>
          <cell r="F3862" t="str">
            <v>R</v>
          </cell>
          <cell r="G3862" t="str">
            <v>LC</v>
          </cell>
          <cell r="Q3862" t="str">
            <v>Y</v>
          </cell>
        </row>
        <row r="3863">
          <cell r="C3863" t="str">
            <v>Little Paradise-kingfisher</v>
          </cell>
          <cell r="D3863" t="str">
            <v>Tanysiptera hydrocharis</v>
          </cell>
          <cell r="E3863" t="str">
            <v>Gray, 1858</v>
          </cell>
          <cell r="F3863" t="str">
            <v>R</v>
          </cell>
          <cell r="G3863" t="str">
            <v>DD</v>
          </cell>
          <cell r="Q3863" t="str">
            <v>Y</v>
          </cell>
          <cell r="W3863" t="str">
            <v>Little Paradise Kingfisher (15)</v>
          </cell>
        </row>
        <row r="3864">
          <cell r="C3864" t="str">
            <v>Common Paradise-kingfisher</v>
          </cell>
          <cell r="D3864" t="str">
            <v>Tanysiptera galatea</v>
          </cell>
          <cell r="E3864" t="str">
            <v>Gray, 1859</v>
          </cell>
          <cell r="F3864" t="str">
            <v>R</v>
          </cell>
          <cell r="G3864" t="str">
            <v>LC</v>
          </cell>
          <cell r="Q3864" t="str">
            <v>Y</v>
          </cell>
          <cell r="W3864" t="str">
            <v>Galatea Paradise Kingfisher (15)</v>
          </cell>
        </row>
        <row r="3865">
          <cell r="C3865" t="str">
            <v>Kofiau Paradise-kingfisher</v>
          </cell>
          <cell r="D3865" t="str">
            <v>Tanysiptera ellioti</v>
          </cell>
          <cell r="E3865" t="str">
            <v>Sharpe, 1970</v>
          </cell>
          <cell r="F3865" t="str">
            <v>R</v>
          </cell>
          <cell r="G3865" t="str">
            <v>EN</v>
          </cell>
          <cell r="Q3865" t="str">
            <v>Y</v>
          </cell>
          <cell r="W3865" t="str">
            <v>Kofiau Paradise Kingfisher (15)</v>
          </cell>
        </row>
        <row r="3866">
          <cell r="C3866" t="str">
            <v>Biak Paradise-kingfisher</v>
          </cell>
          <cell r="D3866" t="str">
            <v>Tanysiptera riedelii</v>
          </cell>
          <cell r="E3866" t="str">
            <v>Verreaux, 1866</v>
          </cell>
          <cell r="F3866" t="str">
            <v>R</v>
          </cell>
          <cell r="G3866" t="str">
            <v>NT</v>
          </cell>
          <cell r="Q3866" t="str">
            <v>Y</v>
          </cell>
          <cell r="W3866" t="str">
            <v>Biak Paradise Kingfisher (15)</v>
          </cell>
        </row>
        <row r="3867">
          <cell r="C3867" t="str">
            <v>Numfor Paradise-kingfisher</v>
          </cell>
          <cell r="D3867" t="str">
            <v>Tanysiptera carolinae</v>
          </cell>
          <cell r="E3867" t="str">
            <v>Schlegel, 1871</v>
          </cell>
          <cell r="F3867" t="str">
            <v>R</v>
          </cell>
          <cell r="G3867" t="str">
            <v>NT</v>
          </cell>
          <cell r="Q3867" t="str">
            <v>Y</v>
          </cell>
          <cell r="W3867" t="str">
            <v>Cobalt Paradise Kingfisher (15)</v>
          </cell>
        </row>
        <row r="3868">
          <cell r="C3868" t="str">
            <v>Red-breasted Paradise-kingfisher</v>
          </cell>
          <cell r="D3868" t="str">
            <v>Tanysiptera nympha</v>
          </cell>
          <cell r="E3868" t="str">
            <v>Gray, 1840</v>
          </cell>
          <cell r="F3868" t="str">
            <v>R</v>
          </cell>
          <cell r="G3868" t="str">
            <v>LC</v>
          </cell>
          <cell r="Q3868" t="str">
            <v>Y</v>
          </cell>
          <cell r="W3868" t="str">
            <v>Fairy Paradise Kingfisher (15)</v>
          </cell>
        </row>
        <row r="3869">
          <cell r="C3869" t="str">
            <v>Brown-headed Paradise-kingfisher</v>
          </cell>
          <cell r="D3869" t="str">
            <v>Tanysiptera danae</v>
          </cell>
          <cell r="E3869" t="str">
            <v>Sharpe, 1880</v>
          </cell>
          <cell r="F3869" t="str">
            <v>R</v>
          </cell>
          <cell r="G3869" t="str">
            <v>LC</v>
          </cell>
          <cell r="Q3869" t="str">
            <v>Y</v>
          </cell>
          <cell r="W3869" t="str">
            <v>Russet Paradise Kingfisher (15)</v>
          </cell>
        </row>
        <row r="3870">
          <cell r="C3870" t="str">
            <v>Buff-breasted Paradise-kingfisher</v>
          </cell>
          <cell r="D3870" t="str">
            <v>Tanysiptera sylvia</v>
          </cell>
          <cell r="E3870" t="str">
            <v>Gould, 1850</v>
          </cell>
          <cell r="F3870" t="str">
            <v>R</v>
          </cell>
          <cell r="G3870" t="str">
            <v>LC</v>
          </cell>
          <cell r="L3870" t="str">
            <v>Y</v>
          </cell>
          <cell r="Q3870" t="str">
            <v>Y</v>
          </cell>
          <cell r="W3870" t="str">
            <v>Buff-breasted Paradise Kingfisher (15)</v>
          </cell>
        </row>
        <row r="3871">
          <cell r="C3871" t="str">
            <v>Lilac-cheeked Kingfisher</v>
          </cell>
          <cell r="D3871" t="str">
            <v>Cittura cyanotis</v>
          </cell>
          <cell r="E3871" t="str">
            <v>(Temminck, 1824)</v>
          </cell>
          <cell r="F3871" t="str">
            <v>R</v>
          </cell>
          <cell r="G3871" t="str">
            <v>NT</v>
          </cell>
          <cell r="Q3871" t="str">
            <v>Y</v>
          </cell>
          <cell r="W3871" t="str">
            <v>Lilac Kingfisher (15)</v>
          </cell>
        </row>
        <row r="3872">
          <cell r="C3872" t="str">
            <v>Shovel-billed Kookaburra</v>
          </cell>
          <cell r="D3872" t="str">
            <v>Clytoceyx rex</v>
          </cell>
          <cell r="E3872" t="str">
            <v>Sharpe, 1880</v>
          </cell>
          <cell r="F3872" t="str">
            <v>R</v>
          </cell>
          <cell r="G3872" t="str">
            <v>LC</v>
          </cell>
          <cell r="Q3872" t="str">
            <v>Y</v>
          </cell>
        </row>
        <row r="3873">
          <cell r="C3873" t="str">
            <v>Laughing Kookaburra</v>
          </cell>
          <cell r="D3873" t="str">
            <v>Dacelo novaeguineae</v>
          </cell>
          <cell r="E3873" t="str">
            <v>(Hermann, 1783)</v>
          </cell>
          <cell r="F3873" t="str">
            <v>R</v>
          </cell>
          <cell r="G3873" t="str">
            <v>LC</v>
          </cell>
          <cell r="L3873" t="str">
            <v>Y</v>
          </cell>
          <cell r="Q3873" t="str">
            <v>Y</v>
          </cell>
          <cell r="S3873" t="str">
            <v>Y</v>
          </cell>
          <cell r="W3873" t="str">
            <v>Kookaburra (12)</v>
          </cell>
        </row>
        <row r="3874">
          <cell r="C3874" t="str">
            <v>Blue-winged Kookaburra</v>
          </cell>
          <cell r="D3874" t="str">
            <v>Dacelo leachii</v>
          </cell>
          <cell r="E3874" t="str">
            <v>Vigors &amp; Horsfield, 1826</v>
          </cell>
          <cell r="F3874" t="str">
            <v>R</v>
          </cell>
          <cell r="G3874" t="str">
            <v>LC</v>
          </cell>
          <cell r="L3874" t="str">
            <v>Y</v>
          </cell>
          <cell r="Q3874" t="str">
            <v>Y</v>
          </cell>
        </row>
        <row r="3875">
          <cell r="C3875" t="str">
            <v>Spangled Kookaburra</v>
          </cell>
          <cell r="D3875" t="str">
            <v>Dacelo tyro</v>
          </cell>
          <cell r="E3875" t="str">
            <v>Gray, 1858</v>
          </cell>
          <cell r="F3875" t="str">
            <v>R</v>
          </cell>
          <cell r="G3875" t="str">
            <v>LC</v>
          </cell>
          <cell r="Q3875" t="str">
            <v>Y</v>
          </cell>
        </row>
        <row r="3876">
          <cell r="C3876" t="str">
            <v>Rufous-bellied Kookaburra</v>
          </cell>
          <cell r="D3876" t="str">
            <v>Dacelo gaudichaud</v>
          </cell>
          <cell r="E3876" t="str">
            <v>Quoy &amp; Gaimard, 1824</v>
          </cell>
          <cell r="F3876" t="str">
            <v>R</v>
          </cell>
          <cell r="G3876" t="str">
            <v>LC</v>
          </cell>
          <cell r="Q3876" t="str">
            <v>Y</v>
          </cell>
        </row>
        <row r="3877">
          <cell r="C3877" t="str">
            <v>White-rumped Kingfisher</v>
          </cell>
          <cell r="D3877" t="str">
            <v>Caridonax fulgidus</v>
          </cell>
          <cell r="E3877" t="str">
            <v>(Gould, 1857)</v>
          </cell>
          <cell r="F3877" t="str">
            <v>R</v>
          </cell>
          <cell r="G3877" t="str">
            <v>LC</v>
          </cell>
          <cell r="Q3877" t="str">
            <v>Y</v>
          </cell>
          <cell r="W3877" t="str">
            <v>Glittering Kingfisher (15)</v>
          </cell>
        </row>
        <row r="3878">
          <cell r="C3878" t="str">
            <v>Brown-winged Kingfisher</v>
          </cell>
          <cell r="D3878" t="str">
            <v>Pelargopsis amauroptera</v>
          </cell>
          <cell r="E3878" t="str">
            <v>(Pearson, 1841)</v>
          </cell>
          <cell r="F3878" t="str">
            <v>R</v>
          </cell>
          <cell r="G3878" t="str">
            <v>NT</v>
          </cell>
          <cell r="Q3878" t="str">
            <v>Y</v>
          </cell>
          <cell r="V3878" t="str">
            <v>Pelargopsis amauropterus (10)</v>
          </cell>
          <cell r="X3878" t="str">
            <v>Gender agreement of species name follows David and Gosselin (2002a).</v>
          </cell>
        </row>
        <row r="3879">
          <cell r="C3879" t="str">
            <v>Stork-billed Kingfisher</v>
          </cell>
          <cell r="D3879" t="str">
            <v>Pelargopsis capensis</v>
          </cell>
          <cell r="E3879" t="str">
            <v>(Linnaeus, 1766)</v>
          </cell>
          <cell r="F3879" t="str">
            <v>R</v>
          </cell>
          <cell r="G3879" t="str">
            <v>LC</v>
          </cell>
          <cell r="Q3879" t="str">
            <v>Y</v>
          </cell>
        </row>
        <row r="3880">
          <cell r="C3880" t="str">
            <v>Black-billed Kingfisher</v>
          </cell>
          <cell r="D3880" t="str">
            <v>Pelargopsis melanorhyncha</v>
          </cell>
          <cell r="E3880" t="str">
            <v>(Temminck, 1826)</v>
          </cell>
          <cell r="F3880" t="str">
            <v>R</v>
          </cell>
          <cell r="G3880" t="str">
            <v>LC</v>
          </cell>
          <cell r="Q3880" t="str">
            <v>Y</v>
          </cell>
          <cell r="W3880" t="str">
            <v>Great-billed Kingfisher (15)</v>
          </cell>
        </row>
        <row r="3881">
          <cell r="C3881" t="str">
            <v>Ruddy Kingfisher</v>
          </cell>
          <cell r="D3881" t="str">
            <v>Halcyon coromanda</v>
          </cell>
          <cell r="E3881" t="str">
            <v>(Latham, 1790)</v>
          </cell>
          <cell r="F3881" t="str">
            <v>R</v>
          </cell>
          <cell r="G3881" t="str">
            <v>LC</v>
          </cell>
          <cell r="Q3881" t="str">
            <v>Y</v>
          </cell>
        </row>
        <row r="3882">
          <cell r="C3882" t="str">
            <v>Chocolate-backed Kingfisher</v>
          </cell>
          <cell r="D3882" t="str">
            <v>Halcyon badia</v>
          </cell>
          <cell r="E3882" t="str">
            <v>Verreaux &amp; Verreaux, 1851</v>
          </cell>
          <cell r="F3882" t="str">
            <v>R</v>
          </cell>
          <cell r="G3882" t="str">
            <v>LC</v>
          </cell>
          <cell r="N3882" t="str">
            <v>Y</v>
          </cell>
          <cell r="Q3882" t="str">
            <v>Y</v>
          </cell>
        </row>
        <row r="3883">
          <cell r="C3883" t="str">
            <v>White-throated Kingfisher</v>
          </cell>
          <cell r="D3883" t="str">
            <v>Halcyon smyrnensis</v>
          </cell>
          <cell r="E3883" t="str">
            <v>(Linnaeus, 1758)</v>
          </cell>
          <cell r="F3883" t="str">
            <v>R</v>
          </cell>
          <cell r="G3883" t="str">
            <v>LC</v>
          </cell>
          <cell r="H3883" t="str">
            <v>Y</v>
          </cell>
          <cell r="M3883" t="str">
            <v>Y</v>
          </cell>
          <cell r="Q3883" t="str">
            <v>Y</v>
          </cell>
          <cell r="W3883" t="str">
            <v>White-breasted Kingfisher (6)</v>
          </cell>
        </row>
        <row r="3884">
          <cell r="C3884" t="str">
            <v>Black-capped Kingfisher</v>
          </cell>
          <cell r="D3884" t="str">
            <v>Halcyon pileata</v>
          </cell>
          <cell r="E3884" t="str">
            <v>(Boddaert, 1783)</v>
          </cell>
          <cell r="F3884" t="str">
            <v>R</v>
          </cell>
          <cell r="G3884" t="str">
            <v>LC</v>
          </cell>
          <cell r="L3884" t="str">
            <v>Y</v>
          </cell>
          <cell r="Q3884" t="str">
            <v>Y</v>
          </cell>
        </row>
        <row r="3885">
          <cell r="C3885" t="str">
            <v>Javan Kingfisher</v>
          </cell>
          <cell r="D3885" t="str">
            <v>Halcyon cyanoventris</v>
          </cell>
          <cell r="E3885" t="str">
            <v>Vieillot, 1818</v>
          </cell>
          <cell r="F3885" t="str">
            <v>R</v>
          </cell>
          <cell r="G3885" t="str">
            <v>LC</v>
          </cell>
          <cell r="Q3885" t="str">
            <v>Y</v>
          </cell>
        </row>
        <row r="3886">
          <cell r="C3886" t="str">
            <v>Grey-headed Kingfisher</v>
          </cell>
          <cell r="D3886" t="str">
            <v>Halcyon leucocephala</v>
          </cell>
          <cell r="E3886" t="str">
            <v>(Müller, 1776)</v>
          </cell>
          <cell r="F3886" t="str">
            <v>R</v>
          </cell>
          <cell r="G3886" t="str">
            <v>LC</v>
          </cell>
          <cell r="H3886" t="str">
            <v>Y</v>
          </cell>
          <cell r="M3886" t="str">
            <v>Y</v>
          </cell>
          <cell r="N3886" t="str">
            <v>Y</v>
          </cell>
          <cell r="Q3886" t="str">
            <v>Y</v>
          </cell>
          <cell r="W3886" t="str">
            <v>Chestnut-bellied Kingfisher (7)</v>
          </cell>
        </row>
        <row r="3887">
          <cell r="C3887" t="str">
            <v>Woodland Kingfisher</v>
          </cell>
          <cell r="D3887" t="str">
            <v>Halcyon senegalensis</v>
          </cell>
          <cell r="E3887" t="str">
            <v>(Linnaeus, 1766)</v>
          </cell>
          <cell r="F3887" t="str">
            <v>R</v>
          </cell>
          <cell r="G3887" t="str">
            <v>LC</v>
          </cell>
          <cell r="N3887" t="str">
            <v>Y</v>
          </cell>
          <cell r="Q3887" t="str">
            <v>Y</v>
          </cell>
          <cell r="W3887" t="str">
            <v>Senegal Kingfisher (7)</v>
          </cell>
        </row>
        <row r="3888">
          <cell r="C3888" t="str">
            <v>Mangrove Kingfisher</v>
          </cell>
          <cell r="D3888" t="str">
            <v>Halcyon senegaloides</v>
          </cell>
          <cell r="E3888" t="str">
            <v>Smith, 1834</v>
          </cell>
          <cell r="F3888" t="str">
            <v>R</v>
          </cell>
          <cell r="G3888" t="str">
            <v>LC</v>
          </cell>
          <cell r="N3888" t="str">
            <v>Y</v>
          </cell>
          <cell r="Q3888" t="str">
            <v>Y</v>
          </cell>
        </row>
        <row r="3889">
          <cell r="C3889" t="str">
            <v>Blue-breasted Kingfisher</v>
          </cell>
          <cell r="D3889" t="str">
            <v>Halcyon malimbica</v>
          </cell>
          <cell r="E3889" t="str">
            <v>(Shaw, 1811)</v>
          </cell>
          <cell r="F3889" t="str">
            <v>R</v>
          </cell>
          <cell r="G3889" t="str">
            <v>LC</v>
          </cell>
          <cell r="N3889" t="str">
            <v>Y</v>
          </cell>
          <cell r="Q3889" t="str">
            <v>Y</v>
          </cell>
        </row>
        <row r="3890">
          <cell r="C3890" t="str">
            <v>Brown-hooded Kingfisher</v>
          </cell>
          <cell r="D3890" t="str">
            <v>Halcyon albiventris</v>
          </cell>
          <cell r="E3890" t="str">
            <v>(Scopoli, 1786)</v>
          </cell>
          <cell r="F3890" t="str">
            <v>R</v>
          </cell>
          <cell r="G3890" t="str">
            <v>LC</v>
          </cell>
          <cell r="N3890" t="str">
            <v>Y</v>
          </cell>
          <cell r="Q3890" t="str">
            <v>Y</v>
          </cell>
          <cell r="W3890" t="str">
            <v>Brown-headed Kingfisher (7)</v>
          </cell>
        </row>
        <row r="3891">
          <cell r="C3891" t="str">
            <v>Striped Kingfisher</v>
          </cell>
          <cell r="D3891" t="str">
            <v>Halcyon chelicuti</v>
          </cell>
          <cell r="E3891" t="str">
            <v>(Stanley, 1814)</v>
          </cell>
          <cell r="F3891" t="str">
            <v>R</v>
          </cell>
          <cell r="G3891" t="str">
            <v>LC</v>
          </cell>
          <cell r="N3891" t="str">
            <v>Y</v>
          </cell>
          <cell r="Q3891" t="str">
            <v>Y</v>
          </cell>
        </row>
        <row r="3892">
          <cell r="C3892" t="str">
            <v>Blue-black Kingfisher</v>
          </cell>
          <cell r="D3892" t="str">
            <v>Todiramphus nigrocyaneus</v>
          </cell>
          <cell r="E3892" t="str">
            <v>(Wallace, 1862)</v>
          </cell>
          <cell r="F3892" t="str">
            <v>R</v>
          </cell>
          <cell r="G3892" t="str">
            <v>DD</v>
          </cell>
          <cell r="Q3892" t="str">
            <v>Y</v>
          </cell>
          <cell r="V3892" t="str">
            <v>Todirhamphus nigrocyaneus (10)</v>
          </cell>
        </row>
        <row r="3893">
          <cell r="C3893" t="str">
            <v>Rufous-lored Kingfisher</v>
          </cell>
          <cell r="D3893" t="str">
            <v>Todiramphus winchelli</v>
          </cell>
          <cell r="E3893" t="str">
            <v>(Sharpe, 1877)</v>
          </cell>
          <cell r="F3893" t="str">
            <v>R</v>
          </cell>
          <cell r="G3893" t="str">
            <v>VU</v>
          </cell>
          <cell r="Q3893" t="str">
            <v>Y</v>
          </cell>
          <cell r="V3893" t="str">
            <v>Todirhamphus winchelli (10)</v>
          </cell>
          <cell r="W3893" t="str">
            <v>Winchell's Kingfisher (15)</v>
          </cell>
        </row>
        <row r="3894">
          <cell r="C3894" t="str">
            <v>Blue-and-white Kingfisher</v>
          </cell>
          <cell r="D3894" t="str">
            <v>Todiramphus diops</v>
          </cell>
          <cell r="E3894" t="str">
            <v>(Temminck, 1824)</v>
          </cell>
          <cell r="F3894" t="str">
            <v>R</v>
          </cell>
          <cell r="G3894" t="str">
            <v>LC</v>
          </cell>
          <cell r="Q3894" t="str">
            <v>Y</v>
          </cell>
          <cell r="V3894" t="str">
            <v>Todirhamphus diops (10)</v>
          </cell>
        </row>
        <row r="3895">
          <cell r="C3895" t="str">
            <v>Lazuli Kingfisher</v>
          </cell>
          <cell r="D3895" t="str">
            <v>Todiramphus lazuli</v>
          </cell>
          <cell r="E3895" t="str">
            <v>(Temminck, 1830)</v>
          </cell>
          <cell r="F3895" t="str">
            <v>R</v>
          </cell>
          <cell r="G3895" t="str">
            <v>NT</v>
          </cell>
          <cell r="Q3895" t="str">
            <v>Y</v>
          </cell>
          <cell r="V3895" t="str">
            <v>Todirhamphus lazuli (10)</v>
          </cell>
        </row>
        <row r="3896">
          <cell r="C3896" t="str">
            <v>Forest Kingfisher</v>
          </cell>
          <cell r="D3896" t="str">
            <v>Todiramphus macleayii</v>
          </cell>
          <cell r="E3896" t="str">
            <v>(Jardine &amp; Selby, 1830)</v>
          </cell>
          <cell r="F3896" t="str">
            <v>R</v>
          </cell>
          <cell r="G3896" t="str">
            <v>LC</v>
          </cell>
          <cell r="L3896" t="str">
            <v>Y</v>
          </cell>
          <cell r="Q3896" t="str">
            <v>Y</v>
          </cell>
          <cell r="V3896" t="str">
            <v>Todirhamphus macleayii (10)</v>
          </cell>
        </row>
        <row r="3897">
          <cell r="C3897" t="str">
            <v>New Britain Kingfisher</v>
          </cell>
          <cell r="D3897" t="str">
            <v>Todiramphus albonotatus</v>
          </cell>
          <cell r="E3897" t="str">
            <v>(Ramsay, 1885)</v>
          </cell>
          <cell r="F3897" t="str">
            <v>R</v>
          </cell>
          <cell r="G3897" t="str">
            <v>NT</v>
          </cell>
          <cell r="Q3897" t="str">
            <v>Y</v>
          </cell>
          <cell r="V3897" t="str">
            <v>Todirhamphus albonotatus (10)</v>
          </cell>
          <cell r="W3897" t="str">
            <v>White-mantled Kingfisher (15)</v>
          </cell>
        </row>
        <row r="3898">
          <cell r="C3898" t="str">
            <v>Ultramarine Kingfisher</v>
          </cell>
          <cell r="D3898" t="str">
            <v>Todiramphus leucopygius</v>
          </cell>
          <cell r="E3898" t="str">
            <v>(Verreaux, 1858)</v>
          </cell>
          <cell r="F3898" t="str">
            <v>R</v>
          </cell>
          <cell r="G3898" t="str">
            <v>LC</v>
          </cell>
          <cell r="Q3898" t="str">
            <v>Y</v>
          </cell>
          <cell r="V3898" t="str">
            <v>Todirhamphus leucopygius (10)</v>
          </cell>
        </row>
        <row r="3899">
          <cell r="C3899" t="str">
            <v>Chestnut-bellied Kingfisher</v>
          </cell>
          <cell r="D3899" t="str">
            <v>Todiramphus farquhari</v>
          </cell>
          <cell r="E3899" t="str">
            <v>(Sharpe, 1899)</v>
          </cell>
          <cell r="F3899" t="str">
            <v>R</v>
          </cell>
          <cell r="G3899" t="str">
            <v>NT</v>
          </cell>
          <cell r="Q3899" t="str">
            <v>Y</v>
          </cell>
          <cell r="V3899" t="str">
            <v>Todirhamphus farquhari (10)</v>
          </cell>
          <cell r="W3899" t="str">
            <v>Vanuatu Kingfisher (15)</v>
          </cell>
        </row>
        <row r="3900">
          <cell r="C3900" t="str">
            <v>Red-backed Kingfisher</v>
          </cell>
          <cell r="D3900" t="str">
            <v>Todiramphus pyrrhopygius</v>
          </cell>
          <cell r="E3900" t="str">
            <v>(Gould, 1841)</v>
          </cell>
          <cell r="F3900" t="str">
            <v>R</v>
          </cell>
          <cell r="G3900" t="str">
            <v>LC</v>
          </cell>
          <cell r="L3900" t="str">
            <v>Y</v>
          </cell>
          <cell r="Q3900" t="str">
            <v>Y</v>
          </cell>
          <cell r="V3900" t="str">
            <v>Todirhamphus pyrrhopygia (10)</v>
          </cell>
          <cell r="X3900" t="str">
            <v>Gender agreement of species name follows David and Gosselin (2002a).</v>
          </cell>
        </row>
        <row r="3901">
          <cell r="C3901" t="str">
            <v>Flat-billed Kingfisher</v>
          </cell>
          <cell r="D3901" t="str">
            <v>Todiramphus recurvirostris</v>
          </cell>
          <cell r="E3901" t="str">
            <v>Lafresnaye, 1842</v>
          </cell>
          <cell r="F3901" t="str">
            <v>R</v>
          </cell>
          <cell r="G3901" t="str">
            <v>LC</v>
          </cell>
          <cell r="Q3901" t="str">
            <v>Y</v>
          </cell>
          <cell r="V3901" t="str">
            <v>Todirhamphus recurvirostris (10)</v>
          </cell>
        </row>
        <row r="3902">
          <cell r="C3902" t="str">
            <v>Micronesian Kingfisher</v>
          </cell>
          <cell r="D3902" t="str">
            <v>Todiramphus cinnamominus</v>
          </cell>
          <cell r="E3902" t="str">
            <v>(Swainson, 1821)</v>
          </cell>
          <cell r="F3902" t="str">
            <v>R</v>
          </cell>
          <cell r="G3902" t="str">
            <v>LC</v>
          </cell>
          <cell r="Q3902" t="str">
            <v>Y</v>
          </cell>
          <cell r="V3902" t="str">
            <v>Todirhamphus cinnamominus (10)</v>
          </cell>
        </row>
        <row r="3903">
          <cell r="D3903" t="str">
            <v>Todiramphus miyakoensis</v>
          </cell>
          <cell r="E3903" t="str">
            <v>(N.Kuroda, Sr., 1919)</v>
          </cell>
          <cell r="F3903" t="str">
            <v>NR</v>
          </cell>
          <cell r="G3903" t="str">
            <v>NR</v>
          </cell>
          <cell r="K3903" t="str">
            <v>Y</v>
          </cell>
          <cell r="X3903" t="str">
            <v>This taxon is only known from a single bird apparently collected on Sakishima, in the Ryukyu Islands (Nansei Shoto), Japan, in 1887 (incorrectly listed as 1841 by some sources) (Balouet and Alibert 1990). Nothing is known of the taxon in life, and it is assumed to be extinct (Stattersfield et al. 1998). The holotype has red legs and may have had a red bill (its bill sheath is now missing) but is otherwise similar to Micronesian Kingfisher T. cinnamominus and some authors have considered the taxon a subspecies of this (Fry et al. 1992). The validity of the holotype has also been questioned, with suggestions that it may have been a vagrant from Guam, an escaped cagebird, or mislabelled (Brazil 1991). Maybe because of these uncertainties, the taxon was removed from the 1996 Red List (Baillie and Groombridge 1996).</v>
          </cell>
        </row>
        <row r="3904">
          <cell r="C3904" t="str">
            <v>Sombre Kingfisher</v>
          </cell>
          <cell r="D3904" t="str">
            <v>Todiramphus funebris</v>
          </cell>
          <cell r="E3904" t="str">
            <v>Bonaparte, 1850</v>
          </cell>
          <cell r="F3904" t="str">
            <v>R</v>
          </cell>
          <cell r="G3904" t="str">
            <v>VU</v>
          </cell>
          <cell r="Q3904" t="str">
            <v>Y</v>
          </cell>
          <cell r="V3904" t="str">
            <v>Todirhamphus funebris (10)</v>
          </cell>
        </row>
        <row r="3905">
          <cell r="C3905" t="str">
            <v>Collared Kingfisher</v>
          </cell>
          <cell r="D3905" t="str">
            <v>Todiramphus chloris</v>
          </cell>
          <cell r="E3905" t="str">
            <v>(Boddaert, 1783)</v>
          </cell>
          <cell r="F3905" t="str">
            <v>R</v>
          </cell>
          <cell r="G3905" t="str">
            <v>LC</v>
          </cell>
          <cell r="L3905" t="str">
            <v>Y</v>
          </cell>
          <cell r="N3905" t="str">
            <v>Y</v>
          </cell>
          <cell r="Q3905" t="str">
            <v>Y</v>
          </cell>
          <cell r="V3905" t="str">
            <v>Halcyon chloris (7); Todirhamphus chloris (10)</v>
          </cell>
          <cell r="W3905" t="str">
            <v>White-collared Kingfisher (7)</v>
          </cell>
        </row>
        <row r="3906">
          <cell r="C3906" t="str">
            <v>Talaud Kingfisher</v>
          </cell>
          <cell r="D3906" t="str">
            <v>Todiramphus enigma</v>
          </cell>
          <cell r="E3906" t="str">
            <v>(Hartert, 1904)</v>
          </cell>
          <cell r="F3906" t="str">
            <v>R</v>
          </cell>
          <cell r="G3906" t="str">
            <v>NT</v>
          </cell>
          <cell r="Q3906" t="str">
            <v>Y</v>
          </cell>
          <cell r="V3906" t="str">
            <v>Todirhamphus enigma (10)</v>
          </cell>
        </row>
        <row r="3907">
          <cell r="C3907" t="str">
            <v>Beach Kingfisher</v>
          </cell>
          <cell r="D3907" t="str">
            <v>Todiramphus saurophaga</v>
          </cell>
          <cell r="E3907" t="str">
            <v>(Gould, 1843)</v>
          </cell>
          <cell r="F3907" t="str">
            <v>R</v>
          </cell>
          <cell r="G3907" t="str">
            <v>LC</v>
          </cell>
          <cell r="Q3907" t="str">
            <v>Y</v>
          </cell>
          <cell r="V3907" t="str">
            <v>Todirhamphus saurophaga (10)</v>
          </cell>
        </row>
        <row r="3908">
          <cell r="C3908" t="str">
            <v>Cinnamon-banded Kingfisher</v>
          </cell>
          <cell r="D3908" t="str">
            <v>Todiramphus australasia</v>
          </cell>
          <cell r="E3908" t="str">
            <v>(Vieillot, 1818)</v>
          </cell>
          <cell r="F3908" t="str">
            <v>R</v>
          </cell>
          <cell r="G3908" t="str">
            <v>NT</v>
          </cell>
          <cell r="Q3908" t="str">
            <v>Y</v>
          </cell>
          <cell r="V3908" t="str">
            <v>Todirhamphus australasia (10)</v>
          </cell>
        </row>
        <row r="3909">
          <cell r="C3909" t="str">
            <v>Sacred Kingfisher</v>
          </cell>
          <cell r="D3909" t="str">
            <v>Todiramphus sanctus</v>
          </cell>
          <cell r="E3909" t="str">
            <v>(Vigors &amp; Horsfeld, 1827)</v>
          </cell>
          <cell r="F3909" t="str">
            <v>R</v>
          </cell>
          <cell r="G3909" t="str">
            <v>LC</v>
          </cell>
          <cell r="L3909" t="str">
            <v>Y</v>
          </cell>
          <cell r="Q3909" t="str">
            <v>Y</v>
          </cell>
          <cell r="S3909" t="str">
            <v>Y</v>
          </cell>
          <cell r="V3909" t="str">
            <v>Todirhamphus sanctus (10); Halcyon sancta (12)</v>
          </cell>
        </row>
        <row r="3910">
          <cell r="C3910" t="str">
            <v>Tahiti Kingfisher</v>
          </cell>
          <cell r="D3910" t="str">
            <v>Todiramphus veneratus</v>
          </cell>
          <cell r="E3910" t="str">
            <v>(Gmelin, 1788)</v>
          </cell>
          <cell r="F3910" t="str">
            <v>R</v>
          </cell>
          <cell r="G3910" t="str">
            <v>LC</v>
          </cell>
          <cell r="Q3910" t="str">
            <v>Y</v>
          </cell>
          <cell r="V3910" t="str">
            <v>Todirhamphus veneratus (10)</v>
          </cell>
          <cell r="W3910" t="str">
            <v>Society Kingfisher (15)</v>
          </cell>
        </row>
        <row r="3911">
          <cell r="C3911" t="str">
            <v>Mangaia Kingfisher</v>
          </cell>
          <cell r="D3911" t="str">
            <v>Todiramphus ruficollaris</v>
          </cell>
          <cell r="E3911" t="str">
            <v>(Holyoak, 1974)</v>
          </cell>
          <cell r="F3911" t="str">
            <v>R</v>
          </cell>
          <cell r="G3911" t="str">
            <v>VU</v>
          </cell>
          <cell r="Q3911" t="str">
            <v>Y</v>
          </cell>
          <cell r="V3911" t="str">
            <v>Todirhamphus ruficollaris (10)</v>
          </cell>
          <cell r="W3911" t="str">
            <v>Mewing Kingfisher (15)</v>
          </cell>
        </row>
        <row r="3912">
          <cell r="C3912" t="str">
            <v>Chattering Kingfisher</v>
          </cell>
          <cell r="D3912" t="str">
            <v>Todiramphus tutus</v>
          </cell>
          <cell r="E3912" t="str">
            <v>(Gmelin, 1788)</v>
          </cell>
          <cell r="F3912" t="str">
            <v>R</v>
          </cell>
          <cell r="G3912" t="str">
            <v>LC</v>
          </cell>
          <cell r="Q3912" t="str">
            <v>Y</v>
          </cell>
          <cell r="V3912" t="str">
            <v>Todirhamphus tuta (10)</v>
          </cell>
          <cell r="X3912" t="str">
            <v>Gender agreement of species name follows David and Gosselin (2002a).</v>
          </cell>
        </row>
        <row r="3913">
          <cell r="C3913" t="str">
            <v>Marquesan Kingfisher</v>
          </cell>
          <cell r="D3913" t="str">
            <v>Todiramphus godeffroyi</v>
          </cell>
          <cell r="E3913" t="str">
            <v>(Finsch, 1877)</v>
          </cell>
          <cell r="F3913" t="str">
            <v>R</v>
          </cell>
          <cell r="G3913" t="str">
            <v>CR</v>
          </cell>
          <cell r="Q3913" t="str">
            <v>Y</v>
          </cell>
          <cell r="V3913" t="str">
            <v>Todirhamphus godeffroyi (10)</v>
          </cell>
        </row>
        <row r="3914">
          <cell r="C3914" t="str">
            <v>Tuamotu Kingfisher</v>
          </cell>
          <cell r="D3914" t="str">
            <v>Todiramphus gambieri</v>
          </cell>
          <cell r="E3914" t="str">
            <v>(Oustalet, 1895)</v>
          </cell>
          <cell r="F3914" t="str">
            <v>R</v>
          </cell>
          <cell r="G3914" t="str">
            <v>CR</v>
          </cell>
          <cell r="Q3914" t="str">
            <v>Y</v>
          </cell>
          <cell r="V3914" t="str">
            <v>Todirhamphus gambieri (10)</v>
          </cell>
        </row>
        <row r="3915">
          <cell r="C3915" t="str">
            <v>Yellow-billed Kingfisher</v>
          </cell>
          <cell r="D3915" t="str">
            <v>Syma torotoro</v>
          </cell>
          <cell r="E3915" t="str">
            <v>Lesson, 1827</v>
          </cell>
          <cell r="F3915" t="str">
            <v>R</v>
          </cell>
          <cell r="G3915" t="str">
            <v>LC</v>
          </cell>
          <cell r="L3915" t="str">
            <v>Y</v>
          </cell>
          <cell r="Q3915" t="str">
            <v>Y</v>
          </cell>
        </row>
        <row r="3916">
          <cell r="C3916" t="str">
            <v>Mountain Kingfisher</v>
          </cell>
          <cell r="D3916" t="str">
            <v>Syma megarhyncha</v>
          </cell>
          <cell r="E3916" t="str">
            <v>Salvadori, 1896</v>
          </cell>
          <cell r="F3916" t="str">
            <v>R</v>
          </cell>
          <cell r="G3916" t="str">
            <v>LC</v>
          </cell>
          <cell r="Q3916" t="str">
            <v>Y</v>
          </cell>
        </row>
        <row r="3917">
          <cell r="C3917" t="str">
            <v>Variable Kingfisher</v>
          </cell>
          <cell r="D3917" t="str">
            <v>Ceyx lepidus</v>
          </cell>
          <cell r="E3917" t="str">
            <v>Temminck, 1836</v>
          </cell>
          <cell r="F3917" t="str">
            <v>R</v>
          </cell>
          <cell r="G3917" t="str">
            <v>LC</v>
          </cell>
          <cell r="Q3917" t="str">
            <v>Y</v>
          </cell>
          <cell r="W3917" t="str">
            <v>Chameleon Dwarf Kingfisher (15)</v>
          </cell>
        </row>
        <row r="3918">
          <cell r="C3918" t="str">
            <v>Black-backed Kingfisher</v>
          </cell>
          <cell r="D3918" t="str">
            <v>Ceyx erithaca</v>
          </cell>
          <cell r="E3918" t="str">
            <v>(Linnaeus, 1758)</v>
          </cell>
          <cell r="F3918" t="str">
            <v>R</v>
          </cell>
          <cell r="G3918" t="str">
            <v>LC</v>
          </cell>
          <cell r="Q3918" t="str">
            <v>Y</v>
          </cell>
          <cell r="V3918" t="str">
            <v>Ceyx erithacus (10)</v>
          </cell>
          <cell r="W3918" t="str">
            <v>Oriental Dwarf Kingfisher (15)</v>
          </cell>
          <cell r="X3918" t="str">
            <v>Gender agreement of species name follows David and Gosselin (2002a).</v>
          </cell>
        </row>
        <row r="3919">
          <cell r="C3919" t="str">
            <v>Rufous-backed Kingfisher</v>
          </cell>
          <cell r="D3919" t="str">
            <v>Ceyx rufidorsa</v>
          </cell>
          <cell r="E3919" t="str">
            <v>Strickland, 1847</v>
          </cell>
          <cell r="F3919" t="str">
            <v>R</v>
          </cell>
          <cell r="G3919" t="str">
            <v>LC</v>
          </cell>
          <cell r="Q3919" t="str">
            <v>Y</v>
          </cell>
        </row>
        <row r="3920">
          <cell r="C3920" t="str">
            <v>Philippine Dwarf-kingfisher</v>
          </cell>
          <cell r="D3920" t="str">
            <v>Ceyx melanurus</v>
          </cell>
          <cell r="E3920" t="str">
            <v>(Kaup, 1848)</v>
          </cell>
          <cell r="F3920" t="str">
            <v>R</v>
          </cell>
          <cell r="G3920" t="str">
            <v>VU</v>
          </cell>
          <cell r="Q3920" t="str">
            <v>Y</v>
          </cell>
          <cell r="W3920" t="str">
            <v>Philippine Kingfisher (10); Philippine Dwarf Kingfisher (15)</v>
          </cell>
        </row>
        <row r="3921">
          <cell r="C3921" t="str">
            <v>Sulawesi Kingfisher</v>
          </cell>
          <cell r="D3921" t="str">
            <v>Ceyx fallax</v>
          </cell>
          <cell r="E3921" t="str">
            <v>(Schlegel, 1866)</v>
          </cell>
          <cell r="F3921" t="str">
            <v>R</v>
          </cell>
          <cell r="G3921" t="str">
            <v>NT</v>
          </cell>
          <cell r="Q3921" t="str">
            <v>Y</v>
          </cell>
          <cell r="W3921" t="str">
            <v>Sulawesi Dwarf Kingfisher (15)</v>
          </cell>
        </row>
        <row r="3922">
          <cell r="C3922" t="str">
            <v>Madagascar Pygmy-kingfisher</v>
          </cell>
          <cell r="D3922" t="str">
            <v>Ceyx madagascariensis</v>
          </cell>
          <cell r="E3922" t="str">
            <v>(Linnaeus, 1766)</v>
          </cell>
          <cell r="F3922" t="str">
            <v>R</v>
          </cell>
          <cell r="G3922" t="str">
            <v>LC</v>
          </cell>
          <cell r="N3922" t="str">
            <v>Y</v>
          </cell>
          <cell r="Q3922" t="str">
            <v>Y</v>
          </cell>
          <cell r="V3922" t="str">
            <v>Ispidina madagascariensis (10)</v>
          </cell>
          <cell r="W3922" t="str">
            <v>Madagascar Pygmy Kingfisher (7)</v>
          </cell>
        </row>
        <row r="3923">
          <cell r="C3923" t="str">
            <v>African Pygmy-kingfisher</v>
          </cell>
          <cell r="D3923" t="str">
            <v>Ceyx pictus</v>
          </cell>
          <cell r="E3923" t="str">
            <v>(Boddaert, 1783)</v>
          </cell>
          <cell r="F3923" t="str">
            <v>R</v>
          </cell>
          <cell r="G3923" t="str">
            <v>LC</v>
          </cell>
          <cell r="N3923" t="str">
            <v>Y</v>
          </cell>
          <cell r="Q3923" t="str">
            <v>Y</v>
          </cell>
          <cell r="V3923" t="str">
            <v>Ispidina picta (10)</v>
          </cell>
          <cell r="W3923" t="str">
            <v>Pygmy Kingfisher (7)</v>
          </cell>
        </row>
        <row r="3924">
          <cell r="C3924" t="str">
            <v>African Dwarf-kingfisher</v>
          </cell>
          <cell r="D3924" t="str">
            <v>Ceyx lecontei</v>
          </cell>
          <cell r="E3924" t="str">
            <v>Cassin, 1856</v>
          </cell>
          <cell r="F3924" t="str">
            <v>R</v>
          </cell>
          <cell r="G3924" t="str">
            <v>LC</v>
          </cell>
          <cell r="N3924" t="str">
            <v>Y</v>
          </cell>
          <cell r="Q3924" t="str">
            <v>Y</v>
          </cell>
          <cell r="V3924" t="str">
            <v>Ispidina lecontei (10)</v>
          </cell>
          <cell r="W3924" t="str">
            <v>Dwarf Kingfisher (7); Dwarf Kingfisher (10)</v>
          </cell>
        </row>
        <row r="3925">
          <cell r="C3925" t="str">
            <v>Blyth's Kingfisher</v>
          </cell>
          <cell r="D3925" t="str">
            <v>Alcedo hercules</v>
          </cell>
          <cell r="E3925" t="str">
            <v>Laubmann, 1917</v>
          </cell>
          <cell r="F3925" t="str">
            <v>R</v>
          </cell>
          <cell r="G3925" t="str">
            <v>NT</v>
          </cell>
          <cell r="Q3925" t="str">
            <v>Y</v>
          </cell>
        </row>
        <row r="3926">
          <cell r="C3926" t="str">
            <v>Common Kingfisher</v>
          </cell>
          <cell r="D3926" t="str">
            <v>Alcedo atthis</v>
          </cell>
          <cell r="E3926" t="str">
            <v>(Linnaeus, 1758)</v>
          </cell>
          <cell r="F3926" t="str">
            <v>R</v>
          </cell>
          <cell r="G3926" t="str">
            <v>LC</v>
          </cell>
          <cell r="H3926" t="str">
            <v>Y</v>
          </cell>
          <cell r="L3926" t="str">
            <v>Y</v>
          </cell>
          <cell r="M3926" t="str">
            <v>Y</v>
          </cell>
          <cell r="N3926" t="str">
            <v>Y</v>
          </cell>
          <cell r="Q3926" t="str">
            <v>Y</v>
          </cell>
          <cell r="W3926" t="str">
            <v>Kingfisher (6); European Kingfisher (7)</v>
          </cell>
        </row>
        <row r="3927">
          <cell r="C3927" t="str">
            <v>Half-collared Kingfisher</v>
          </cell>
          <cell r="D3927" t="str">
            <v>Alcedo semitorquata</v>
          </cell>
          <cell r="E3927" t="str">
            <v>Swainson, 1823</v>
          </cell>
          <cell r="F3927" t="str">
            <v>R</v>
          </cell>
          <cell r="G3927" t="str">
            <v>LC</v>
          </cell>
          <cell r="N3927" t="str">
            <v>Y</v>
          </cell>
          <cell r="Q3927" t="str">
            <v>Y</v>
          </cell>
        </row>
        <row r="3928">
          <cell r="C3928" t="str">
            <v>Shining Blue Kingfisher</v>
          </cell>
          <cell r="D3928" t="str">
            <v>Alcedo quadribrachys</v>
          </cell>
          <cell r="E3928" t="str">
            <v>Bonaparte, 1850</v>
          </cell>
          <cell r="F3928" t="str">
            <v>R</v>
          </cell>
          <cell r="G3928" t="str">
            <v>LC</v>
          </cell>
          <cell r="N3928" t="str">
            <v>Y</v>
          </cell>
          <cell r="Q3928" t="str">
            <v>Y</v>
          </cell>
          <cell r="W3928" t="str">
            <v>Shining-blue Kingfisher (7); Shining-blue Kingfisher (15)</v>
          </cell>
        </row>
        <row r="3929">
          <cell r="C3929" t="str">
            <v>Blue-eared Kingfisher</v>
          </cell>
          <cell r="D3929" t="str">
            <v>Alcedo meninting</v>
          </cell>
          <cell r="E3929" t="str">
            <v>Horsfield, 1821</v>
          </cell>
          <cell r="F3929" t="str">
            <v>R</v>
          </cell>
          <cell r="G3929" t="str">
            <v>LC</v>
          </cell>
          <cell r="Q3929" t="str">
            <v>Y</v>
          </cell>
        </row>
        <row r="3930">
          <cell r="C3930" t="str">
            <v>Azure Kingfisher</v>
          </cell>
          <cell r="D3930" t="str">
            <v>Alcedo azurea</v>
          </cell>
          <cell r="E3930" t="str">
            <v>Latham, 1801</v>
          </cell>
          <cell r="F3930" t="str">
            <v>R</v>
          </cell>
          <cell r="G3930" t="str">
            <v>LC</v>
          </cell>
          <cell r="L3930" t="str">
            <v>Y</v>
          </cell>
          <cell r="Q3930" t="str">
            <v>Y</v>
          </cell>
          <cell r="V3930" t="str">
            <v>Ceyx azureus (5)</v>
          </cell>
        </row>
        <row r="3931">
          <cell r="C3931" t="str">
            <v>Bismarck Kingfisher</v>
          </cell>
          <cell r="D3931" t="str">
            <v>Alcedo websteri</v>
          </cell>
          <cell r="E3931" t="str">
            <v>(Hartert, 1898)</v>
          </cell>
          <cell r="F3931" t="str">
            <v>R</v>
          </cell>
          <cell r="G3931" t="str">
            <v>VU</v>
          </cell>
          <cell r="Q3931" t="str">
            <v>Y</v>
          </cell>
        </row>
        <row r="3932">
          <cell r="C3932" t="str">
            <v>Blue-banded Kingfisher</v>
          </cell>
          <cell r="D3932" t="str">
            <v>Alcedo euryzona</v>
          </cell>
          <cell r="E3932" t="str">
            <v>Temminck, 1830</v>
          </cell>
          <cell r="F3932" t="str">
            <v>R</v>
          </cell>
          <cell r="G3932" t="str">
            <v>VU</v>
          </cell>
          <cell r="Q3932" t="str">
            <v>Y</v>
          </cell>
        </row>
        <row r="3933">
          <cell r="C3933" t="str">
            <v>Indigo-banded Kingfisher</v>
          </cell>
          <cell r="D3933" t="str">
            <v>Alcedo cyanopectus</v>
          </cell>
          <cell r="E3933" t="str">
            <v>Lafresnaye, 1840</v>
          </cell>
          <cell r="F3933" t="str">
            <v>R</v>
          </cell>
          <cell r="G3933" t="str">
            <v>LC</v>
          </cell>
          <cell r="Q3933" t="str">
            <v>Y</v>
          </cell>
          <cell r="V3933" t="str">
            <v>Alcedo cyanopecta (10)</v>
          </cell>
          <cell r="X3933" t="str">
            <v>Gender agreement of species name follows David and Gosselin (2002a).</v>
          </cell>
        </row>
        <row r="3934">
          <cell r="C3934" t="str">
            <v>Silvery Kingfisher</v>
          </cell>
          <cell r="D3934" t="str">
            <v>Alcedo argentata</v>
          </cell>
          <cell r="E3934" t="str">
            <v>Tweeddale, 1877</v>
          </cell>
          <cell r="F3934" t="str">
            <v>R</v>
          </cell>
          <cell r="G3934" t="str">
            <v>VU</v>
          </cell>
          <cell r="Q3934" t="str">
            <v>Y</v>
          </cell>
        </row>
        <row r="3935">
          <cell r="D3935" t="str">
            <v>Alcedo cristata</v>
          </cell>
          <cell r="E3935" t="str">
            <v>Pallas, 1764</v>
          </cell>
          <cell r="F3935" t="str">
            <v>NR</v>
          </cell>
          <cell r="G3935" t="str">
            <v>NR</v>
          </cell>
          <cell r="Q3935" t="str">
            <v>Y</v>
          </cell>
          <cell r="X3935" t="str">
            <v>Alcedo cristata, A. vintsioides and A. thomensis (Sibley and Monroe 1990, 1993) are retained as separate species contra Dowsett and Forbes-Watson (1993) who include vintsioides and thomensis as subspecies of A. cristata. Alcedo cristata, A. thomensis and A. nais (Sibley and Monroe 1990, 1993) have been lumped into A. cristata following Melo and Fuchs (2008) who provide morphological and phylogenetic evidence in support of this treatment and demostrate that nais shares no affinity with A. leucogaster with which it has been treated as conspecific.</v>
          </cell>
        </row>
        <row r="3936">
          <cell r="C3936" t="str">
            <v>Malachite Kingfisher</v>
          </cell>
          <cell r="D3936" t="str">
            <v>Alcedo cristata</v>
          </cell>
          <cell r="E3936" t="str">
            <v>Pallas, 1764</v>
          </cell>
          <cell r="F3936" t="str">
            <v>R</v>
          </cell>
          <cell r="G3936" t="str">
            <v>LC</v>
          </cell>
          <cell r="T3936" t="str">
            <v>Y</v>
          </cell>
          <cell r="U3936" t="str">
            <v>Melo and Fuchs (2008)</v>
          </cell>
          <cell r="X3936" t="str">
            <v>Alcedo cristata, A. vintsioides and A. thomensis (Sibley and Monroe 1990, 1993) are retained as separate species contra Dowsett and Forbes-Watson (1993) who include vintsioides and thomensis as subspecies of A. cristata. Alcedo cristata, A. thomensis and A. nais (Sibley and Monroe 1990, 1993) have been lumped into A. cristata following Melo and Fuchs (2008) who provide morphological and phylogenetic evidence in support of this treatment and demostrate that nais shares no affinity with A. leucogaster with which it has been treated as conspecific.</v>
          </cell>
        </row>
        <row r="3937">
          <cell r="D3937" t="str">
            <v>Alcedo cristata</v>
          </cell>
          <cell r="E3937" t="str">
            <v>Pallas, 1764</v>
          </cell>
          <cell r="F3937" t="str">
            <v>NR</v>
          </cell>
          <cell r="G3937" t="str">
            <v>NR</v>
          </cell>
          <cell r="N3937" t="str">
            <v>Y</v>
          </cell>
          <cell r="X3937" t="str">
            <v>Alcedo cristata, A. vintsioides and A. thomensis (Sibley and Monroe 1990, 1993) are retained as separate species contra Dowsett and Forbes-Watson (1993) who include vintsioides and thomensis as subspecies of A. cristata.</v>
          </cell>
        </row>
        <row r="3938">
          <cell r="C3938" t="str">
            <v>Madagascar Kingfisher</v>
          </cell>
          <cell r="D3938" t="str">
            <v>Alcedo vintsioides</v>
          </cell>
          <cell r="E3938" t="str">
            <v>Eydoux &amp; Gervais, 1836</v>
          </cell>
          <cell r="F3938" t="str">
            <v>R</v>
          </cell>
          <cell r="G3938" t="str">
            <v>LC</v>
          </cell>
          <cell r="Q3938" t="str">
            <v>Y</v>
          </cell>
          <cell r="W3938" t="str">
            <v>Malagasy Kingfisher (15)</v>
          </cell>
          <cell r="X3938" t="str">
            <v>Alcedo cristata, A. vintsioides and A. thomensis (Sibley and Monroe 1990, 1993) are retained as separate species contra Dowsett and Forbes-Watson (1993) who include vintsioides and thomensis as subspecies of A. cristata.</v>
          </cell>
        </row>
        <row r="3939">
          <cell r="D3939" t="str">
            <v>Alcedo thomensis</v>
          </cell>
          <cell r="E3939" t="str">
            <v>(Salvadori, 1902)</v>
          </cell>
          <cell r="F3939" t="str">
            <v>NR</v>
          </cell>
          <cell r="G3939" t="str">
            <v>NR</v>
          </cell>
          <cell r="Q3939" t="str">
            <v>Y</v>
          </cell>
          <cell r="W3939" t="str">
            <v>São Tomé Kingfisher (14)</v>
          </cell>
          <cell r="X3939" t="str">
            <v>Alcedo cristata, A. vintsioides and A. thomensis (Sibley and Monroe 1990, 1993) were retained as separate species contra Dowsett and Forbes-Watson (1993) who include vintsioides and thomensis as subspecies of A. cristata. Alcedo cristata, A. thomensis and A. nais (Sibley and Monroe 1990, 1993) have been lumped into A. cristata following Melo and Fuchs (2008) who provide morphological and phylogenetic evidence in support of this treatment and demostrate that nais shares no affinity with A. leucogaster with which it has been treated as conspecific.</v>
          </cell>
        </row>
        <row r="3940">
          <cell r="D3940" t="str">
            <v>Alcedo nais</v>
          </cell>
          <cell r="E3940" t="str">
            <v>Kaup, 1848</v>
          </cell>
          <cell r="F3940" t="str">
            <v>NR</v>
          </cell>
          <cell r="G3940" t="str">
            <v>NR</v>
          </cell>
          <cell r="Q3940" t="str">
            <v>Y</v>
          </cell>
          <cell r="W3940" t="str">
            <v>Príncipe Kingfisher (14)</v>
          </cell>
          <cell r="X3940" t="str">
            <v>Alcedo leucogaster and A. nais (Sibley and Monroe 1990, 1993) were retained as separate species contra Dowsett and Forbes-Watson (1993) who include nais as a subspecies of A. leucogaster. Alcedo cristata, A. thomensis and A. nais (Sibley and Monroe 1990, 1993) have been lumped into A. cristata following Melo and Fuchs (2008) who provide morphological and phylogenetic evidence in support of this treatment and demostrate that nais shares no affinity with A. leucogaster with which it has been treated as conspecific.</v>
          </cell>
        </row>
        <row r="3941">
          <cell r="C3941" t="str">
            <v>White-bellied Kingfisher</v>
          </cell>
          <cell r="D3941" t="str">
            <v>Alcedo leucogaster</v>
          </cell>
          <cell r="E3941" t="str">
            <v>(Fraser, 1843)</v>
          </cell>
          <cell r="F3941" t="str">
            <v>R</v>
          </cell>
          <cell r="G3941" t="str">
            <v>LC</v>
          </cell>
          <cell r="Q3941" t="str">
            <v>Y</v>
          </cell>
          <cell r="X3941" t="str">
            <v>Alcedo leucogaster and A. nais (Sibley and Monroe 1990, 1993) are retained as separate species contra Dowsett and Forbes-Watson (1993) who include nais as a subspecies of A. leucogaster.</v>
          </cell>
        </row>
        <row r="3942">
          <cell r="D3942" t="str">
            <v>Alcedo leucogaster</v>
          </cell>
          <cell r="E3942" t="str">
            <v>(Fraser, 1843)</v>
          </cell>
          <cell r="F3942" t="str">
            <v>NR</v>
          </cell>
          <cell r="G3942" t="str">
            <v>NR</v>
          </cell>
          <cell r="N3942" t="str">
            <v>Y</v>
          </cell>
          <cell r="X3942" t="str">
            <v>Alcedo leucogaster and A. nais (Sibley and Monroe 1990, 1993) are retained as separate species contra Dowsett and Forbes-Watson (1993) who include nais as a subspecies of A. leucogaster.</v>
          </cell>
        </row>
        <row r="3943">
          <cell r="C3943" t="str">
            <v>Small Blue Kingfisher</v>
          </cell>
          <cell r="D3943" t="str">
            <v>Alcedo coerulescens</v>
          </cell>
          <cell r="E3943" t="str">
            <v>Vieillot, 1818</v>
          </cell>
          <cell r="F3943" t="str">
            <v>R</v>
          </cell>
          <cell r="G3943" t="str">
            <v>LC</v>
          </cell>
          <cell r="Q3943" t="str">
            <v>Y</v>
          </cell>
          <cell r="W3943" t="str">
            <v>Cerulean Kingfisher (15)</v>
          </cell>
        </row>
        <row r="3944">
          <cell r="C3944" t="str">
            <v>Little Kingfisher</v>
          </cell>
          <cell r="D3944" t="str">
            <v>Alcedo pusilla</v>
          </cell>
          <cell r="E3944" t="str">
            <v>Temminck, 1836</v>
          </cell>
          <cell r="F3944" t="str">
            <v>R</v>
          </cell>
          <cell r="G3944" t="str">
            <v>LC</v>
          </cell>
          <cell r="L3944" t="str">
            <v>Y</v>
          </cell>
          <cell r="Q3944" t="str">
            <v>Y</v>
          </cell>
          <cell r="V3944" t="str">
            <v>Ceyx pusilla (5)</v>
          </cell>
        </row>
        <row r="3945">
          <cell r="C3945" t="str">
            <v>Amazon Kingfisher</v>
          </cell>
          <cell r="D3945" t="str">
            <v>Chloroceryle amazona</v>
          </cell>
          <cell r="E3945" t="str">
            <v>(Latham, 1790)</v>
          </cell>
          <cell r="F3945" t="str">
            <v>R</v>
          </cell>
          <cell r="G3945" t="str">
            <v>LC</v>
          </cell>
          <cell r="I3945" t="str">
            <v>Y</v>
          </cell>
          <cell r="P3945" t="str">
            <v>Y</v>
          </cell>
          <cell r="Q3945" t="str">
            <v>Y</v>
          </cell>
          <cell r="R3945" t="str">
            <v>Y</v>
          </cell>
        </row>
        <row r="3946">
          <cell r="C3946" t="str">
            <v>Green Kingfisher</v>
          </cell>
          <cell r="D3946" t="str">
            <v>Chloroceryle americana</v>
          </cell>
          <cell r="E3946" t="str">
            <v>(Gmelin, 1788)</v>
          </cell>
          <cell r="F3946" t="str">
            <v>R</v>
          </cell>
          <cell r="G3946" t="str">
            <v>LC</v>
          </cell>
          <cell r="I3946" t="str">
            <v>Y</v>
          </cell>
          <cell r="P3946" t="str">
            <v>Y</v>
          </cell>
          <cell r="Q3946" t="str">
            <v>Y</v>
          </cell>
          <cell r="R3946" t="str">
            <v>Y</v>
          </cell>
        </row>
        <row r="3947">
          <cell r="C3947" t="str">
            <v>Green-and-rufous Kingfisher</v>
          </cell>
          <cell r="D3947" t="str">
            <v>Chloroceryle inda</v>
          </cell>
          <cell r="E3947" t="str">
            <v>(Linnaeus, 1766)</v>
          </cell>
          <cell r="F3947" t="str">
            <v>R</v>
          </cell>
          <cell r="G3947" t="str">
            <v>LC</v>
          </cell>
          <cell r="I3947" t="str">
            <v>Y</v>
          </cell>
          <cell r="P3947" t="str">
            <v>Y</v>
          </cell>
          <cell r="Q3947" t="str">
            <v>Y</v>
          </cell>
          <cell r="R3947" t="str">
            <v>Y</v>
          </cell>
        </row>
        <row r="3948">
          <cell r="C3948" t="str">
            <v>American Pygmy Kingfisher</v>
          </cell>
          <cell r="D3948" t="str">
            <v>Chloroceryle aenea</v>
          </cell>
          <cell r="E3948" t="str">
            <v>(Pallas, 1764)</v>
          </cell>
          <cell r="F3948" t="str">
            <v>R</v>
          </cell>
          <cell r="G3948" t="str">
            <v>LC</v>
          </cell>
          <cell r="I3948" t="str">
            <v>Y</v>
          </cell>
          <cell r="P3948" t="str">
            <v>Y</v>
          </cell>
          <cell r="Q3948" t="str">
            <v>Y</v>
          </cell>
          <cell r="R3948" t="str">
            <v>Y</v>
          </cell>
        </row>
        <row r="3949">
          <cell r="C3949" t="str">
            <v>Crested Kingfisher</v>
          </cell>
          <cell r="D3949" t="str">
            <v>Megaceryle lugubris</v>
          </cell>
          <cell r="E3949" t="str">
            <v>(Temminck, 1834)</v>
          </cell>
          <cell r="F3949" t="str">
            <v>R</v>
          </cell>
          <cell r="G3949" t="str">
            <v>LC</v>
          </cell>
          <cell r="Q3949" t="str">
            <v>Y</v>
          </cell>
        </row>
        <row r="3950">
          <cell r="C3950" t="str">
            <v>Giant Kingfisher</v>
          </cell>
          <cell r="D3950" t="str">
            <v>Megaceryle maxima</v>
          </cell>
          <cell r="E3950" t="str">
            <v>(Pallas, 1769)</v>
          </cell>
          <cell r="F3950" t="str">
            <v>R</v>
          </cell>
          <cell r="G3950" t="str">
            <v>LC</v>
          </cell>
          <cell r="N3950" t="str">
            <v>Y</v>
          </cell>
          <cell r="Q3950" t="str">
            <v>Y</v>
          </cell>
        </row>
        <row r="3951">
          <cell r="C3951" t="str">
            <v>Ringed Kingfisher</v>
          </cell>
          <cell r="D3951" t="str">
            <v>Megaceryle torquata</v>
          </cell>
          <cell r="E3951" t="str">
            <v>(Linnaeus, 1766)</v>
          </cell>
          <cell r="F3951" t="str">
            <v>R</v>
          </cell>
          <cell r="G3951" t="str">
            <v>LC</v>
          </cell>
          <cell r="I3951" t="str">
            <v>Y</v>
          </cell>
          <cell r="P3951" t="str">
            <v>Y</v>
          </cell>
          <cell r="Q3951" t="str">
            <v>Y</v>
          </cell>
          <cell r="R3951" t="str">
            <v>Y</v>
          </cell>
          <cell r="V3951" t="str">
            <v>Ceryle torquata (11)</v>
          </cell>
          <cell r="X3951" t="str">
            <v>Ceryle torquatus and C. alcyon are transferred to the genus Megaceryle following AOU (2007) and SACC (2006).</v>
          </cell>
        </row>
        <row r="3952">
          <cell r="C3952" t="str">
            <v>Belted Kingfisher</v>
          </cell>
          <cell r="D3952" t="str">
            <v>Megaceryle alcyon</v>
          </cell>
          <cell r="E3952" t="str">
            <v>(Linnaeus, 1758)</v>
          </cell>
          <cell r="F3952" t="str">
            <v>R</v>
          </cell>
          <cell r="G3952" t="str">
            <v>LC</v>
          </cell>
          <cell r="H3952" t="str">
            <v>Y</v>
          </cell>
          <cell r="I3952" t="str">
            <v>Y</v>
          </cell>
          <cell r="M3952" t="str">
            <v>Y</v>
          </cell>
          <cell r="P3952" t="str">
            <v>Y</v>
          </cell>
          <cell r="Q3952" t="str">
            <v>Y</v>
          </cell>
          <cell r="R3952" t="str">
            <v>Y</v>
          </cell>
          <cell r="V3952" t="str">
            <v>Ceryle alcyon (1); Ceryle alcyon (6); Ceryle alcyon (11)</v>
          </cell>
          <cell r="X3952" t="str">
            <v>Ceryle torquatus and C. alcyon are transferred to the genus Megaceryle following AOU (2007) and SACC (2006).</v>
          </cell>
        </row>
        <row r="3953">
          <cell r="C3953" t="str">
            <v>Pied Kingfisher</v>
          </cell>
          <cell r="D3953" t="str">
            <v>Ceryle rudis</v>
          </cell>
          <cell r="E3953" t="str">
            <v>(Linnaeus, 1758)</v>
          </cell>
          <cell r="F3953" t="str">
            <v>R</v>
          </cell>
          <cell r="G3953" t="str">
            <v>LC</v>
          </cell>
          <cell r="H3953" t="str">
            <v>Y</v>
          </cell>
          <cell r="M3953" t="str">
            <v>Y</v>
          </cell>
          <cell r="N3953" t="str">
            <v>Y</v>
          </cell>
          <cell r="Q3953" t="str">
            <v>Y</v>
          </cell>
        </row>
        <row r="3954">
          <cell r="C3954" t="str">
            <v>Cuban Tody</v>
          </cell>
          <cell r="D3954" t="str">
            <v>Todus multicolor</v>
          </cell>
          <cell r="E3954" t="str">
            <v>Gould, 1837</v>
          </cell>
          <cell r="F3954" t="str">
            <v>R</v>
          </cell>
          <cell r="G3954" t="str">
            <v>LC</v>
          </cell>
          <cell r="I3954" t="str">
            <v>Y</v>
          </cell>
          <cell r="Q3954" t="str">
            <v>Y</v>
          </cell>
          <cell r="R3954" t="str">
            <v>Y</v>
          </cell>
        </row>
        <row r="3955">
          <cell r="C3955" t="str">
            <v>Narrow-billed Tody</v>
          </cell>
          <cell r="D3955" t="str">
            <v>Todus angustirostris</v>
          </cell>
          <cell r="E3955" t="str">
            <v>Lafresnaye, 1851</v>
          </cell>
          <cell r="F3955" t="str">
            <v>R</v>
          </cell>
          <cell r="G3955" t="str">
            <v>LC</v>
          </cell>
          <cell r="I3955" t="str">
            <v>Y</v>
          </cell>
          <cell r="Q3955" t="str">
            <v>Y</v>
          </cell>
          <cell r="R3955" t="str">
            <v>Y</v>
          </cell>
        </row>
        <row r="3956">
          <cell r="C3956" t="str">
            <v>Puerto Rican Tody</v>
          </cell>
          <cell r="D3956" t="str">
            <v>Todus mexicanus</v>
          </cell>
          <cell r="E3956" t="str">
            <v>Lesson, 1838</v>
          </cell>
          <cell r="F3956" t="str">
            <v>R</v>
          </cell>
          <cell r="G3956" t="str">
            <v>LC</v>
          </cell>
          <cell r="I3956" t="str">
            <v>Y</v>
          </cell>
          <cell r="Q3956" t="str">
            <v>Y</v>
          </cell>
          <cell r="R3956" t="str">
            <v>Y</v>
          </cell>
        </row>
        <row r="3957">
          <cell r="C3957" t="str">
            <v>Jamaican Tody</v>
          </cell>
          <cell r="D3957" t="str">
            <v>Todus todus</v>
          </cell>
          <cell r="E3957" t="str">
            <v>(Linnaeus, 1758)</v>
          </cell>
          <cell r="F3957" t="str">
            <v>R</v>
          </cell>
          <cell r="G3957" t="str">
            <v>LC</v>
          </cell>
          <cell r="I3957" t="str">
            <v>Y</v>
          </cell>
          <cell r="Q3957" t="str">
            <v>Y</v>
          </cell>
          <cell r="R3957" t="str">
            <v>Y</v>
          </cell>
        </row>
        <row r="3958">
          <cell r="C3958" t="str">
            <v>Broad-billed Tody</v>
          </cell>
          <cell r="D3958" t="str">
            <v>Todus subulatus</v>
          </cell>
          <cell r="E3958" t="str">
            <v>Gray, 1847</v>
          </cell>
          <cell r="F3958" t="str">
            <v>R</v>
          </cell>
          <cell r="G3958" t="str">
            <v>LC</v>
          </cell>
          <cell r="I3958" t="str">
            <v>Y</v>
          </cell>
          <cell r="Q3958" t="str">
            <v>Y</v>
          </cell>
          <cell r="R3958" t="str">
            <v>Y</v>
          </cell>
        </row>
        <row r="3959">
          <cell r="C3959" t="str">
            <v>Tody Motmot</v>
          </cell>
          <cell r="D3959" t="str">
            <v>Hylomanes momotula</v>
          </cell>
          <cell r="E3959" t="str">
            <v>Lichtenstein, 1839</v>
          </cell>
          <cell r="F3959" t="str">
            <v>R</v>
          </cell>
          <cell r="G3959" t="str">
            <v>LC</v>
          </cell>
          <cell r="I3959" t="str">
            <v>Y</v>
          </cell>
          <cell r="P3959" t="str">
            <v>Y</v>
          </cell>
          <cell r="Q3959" t="str">
            <v>Y</v>
          </cell>
          <cell r="R3959" t="str">
            <v>Y</v>
          </cell>
        </row>
        <row r="3960">
          <cell r="C3960" t="str">
            <v>Blue-throated Motmot</v>
          </cell>
          <cell r="D3960" t="str">
            <v>Aspatha gularis</v>
          </cell>
          <cell r="E3960" t="str">
            <v>(Lafresnaye, 1840)</v>
          </cell>
          <cell r="F3960" t="str">
            <v>R</v>
          </cell>
          <cell r="G3960" t="str">
            <v>LC</v>
          </cell>
          <cell r="I3960" t="str">
            <v>Y</v>
          </cell>
          <cell r="Q3960" t="str">
            <v>Y</v>
          </cell>
          <cell r="R3960" t="str">
            <v>Y</v>
          </cell>
        </row>
        <row r="3961">
          <cell r="C3961" t="str">
            <v>Russet-crowned Motmot</v>
          </cell>
          <cell r="D3961" t="str">
            <v>Momotus mexicanus</v>
          </cell>
          <cell r="E3961" t="str">
            <v>Swainson, 1827</v>
          </cell>
          <cell r="F3961" t="str">
            <v>R</v>
          </cell>
          <cell r="G3961" t="str">
            <v>LC</v>
          </cell>
          <cell r="I3961" t="str">
            <v>Y</v>
          </cell>
          <cell r="Q3961" t="str">
            <v>Y</v>
          </cell>
          <cell r="R3961" t="str">
            <v>Y</v>
          </cell>
        </row>
        <row r="3962">
          <cell r="C3962" t="str">
            <v>Blue-crowned Motmot</v>
          </cell>
          <cell r="D3962" t="str">
            <v>Momotus momota</v>
          </cell>
          <cell r="E3962" t="str">
            <v>(Linnaeus, 1766)</v>
          </cell>
          <cell r="F3962" t="str">
            <v>R</v>
          </cell>
          <cell r="G3962" t="str">
            <v>LC</v>
          </cell>
          <cell r="I3962" t="str">
            <v>Y</v>
          </cell>
          <cell r="P3962" t="str">
            <v>Y</v>
          </cell>
          <cell r="Q3962" t="str">
            <v>Y</v>
          </cell>
          <cell r="X3962" t="str">
            <v>Momotus momota (Sibley and Monroe 1990, 1993) was previously split into M. momota and M. aequatorialis following Stotz et al. (1996), but this treatment is no longer adopted, following SACC (2005).</v>
          </cell>
        </row>
        <row r="3963">
          <cell r="D3963" t="str">
            <v>Momotus momota</v>
          </cell>
          <cell r="E3963" t="str">
            <v>(Linnaeus, 1766)</v>
          </cell>
          <cell r="F3963" t="str">
            <v>NR</v>
          </cell>
          <cell r="G3963" t="str">
            <v>NR</v>
          </cell>
          <cell r="R3963" t="str">
            <v>Y</v>
          </cell>
          <cell r="X3963" t="str">
            <v>Momotus momota (Sibley and Monroe 1990, 1993) was previously split into M. momota and M. aequatorialis following Stotz et al. (1996), but this treatment is no longer adopted, following SACC (2005).</v>
          </cell>
        </row>
        <row r="3964">
          <cell r="D3964" t="str">
            <v>Momotus aequatorialis</v>
          </cell>
          <cell r="E3964" t="str">
            <v>Gould, 1857</v>
          </cell>
          <cell r="F3964" t="str">
            <v>NR</v>
          </cell>
          <cell r="G3964" t="str">
            <v>NR</v>
          </cell>
          <cell r="R3964" t="str">
            <v>Y</v>
          </cell>
          <cell r="X3964" t="str">
            <v>Momotus momota (Sibley and Monroe 1990, 1993) was previously split into M. momota and M. aequatorialis following Stotz et al. (1996), but this treatment is no longer adopted, following SACC (2005).</v>
          </cell>
        </row>
        <row r="3965">
          <cell r="C3965" t="str">
            <v>Rufous Motmot</v>
          </cell>
          <cell r="D3965" t="str">
            <v>Baryphthengus martii</v>
          </cell>
          <cell r="E3965" t="str">
            <v>(Spix, 1824)</v>
          </cell>
          <cell r="F3965" t="str">
            <v>R</v>
          </cell>
          <cell r="G3965" t="str">
            <v>LC</v>
          </cell>
          <cell r="I3965" t="str">
            <v>Y</v>
          </cell>
          <cell r="P3965" t="str">
            <v>Y</v>
          </cell>
          <cell r="Q3965" t="str">
            <v>Y</v>
          </cell>
          <cell r="R3965" t="str">
            <v>Y</v>
          </cell>
        </row>
        <row r="3966">
          <cell r="C3966" t="str">
            <v>Rufous-capped Motmot</v>
          </cell>
          <cell r="D3966" t="str">
            <v>Baryphthengus ruficapillus</v>
          </cell>
          <cell r="E3966" t="str">
            <v>(Vieillot, 1818)</v>
          </cell>
          <cell r="F3966" t="str">
            <v>R</v>
          </cell>
          <cell r="G3966" t="str">
            <v>LC</v>
          </cell>
          <cell r="P3966" t="str">
            <v>Y</v>
          </cell>
          <cell r="Q3966" t="str">
            <v>Y</v>
          </cell>
          <cell r="R3966" t="str">
            <v>Y</v>
          </cell>
        </row>
        <row r="3967">
          <cell r="C3967" t="str">
            <v>Broad-billed Motmot</v>
          </cell>
          <cell r="D3967" t="str">
            <v>Electron platyrhynchum</v>
          </cell>
          <cell r="E3967" t="str">
            <v>(Leadbeater, 1829)</v>
          </cell>
          <cell r="F3967" t="str">
            <v>R</v>
          </cell>
          <cell r="G3967" t="str">
            <v>LC</v>
          </cell>
          <cell r="I3967" t="str">
            <v>Y</v>
          </cell>
          <cell r="P3967" t="str">
            <v>Y</v>
          </cell>
          <cell r="Q3967" t="str">
            <v>Y</v>
          </cell>
          <cell r="R3967" t="str">
            <v>Y</v>
          </cell>
        </row>
        <row r="3968">
          <cell r="C3968" t="str">
            <v>Keel-billed Motmot</v>
          </cell>
          <cell r="D3968" t="str">
            <v>Electron carinatum</v>
          </cell>
          <cell r="E3968" t="str">
            <v>(Du Bus &amp; Gisignies, 1847)</v>
          </cell>
          <cell r="F3968" t="str">
            <v>R</v>
          </cell>
          <cell r="G3968" t="str">
            <v>VU</v>
          </cell>
          <cell r="I3968" t="str">
            <v>Y</v>
          </cell>
          <cell r="Q3968" t="str">
            <v>Y</v>
          </cell>
          <cell r="R3968" t="str">
            <v>Y</v>
          </cell>
        </row>
        <row r="3969">
          <cell r="C3969" t="str">
            <v>Turquoise-browed Motmot</v>
          </cell>
          <cell r="D3969" t="str">
            <v>Eumomota superciliosa</v>
          </cell>
          <cell r="E3969" t="str">
            <v>(Sandbach, 1837)</v>
          </cell>
          <cell r="F3969" t="str">
            <v>R</v>
          </cell>
          <cell r="G3969" t="str">
            <v>LC</v>
          </cell>
          <cell r="I3969" t="str">
            <v>Y</v>
          </cell>
          <cell r="Q3969" t="str">
            <v>Y</v>
          </cell>
          <cell r="R3969" t="str">
            <v>Y</v>
          </cell>
        </row>
        <row r="3970">
          <cell r="C3970" t="str">
            <v>Red-bearded Bee-eater</v>
          </cell>
          <cell r="D3970" t="str">
            <v>Nyctyornis amictus</v>
          </cell>
          <cell r="E3970" t="str">
            <v>(Temminck, 1824)</v>
          </cell>
          <cell r="F3970" t="str">
            <v>R</v>
          </cell>
          <cell r="G3970" t="str">
            <v>LC</v>
          </cell>
          <cell r="Q3970" t="str">
            <v>Y</v>
          </cell>
        </row>
        <row r="3971">
          <cell r="C3971" t="str">
            <v>Blue-bearded Bee-eater</v>
          </cell>
          <cell r="D3971" t="str">
            <v>Nyctyornis athertoni</v>
          </cell>
          <cell r="E3971" t="str">
            <v>(Jardine &amp; Selby, 1830)</v>
          </cell>
          <cell r="F3971" t="str">
            <v>R</v>
          </cell>
          <cell r="G3971" t="str">
            <v>LC</v>
          </cell>
          <cell r="Q3971" t="str">
            <v>Y</v>
          </cell>
        </row>
        <row r="3972">
          <cell r="C3972" t="str">
            <v>Purple-bearded Bee-eater</v>
          </cell>
          <cell r="D3972" t="str">
            <v>Meropogon forsteni</v>
          </cell>
          <cell r="E3972" t="str">
            <v>Bonaparte, 1850</v>
          </cell>
          <cell r="F3972" t="str">
            <v>R</v>
          </cell>
          <cell r="G3972" t="str">
            <v>LC</v>
          </cell>
          <cell r="Q3972" t="str">
            <v>Y</v>
          </cell>
        </row>
        <row r="3973">
          <cell r="C3973" t="str">
            <v>Black Bee-eater</v>
          </cell>
          <cell r="D3973" t="str">
            <v>Merops gularis</v>
          </cell>
          <cell r="E3973" t="str">
            <v>Shaw, 1798</v>
          </cell>
          <cell r="F3973" t="str">
            <v>R</v>
          </cell>
          <cell r="G3973" t="str">
            <v>LC</v>
          </cell>
          <cell r="N3973" t="str">
            <v>Y</v>
          </cell>
          <cell r="Q3973" t="str">
            <v>Y</v>
          </cell>
        </row>
        <row r="3974">
          <cell r="C3974" t="str">
            <v>Blue-headed Bee-eater</v>
          </cell>
          <cell r="D3974" t="str">
            <v>Merops muelleri</v>
          </cell>
          <cell r="E3974" t="str">
            <v>(Cassin, 1857)</v>
          </cell>
          <cell r="F3974" t="str">
            <v>R</v>
          </cell>
          <cell r="G3974" t="str">
            <v>LC</v>
          </cell>
          <cell r="N3974" t="str">
            <v>Y</v>
          </cell>
          <cell r="Q3974" t="str">
            <v>Y</v>
          </cell>
        </row>
        <row r="3975">
          <cell r="C3975" t="str">
            <v>Red-throated Bee-eater</v>
          </cell>
          <cell r="D3975" t="str">
            <v>Merops bulocki</v>
          </cell>
          <cell r="E3975" t="str">
            <v>Vieillot, 1817</v>
          </cell>
          <cell r="F3975" t="str">
            <v>R</v>
          </cell>
          <cell r="G3975" t="str">
            <v>LC</v>
          </cell>
          <cell r="N3975" t="str">
            <v>Y</v>
          </cell>
          <cell r="Q3975" t="str">
            <v>Y</v>
          </cell>
        </row>
        <row r="3976">
          <cell r="C3976" t="str">
            <v>White-fronted Bee-eater</v>
          </cell>
          <cell r="D3976" t="str">
            <v>Merops bullockoides</v>
          </cell>
          <cell r="E3976" t="str">
            <v>Smith, 1834</v>
          </cell>
          <cell r="F3976" t="str">
            <v>R</v>
          </cell>
          <cell r="G3976" t="str">
            <v>LC</v>
          </cell>
          <cell r="N3976" t="str">
            <v>Y</v>
          </cell>
          <cell r="Q3976" t="str">
            <v>Y</v>
          </cell>
        </row>
        <row r="3977">
          <cell r="C3977" t="str">
            <v>Little Bee-eater</v>
          </cell>
          <cell r="D3977" t="str">
            <v>Merops pusillus</v>
          </cell>
          <cell r="E3977" t="str">
            <v>Müller, 1776</v>
          </cell>
          <cell r="F3977" t="str">
            <v>R</v>
          </cell>
          <cell r="G3977" t="str">
            <v>LC</v>
          </cell>
          <cell r="N3977" t="str">
            <v>Y</v>
          </cell>
          <cell r="Q3977" t="str">
            <v>Y</v>
          </cell>
        </row>
        <row r="3978">
          <cell r="C3978" t="str">
            <v>Blue-breasted Bee-eater</v>
          </cell>
          <cell r="D3978" t="str">
            <v>Merops variegatus</v>
          </cell>
          <cell r="E3978" t="str">
            <v>Vieillot, 1817</v>
          </cell>
          <cell r="F3978" t="str">
            <v>R</v>
          </cell>
          <cell r="G3978" t="str">
            <v>LC</v>
          </cell>
          <cell r="N3978" t="str">
            <v>Y</v>
          </cell>
          <cell r="Q3978" t="str">
            <v>Y</v>
          </cell>
          <cell r="W3978" t="str">
            <v>White-cheeked Bee-eater (7)</v>
          </cell>
        </row>
        <row r="3979">
          <cell r="C3979" t="str">
            <v>Cinnamon-chested Bee-eater</v>
          </cell>
          <cell r="D3979" t="str">
            <v>Merops oreobates</v>
          </cell>
          <cell r="E3979" t="str">
            <v>(Sharpe, 1892)</v>
          </cell>
          <cell r="F3979" t="str">
            <v>R</v>
          </cell>
          <cell r="G3979" t="str">
            <v>LC</v>
          </cell>
          <cell r="N3979" t="str">
            <v>Y</v>
          </cell>
          <cell r="Q3979" t="str">
            <v>Y</v>
          </cell>
          <cell r="W3979" t="str">
            <v>Cinnamon-breasted Bee-eater (7)</v>
          </cell>
        </row>
        <row r="3980">
          <cell r="C3980" t="str">
            <v>Swallow-tailed Bee-eater</v>
          </cell>
          <cell r="D3980" t="str">
            <v>Merops hirundineus</v>
          </cell>
          <cell r="E3980" t="str">
            <v>Lichtenstein, 1793</v>
          </cell>
          <cell r="F3980" t="str">
            <v>R</v>
          </cell>
          <cell r="G3980" t="str">
            <v>LC</v>
          </cell>
          <cell r="N3980" t="str">
            <v>Y</v>
          </cell>
          <cell r="Q3980" t="str">
            <v>Y</v>
          </cell>
        </row>
        <row r="3981">
          <cell r="C3981" t="str">
            <v>Black-headed Bee-eater</v>
          </cell>
          <cell r="D3981" t="str">
            <v>Merops breweri</v>
          </cell>
          <cell r="E3981" t="str">
            <v>(Cassin, 1859)</v>
          </cell>
          <cell r="F3981" t="str">
            <v>R</v>
          </cell>
          <cell r="G3981" t="str">
            <v>LC</v>
          </cell>
          <cell r="N3981" t="str">
            <v>Y</v>
          </cell>
          <cell r="Q3981" t="str">
            <v>Y</v>
          </cell>
        </row>
        <row r="3982">
          <cell r="C3982" t="str">
            <v>Somali Bee-eater</v>
          </cell>
          <cell r="D3982" t="str">
            <v>Merops revoilii</v>
          </cell>
          <cell r="E3982" t="str">
            <v>Oustalet, 1882</v>
          </cell>
          <cell r="F3982" t="str">
            <v>R</v>
          </cell>
          <cell r="G3982" t="str">
            <v>LC</v>
          </cell>
          <cell r="N3982" t="str">
            <v>Y</v>
          </cell>
          <cell r="Q3982" t="str">
            <v>Y</v>
          </cell>
        </row>
        <row r="3983">
          <cell r="C3983" t="str">
            <v>White-throated Bee-eater</v>
          </cell>
          <cell r="D3983" t="str">
            <v>Merops albicollis</v>
          </cell>
          <cell r="E3983" t="str">
            <v>Vieillot, 1817</v>
          </cell>
          <cell r="F3983" t="str">
            <v>R</v>
          </cell>
          <cell r="G3983" t="str">
            <v>LC</v>
          </cell>
          <cell r="N3983" t="str">
            <v>Y</v>
          </cell>
          <cell r="Q3983" t="str">
            <v>Y</v>
          </cell>
        </row>
        <row r="3984">
          <cell r="C3984" t="str">
            <v>Little Green Bee-eater</v>
          </cell>
          <cell r="D3984" t="str">
            <v>Merops orientalis</v>
          </cell>
          <cell r="E3984" t="str">
            <v>Latham, 1802</v>
          </cell>
          <cell r="F3984" t="str">
            <v>R</v>
          </cell>
          <cell r="G3984" t="str">
            <v>LC</v>
          </cell>
          <cell r="H3984" t="str">
            <v>Y</v>
          </cell>
          <cell r="M3984" t="str">
            <v>Y</v>
          </cell>
          <cell r="N3984" t="str">
            <v>Y</v>
          </cell>
          <cell r="Q3984" t="str">
            <v>Y</v>
          </cell>
          <cell r="W3984" t="str">
            <v>Green Bee-eater (1); Green Bee-eater (15)</v>
          </cell>
        </row>
        <row r="3985">
          <cell r="C3985" t="str">
            <v>Boehm's Bee-eater</v>
          </cell>
          <cell r="D3985" t="str">
            <v>Merops boehmi</v>
          </cell>
          <cell r="E3985" t="str">
            <v>Reichenow, 1882</v>
          </cell>
          <cell r="F3985" t="str">
            <v>R</v>
          </cell>
          <cell r="G3985" t="str">
            <v>LC</v>
          </cell>
          <cell r="N3985" t="str">
            <v>Y</v>
          </cell>
          <cell r="Q3985" t="str">
            <v>Y</v>
          </cell>
          <cell r="W3985" t="str">
            <v>Böhm's Bee-eater (7); Böhm's Bee-eater (15)</v>
          </cell>
        </row>
        <row r="3986">
          <cell r="C3986" t="str">
            <v>Blue-throated Bee-eater</v>
          </cell>
          <cell r="D3986" t="str">
            <v>Merops viridis</v>
          </cell>
          <cell r="E3986" t="str">
            <v>Linnaeus, 1758</v>
          </cell>
          <cell r="F3986" t="str">
            <v>R</v>
          </cell>
          <cell r="G3986" t="str">
            <v>LC</v>
          </cell>
          <cell r="Q3986" t="str">
            <v>Y</v>
          </cell>
        </row>
        <row r="3987">
          <cell r="C3987" t="str">
            <v>Blue-cheeked Bee-eater</v>
          </cell>
          <cell r="D3987" t="str">
            <v>Merops persicus</v>
          </cell>
          <cell r="E3987" t="str">
            <v>Pallas, 1773</v>
          </cell>
          <cell r="F3987" t="str">
            <v>R</v>
          </cell>
          <cell r="G3987" t="str">
            <v>LC</v>
          </cell>
          <cell r="H3987" t="str">
            <v>Y</v>
          </cell>
          <cell r="N3987" t="str">
            <v>Y</v>
          </cell>
          <cell r="Q3987" t="str">
            <v>Y</v>
          </cell>
        </row>
        <row r="3988">
          <cell r="C3988" t="str">
            <v>Madagascar Bee-eater</v>
          </cell>
          <cell r="D3988" t="str">
            <v>Merops superciliosus</v>
          </cell>
          <cell r="E3988" t="str">
            <v>Linnaeus, 1766</v>
          </cell>
          <cell r="F3988" t="str">
            <v>R</v>
          </cell>
          <cell r="G3988" t="str">
            <v>LC</v>
          </cell>
          <cell r="M3988" t="str">
            <v>Y</v>
          </cell>
          <cell r="N3988" t="str">
            <v>Y</v>
          </cell>
          <cell r="Q3988" t="str">
            <v>Y</v>
          </cell>
          <cell r="W3988" t="str">
            <v>Blue-cheeked Bee-eater (6); Olive Bee-eater (15)</v>
          </cell>
        </row>
        <row r="3989">
          <cell r="C3989" t="str">
            <v>Blue-tailed Bee-eater</v>
          </cell>
          <cell r="D3989" t="str">
            <v>Merops philippinus</v>
          </cell>
          <cell r="E3989" t="str">
            <v>Linnaeus, 1766</v>
          </cell>
          <cell r="F3989" t="str">
            <v>R</v>
          </cell>
          <cell r="G3989" t="str">
            <v>LC</v>
          </cell>
          <cell r="Q3989" t="str">
            <v>Y</v>
          </cell>
        </row>
        <row r="3990">
          <cell r="C3990" t="str">
            <v>Rainbow Bee-eater</v>
          </cell>
          <cell r="D3990" t="str">
            <v>Merops ornatus</v>
          </cell>
          <cell r="E3990" t="str">
            <v>Latham, 1801</v>
          </cell>
          <cell r="F3990" t="str">
            <v>R</v>
          </cell>
          <cell r="G3990" t="str">
            <v>LC</v>
          </cell>
          <cell r="L3990" t="str">
            <v>Y</v>
          </cell>
          <cell r="Q3990" t="str">
            <v>Y</v>
          </cell>
        </row>
        <row r="3991">
          <cell r="C3991" t="str">
            <v>European Bee-eater</v>
          </cell>
          <cell r="D3991" t="str">
            <v>Merops apiaster</v>
          </cell>
          <cell r="E3991" t="str">
            <v>Linnaeus, 1758</v>
          </cell>
          <cell r="F3991" t="str">
            <v>R</v>
          </cell>
          <cell r="G3991" t="str">
            <v>LC</v>
          </cell>
          <cell r="H3991" t="str">
            <v>Y</v>
          </cell>
          <cell r="M3991" t="str">
            <v>Y</v>
          </cell>
          <cell r="N3991" t="str">
            <v>Y</v>
          </cell>
          <cell r="Q3991" t="str">
            <v>Y</v>
          </cell>
          <cell r="W3991" t="str">
            <v>Bee-eater (6)</v>
          </cell>
        </row>
        <row r="3992">
          <cell r="C3992" t="str">
            <v>Chestnut-headed Bee-eater</v>
          </cell>
          <cell r="D3992" t="str">
            <v>Merops leschenaulti</v>
          </cell>
          <cell r="E3992" t="str">
            <v>Vieillot, 1817</v>
          </cell>
          <cell r="F3992" t="str">
            <v>R</v>
          </cell>
          <cell r="G3992" t="str">
            <v>LC</v>
          </cell>
          <cell r="Q3992" t="str">
            <v>Y</v>
          </cell>
        </row>
        <row r="3993">
          <cell r="C3993" t="str">
            <v>Rosy Bee-eater</v>
          </cell>
          <cell r="D3993" t="str">
            <v>Merops malimbicus</v>
          </cell>
          <cell r="E3993" t="str">
            <v>Shaw, 1806</v>
          </cell>
          <cell r="F3993" t="str">
            <v>R</v>
          </cell>
          <cell r="G3993" t="str">
            <v>LC</v>
          </cell>
          <cell r="N3993" t="str">
            <v>Y</v>
          </cell>
          <cell r="Q3993" t="str">
            <v>Y</v>
          </cell>
        </row>
        <row r="3994">
          <cell r="C3994" t="str">
            <v>Northern Carmine Bee-eater</v>
          </cell>
          <cell r="D3994" t="str">
            <v>Merops nubicus</v>
          </cell>
          <cell r="E3994" t="str">
            <v>Gmelin, 1788</v>
          </cell>
          <cell r="F3994" t="str">
            <v>R</v>
          </cell>
          <cell r="G3994" t="str">
            <v>LC</v>
          </cell>
          <cell r="N3994" t="str">
            <v>Y</v>
          </cell>
          <cell r="Q3994" t="str">
            <v>Y</v>
          </cell>
        </row>
        <row r="3995">
          <cell r="C3995" t="str">
            <v>Southern Carmine Bee-eater</v>
          </cell>
          <cell r="D3995" t="str">
            <v>Merops nubicoides</v>
          </cell>
          <cell r="E3995" t="str">
            <v>Des Murs &amp; Pucheran, 1846</v>
          </cell>
          <cell r="F3995" t="str">
            <v>R</v>
          </cell>
          <cell r="G3995" t="str">
            <v>LC</v>
          </cell>
          <cell r="N3995" t="str">
            <v>Y</v>
          </cell>
          <cell r="Q3995" t="str">
            <v>Y</v>
          </cell>
        </row>
        <row r="3996">
          <cell r="C3996" t="str">
            <v>St Helena Hoopoe</v>
          </cell>
          <cell r="D3996" t="str">
            <v>Upupa antaios</v>
          </cell>
          <cell r="E3996" t="str">
            <v>Olson, 1975</v>
          </cell>
          <cell r="F3996" t="str">
            <v>R</v>
          </cell>
          <cell r="G3996" t="str">
            <v>EX</v>
          </cell>
          <cell r="K3996" t="str">
            <v>Y</v>
          </cell>
        </row>
        <row r="3997">
          <cell r="D3997" t="str">
            <v>Upupa epops</v>
          </cell>
          <cell r="E3997" t="str">
            <v>Linnaeus, 1758</v>
          </cell>
          <cell r="F3997" t="str">
            <v>NR</v>
          </cell>
          <cell r="G3997" t="str">
            <v>NR</v>
          </cell>
          <cell r="Q3997" t="str">
            <v>Y</v>
          </cell>
          <cell r="X3997" t="str">
            <v>Upupa epops and U. africana (Sibley and Monroe 1990, 1993) have been lumped into U. epops but U. marginata is split from this taxon following Dowsett and Forbes-Watson (1993). This treatment is under review by the BirdLife Taxonomic Working Group.</v>
          </cell>
        </row>
        <row r="3998">
          <cell r="C3998" t="str">
            <v>Eurasian Hoopoe</v>
          </cell>
          <cell r="D3998" t="str">
            <v>Upupa epops</v>
          </cell>
          <cell r="E3998" t="str">
            <v>Linnaeus, 1758</v>
          </cell>
          <cell r="F3998" t="str">
            <v>R</v>
          </cell>
          <cell r="G3998" t="str">
            <v>LC</v>
          </cell>
          <cell r="H3998" t="str">
            <v>Y</v>
          </cell>
          <cell r="I3998" t="str">
            <v>Y</v>
          </cell>
          <cell r="M3998" t="str">
            <v>Y</v>
          </cell>
          <cell r="N3998" t="str">
            <v>Y</v>
          </cell>
          <cell r="W3998" t="str">
            <v>Hoopoe (6); Hoopoe (7)</v>
          </cell>
          <cell r="X3998" t="str">
            <v>Upupa epops and U. africana (Sibley and Monroe 1990, 1993) have been lumped into U. epops but U. marginata is split from this taxon following Dowsett and Forbes-Watson (1993). This treatment is under review by the BirdLife Taxonomic Working Group.</v>
          </cell>
        </row>
        <row r="3999">
          <cell r="D3999" t="str">
            <v>Upupa africana</v>
          </cell>
          <cell r="E3999" t="str">
            <v>Bechstein, 1811</v>
          </cell>
          <cell r="F3999" t="str">
            <v>NR</v>
          </cell>
          <cell r="G3999" t="str">
            <v>NR</v>
          </cell>
          <cell r="Q3999" t="str">
            <v>Y</v>
          </cell>
          <cell r="X3999" t="str">
            <v>Upupa epops and U. africana (Sibley and Monroe 1990, 1993) have been lumped into U. epops but U. marginata is split from this taxon following Dowsett and Forbes-Watson (1993). This treatment is under review by the BirdLife Taxonomic Working Group.</v>
          </cell>
        </row>
        <row r="4000">
          <cell r="C4000" t="str">
            <v>Madagascar Hoopoe</v>
          </cell>
          <cell r="D4000" t="str">
            <v>Upupa marginata</v>
          </cell>
          <cell r="E4000" t="str">
            <v>Cabanis &amp; Heine, 1860</v>
          </cell>
          <cell r="F4000" t="str">
            <v>R</v>
          </cell>
          <cell r="G4000" t="str">
            <v>LC</v>
          </cell>
          <cell r="N4000" t="str">
            <v>Y</v>
          </cell>
          <cell r="X4000" t="str">
            <v>Upupa epops and U. africana (Sibley and Monroe 1990, 1993) have been lumped into U. epops but U. marginata is split from this taxon following Dowsett and Forbes-Watson (1993). This treatment is under review by the BirdLife Taxonomic Working Group.</v>
          </cell>
        </row>
        <row r="4001">
          <cell r="C4001" t="str">
            <v>Green Woodhoopoe</v>
          </cell>
          <cell r="D4001" t="str">
            <v>Phoeniculus purpureus</v>
          </cell>
          <cell r="E4001" t="str">
            <v>(Miller, 1784)</v>
          </cell>
          <cell r="F4001" t="str">
            <v>R</v>
          </cell>
          <cell r="G4001" t="str">
            <v>LC</v>
          </cell>
          <cell r="N4001" t="str">
            <v>Y</v>
          </cell>
          <cell r="Q4001" t="str">
            <v>Y</v>
          </cell>
          <cell r="W4001" t="str">
            <v>Red-billed Wood Hoopoe (7); Green Wood Hoopoe (15)</v>
          </cell>
        </row>
        <row r="4002">
          <cell r="C4002" t="str">
            <v>Violet Woodhoopoe</v>
          </cell>
          <cell r="D4002" t="str">
            <v>Phoeniculus damarensis</v>
          </cell>
          <cell r="E4002" t="str">
            <v>(Ogilvie-Grant, 1901)</v>
          </cell>
          <cell r="F4002" t="str">
            <v>R</v>
          </cell>
          <cell r="G4002" t="str">
            <v>LC</v>
          </cell>
          <cell r="N4002" t="str">
            <v>Y</v>
          </cell>
          <cell r="Q4002" t="str">
            <v>Y</v>
          </cell>
          <cell r="W4002" t="str">
            <v>Violet Wood Hoopoe (7); Violet Wood Hoopoe (15)</v>
          </cell>
        </row>
        <row r="4003">
          <cell r="C4003" t="str">
            <v>Black-billed Woodhoopoe</v>
          </cell>
          <cell r="D4003" t="str">
            <v>Phoeniculus somaliensis</v>
          </cell>
          <cell r="E4003" t="str">
            <v>(Ogilvie-Grant, 1901)</v>
          </cell>
          <cell r="F4003" t="str">
            <v>R</v>
          </cell>
          <cell r="G4003" t="str">
            <v>LC</v>
          </cell>
          <cell r="N4003" t="str">
            <v>Y</v>
          </cell>
          <cell r="Q4003" t="str">
            <v>Y</v>
          </cell>
          <cell r="W4003" t="str">
            <v>Grant's Wood Hoopoe (7); Black-billed Wood Hoopoe (15)</v>
          </cell>
        </row>
        <row r="4004">
          <cell r="C4004" t="str">
            <v>White-headed Woodhoopoe</v>
          </cell>
          <cell r="D4004" t="str">
            <v>Phoeniculus bollei</v>
          </cell>
          <cell r="E4004" t="str">
            <v>(Hartlaub, 1858)</v>
          </cell>
          <cell r="F4004" t="str">
            <v>R</v>
          </cell>
          <cell r="G4004" t="str">
            <v>LC</v>
          </cell>
          <cell r="N4004" t="str">
            <v>Y</v>
          </cell>
          <cell r="Q4004" t="str">
            <v>Y</v>
          </cell>
          <cell r="W4004" t="str">
            <v>White-headed Wood Hoopoe (7); White-headed Wood Hoopoe (15)</v>
          </cell>
        </row>
        <row r="4005">
          <cell r="C4005" t="str">
            <v>Forest Woodhoopoe</v>
          </cell>
          <cell r="D4005" t="str">
            <v>Phoeniculus castaneiceps</v>
          </cell>
          <cell r="E4005" t="str">
            <v>(Sharpe, 1871)</v>
          </cell>
          <cell r="F4005" t="str">
            <v>R</v>
          </cell>
          <cell r="G4005" t="str">
            <v>LC</v>
          </cell>
          <cell r="N4005" t="str">
            <v>Y</v>
          </cell>
          <cell r="Q4005" t="str">
            <v>Y</v>
          </cell>
          <cell r="W4005" t="str">
            <v>Forest Wood Hoopoe (7); Forest Wood Hoopoe (15)</v>
          </cell>
        </row>
        <row r="4006">
          <cell r="C4006" t="str">
            <v>Black Scimitarbill</v>
          </cell>
          <cell r="D4006" t="str">
            <v>Rhinopomastus aterrimus</v>
          </cell>
          <cell r="E4006" t="str">
            <v>(Stephens, 1826)</v>
          </cell>
          <cell r="F4006" t="str">
            <v>R</v>
          </cell>
          <cell r="G4006" t="str">
            <v>LC</v>
          </cell>
          <cell r="N4006" t="str">
            <v>Y</v>
          </cell>
          <cell r="Q4006" t="str">
            <v>Y</v>
          </cell>
          <cell r="W4006" t="str">
            <v>Black Wood Hoopoe (7); Black Scimitar-bill (10)</v>
          </cell>
        </row>
        <row r="4007">
          <cell r="C4007" t="str">
            <v>Common Scimitarbill</v>
          </cell>
          <cell r="D4007" t="str">
            <v>Rhinopomastus cyanomelas</v>
          </cell>
          <cell r="E4007" t="str">
            <v>(Vieillot, 1819)</v>
          </cell>
          <cell r="F4007" t="str">
            <v>R</v>
          </cell>
          <cell r="G4007" t="str">
            <v>LC</v>
          </cell>
          <cell r="N4007" t="str">
            <v>Y</v>
          </cell>
          <cell r="Q4007" t="str">
            <v>Y</v>
          </cell>
          <cell r="W4007" t="str">
            <v>Scimitarbill (7); Common Scimitar-bill (10)</v>
          </cell>
        </row>
        <row r="4008">
          <cell r="C4008" t="str">
            <v>Abyssinian Scimitarbill</v>
          </cell>
          <cell r="D4008" t="str">
            <v>Rhinopomastus minor</v>
          </cell>
          <cell r="E4008" t="str">
            <v>(Rüppell, 1845)</v>
          </cell>
          <cell r="F4008" t="str">
            <v>R</v>
          </cell>
          <cell r="G4008" t="str">
            <v>LC</v>
          </cell>
          <cell r="N4008" t="str">
            <v>Y</v>
          </cell>
          <cell r="Q4008" t="str">
            <v>Y</v>
          </cell>
          <cell r="W4008" t="str">
            <v>Abyssinian Scimitar-bill (10)</v>
          </cell>
        </row>
        <row r="4009">
          <cell r="D4009" t="str">
            <v>Anorrhinus tickelli</v>
          </cell>
          <cell r="E4009" t="str">
            <v>(Blyth, 1855)</v>
          </cell>
          <cell r="F4009" t="str">
            <v>NR</v>
          </cell>
          <cell r="G4009" t="str">
            <v>NR</v>
          </cell>
          <cell r="Q4009" t="str">
            <v>Y</v>
          </cell>
          <cell r="X4009" t="str">
            <v>Anorrhinus tickelli (Sibley and Monroe 1990, 1993) has been split into A. tickelli and A. austeni following Rasmussen and Anderton (2005).</v>
          </cell>
        </row>
        <row r="4010">
          <cell r="C4010" t="str">
            <v>Tickell's Brown Hornbill</v>
          </cell>
          <cell r="D4010" t="str">
            <v>Anorrhinus tickelli</v>
          </cell>
          <cell r="E4010" t="str">
            <v>(Blyth, 1855)</v>
          </cell>
          <cell r="F4010" t="str">
            <v>R</v>
          </cell>
          <cell r="G4010" t="str">
            <v>NT</v>
          </cell>
          <cell r="T4010" t="str">
            <v>Y</v>
          </cell>
          <cell r="U4010" t="str">
            <v>Rasmussen and Anderton (2005)</v>
          </cell>
          <cell r="W4010" t="str">
            <v>Brown Hornbill (15)</v>
          </cell>
          <cell r="X4010" t="str">
            <v>Anorrhinus tickelli (Sibley and Monroe 1990, 1993) has been split into A. tickelli and A. austeni following Rasmussen and Anderton (2005).</v>
          </cell>
        </row>
        <row r="4011">
          <cell r="C4011" t="str">
            <v>Austen's Brown Hornbill</v>
          </cell>
          <cell r="D4011" t="str">
            <v>Anorrhinus austeni</v>
          </cell>
          <cell r="E4011" t="str">
            <v>Jerdon, 1872</v>
          </cell>
          <cell r="F4011" t="str">
            <v>R</v>
          </cell>
          <cell r="G4011" t="str">
            <v>NT</v>
          </cell>
          <cell r="T4011" t="str">
            <v>Y</v>
          </cell>
          <cell r="U4011" t="str">
            <v>Rasmussen and Anderton (2005)</v>
          </cell>
          <cell r="X4011" t="str">
            <v>Anorrhinus tickelli (Sibley and Monroe 1990, 1993) has been split into A. tickelli and A. austeni following Rasmussen and Anderton (2005).</v>
          </cell>
        </row>
        <row r="4012">
          <cell r="C4012" t="str">
            <v>Bushy-crested Hornbill</v>
          </cell>
          <cell r="D4012" t="str">
            <v>Anorrhinus galeritus</v>
          </cell>
          <cell r="E4012" t="str">
            <v>(Temminck, 1831)</v>
          </cell>
          <cell r="F4012" t="str">
            <v>R</v>
          </cell>
          <cell r="G4012" t="str">
            <v>LC</v>
          </cell>
          <cell r="Q4012" t="str">
            <v>Y</v>
          </cell>
        </row>
        <row r="4013">
          <cell r="C4013" t="str">
            <v>Black Dwarf Hornbill</v>
          </cell>
          <cell r="D4013" t="str">
            <v>Tockus hartlaubi</v>
          </cell>
          <cell r="E4013" t="str">
            <v>Gould, 1861</v>
          </cell>
          <cell r="F4013" t="str">
            <v>R</v>
          </cell>
          <cell r="G4013" t="str">
            <v>LC</v>
          </cell>
          <cell r="N4013" t="str">
            <v>Y</v>
          </cell>
          <cell r="Q4013" t="str">
            <v>Y</v>
          </cell>
        </row>
        <row r="4014">
          <cell r="C4014" t="str">
            <v>Red-billed Dwarf Hornbill</v>
          </cell>
          <cell r="D4014" t="str">
            <v>Tockus camurus</v>
          </cell>
          <cell r="E4014" t="str">
            <v>Cassin, 1857</v>
          </cell>
          <cell r="F4014" t="str">
            <v>R</v>
          </cell>
          <cell r="G4014" t="str">
            <v>LC</v>
          </cell>
          <cell r="N4014" t="str">
            <v>Y</v>
          </cell>
          <cell r="Q4014" t="str">
            <v>Y</v>
          </cell>
        </row>
        <row r="4015">
          <cell r="C4015" t="str">
            <v>Monteiro's Hornbill</v>
          </cell>
          <cell r="D4015" t="str">
            <v>Tockus monteiri</v>
          </cell>
          <cell r="E4015" t="str">
            <v>Hartlaub, 1865</v>
          </cell>
          <cell r="F4015" t="str">
            <v>R</v>
          </cell>
          <cell r="G4015" t="str">
            <v>LC</v>
          </cell>
          <cell r="N4015" t="str">
            <v>Y</v>
          </cell>
          <cell r="Q4015" t="str">
            <v>Y</v>
          </cell>
        </row>
        <row r="4016">
          <cell r="C4016" t="str">
            <v>Red-billed Hornbill</v>
          </cell>
          <cell r="D4016" t="str">
            <v>Tockus erythrorhynchus</v>
          </cell>
          <cell r="E4016" t="str">
            <v>(Temminck, 1823)</v>
          </cell>
          <cell r="F4016" t="str">
            <v>R</v>
          </cell>
          <cell r="G4016" t="str">
            <v>LC</v>
          </cell>
          <cell r="N4016" t="str">
            <v>Y</v>
          </cell>
          <cell r="Q4016" t="str">
            <v>Y</v>
          </cell>
        </row>
        <row r="4017">
          <cell r="C4017" t="str">
            <v>Eastern Yellow-billed Hornbill</v>
          </cell>
          <cell r="D4017" t="str">
            <v>Tockus flavirostris</v>
          </cell>
          <cell r="E4017" t="str">
            <v>(Rüppell, 1835)</v>
          </cell>
          <cell r="F4017" t="str">
            <v>R</v>
          </cell>
          <cell r="G4017" t="str">
            <v>LC</v>
          </cell>
          <cell r="N4017" t="str">
            <v>Y</v>
          </cell>
          <cell r="Q4017" t="str">
            <v>Y</v>
          </cell>
          <cell r="W4017" t="str">
            <v>Northern Yellow-billed Hornbill (7); Northern Yellow-billed Hornbill (15)</v>
          </cell>
        </row>
        <row r="4018">
          <cell r="C4018" t="str">
            <v>Southern Yellow-billed Hornbill</v>
          </cell>
          <cell r="D4018" t="str">
            <v>Tockus leucomelas</v>
          </cell>
          <cell r="E4018" t="str">
            <v>(Lichtenstein, 1842)</v>
          </cell>
          <cell r="F4018" t="str">
            <v>R</v>
          </cell>
          <cell r="G4018" t="str">
            <v>LC</v>
          </cell>
          <cell r="N4018" t="str">
            <v>Y</v>
          </cell>
          <cell r="Q4018" t="str">
            <v>Y</v>
          </cell>
        </row>
        <row r="4019">
          <cell r="C4019" t="str">
            <v>Jackson's Hornbill</v>
          </cell>
          <cell r="D4019" t="str">
            <v>Tockus jacksoni</v>
          </cell>
          <cell r="E4019" t="str">
            <v>(Ogilvie-Grant, 1891)</v>
          </cell>
          <cell r="F4019" t="str">
            <v>R</v>
          </cell>
          <cell r="G4019" t="str">
            <v>LC</v>
          </cell>
          <cell r="N4019" t="str">
            <v>Y</v>
          </cell>
          <cell r="Q4019" t="str">
            <v>Y</v>
          </cell>
        </row>
        <row r="4020">
          <cell r="C4020" t="str">
            <v>Von der Decken's Hornbill</v>
          </cell>
          <cell r="D4020" t="str">
            <v>Tockus deckeni</v>
          </cell>
          <cell r="E4020" t="str">
            <v>(Cabanis, 1869)</v>
          </cell>
          <cell r="F4020" t="str">
            <v>R</v>
          </cell>
          <cell r="G4020" t="str">
            <v>LC</v>
          </cell>
          <cell r="N4020" t="str">
            <v>Y</v>
          </cell>
          <cell r="Q4020" t="str">
            <v>Y</v>
          </cell>
        </row>
        <row r="4021">
          <cell r="C4021" t="str">
            <v>Crowned Hornbill</v>
          </cell>
          <cell r="D4021" t="str">
            <v>Tockus alboterminatus</v>
          </cell>
          <cell r="E4021" t="str">
            <v>(Büttikofer, 1889)</v>
          </cell>
          <cell r="F4021" t="str">
            <v>R</v>
          </cell>
          <cell r="G4021" t="str">
            <v>LC</v>
          </cell>
          <cell r="N4021" t="str">
            <v>Y</v>
          </cell>
          <cell r="Q4021" t="str">
            <v>Y</v>
          </cell>
        </row>
        <row r="4022">
          <cell r="C4022" t="str">
            <v>Bradfield's Hornbill</v>
          </cell>
          <cell r="D4022" t="str">
            <v>Tockus bradfieldi</v>
          </cell>
          <cell r="E4022" t="str">
            <v>(Roberts, 1930)</v>
          </cell>
          <cell r="F4022" t="str">
            <v>R</v>
          </cell>
          <cell r="G4022" t="str">
            <v>LC</v>
          </cell>
          <cell r="N4022" t="str">
            <v>Y</v>
          </cell>
          <cell r="Q4022" t="str">
            <v>Y</v>
          </cell>
        </row>
        <row r="4023">
          <cell r="C4023" t="str">
            <v>African Pied Hornbill</v>
          </cell>
          <cell r="D4023" t="str">
            <v>Tockus fasciatus</v>
          </cell>
          <cell r="E4023" t="str">
            <v>(Shaw, 1811)</v>
          </cell>
          <cell r="F4023" t="str">
            <v>R</v>
          </cell>
          <cell r="G4023" t="str">
            <v>LC</v>
          </cell>
          <cell r="N4023" t="str">
            <v>Y</v>
          </cell>
          <cell r="Q4023" t="str">
            <v>Y</v>
          </cell>
          <cell r="W4023" t="str">
            <v>Pied Hornbill (7)</v>
          </cell>
        </row>
        <row r="4024">
          <cell r="C4024" t="str">
            <v>Hemprich's Hornbill</v>
          </cell>
          <cell r="D4024" t="str">
            <v>Tockus hemprichii</v>
          </cell>
          <cell r="E4024" t="str">
            <v>(Ehrenberg, 1833)</v>
          </cell>
          <cell r="F4024" t="str">
            <v>R</v>
          </cell>
          <cell r="G4024" t="str">
            <v>LC</v>
          </cell>
          <cell r="N4024" t="str">
            <v>Y</v>
          </cell>
          <cell r="Q4024" t="str">
            <v>Y</v>
          </cell>
        </row>
        <row r="4025">
          <cell r="C4025" t="str">
            <v>African Grey Hornbill</v>
          </cell>
          <cell r="D4025" t="str">
            <v>Tockus nasutus</v>
          </cell>
          <cell r="E4025" t="str">
            <v>(Linnaeus, 1766)</v>
          </cell>
          <cell r="F4025" t="str">
            <v>R</v>
          </cell>
          <cell r="G4025" t="str">
            <v>LC</v>
          </cell>
          <cell r="N4025" t="str">
            <v>Y</v>
          </cell>
          <cell r="Q4025" t="str">
            <v>Y</v>
          </cell>
        </row>
        <row r="4026">
          <cell r="C4026" t="str">
            <v>Pale-billed Hornbill</v>
          </cell>
          <cell r="D4026" t="str">
            <v>Tockus pallidirostris</v>
          </cell>
          <cell r="E4026" t="str">
            <v>(Hartlaub &amp; Finsch, 1870)</v>
          </cell>
          <cell r="F4026" t="str">
            <v>R</v>
          </cell>
          <cell r="G4026" t="str">
            <v>LC</v>
          </cell>
          <cell r="N4026" t="str">
            <v>Y</v>
          </cell>
          <cell r="Q4026" t="str">
            <v>Y</v>
          </cell>
        </row>
        <row r="4027">
          <cell r="C4027" t="str">
            <v>White-crested Hornbill</v>
          </cell>
          <cell r="D4027" t="str">
            <v>Tropicranus albocristatus</v>
          </cell>
          <cell r="E4027" t="str">
            <v>(Cassin, 1848)</v>
          </cell>
          <cell r="F4027" t="str">
            <v>R</v>
          </cell>
          <cell r="G4027" t="str">
            <v>LC</v>
          </cell>
          <cell r="N4027" t="str">
            <v>Y</v>
          </cell>
          <cell r="Q4027" t="str">
            <v>Y</v>
          </cell>
          <cell r="V4027" t="str">
            <v>Tockus albocristatus (10)</v>
          </cell>
        </row>
        <row r="4028">
          <cell r="C4028" t="str">
            <v>Malabar Grey Hornbill</v>
          </cell>
          <cell r="D4028" t="str">
            <v>Ocyceros griseus</v>
          </cell>
          <cell r="E4028" t="str">
            <v>(Latham, 1790)</v>
          </cell>
          <cell r="F4028" t="str">
            <v>R</v>
          </cell>
          <cell r="G4028" t="str">
            <v>LC</v>
          </cell>
          <cell r="Q4028" t="str">
            <v>Y</v>
          </cell>
          <cell r="W4028" t="str">
            <v>Malabar Grey-Hornbill (10)</v>
          </cell>
        </row>
        <row r="4029">
          <cell r="C4029" t="str">
            <v>Sri Lanka Grey Hornbill</v>
          </cell>
          <cell r="D4029" t="str">
            <v>Ocyceros gingalensis</v>
          </cell>
          <cell r="E4029" t="str">
            <v>(Shaw, 1811)</v>
          </cell>
          <cell r="F4029" t="str">
            <v>R</v>
          </cell>
          <cell r="G4029" t="str">
            <v>LC</v>
          </cell>
          <cell r="Q4029" t="str">
            <v>Y</v>
          </cell>
          <cell r="W4029" t="str">
            <v>Ceylon Grey-Hornbill (10)</v>
          </cell>
        </row>
        <row r="4030">
          <cell r="C4030" t="str">
            <v>Indian Grey Hornbill</v>
          </cell>
          <cell r="D4030" t="str">
            <v>Ocyceros birostris</v>
          </cell>
          <cell r="E4030" t="str">
            <v>(Scopoli, 1786)</v>
          </cell>
          <cell r="F4030" t="str">
            <v>R</v>
          </cell>
          <cell r="G4030" t="str">
            <v>LC</v>
          </cell>
          <cell r="Q4030" t="str">
            <v>Y</v>
          </cell>
          <cell r="W4030" t="str">
            <v>Indian Grey-Hornbill (10)</v>
          </cell>
        </row>
        <row r="4031">
          <cell r="C4031" t="str">
            <v>Malabar Pied Hornbill</v>
          </cell>
          <cell r="D4031" t="str">
            <v>Anthracoceros coronatus</v>
          </cell>
          <cell r="E4031" t="str">
            <v>(Boddaert, 1783)</v>
          </cell>
          <cell r="F4031" t="str">
            <v>R</v>
          </cell>
          <cell r="G4031" t="str">
            <v>NT</v>
          </cell>
          <cell r="Q4031" t="str">
            <v>Y</v>
          </cell>
          <cell r="W4031" t="str">
            <v>Malabar Pied-Hornbill (10)</v>
          </cell>
        </row>
        <row r="4032">
          <cell r="C4032" t="str">
            <v>Oriental Pied Hornbill</v>
          </cell>
          <cell r="D4032" t="str">
            <v>Anthracoceros albirostris</v>
          </cell>
          <cell r="E4032" t="str">
            <v>(Shaw &amp; Nodder, 1807)</v>
          </cell>
          <cell r="F4032" t="str">
            <v>R</v>
          </cell>
          <cell r="G4032" t="str">
            <v>LC</v>
          </cell>
          <cell r="Q4032" t="str">
            <v>Y</v>
          </cell>
          <cell r="W4032" t="str">
            <v>Oriental Pied-Hornbill (10)</v>
          </cell>
        </row>
        <row r="4033">
          <cell r="C4033" t="str">
            <v>Black Hornbill</v>
          </cell>
          <cell r="D4033" t="str">
            <v>Anthracoceros malayanus</v>
          </cell>
          <cell r="E4033" t="str">
            <v>(Raffles, 1822)</v>
          </cell>
          <cell r="F4033" t="str">
            <v>R</v>
          </cell>
          <cell r="G4033" t="str">
            <v>NT</v>
          </cell>
          <cell r="Q4033" t="str">
            <v>Y</v>
          </cell>
        </row>
        <row r="4034">
          <cell r="C4034" t="str">
            <v>Palawan Hornbill</v>
          </cell>
          <cell r="D4034" t="str">
            <v>Anthracoceros marchei</v>
          </cell>
          <cell r="E4034" t="str">
            <v>Oustalet, 1885</v>
          </cell>
          <cell r="F4034" t="str">
            <v>R</v>
          </cell>
          <cell r="G4034" t="str">
            <v>VU</v>
          </cell>
          <cell r="Q4034" t="str">
            <v>Y</v>
          </cell>
        </row>
        <row r="4035">
          <cell r="C4035" t="str">
            <v>Sulu Hornbill</v>
          </cell>
          <cell r="D4035" t="str">
            <v>Anthracoceros montani</v>
          </cell>
          <cell r="E4035" t="str">
            <v>(Oustalet, 1880)</v>
          </cell>
          <cell r="F4035" t="str">
            <v>R</v>
          </cell>
          <cell r="G4035" t="str">
            <v>CR</v>
          </cell>
          <cell r="Q4035" t="str">
            <v>Y</v>
          </cell>
        </row>
        <row r="4036">
          <cell r="C4036" t="str">
            <v>Rhinoceros Hornbill</v>
          </cell>
          <cell r="D4036" t="str">
            <v>Buceros rhinoceros</v>
          </cell>
          <cell r="E4036" t="str">
            <v>Linnaeus, 1758</v>
          </cell>
          <cell r="F4036" t="str">
            <v>R</v>
          </cell>
          <cell r="G4036" t="str">
            <v>NT</v>
          </cell>
          <cell r="Q4036" t="str">
            <v>Y</v>
          </cell>
        </row>
        <row r="4037">
          <cell r="C4037" t="str">
            <v>Great Hornbill</v>
          </cell>
          <cell r="D4037" t="str">
            <v>Buceros bicornis</v>
          </cell>
          <cell r="E4037" t="str">
            <v>Linnaeus, 1758</v>
          </cell>
          <cell r="F4037" t="str">
            <v>R</v>
          </cell>
          <cell r="G4037" t="str">
            <v>NT</v>
          </cell>
          <cell r="Q4037" t="str">
            <v>Y</v>
          </cell>
        </row>
        <row r="4038">
          <cell r="C4038" t="str">
            <v>Rufous Hornbill</v>
          </cell>
          <cell r="D4038" t="str">
            <v>Buceros hydrocorax</v>
          </cell>
          <cell r="E4038" t="str">
            <v>Linnaeus, 1766</v>
          </cell>
          <cell r="F4038" t="str">
            <v>R</v>
          </cell>
          <cell r="G4038" t="str">
            <v>NT</v>
          </cell>
          <cell r="Q4038" t="str">
            <v>Y</v>
          </cell>
        </row>
        <row r="4039">
          <cell r="C4039" t="str">
            <v>Helmeted Hornbill</v>
          </cell>
          <cell r="D4039" t="str">
            <v>Rhinoplax vigil</v>
          </cell>
          <cell r="E4039" t="str">
            <v>(Forster, 1781)</v>
          </cell>
          <cell r="F4039" t="str">
            <v>R</v>
          </cell>
          <cell r="G4039" t="str">
            <v>NT</v>
          </cell>
          <cell r="Q4039" t="str">
            <v>Y</v>
          </cell>
          <cell r="V4039" t="str">
            <v>Buceros vigil (10)</v>
          </cell>
          <cell r="X4039" t="str">
            <v>Use of the genus Rhinoplax follows BirdLife International (2001).</v>
          </cell>
        </row>
        <row r="4040">
          <cell r="C4040" t="str">
            <v>Luzon Hornbill</v>
          </cell>
          <cell r="D4040" t="str">
            <v>Penelopides manillae</v>
          </cell>
          <cell r="E4040" t="str">
            <v>(Boddaert, 1783)</v>
          </cell>
          <cell r="F4040" t="str">
            <v>R</v>
          </cell>
          <cell r="G4040" t="str">
            <v>LC</v>
          </cell>
          <cell r="Q4040" t="str">
            <v>Y</v>
          </cell>
        </row>
        <row r="4041">
          <cell r="C4041" t="str">
            <v>Mindoro Hornbill</v>
          </cell>
          <cell r="D4041" t="str">
            <v>Penelopides mindorensis</v>
          </cell>
          <cell r="E4041" t="str">
            <v>Steere, 1890</v>
          </cell>
          <cell r="F4041" t="str">
            <v>R</v>
          </cell>
          <cell r="G4041" t="str">
            <v>EN</v>
          </cell>
          <cell r="Q4041" t="str">
            <v>Y</v>
          </cell>
        </row>
        <row r="4042">
          <cell r="C4042" t="str">
            <v>Visayan Hornbill</v>
          </cell>
          <cell r="D4042" t="str">
            <v>Penelopides panini</v>
          </cell>
          <cell r="E4042" t="str">
            <v>(Boddaert, 1783)</v>
          </cell>
          <cell r="F4042" t="str">
            <v>R</v>
          </cell>
          <cell r="G4042" t="str">
            <v>EN</v>
          </cell>
          <cell r="Q4042" t="str">
            <v>Y</v>
          </cell>
          <cell r="W4042" t="str">
            <v>Tarictic Hornbill (10); Tarictic Hornbill (15)</v>
          </cell>
        </row>
        <row r="4043">
          <cell r="C4043" t="str">
            <v>Samar Hornbill</v>
          </cell>
          <cell r="D4043" t="str">
            <v>Penelopides samarensis</v>
          </cell>
          <cell r="E4043" t="str">
            <v>Steere, 1890</v>
          </cell>
          <cell r="F4043" t="str">
            <v>R</v>
          </cell>
          <cell r="G4043" t="str">
            <v>LC</v>
          </cell>
          <cell r="Q4043" t="str">
            <v>Y</v>
          </cell>
        </row>
        <row r="4044">
          <cell r="C4044" t="str">
            <v>Mindanao Hornbill</v>
          </cell>
          <cell r="D4044" t="str">
            <v>Penelopides affinis</v>
          </cell>
          <cell r="E4044" t="str">
            <v>Tweeddale, 1877</v>
          </cell>
          <cell r="F4044" t="str">
            <v>R</v>
          </cell>
          <cell r="G4044" t="str">
            <v>LC</v>
          </cell>
          <cell r="Q4044" t="str">
            <v>Y</v>
          </cell>
        </row>
        <row r="4045">
          <cell r="C4045" t="str">
            <v>Sulawesi Hornbill</v>
          </cell>
          <cell r="D4045" t="str">
            <v>Penelopides exarhatus</v>
          </cell>
          <cell r="E4045" t="str">
            <v>(Temminck, 1823)</v>
          </cell>
          <cell r="F4045" t="str">
            <v>R</v>
          </cell>
          <cell r="G4045" t="str">
            <v>LC</v>
          </cell>
          <cell r="Q4045" t="str">
            <v>Y</v>
          </cell>
        </row>
        <row r="4046">
          <cell r="C4046" t="str">
            <v>White-crowned Hornbill</v>
          </cell>
          <cell r="D4046" t="str">
            <v>Aceros comatus</v>
          </cell>
          <cell r="E4046" t="str">
            <v>(Raffles, 1822)</v>
          </cell>
          <cell r="F4046" t="str">
            <v>R</v>
          </cell>
          <cell r="G4046" t="str">
            <v>NT</v>
          </cell>
          <cell r="Q4046" t="str">
            <v>Y</v>
          </cell>
        </row>
        <row r="4047">
          <cell r="C4047" t="str">
            <v>Rufous-necked Hornbill</v>
          </cell>
          <cell r="D4047" t="str">
            <v>Aceros nipalensis</v>
          </cell>
          <cell r="E4047" t="str">
            <v>(Hodgson, 1829)</v>
          </cell>
          <cell r="F4047" t="str">
            <v>R</v>
          </cell>
          <cell r="G4047" t="str">
            <v>VU</v>
          </cell>
          <cell r="Q4047" t="str">
            <v>Y</v>
          </cell>
        </row>
        <row r="4048">
          <cell r="C4048" t="str">
            <v>Wrinkled Hornbill</v>
          </cell>
          <cell r="D4048" t="str">
            <v>Aceros corrugatus</v>
          </cell>
          <cell r="E4048" t="str">
            <v>(Temminck, 1832)</v>
          </cell>
          <cell r="F4048" t="str">
            <v>R</v>
          </cell>
          <cell r="G4048" t="str">
            <v>NT</v>
          </cell>
          <cell r="Q4048" t="str">
            <v>Y</v>
          </cell>
        </row>
        <row r="4049">
          <cell r="C4049" t="str">
            <v>Rufous-headed Hornbill</v>
          </cell>
          <cell r="D4049" t="str">
            <v>Aceros waldeni</v>
          </cell>
          <cell r="E4049" t="str">
            <v>(Sharpe, 1877)</v>
          </cell>
          <cell r="F4049" t="str">
            <v>R</v>
          </cell>
          <cell r="G4049" t="str">
            <v>CR</v>
          </cell>
          <cell r="Q4049" t="str">
            <v>Y</v>
          </cell>
          <cell r="W4049" t="str">
            <v>Writhed-billed Hornbill (10); Walden's Hornbill (15)</v>
          </cell>
        </row>
        <row r="4050">
          <cell r="C4050" t="str">
            <v>Writhed Hornbill</v>
          </cell>
          <cell r="D4050" t="str">
            <v>Aceros leucocephalus</v>
          </cell>
          <cell r="E4050" t="str">
            <v>(Vieillot, 1816)</v>
          </cell>
          <cell r="F4050" t="str">
            <v>R</v>
          </cell>
          <cell r="G4050" t="str">
            <v>NT</v>
          </cell>
          <cell r="Q4050" t="str">
            <v>Y</v>
          </cell>
        </row>
        <row r="4051">
          <cell r="C4051" t="str">
            <v>Knobbed Hornbill</v>
          </cell>
          <cell r="D4051" t="str">
            <v>Aceros cassidix</v>
          </cell>
          <cell r="E4051" t="str">
            <v>(Temminck, 1823)</v>
          </cell>
          <cell r="F4051" t="str">
            <v>R</v>
          </cell>
          <cell r="G4051" t="str">
            <v>LC</v>
          </cell>
          <cell r="Q4051" t="str">
            <v>Y</v>
          </cell>
        </row>
        <row r="4052">
          <cell r="C4052" t="str">
            <v>Wreathed Hornbill</v>
          </cell>
          <cell r="D4052" t="str">
            <v>Aceros undulatus</v>
          </cell>
          <cell r="E4052" t="str">
            <v>(Shaw, 1811)</v>
          </cell>
          <cell r="F4052" t="str">
            <v>R</v>
          </cell>
          <cell r="G4052" t="str">
            <v>LC</v>
          </cell>
          <cell r="Q4052" t="str">
            <v>Y</v>
          </cell>
        </row>
        <row r="4053">
          <cell r="C4053" t="str">
            <v>Narcondam Hornbill</v>
          </cell>
          <cell r="D4053" t="str">
            <v>Aceros narcondami</v>
          </cell>
          <cell r="E4053" t="str">
            <v>Hume, 1873</v>
          </cell>
          <cell r="F4053" t="str">
            <v>R</v>
          </cell>
          <cell r="G4053" t="str">
            <v>EN</v>
          </cell>
          <cell r="Q4053" t="str">
            <v>Y</v>
          </cell>
        </row>
        <row r="4054">
          <cell r="C4054" t="str">
            <v>Sumba Hornbill</v>
          </cell>
          <cell r="D4054" t="str">
            <v>Aceros everetti</v>
          </cell>
          <cell r="E4054" t="str">
            <v>Rothschild, 1897</v>
          </cell>
          <cell r="F4054" t="str">
            <v>R</v>
          </cell>
          <cell r="G4054" t="str">
            <v>VU</v>
          </cell>
          <cell r="Q4054" t="str">
            <v>Y</v>
          </cell>
        </row>
        <row r="4055">
          <cell r="C4055" t="str">
            <v>Plain-pouched Hornbill</v>
          </cell>
          <cell r="D4055" t="str">
            <v>Aceros subruficollis</v>
          </cell>
          <cell r="E4055" t="str">
            <v>(Blyth, 1843)</v>
          </cell>
          <cell r="F4055" t="str">
            <v>R</v>
          </cell>
          <cell r="G4055" t="str">
            <v>VU</v>
          </cell>
          <cell r="Q4055" t="str">
            <v>Y</v>
          </cell>
        </row>
        <row r="4056">
          <cell r="C4056" t="str">
            <v>Papuan Hornbill</v>
          </cell>
          <cell r="D4056" t="str">
            <v>Aceros plicatus</v>
          </cell>
          <cell r="E4056" t="str">
            <v>(Forster, 1781)</v>
          </cell>
          <cell r="F4056" t="str">
            <v>R</v>
          </cell>
          <cell r="G4056" t="str">
            <v>LC</v>
          </cell>
          <cell r="Q4056" t="str">
            <v>Y</v>
          </cell>
          <cell r="W4056" t="str">
            <v>Blyth's Hornbill (10)</v>
          </cell>
        </row>
        <row r="4057">
          <cell r="C4057" t="str">
            <v>Trumpeter Hornbill</v>
          </cell>
          <cell r="D4057" t="str">
            <v>Bycanistes bucinator</v>
          </cell>
          <cell r="E4057" t="str">
            <v>(Temminck, 1824)</v>
          </cell>
          <cell r="F4057" t="str">
            <v>R</v>
          </cell>
          <cell r="G4057" t="str">
            <v>LC</v>
          </cell>
          <cell r="N4057" t="str">
            <v>Y</v>
          </cell>
          <cell r="Q4057" t="str">
            <v>Y</v>
          </cell>
          <cell r="V4057" t="str">
            <v>Ceratogymna bucinator (10)</v>
          </cell>
        </row>
        <row r="4058">
          <cell r="C4058" t="str">
            <v>Piping Hornbill</v>
          </cell>
          <cell r="D4058" t="str">
            <v>Bycanistes fistulator</v>
          </cell>
          <cell r="E4058" t="str">
            <v>(Cassin, 1852)</v>
          </cell>
          <cell r="F4058" t="str">
            <v>R</v>
          </cell>
          <cell r="G4058" t="str">
            <v>LC</v>
          </cell>
          <cell r="N4058" t="str">
            <v>Y</v>
          </cell>
          <cell r="Q4058" t="str">
            <v>Y</v>
          </cell>
          <cell r="V4058" t="str">
            <v>Ceratogymna fistulator (10)</v>
          </cell>
          <cell r="W4058" t="str">
            <v>White-tailed Hornbill (7)</v>
          </cell>
        </row>
        <row r="4059">
          <cell r="C4059" t="str">
            <v>Silvery-cheeked Hornbill</v>
          </cell>
          <cell r="D4059" t="str">
            <v>Bycanistes brevis</v>
          </cell>
          <cell r="E4059" t="str">
            <v>(Friedmann, 1929)</v>
          </cell>
          <cell r="F4059" t="str">
            <v>R</v>
          </cell>
          <cell r="G4059" t="str">
            <v>LC</v>
          </cell>
          <cell r="N4059" t="str">
            <v>Y</v>
          </cell>
          <cell r="Q4059" t="str">
            <v>Y</v>
          </cell>
          <cell r="V4059" t="str">
            <v>Ceratogymna brevis (10)</v>
          </cell>
        </row>
        <row r="4060">
          <cell r="C4060" t="str">
            <v>Black-and-white-casqued Hornbill</v>
          </cell>
          <cell r="D4060" t="str">
            <v>Bycanistes subcylindricus</v>
          </cell>
          <cell r="E4060" t="str">
            <v>(Sclater, 1870)</v>
          </cell>
          <cell r="F4060" t="str">
            <v>R</v>
          </cell>
          <cell r="G4060" t="str">
            <v>LC</v>
          </cell>
          <cell r="N4060" t="str">
            <v>Y</v>
          </cell>
          <cell r="Q4060" t="str">
            <v>Y</v>
          </cell>
          <cell r="V4060" t="str">
            <v>Ceratogymna subcylindricus (10)</v>
          </cell>
          <cell r="W4060" t="str">
            <v>Black-and-white Casqued Hornbill (7)</v>
          </cell>
        </row>
        <row r="4061">
          <cell r="C4061" t="str">
            <v>Brown-cheeked Hornbill</v>
          </cell>
          <cell r="D4061" t="str">
            <v>Bycanistes cylindricus</v>
          </cell>
          <cell r="E4061" t="str">
            <v>(Temminck, 1824)</v>
          </cell>
          <cell r="F4061" t="str">
            <v>R</v>
          </cell>
          <cell r="G4061" t="str">
            <v>NT</v>
          </cell>
          <cell r="Q4061" t="str">
            <v>Y</v>
          </cell>
          <cell r="V4061" t="str">
            <v>Ceratogymna cylindricus (10)</v>
          </cell>
          <cell r="X4061" t="str">
            <v>Bycanistes cylindricus and B. albotibialis (Sibley and Monroe 1990, 1993) are retained as separate species contra Dowsett and Forbes-Watson (1993) who include B. albotibialis as a subspecies of B. cylindricus.</v>
          </cell>
        </row>
        <row r="4062">
          <cell r="D4062" t="str">
            <v>Bycanistes cylindricus</v>
          </cell>
          <cell r="E4062" t="str">
            <v>(Temminck, 1824)</v>
          </cell>
          <cell r="F4062" t="str">
            <v>NR</v>
          </cell>
          <cell r="G4062" t="str">
            <v>NR</v>
          </cell>
          <cell r="N4062" t="str">
            <v>Y</v>
          </cell>
          <cell r="X4062" t="str">
            <v>Bycanistes cylindricus and B. albotibialis (Sibley and Monroe 1990, 1993) are retained as separate species contra Dowsett and Forbes-Watson (1993) who include B. albotibialis as a subspecies of B. cylindricus.</v>
          </cell>
        </row>
        <row r="4063">
          <cell r="C4063" t="str">
            <v>White-thighed Hornbill</v>
          </cell>
          <cell r="D4063" t="str">
            <v>Bycanistes albotibialis</v>
          </cell>
          <cell r="E4063" t="str">
            <v>(Cabanis &amp; Reichenow, 1877)</v>
          </cell>
          <cell r="F4063" t="str">
            <v>R</v>
          </cell>
          <cell r="G4063" t="str">
            <v>LC</v>
          </cell>
          <cell r="Q4063" t="str">
            <v>Y</v>
          </cell>
          <cell r="V4063" t="str">
            <v>Ceratogymna albotibialis (10)</v>
          </cell>
          <cell r="X4063" t="str">
            <v>Bycanistes cylindricus and B. albotibialis (Sibley and Monroe 1990, 1993) are retained as separate species contra Dowsett and Forbes-Watson (1993) who include B. albotibialis as a subspecies of B. cylindricus.</v>
          </cell>
        </row>
        <row r="4064">
          <cell r="C4064" t="str">
            <v>Black-casqued Hornbill</v>
          </cell>
          <cell r="D4064" t="str">
            <v>Ceratogymna atrata</v>
          </cell>
          <cell r="E4064" t="str">
            <v>(Temminck, 1835)</v>
          </cell>
          <cell r="F4064" t="str">
            <v>R</v>
          </cell>
          <cell r="G4064" t="str">
            <v>LC</v>
          </cell>
          <cell r="N4064" t="str">
            <v>Y</v>
          </cell>
          <cell r="Q4064" t="str">
            <v>Y</v>
          </cell>
          <cell r="W4064" t="str">
            <v>Black-wattled Hornbill (7); Black-casqued Wattled Hornbill (15)</v>
          </cell>
        </row>
        <row r="4065">
          <cell r="C4065" t="str">
            <v>Yellow-casqued Hornbill</v>
          </cell>
          <cell r="D4065" t="str">
            <v>Ceratogymna elata</v>
          </cell>
          <cell r="E4065" t="str">
            <v>(Temminck, 1831)</v>
          </cell>
          <cell r="F4065" t="str">
            <v>R</v>
          </cell>
          <cell r="G4065" t="str">
            <v>NT</v>
          </cell>
          <cell r="N4065" t="str">
            <v>Y</v>
          </cell>
          <cell r="Q4065" t="str">
            <v>Y</v>
          </cell>
          <cell r="W4065" t="str">
            <v>Yellow-casqued Wattled Hornbill (15)</v>
          </cell>
        </row>
        <row r="4066">
          <cell r="C4066" t="str">
            <v>Abyssinian Ground-hornbill</v>
          </cell>
          <cell r="D4066" t="str">
            <v>Bucorvus abyssinicus</v>
          </cell>
          <cell r="E4066" t="str">
            <v>(Boddaert, 1783)</v>
          </cell>
          <cell r="F4066" t="str">
            <v>R</v>
          </cell>
          <cell r="G4066" t="str">
            <v>LC</v>
          </cell>
          <cell r="N4066" t="str">
            <v>Y</v>
          </cell>
          <cell r="Q4066" t="str">
            <v>Y</v>
          </cell>
          <cell r="W4066" t="str">
            <v>Abyssinian Ground Hornbill (7); Abyssinian Ground Hornbill (15)</v>
          </cell>
        </row>
        <row r="4067">
          <cell r="C4067" t="str">
            <v>Southern Ground-hornbill</v>
          </cell>
          <cell r="D4067" t="str">
            <v>Bucorvus cafer</v>
          </cell>
          <cell r="E4067" t="str">
            <v>Vigors, 1825</v>
          </cell>
          <cell r="F4067" t="str">
            <v>R</v>
          </cell>
          <cell r="G4067" t="str">
            <v>VU</v>
          </cell>
          <cell r="N4067" t="str">
            <v>Y</v>
          </cell>
          <cell r="Q4067" t="str">
            <v>Y</v>
          </cell>
          <cell r="V4067" t="str">
            <v>Bucorvus leadbeateri (10)</v>
          </cell>
          <cell r="W4067" t="str">
            <v>Southern Ground Hornbill (7)</v>
          </cell>
        </row>
        <row r="4068">
          <cell r="C4068" t="str">
            <v>Emerald Toucanet</v>
          </cell>
          <cell r="D4068" t="str">
            <v>Aulacorhynchus prasinus</v>
          </cell>
          <cell r="E4068" t="str">
            <v>(Gould, 1834)</v>
          </cell>
          <cell r="F4068" t="str">
            <v>R</v>
          </cell>
          <cell r="G4068" t="str">
            <v>LC</v>
          </cell>
          <cell r="I4068" t="str">
            <v>Y</v>
          </cell>
          <cell r="P4068" t="str">
            <v>Y</v>
          </cell>
          <cell r="Q4068" t="str">
            <v>Y</v>
          </cell>
          <cell r="R4068" t="str">
            <v>Y</v>
          </cell>
          <cell r="X4068" t="str">
            <v>Aulacorhynchus prasinus (Sibley and Monroe 1990, 1993) was split into prasinus, wagleri, caeruleogularis, cognatus, lautus, albivitta and atrogularis by Navarro et al. (2001), on the basis mainly of differences in bill pattern and throat colour, but this treatment is not followed by SACC (2005), or the BirdLife Taxonomic Working Group as it is considered premature. The authors themselves state that their summary of variation of these characters is preliminary and call for more work. Neither do they consider vocal evidence nor within (sub)species variation. While recognising that this complex shows considerable variation, and that species-level recognition may prove to be appropriate as the authors indicate, the BirdLife Taxonomic Working Group feel that the small toucans are a group which show a great deal of marked geographic variation such that species-level reassessments should occur across all currently recognised species rather than occurring piecemeal.</v>
          </cell>
        </row>
        <row r="4069">
          <cell r="D4069" t="str">
            <v>Aulacorhynchus prasinus</v>
          </cell>
          <cell r="E4069" t="str">
            <v>(Gould, 1834)</v>
          </cell>
          <cell r="F4069" t="str">
            <v>NR</v>
          </cell>
          <cell r="G4069" t="str">
            <v>NR</v>
          </cell>
          <cell r="T4069" t="str">
            <v>Y</v>
          </cell>
          <cell r="U4069" t="str">
            <v>Navarro et al. (2001)</v>
          </cell>
          <cell r="X4069" t="str">
            <v>Aulacorhynchus prasinus (Sibley and Monroe 1990, 1993) was split into prasinus, wagleri, caeruleogularis, cognatus, lautus, albivitta and atrogularis by Navarro et al. (2001), on the basis mainly of differences in bill pattern and throat colour, but this treatment is not followed by SACC (2005), or the BirdLife Taxonomic Working Group as it is considered premature. The authors themselves state that their summary of variation of these characters is preliminary and call for more work. Neither do they consider vocal evidence nor within (sub)species variation. While recognising that this complex shows considerable variation, and that species-level recognition may prove to be appropriate as the authors indicate, the BirdLife Taxonomic Working Group feel that the small toucans are a group which show a great deal of marked geographic variation such that species-level reassessments should occur across all currently recognised species rather than occurring piecemeal.</v>
          </cell>
        </row>
        <row r="4070">
          <cell r="D4070" t="str">
            <v>Aulacorhynchus wagleri</v>
          </cell>
          <cell r="E4070" t="str">
            <v>(Strum, 1841)</v>
          </cell>
          <cell r="F4070" t="str">
            <v>NR</v>
          </cell>
          <cell r="G4070" t="str">
            <v>NR</v>
          </cell>
          <cell r="T4070" t="str">
            <v>Y</v>
          </cell>
          <cell r="U4070" t="str">
            <v>Navarro et al. (2001)</v>
          </cell>
          <cell r="X4070" t="str">
            <v>Aulacorhynchus prasinus (Sibley and Monroe 1990, 1993) was split into prasinus, wagleri, caeruleogularis, cognatus, lautus, albivitta and atrogularis by Navarro et al. (2001), on the basis mainly of differences in bill pattern and throat colour, but this treatment is not followed by SACC (2005), or the BirdLife Taxonomic Working Group as it is considered premature. The authors themselves state that their summary of variation of these characters is preliminary and call for more work. Neither do they consider vocal evidence nor within (sub)species variation. While recognising that this complex shows considerable variation, and that species-level recognition may prove to be appropriate as the authors indicate, the BirdLife Taxonomic Working Group feel that the small toucans are a group which show a great deal of marked geographic variation such that species-level reassessments should occur across all currently recognised species rather than occurring piecemeal.</v>
          </cell>
        </row>
        <row r="4071">
          <cell r="D4071" t="str">
            <v>Aulacorhynchus caeruleogularis</v>
          </cell>
          <cell r="E4071" t="str">
            <v>(Gould, 1854)</v>
          </cell>
          <cell r="F4071" t="str">
            <v>NR</v>
          </cell>
          <cell r="G4071" t="str">
            <v>NR</v>
          </cell>
          <cell r="T4071" t="str">
            <v>Y</v>
          </cell>
          <cell r="U4071" t="str">
            <v>Navarro et al. (2001)</v>
          </cell>
          <cell r="X4071" t="str">
            <v>Aulacorhynchus prasinus (Sibley and Monroe 1990, 1993) was split into prasinus, wagleri, caeruleogularis, cognatus, lautus, albivitta and atrogularis by Navarro et al. (2001), on the basis mainly of differences in bill pattern and throat colour, but this treatment is not followed by SACC (2005), or the BirdLife Taxonomic Working Group as it is considered premature. The authors themselves state that their summary of variation of these characters is preliminary and call for more work. Neither do they consider vocal evidence nor within (sub)species variation. While recognising that this complex shows considerable variation, and that species-level recognition may prove to be appropriate as the authors indicate, the BirdLife Taxonomic Working Group feel that the small toucans are a group which show a great deal of marked geographic variation such that species-level reassessments should occur across all currently recognised species rather than occurring piecemeal.</v>
          </cell>
        </row>
        <row r="4072">
          <cell r="D4072" t="str">
            <v>Aulacorhynchus cognatus</v>
          </cell>
          <cell r="E4072" t="str">
            <v>(Nelson, 1912)</v>
          </cell>
          <cell r="F4072" t="str">
            <v>NR</v>
          </cell>
          <cell r="G4072" t="str">
            <v>NR</v>
          </cell>
          <cell r="T4072" t="str">
            <v>Y</v>
          </cell>
          <cell r="U4072" t="str">
            <v>Navarro et al. (2001)</v>
          </cell>
          <cell r="X4072" t="str">
            <v>Aulacorhynchus prasinus (Sibley and Monroe 1990, 1993) was split into prasinus, wagleri, caeruleogularis, cognatus, lautus, albivitta and atrogularis by Navarro et al. (2001), on the basis mainly of differences in bill pattern and throat colour, but this treatment is not followed by SACC (2005), or the BirdLife Taxonomic Working Group as it is considered premature. The authors themselves state that their summary of variation of these characters is preliminary and call for more work. Neither do they consider vocal evidence nor within (sub)species variation. While recognising that this complex shows considerable variation, and that species-level recognition may prove to be appropriate as the authors indicate, the BirdLife Taxonomic Working Group feel that the small toucans are a group which show a great deal of marked geographic variation such that species-level reassessments should occur across all currently recognised species rather than occurring piecemeal.</v>
          </cell>
        </row>
        <row r="4073">
          <cell r="D4073" t="str">
            <v>Aulacorhynchus lautus</v>
          </cell>
          <cell r="E4073" t="str">
            <v>(Bangs, 1898)</v>
          </cell>
          <cell r="F4073" t="str">
            <v>NR</v>
          </cell>
          <cell r="G4073" t="str">
            <v>NR</v>
          </cell>
          <cell r="T4073" t="str">
            <v>Y</v>
          </cell>
          <cell r="U4073" t="str">
            <v>Navarro et al. (2001)</v>
          </cell>
          <cell r="X4073" t="str">
            <v>Aulacorhynchus prasinus (Sibley and Monroe 1990, 1993) was split into prasinus, wagleri, caeruleogularis, cognatus, lautus, albivitta and atrogularis by Navarro et al. (2001), on the basis mainly of differences in bill pattern and throat colour, but this treatment is not followed by SACC (2005), or the BirdLife Taxonomic Working Group as it is considered premature. The authors themselves state that their summary of variation of these characters is preliminary and call for more work. Neither do they consider vocal evidence nor within (sub)species variation. While recognising that this complex shows considerable variation, and that species-level recognition may prove to be appropriate as the authors indicate, the BirdLife Taxonomic Working Group feel that the small toucans are a group which show a great deal of marked geographic variation such that species-level reassessments should occur across all currently recognised species rather than occurring piecemeal.</v>
          </cell>
        </row>
        <row r="4074">
          <cell r="D4074" t="str">
            <v>Aulacorhynchus albivitta</v>
          </cell>
          <cell r="E4074" t="str">
            <v>(Boissonneau, 1840)</v>
          </cell>
          <cell r="F4074" t="str">
            <v>NR</v>
          </cell>
          <cell r="G4074" t="str">
            <v>NR</v>
          </cell>
          <cell r="T4074" t="str">
            <v>Y</v>
          </cell>
          <cell r="U4074" t="str">
            <v>Navarro et al. (2001)</v>
          </cell>
          <cell r="X4074" t="str">
            <v>Aulacorhynchus prasinus (Sibley and Monroe 1990, 1993) was split into prasinus, wagleri, caeruleogularis, cognatus, lautus, albivitta and atrogularis by Navarro et al. (2001), on the basis mainly of differences in bill pattern and throat colour, but this treatment is not followed by SACC (2005), or the BirdLife Taxonomic Working Group as it is considered premature. The authors themselves state that their summary of variation of these characters is preliminary and call for more work. Neither do they consider vocal evidence nor within (sub)species variation. While recognising that this complex shows considerable variation, and that species-level recognition may prove to be appropriate as the authors indicate, the BirdLife Taxonomic Working Group feel that the small toucans are a group which show a great deal of marked geographic variation such that species-level reassessments should occur across all currently recognised species rather than occurring piecemeal.</v>
          </cell>
        </row>
        <row r="4075">
          <cell r="D4075" t="str">
            <v>Aulacorhynchus atrogularis</v>
          </cell>
          <cell r="E4075" t="str">
            <v>(Strum, 1841)</v>
          </cell>
          <cell r="F4075" t="str">
            <v>NR</v>
          </cell>
          <cell r="G4075" t="str">
            <v>NR</v>
          </cell>
          <cell r="T4075" t="str">
            <v>Y</v>
          </cell>
          <cell r="U4075" t="str">
            <v>Navarro et al. (2001)</v>
          </cell>
          <cell r="X4075" t="str">
            <v>Aulacorhynchus prasinus (Sibley and Monroe 1990, 1993) was split into prasinus, wagleri, caeruleogularis, cognatus, lautus, albivitta and atrogularis by Navarro et al. (2001), on the basis mainly of differences in bill pattern and throat colour, but this treatment is not followed by SACC (2005), or the BirdLife Taxonomic Working Group as it is considered premature. The authors themselves state that their summary of variation of these characters is preliminary and call for more work. Neither do they consider vocal evidence nor within (sub)species variation. While recognising that this complex shows considerable variation, and that species-level recognition may prove to be appropriate as the authors indicate, the BirdLife Taxonomic Working Group feel that the small toucans are a group which show a great deal of marked geographic variation such that species-level reassessments should occur across all currently recognised species rather than occurring piecemeal.</v>
          </cell>
        </row>
        <row r="4076">
          <cell r="C4076" t="str">
            <v>Groove-billed Toucanet</v>
          </cell>
          <cell r="D4076" t="str">
            <v>Aulacorhynchus sulcatus</v>
          </cell>
          <cell r="E4076" t="str">
            <v>(Swainson, 1820)</v>
          </cell>
          <cell r="F4076" t="str">
            <v>R</v>
          </cell>
          <cell r="G4076" t="str">
            <v>LC</v>
          </cell>
          <cell r="P4076" t="str">
            <v>Y</v>
          </cell>
          <cell r="Q4076" t="str">
            <v>Y</v>
          </cell>
          <cell r="R4076" t="str">
            <v>Y</v>
          </cell>
          <cell r="X4076" t="str">
            <v>Aulacorhynchus sulcatus (Sibley and Monroe 1990, 1993) was split into A. sulcatus and A. calorhynchus by Stotz et al. (1996) but this treatment has not been adopted, following SACC (2005).</v>
          </cell>
        </row>
        <row r="4077">
          <cell r="D4077" t="str">
            <v>Aulacorhynchus calorhynchus</v>
          </cell>
          <cell r="E4077" t="str">
            <v>(Gould, 1874)</v>
          </cell>
          <cell r="F4077" t="str">
            <v>NR</v>
          </cell>
          <cell r="G4077" t="str">
            <v>NR</v>
          </cell>
          <cell r="R4077" t="str">
            <v>Y</v>
          </cell>
          <cell r="X4077" t="str">
            <v>Aulacorhynchus sulcatus (Sibley and Monroe 1990, 1993) was split into A. sulcatus and A. calorhynchus by Stotz et al. (1996) but this treatment has not been adopted, following SACC (2005).</v>
          </cell>
        </row>
        <row r="4078">
          <cell r="C4078" t="str">
            <v>Chestnut-tipped Toucanet</v>
          </cell>
          <cell r="D4078" t="str">
            <v>Aulacorhynchus derbianus</v>
          </cell>
          <cell r="E4078" t="str">
            <v>Gould, 1835</v>
          </cell>
          <cell r="F4078" t="str">
            <v>R</v>
          </cell>
          <cell r="G4078" t="str">
            <v>LC</v>
          </cell>
          <cell r="P4078" t="str">
            <v>Y</v>
          </cell>
          <cell r="Q4078" t="str">
            <v>Y</v>
          </cell>
          <cell r="R4078" t="str">
            <v>Y</v>
          </cell>
        </row>
        <row r="4079">
          <cell r="C4079" t="str">
            <v>Crimson-rumped Toucanet</v>
          </cell>
          <cell r="D4079" t="str">
            <v>Aulacorhynchus haematopygus</v>
          </cell>
          <cell r="E4079" t="str">
            <v>(Gould, 1835)</v>
          </cell>
          <cell r="F4079" t="str">
            <v>R</v>
          </cell>
          <cell r="G4079" t="str">
            <v>LC</v>
          </cell>
          <cell r="P4079" t="str">
            <v>Y</v>
          </cell>
          <cell r="Q4079" t="str">
            <v>Y</v>
          </cell>
          <cell r="R4079" t="str">
            <v>Y</v>
          </cell>
        </row>
        <row r="4080">
          <cell r="C4080" t="str">
            <v>Yellow-browed Toucanet</v>
          </cell>
          <cell r="D4080" t="str">
            <v>Aulacorhynchus huallagae</v>
          </cell>
          <cell r="E4080" t="str">
            <v>Carriker, 1933</v>
          </cell>
          <cell r="F4080" t="str">
            <v>R</v>
          </cell>
          <cell r="G4080" t="str">
            <v>EN</v>
          </cell>
          <cell r="P4080" t="str">
            <v>Y</v>
          </cell>
          <cell r="Q4080" t="str">
            <v>Y</v>
          </cell>
          <cell r="R4080" t="str">
            <v>Y</v>
          </cell>
        </row>
        <row r="4081">
          <cell r="C4081" t="str">
            <v>Blue-banded Toucanet</v>
          </cell>
          <cell r="D4081" t="str">
            <v>Aulacorhynchus coeruleicinctis</v>
          </cell>
          <cell r="E4081" t="str">
            <v>d'Orbigny, 1840</v>
          </cell>
          <cell r="F4081" t="str">
            <v>R</v>
          </cell>
          <cell r="G4081" t="str">
            <v>LC</v>
          </cell>
          <cell r="P4081" t="str">
            <v>Y</v>
          </cell>
          <cell r="Q4081" t="str">
            <v>Y</v>
          </cell>
          <cell r="R4081" t="str">
            <v>Y</v>
          </cell>
        </row>
        <row r="4082">
          <cell r="C4082" t="str">
            <v>Lettered Aracari</v>
          </cell>
          <cell r="D4082" t="str">
            <v>Pteroglossus inscriptus</v>
          </cell>
          <cell r="E4082" t="str">
            <v>Swainson, 1822</v>
          </cell>
          <cell r="F4082" t="str">
            <v>R</v>
          </cell>
          <cell r="G4082" t="str">
            <v>LC</v>
          </cell>
          <cell r="P4082" t="str">
            <v>Y</v>
          </cell>
          <cell r="Q4082" t="str">
            <v>Y</v>
          </cell>
          <cell r="R4082" t="str">
            <v>Y</v>
          </cell>
        </row>
        <row r="4083">
          <cell r="C4083" t="str">
            <v>Green Aracari</v>
          </cell>
          <cell r="D4083" t="str">
            <v>Pteroglossus viridis</v>
          </cell>
          <cell r="E4083" t="str">
            <v>(Linnaeus, 1766)</v>
          </cell>
          <cell r="F4083" t="str">
            <v>R</v>
          </cell>
          <cell r="G4083" t="str">
            <v>LC</v>
          </cell>
          <cell r="P4083" t="str">
            <v>Y</v>
          </cell>
          <cell r="Q4083" t="str">
            <v>Y</v>
          </cell>
          <cell r="R4083" t="str">
            <v>Y</v>
          </cell>
        </row>
        <row r="4084">
          <cell r="C4084" t="str">
            <v>Red-necked Aracari</v>
          </cell>
          <cell r="D4084" t="str">
            <v>Pteroglossus bitorquatus</v>
          </cell>
          <cell r="E4084" t="str">
            <v>Vigors, 1826</v>
          </cell>
          <cell r="F4084" t="str">
            <v>R</v>
          </cell>
          <cell r="G4084" t="str">
            <v>LC</v>
          </cell>
          <cell r="P4084" t="str">
            <v>Y</v>
          </cell>
          <cell r="Q4084" t="str">
            <v>Y</v>
          </cell>
          <cell r="R4084" t="str">
            <v>Y</v>
          </cell>
        </row>
        <row r="4085">
          <cell r="D4085" t="str">
            <v>Pteroglossus azara</v>
          </cell>
          <cell r="E4085" t="str">
            <v>(Vieillot, 1819)</v>
          </cell>
          <cell r="F4085" t="str">
            <v>NR</v>
          </cell>
          <cell r="G4085" t="str">
            <v>NR</v>
          </cell>
          <cell r="Q4085" t="str">
            <v>Y</v>
          </cell>
          <cell r="X4085" t="str">
            <v>Pteroglossus azara and P. mariae (Sibley and Monroe 1990, 1993) have been lumped into P. azara following SACC (2006) and a review by the BirdLife Taxonomic Working Group.</v>
          </cell>
        </row>
        <row r="4086">
          <cell r="C4086" t="str">
            <v>Ivory-billed Aracari</v>
          </cell>
          <cell r="D4086" t="str">
            <v>Pteroglossus azara</v>
          </cell>
          <cell r="E4086" t="str">
            <v>(Vieillot, 1819)</v>
          </cell>
          <cell r="F4086" t="str">
            <v>R</v>
          </cell>
          <cell r="G4086" t="str">
            <v>LC</v>
          </cell>
          <cell r="P4086" t="str">
            <v>Y</v>
          </cell>
          <cell r="R4086" t="str">
            <v>Y</v>
          </cell>
          <cell r="X4086" t="str">
            <v>Pteroglossus azara and P. mariae (Sibley and Monroe 1990, 1993) have been lumped into P. azara following SACC (2006) and a review by the BirdLife Taxonomic Working Group.</v>
          </cell>
        </row>
        <row r="4087">
          <cell r="D4087" t="str">
            <v>Pteroglossus mariae</v>
          </cell>
          <cell r="E4087" t="str">
            <v>Gould, 1854</v>
          </cell>
          <cell r="F4087" t="str">
            <v>NR</v>
          </cell>
          <cell r="G4087" t="str">
            <v>NR</v>
          </cell>
          <cell r="Q4087" t="str">
            <v>Y</v>
          </cell>
          <cell r="X4087" t="str">
            <v>Pteroglossus azara and P. mariae (Sibley and Monroe 1990, 1993) have been lumped into P. azara following SACC (2006) and a review by the BirdLife Taxonomic Working Group.</v>
          </cell>
        </row>
        <row r="4088">
          <cell r="C4088" t="str">
            <v>Chestnut-eared Aracari</v>
          </cell>
          <cell r="D4088" t="str">
            <v>Pteroglossus castanotis</v>
          </cell>
          <cell r="E4088" t="str">
            <v>Gould, 1834</v>
          </cell>
          <cell r="F4088" t="str">
            <v>R</v>
          </cell>
          <cell r="G4088" t="str">
            <v>LC</v>
          </cell>
          <cell r="P4088" t="str">
            <v>Y</v>
          </cell>
          <cell r="Q4088" t="str">
            <v>Y</v>
          </cell>
          <cell r="R4088" t="str">
            <v>Y</v>
          </cell>
        </row>
        <row r="4089">
          <cell r="C4089" t="str">
            <v>Black-necked Aracari</v>
          </cell>
          <cell r="D4089" t="str">
            <v>Pteroglossus aracari</v>
          </cell>
          <cell r="E4089" t="str">
            <v>(Linnaeus, 1758)</v>
          </cell>
          <cell r="F4089" t="str">
            <v>R</v>
          </cell>
          <cell r="G4089" t="str">
            <v>LC</v>
          </cell>
          <cell r="P4089" t="str">
            <v>Y</v>
          </cell>
          <cell r="Q4089" t="str">
            <v>Y</v>
          </cell>
          <cell r="R4089" t="str">
            <v>Y</v>
          </cell>
        </row>
        <row r="4090">
          <cell r="D4090" t="str">
            <v>Pteroglossus torquatus</v>
          </cell>
          <cell r="E4090" t="str">
            <v>(Gmelin, 1788)</v>
          </cell>
          <cell r="F4090" t="str">
            <v>NR</v>
          </cell>
          <cell r="G4090" t="str">
            <v>NR</v>
          </cell>
          <cell r="Q4090" t="str">
            <v>Y</v>
          </cell>
          <cell r="X4090" t="str">
            <v>Pteroglossus torquatus, P. sanguineus and P. erythropygius (Sibley and Monroe 1990, 1993) have been lumped into P. torquatus following SACC (2006) and a review by the BirdLife Taxonomic Working Group.</v>
          </cell>
        </row>
        <row r="4091">
          <cell r="C4091" t="str">
            <v>Collared Aracari</v>
          </cell>
          <cell r="D4091" t="str">
            <v>Pteroglossus torquatus</v>
          </cell>
          <cell r="E4091" t="str">
            <v>(Gmelin, 1788)</v>
          </cell>
          <cell r="F4091" t="str">
            <v>R</v>
          </cell>
          <cell r="G4091" t="str">
            <v>LC</v>
          </cell>
          <cell r="I4091" t="str">
            <v>Y</v>
          </cell>
          <cell r="P4091" t="str">
            <v>Y</v>
          </cell>
          <cell r="R4091" t="str">
            <v>Y</v>
          </cell>
          <cell r="X4091" t="str">
            <v>Pteroglossus torquatus, P. sanguineus and P. erythropygius (Sibley and Monroe 1990, 1993) have been lumped into P. torquatus following SACC (2006) and a review by the BirdLife Taxonomic Working Group.</v>
          </cell>
        </row>
        <row r="4092">
          <cell r="D4092" t="str">
            <v>Pteroglossus sanguineus</v>
          </cell>
          <cell r="E4092" t="str">
            <v>Gould, 1854</v>
          </cell>
          <cell r="F4092" t="str">
            <v>NR</v>
          </cell>
          <cell r="G4092" t="str">
            <v>NR</v>
          </cell>
          <cell r="Q4092" t="str">
            <v>Y</v>
          </cell>
          <cell r="X4092" t="str">
            <v>Pteroglossus torquatus, P. sanguineus and P. erythropygius (Sibley and Monroe 1990, 1993) have been lumped into P. torquatus following SACC (2006) and a review by the BirdLife Taxonomic Working Group.</v>
          </cell>
        </row>
        <row r="4093">
          <cell r="D4093" t="str">
            <v>Pteroglossus erythropygius</v>
          </cell>
          <cell r="E4093" t="str">
            <v>Gould, 1843</v>
          </cell>
          <cell r="F4093" t="str">
            <v>NR</v>
          </cell>
          <cell r="G4093" t="str">
            <v>NR</v>
          </cell>
          <cell r="Q4093" t="str">
            <v>Y</v>
          </cell>
          <cell r="X4093" t="str">
            <v>Pteroglossus torquatus, P. sanguineus and P. erythropygius (Sibley and Monroe 1990, 1993) have been lumped into P. torquatus following SACC (2006) and a review by the BirdLife Taxonomic Working Group.</v>
          </cell>
        </row>
        <row r="4094">
          <cell r="C4094" t="str">
            <v>Fiery-billed Aracari</v>
          </cell>
          <cell r="D4094" t="str">
            <v>Pteroglossus frantzii</v>
          </cell>
          <cell r="E4094" t="str">
            <v>Cabanis, 1861</v>
          </cell>
          <cell r="F4094" t="str">
            <v>R</v>
          </cell>
          <cell r="G4094" t="str">
            <v>LC</v>
          </cell>
          <cell r="I4094" t="str">
            <v>Y</v>
          </cell>
          <cell r="Q4094" t="str">
            <v>Y</v>
          </cell>
          <cell r="R4094" t="str">
            <v>Y</v>
          </cell>
        </row>
        <row r="4095">
          <cell r="C4095" t="str">
            <v>Many-banded Aracari</v>
          </cell>
          <cell r="D4095" t="str">
            <v>Pteroglossus pluricinctus</v>
          </cell>
          <cell r="E4095" t="str">
            <v>Gould, 1836</v>
          </cell>
          <cell r="F4095" t="str">
            <v>R</v>
          </cell>
          <cell r="G4095" t="str">
            <v>LC</v>
          </cell>
          <cell r="P4095" t="str">
            <v>Y</v>
          </cell>
          <cell r="Q4095" t="str">
            <v>Y</v>
          </cell>
          <cell r="R4095" t="str">
            <v>Y</v>
          </cell>
        </row>
        <row r="4096">
          <cell r="C4096" t="str">
            <v>Curl-crested Aracari</v>
          </cell>
          <cell r="D4096" t="str">
            <v>Pteroglossus beauharnaesii</v>
          </cell>
          <cell r="E4096" t="str">
            <v>Wagler, 1832</v>
          </cell>
          <cell r="F4096" t="str">
            <v>R</v>
          </cell>
          <cell r="G4096" t="str">
            <v>LC</v>
          </cell>
          <cell r="P4096" t="str">
            <v>Y</v>
          </cell>
          <cell r="Q4096" t="str">
            <v>Y</v>
          </cell>
          <cell r="R4096" t="str">
            <v>Y</v>
          </cell>
        </row>
        <row r="4097">
          <cell r="C4097" t="str">
            <v>Saffron Toucanet</v>
          </cell>
          <cell r="D4097" t="str">
            <v>Pteroglossus bailloni</v>
          </cell>
          <cell r="E4097" t="str">
            <v>(Vieillot, 1819)</v>
          </cell>
          <cell r="F4097" t="str">
            <v>R</v>
          </cell>
          <cell r="G4097" t="str">
            <v>NT</v>
          </cell>
          <cell r="P4097" t="str">
            <v>Y</v>
          </cell>
          <cell r="Q4097" t="str">
            <v>Y</v>
          </cell>
          <cell r="R4097" t="str">
            <v>Y</v>
          </cell>
          <cell r="V4097" t="str">
            <v>Baillonius bailloni (10); Baillonius bailloni (11)</v>
          </cell>
        </row>
        <row r="4098">
          <cell r="C4098" t="str">
            <v>Yellow-eared Toucanet</v>
          </cell>
          <cell r="D4098" t="str">
            <v>Selenidera spectabilis</v>
          </cell>
          <cell r="E4098" t="str">
            <v>Cassin, 1857</v>
          </cell>
          <cell r="F4098" t="str">
            <v>R</v>
          </cell>
          <cell r="G4098" t="str">
            <v>LC</v>
          </cell>
          <cell r="I4098" t="str">
            <v>Y</v>
          </cell>
          <cell r="P4098" t="str">
            <v>Y</v>
          </cell>
          <cell r="Q4098" t="str">
            <v>Y</v>
          </cell>
          <cell r="R4098" t="str">
            <v>Y</v>
          </cell>
        </row>
        <row r="4099">
          <cell r="C4099" t="str">
            <v>Golden-collared Toucanet</v>
          </cell>
          <cell r="D4099" t="str">
            <v>Selenidera reinwardtii</v>
          </cell>
          <cell r="E4099" t="str">
            <v>(Wagler, 1827)</v>
          </cell>
          <cell r="F4099" t="str">
            <v>R</v>
          </cell>
          <cell r="G4099" t="str">
            <v>LC</v>
          </cell>
          <cell r="P4099" t="str">
            <v>Y</v>
          </cell>
          <cell r="Q4099" t="str">
            <v>Y</v>
          </cell>
          <cell r="R4099" t="str">
            <v>Y</v>
          </cell>
        </row>
        <row r="4100">
          <cell r="C4100" t="str">
            <v>Tawny-tufted Toucanet</v>
          </cell>
          <cell r="D4100" t="str">
            <v>Selenidera nattereri</v>
          </cell>
          <cell r="E4100" t="str">
            <v>(Gould, 1836)</v>
          </cell>
          <cell r="F4100" t="str">
            <v>R</v>
          </cell>
          <cell r="G4100" t="str">
            <v>LC</v>
          </cell>
          <cell r="P4100" t="str">
            <v>Y</v>
          </cell>
          <cell r="Q4100" t="str">
            <v>Y</v>
          </cell>
          <cell r="R4100" t="str">
            <v>Y</v>
          </cell>
        </row>
        <row r="4101">
          <cell r="C4101" t="str">
            <v>Guianan Toucanet</v>
          </cell>
          <cell r="D4101" t="str">
            <v>Selenidera piperivora</v>
          </cell>
          <cell r="E4101" t="str">
            <v>(Wagler, 1827)</v>
          </cell>
          <cell r="F4101" t="str">
            <v>R</v>
          </cell>
          <cell r="G4101" t="str">
            <v>LC</v>
          </cell>
          <cell r="P4101" t="str">
            <v>Y</v>
          </cell>
          <cell r="Q4101" t="str">
            <v>Y</v>
          </cell>
          <cell r="R4101" t="str">
            <v>Y</v>
          </cell>
          <cell r="V4101" t="str">
            <v>Selenidera culik (9); Selenidera culik (10); Selenidera culik (11)</v>
          </cell>
          <cell r="X4101" t="str">
            <v>Change of specific name from culik to piperivora follows Pacheo and Whitney (2006).</v>
          </cell>
        </row>
        <row r="4102">
          <cell r="C4102" t="str">
            <v>Spot-billed Toucanet</v>
          </cell>
          <cell r="D4102" t="str">
            <v>Selenidera maculirostris</v>
          </cell>
          <cell r="E4102" t="str">
            <v>(Lichtenstein, 1823)</v>
          </cell>
          <cell r="F4102" t="str">
            <v>R</v>
          </cell>
          <cell r="G4102" t="str">
            <v>LC</v>
          </cell>
          <cell r="P4102" t="str">
            <v>Y</v>
          </cell>
          <cell r="Q4102" t="str">
            <v>Y</v>
          </cell>
          <cell r="R4102" t="str">
            <v>Y</v>
          </cell>
        </row>
        <row r="4103">
          <cell r="C4103" t="str">
            <v>Gould's Toucanet</v>
          </cell>
          <cell r="D4103" t="str">
            <v>Selenidera gouldii</v>
          </cell>
          <cell r="E4103" t="str">
            <v>(Natterer, 1837)</v>
          </cell>
          <cell r="F4103" t="str">
            <v>R</v>
          </cell>
          <cell r="G4103" t="str">
            <v>LC</v>
          </cell>
          <cell r="P4103" t="str">
            <v>Y</v>
          </cell>
          <cell r="Q4103" t="str">
            <v>Y</v>
          </cell>
          <cell r="R4103" t="str">
            <v>Y</v>
          </cell>
          <cell r="V4103" t="str">
            <v>Selenidera gouldi (11)</v>
          </cell>
        </row>
        <row r="4104">
          <cell r="C4104" t="str">
            <v>Plate-billed Mountain-toucan</v>
          </cell>
          <cell r="D4104" t="str">
            <v>Andigena laminirostris</v>
          </cell>
          <cell r="E4104" t="str">
            <v>Gould, 1851</v>
          </cell>
          <cell r="F4104" t="str">
            <v>R</v>
          </cell>
          <cell r="G4104" t="str">
            <v>NT</v>
          </cell>
          <cell r="P4104" t="str">
            <v>Y</v>
          </cell>
          <cell r="Q4104" t="str">
            <v>Y</v>
          </cell>
          <cell r="R4104" t="str">
            <v>Y</v>
          </cell>
          <cell r="W4104" t="str">
            <v>Plate-billed Mountain Toucan (15)</v>
          </cell>
        </row>
        <row r="4105">
          <cell r="C4105" t="str">
            <v>Grey-breasted Mountain-toucan</v>
          </cell>
          <cell r="D4105" t="str">
            <v>Andigena hypoglauca</v>
          </cell>
          <cell r="E4105" t="str">
            <v>(Gould, 1833)</v>
          </cell>
          <cell r="F4105" t="str">
            <v>R</v>
          </cell>
          <cell r="G4105" t="str">
            <v>NT</v>
          </cell>
          <cell r="P4105" t="str">
            <v>Y</v>
          </cell>
          <cell r="Q4105" t="str">
            <v>Y</v>
          </cell>
          <cell r="R4105" t="str">
            <v>Y</v>
          </cell>
          <cell r="W4105" t="str">
            <v>Gray-breasted Mountain-Toucan (9); Grey-breasted Mountain Toucan (15)</v>
          </cell>
        </row>
        <row r="4106">
          <cell r="C4106" t="str">
            <v>Hooded Mountain-toucan</v>
          </cell>
          <cell r="D4106" t="str">
            <v>Andigena cucullata</v>
          </cell>
          <cell r="E4106" t="str">
            <v>(Gould, 1846)</v>
          </cell>
          <cell r="F4106" t="str">
            <v>R</v>
          </cell>
          <cell r="G4106" t="str">
            <v>LC</v>
          </cell>
          <cell r="P4106" t="str">
            <v>Y</v>
          </cell>
          <cell r="Q4106" t="str">
            <v>Y</v>
          </cell>
          <cell r="R4106" t="str">
            <v>Y</v>
          </cell>
          <cell r="W4106" t="str">
            <v>Hooded Mountain Toucan (15)</v>
          </cell>
        </row>
        <row r="4107">
          <cell r="C4107" t="str">
            <v>Black-billed Mountain-toucan</v>
          </cell>
          <cell r="D4107" t="str">
            <v>Andigena nigrirostris</v>
          </cell>
          <cell r="E4107" t="str">
            <v>(Waterhouse, 1839)</v>
          </cell>
          <cell r="F4107" t="str">
            <v>R</v>
          </cell>
          <cell r="G4107" t="str">
            <v>LC</v>
          </cell>
          <cell r="P4107" t="str">
            <v>Y</v>
          </cell>
          <cell r="Q4107" t="str">
            <v>Y</v>
          </cell>
          <cell r="R4107" t="str">
            <v>Y</v>
          </cell>
          <cell r="W4107" t="str">
            <v>Black-billed Mountain Toucan (15)</v>
          </cell>
        </row>
        <row r="4108">
          <cell r="C4108" t="str">
            <v>Keel-billed Toucan</v>
          </cell>
          <cell r="D4108" t="str">
            <v>Ramphastos sulfuratus</v>
          </cell>
          <cell r="E4108" t="str">
            <v>Lesson, 1830</v>
          </cell>
          <cell r="F4108" t="str">
            <v>R</v>
          </cell>
          <cell r="G4108" t="str">
            <v>LC</v>
          </cell>
          <cell r="I4108" t="str">
            <v>Y</v>
          </cell>
          <cell r="P4108" t="str">
            <v>Y</v>
          </cell>
          <cell r="Q4108" t="str">
            <v>Y</v>
          </cell>
          <cell r="R4108" t="str">
            <v>Y</v>
          </cell>
        </row>
        <row r="4109">
          <cell r="C4109" t="str">
            <v>Choco Toucan</v>
          </cell>
          <cell r="D4109" t="str">
            <v>Ramphastos brevis</v>
          </cell>
          <cell r="E4109" t="str">
            <v>Meyer de Schauensee, 1945</v>
          </cell>
          <cell r="F4109" t="str">
            <v>R</v>
          </cell>
          <cell r="G4109" t="str">
            <v>LC</v>
          </cell>
          <cell r="P4109" t="str">
            <v>Y</v>
          </cell>
          <cell r="Q4109" t="str">
            <v>Y</v>
          </cell>
          <cell r="R4109" t="str">
            <v>Y</v>
          </cell>
          <cell r="W4109" t="str">
            <v>Chocó Toucan (14)</v>
          </cell>
        </row>
        <row r="4110">
          <cell r="D4110" t="str">
            <v>Ramphastos citreolaemus</v>
          </cell>
          <cell r="E4110" t="str">
            <v>Gould, 1844</v>
          </cell>
          <cell r="F4110" t="str">
            <v>NR</v>
          </cell>
          <cell r="G4110" t="str">
            <v>NR</v>
          </cell>
          <cell r="Q4110" t="str">
            <v>Y</v>
          </cell>
          <cell r="X4110" t="str">
            <v>Ramphastos vitellinus, R. culminatus and R. citreolaemus (Sibley and Monroe 1990, 1993) have been lumped into R. vitellinus following SACC (2006) and a review by the BirdLife Taxonomic Working Group.</v>
          </cell>
        </row>
        <row r="4111">
          <cell r="D4111" t="str">
            <v>Ramphastos culminatus</v>
          </cell>
          <cell r="E4111" t="str">
            <v>Gould, 1833</v>
          </cell>
          <cell r="F4111" t="str">
            <v>NR</v>
          </cell>
          <cell r="G4111" t="str">
            <v>NR</v>
          </cell>
          <cell r="Q4111" t="str">
            <v>Y</v>
          </cell>
          <cell r="X4111" t="str">
            <v>Ramphastos vitellinus, R. culminatus and R. citreolaemus (Sibley and Monroe 1990, 1993) have been lumped into R. vitellinus following SACC (2006) and a review by the BirdLife Taxonomic Working Group.</v>
          </cell>
        </row>
        <row r="4112">
          <cell r="D4112" t="str">
            <v>Ramphastos vitellinus</v>
          </cell>
          <cell r="E4112" t="str">
            <v>Lichtenstein, 1823</v>
          </cell>
          <cell r="F4112" t="str">
            <v>NR</v>
          </cell>
          <cell r="G4112" t="str">
            <v>NR</v>
          </cell>
          <cell r="Q4112" t="str">
            <v>Y</v>
          </cell>
          <cell r="X4112" t="str">
            <v>Ramphastos vitellinus, R. culminatus and R. citreolaemus (Sibley and Monroe 1990, 1993) have been lumped into R. vitellinus following SACC (2006) and a review by the BirdLife Taxonomic Working Group.</v>
          </cell>
        </row>
        <row r="4113">
          <cell r="C4113" t="str">
            <v>Channel-billed Toucan</v>
          </cell>
          <cell r="D4113" t="str">
            <v>Ramphastos vitellinus</v>
          </cell>
          <cell r="E4113" t="str">
            <v>Lichtenstein, 1823</v>
          </cell>
          <cell r="F4113" t="str">
            <v>R</v>
          </cell>
          <cell r="G4113" t="str">
            <v>LC</v>
          </cell>
          <cell r="P4113" t="str">
            <v>Y</v>
          </cell>
          <cell r="R4113" t="str">
            <v>Y</v>
          </cell>
          <cell r="X4113" t="str">
            <v>Ramphastos vitellinus, R. culminatus and R. citreolaemus (Sibley and Monroe 1990, 1993) have been lumped into R. vitellinus following SACC (2006) and a review by the BirdLife Taxonomic Working Group.</v>
          </cell>
        </row>
        <row r="4114">
          <cell r="C4114" t="str">
            <v>Red-breasted Toucan</v>
          </cell>
          <cell r="D4114" t="str">
            <v>Ramphastos dicolorus</v>
          </cell>
          <cell r="E4114" t="str">
            <v>Linnaeus, 1766</v>
          </cell>
          <cell r="F4114" t="str">
            <v>R</v>
          </cell>
          <cell r="G4114" t="str">
            <v>LC</v>
          </cell>
          <cell r="P4114" t="str">
            <v>Y</v>
          </cell>
          <cell r="Q4114" t="str">
            <v>Y</v>
          </cell>
          <cell r="R4114" t="str">
            <v>Y</v>
          </cell>
          <cell r="W4114" t="str">
            <v>Green-billed Toucan (15)</v>
          </cell>
        </row>
        <row r="4115">
          <cell r="C4115" t="str">
            <v>Chestnut-mandibled Toucan</v>
          </cell>
          <cell r="D4115" t="str">
            <v>Ramphastos swainsonii</v>
          </cell>
          <cell r="E4115" t="str">
            <v>Gould, 1833</v>
          </cell>
          <cell r="F4115" t="str">
            <v>R</v>
          </cell>
          <cell r="G4115" t="str">
            <v>LC</v>
          </cell>
          <cell r="I4115" t="str">
            <v>Y</v>
          </cell>
          <cell r="Q4115" t="str">
            <v>Y</v>
          </cell>
          <cell r="R4115" t="str">
            <v>Y</v>
          </cell>
        </row>
        <row r="4116">
          <cell r="C4116" t="str">
            <v>Black-mandibled Toucan</v>
          </cell>
          <cell r="D4116" t="str">
            <v>Ramphastos ambiguus</v>
          </cell>
          <cell r="E4116" t="str">
            <v>Swainson, 1823</v>
          </cell>
          <cell r="F4116" t="str">
            <v>R</v>
          </cell>
          <cell r="G4116" t="str">
            <v>LC</v>
          </cell>
          <cell r="P4116" t="str">
            <v>Y</v>
          </cell>
          <cell r="Q4116" t="str">
            <v>Y</v>
          </cell>
          <cell r="R4116" t="str">
            <v>Y</v>
          </cell>
        </row>
        <row r="4117">
          <cell r="D4117" t="str">
            <v>Ramphastos tucanus</v>
          </cell>
          <cell r="E4117" t="str">
            <v>Linnaeus, 1758</v>
          </cell>
          <cell r="F4117" t="str">
            <v>NR</v>
          </cell>
          <cell r="G4117" t="str">
            <v>NR</v>
          </cell>
          <cell r="Q4117" t="str">
            <v>Y</v>
          </cell>
          <cell r="X4117" t="str">
            <v>Ramphastos tucanus and R. cuvieri (Sibley and Monroe 1990, 1993) have been lumped into R. tucanus following SACC (2006) and a review by the BirdLife Taxonomic Working Group.</v>
          </cell>
        </row>
        <row r="4118">
          <cell r="C4118" t="str">
            <v>White-throated Toucan</v>
          </cell>
          <cell r="D4118" t="str">
            <v>Ramphastos tucanus</v>
          </cell>
          <cell r="E4118" t="str">
            <v>Linnaeus, 1758</v>
          </cell>
          <cell r="F4118" t="str">
            <v>R</v>
          </cell>
          <cell r="G4118" t="str">
            <v>LC</v>
          </cell>
          <cell r="P4118" t="str">
            <v>Y</v>
          </cell>
          <cell r="R4118" t="str">
            <v>Y</v>
          </cell>
          <cell r="W4118" t="str">
            <v>Red-billed Toucan (11)</v>
          </cell>
          <cell r="X4118" t="str">
            <v>Ramphastos tucanus and R. cuvieri (Sibley and Monroe 1990, 1993) have been lumped into R. tucanus following SACC (2006) and a review by the BirdLife Taxonomic Working Group.</v>
          </cell>
        </row>
        <row r="4119">
          <cell r="D4119" t="str">
            <v>Ramphastos cuvieri</v>
          </cell>
          <cell r="E4119" t="str">
            <v>Wagler, 1827</v>
          </cell>
          <cell r="F4119" t="str">
            <v>NR</v>
          </cell>
          <cell r="G4119" t="str">
            <v>NR</v>
          </cell>
          <cell r="Q4119" t="str">
            <v>Y</v>
          </cell>
          <cell r="X4119" t="str">
            <v>Ramphastos tucanus and R. cuvieri (Sibley and Monroe 1990, 1993) have been lumped into R. tucanus following SACC (2006) and a review by the BirdLife Taxonomic Working Group.</v>
          </cell>
        </row>
        <row r="4120">
          <cell r="C4120" t="str">
            <v>Toco Toucan</v>
          </cell>
          <cell r="D4120" t="str">
            <v>Ramphastos toco</v>
          </cell>
          <cell r="E4120" t="str">
            <v>Müller, 1776</v>
          </cell>
          <cell r="F4120" t="str">
            <v>R</v>
          </cell>
          <cell r="G4120" t="str">
            <v>LC</v>
          </cell>
          <cell r="P4120" t="str">
            <v>Y</v>
          </cell>
          <cell r="Q4120" t="str">
            <v>Y</v>
          </cell>
          <cell r="R4120" t="str">
            <v>Y</v>
          </cell>
        </row>
        <row r="4121">
          <cell r="C4121" t="str">
            <v>Scarlet-crowned Barbet</v>
          </cell>
          <cell r="D4121" t="str">
            <v>Capito aurovirens</v>
          </cell>
          <cell r="E4121" t="str">
            <v>(Cuvier, 1829)</v>
          </cell>
          <cell r="F4121" t="str">
            <v>R</v>
          </cell>
          <cell r="G4121" t="str">
            <v>LC</v>
          </cell>
          <cell r="P4121" t="str">
            <v>Y</v>
          </cell>
          <cell r="Q4121" t="str">
            <v>Y</v>
          </cell>
          <cell r="R4121" t="str">
            <v>Y</v>
          </cell>
        </row>
        <row r="4122">
          <cell r="C4122" t="str">
            <v>Spot-crowned Barbet</v>
          </cell>
          <cell r="D4122" t="str">
            <v>Capito maculicoronatus</v>
          </cell>
          <cell r="E4122" t="str">
            <v>Lawrence, 1861</v>
          </cell>
          <cell r="F4122" t="str">
            <v>R</v>
          </cell>
          <cell r="G4122" t="str">
            <v>LC</v>
          </cell>
          <cell r="I4122" t="str">
            <v>Y</v>
          </cell>
          <cell r="P4122" t="str">
            <v>Y</v>
          </cell>
          <cell r="Q4122" t="str">
            <v>Y</v>
          </cell>
          <cell r="R4122" t="str">
            <v>Y</v>
          </cell>
        </row>
        <row r="4123">
          <cell r="C4123" t="str">
            <v>Orange-fronted Barbet</v>
          </cell>
          <cell r="D4123" t="str">
            <v>Capito squamatus</v>
          </cell>
          <cell r="E4123" t="str">
            <v>Salvin, 1876</v>
          </cell>
          <cell r="F4123" t="str">
            <v>R</v>
          </cell>
          <cell r="G4123" t="str">
            <v>NT</v>
          </cell>
          <cell r="P4123" t="str">
            <v>Y</v>
          </cell>
          <cell r="Q4123" t="str">
            <v>Y</v>
          </cell>
          <cell r="R4123" t="str">
            <v>Y</v>
          </cell>
        </row>
        <row r="4124">
          <cell r="C4124" t="str">
            <v>Scarlet-banded Barbet</v>
          </cell>
          <cell r="D4124" t="str">
            <v>Capito wallacei</v>
          </cell>
          <cell r="E4124" t="str">
            <v>O'Neill, Lane, Kratter, Capparella et al., 2000</v>
          </cell>
          <cell r="F4124" t="str">
            <v>R</v>
          </cell>
          <cell r="G4124" t="str">
            <v>VU</v>
          </cell>
          <cell r="P4124" t="str">
            <v>Y</v>
          </cell>
        </row>
        <row r="4125">
          <cell r="C4125" t="str">
            <v>White-mantled Barbet</v>
          </cell>
          <cell r="D4125" t="str">
            <v>Capito hypoleucus</v>
          </cell>
          <cell r="E4125" t="str">
            <v>Salvin, 1897</v>
          </cell>
          <cell r="F4125" t="str">
            <v>R</v>
          </cell>
          <cell r="G4125" t="str">
            <v>EN</v>
          </cell>
          <cell r="P4125" t="str">
            <v>Y</v>
          </cell>
          <cell r="Q4125" t="str">
            <v>Y</v>
          </cell>
          <cell r="R4125" t="str">
            <v>Y</v>
          </cell>
        </row>
        <row r="4126">
          <cell r="C4126" t="str">
            <v>Black-girdled Barbet</v>
          </cell>
          <cell r="D4126" t="str">
            <v>Capito dayi</v>
          </cell>
          <cell r="E4126" t="str">
            <v>Cherrie, 1916</v>
          </cell>
          <cell r="F4126" t="str">
            <v>R</v>
          </cell>
          <cell r="G4126" t="str">
            <v>LC</v>
          </cell>
          <cell r="P4126" t="str">
            <v>Y</v>
          </cell>
          <cell r="Q4126" t="str">
            <v>Y</v>
          </cell>
          <cell r="R4126" t="str">
            <v>Y</v>
          </cell>
        </row>
        <row r="4127">
          <cell r="C4127" t="str">
            <v>Five-coloured Barbet</v>
          </cell>
          <cell r="D4127" t="str">
            <v>Capito quinticolor</v>
          </cell>
          <cell r="E4127" t="str">
            <v>Elliot, 1865</v>
          </cell>
          <cell r="F4127" t="str">
            <v>R</v>
          </cell>
          <cell r="G4127" t="str">
            <v>VU</v>
          </cell>
          <cell r="P4127" t="str">
            <v>Y</v>
          </cell>
          <cell r="Q4127" t="str">
            <v>Y</v>
          </cell>
          <cell r="R4127" t="str">
            <v>Y</v>
          </cell>
          <cell r="W4127" t="str">
            <v>Five-colored Barbet (9); Five-colored Barbet (10); Five-colored Barbet (11); Five-colored Barbet (15)</v>
          </cell>
        </row>
        <row r="4128">
          <cell r="D4128" t="str">
            <v>Capito niger</v>
          </cell>
          <cell r="E4128" t="str">
            <v>(Müller, 1776)</v>
          </cell>
          <cell r="F4128" t="str">
            <v>NR</v>
          </cell>
          <cell r="G4128" t="str">
            <v>NR</v>
          </cell>
          <cell r="Q4128" t="str">
            <v>Y</v>
          </cell>
          <cell r="R4128" t="str">
            <v>Y</v>
          </cell>
          <cell r="X4128" t="str">
            <v xml:space="preserve">Capito niger (Sibley and Monroe 1990, 1993) has been split into C. niger and C. auratus following SACC (2005). </v>
          </cell>
        </row>
        <row r="4129">
          <cell r="C4129" t="str">
            <v>Black-spotted Barbet</v>
          </cell>
          <cell r="D4129" t="str">
            <v>Capito niger</v>
          </cell>
          <cell r="E4129" t="str">
            <v>(Müller, 1776)</v>
          </cell>
          <cell r="F4129" t="str">
            <v>R</v>
          </cell>
          <cell r="G4129" t="str">
            <v>LC</v>
          </cell>
          <cell r="P4129" t="str">
            <v>Y</v>
          </cell>
          <cell r="X4129" t="str">
            <v xml:space="preserve">Capito niger (Sibley and Monroe 1990, 1993) has been split into C. niger and C. auratus following SACC (2005). </v>
          </cell>
        </row>
        <row r="4130">
          <cell r="C4130" t="str">
            <v>Gilded Barbet</v>
          </cell>
          <cell r="D4130" t="str">
            <v>Capito auratus</v>
          </cell>
          <cell r="E4130" t="str">
            <v>(Dumont, 1816)</v>
          </cell>
          <cell r="F4130" t="str">
            <v>R</v>
          </cell>
          <cell r="G4130" t="str">
            <v>LC</v>
          </cell>
          <cell r="P4130" t="str">
            <v>Y</v>
          </cell>
          <cell r="X4130" t="str">
            <v xml:space="preserve">Capito niger (Sibley and Monroe 1990, 1993) has been split into C. niger and C. auratus following SACC (2005). </v>
          </cell>
        </row>
        <row r="4131">
          <cell r="C4131" t="str">
            <v>Brown-chested Barbet</v>
          </cell>
          <cell r="D4131" t="str">
            <v>Capito brunneipectus</v>
          </cell>
          <cell r="E4131" t="str">
            <v>Chapman, 1921</v>
          </cell>
          <cell r="F4131" t="str">
            <v>R</v>
          </cell>
          <cell r="G4131" t="str">
            <v>LC</v>
          </cell>
          <cell r="P4131" t="str">
            <v>Y</v>
          </cell>
          <cell r="Q4131" t="str">
            <v>Y</v>
          </cell>
        </row>
        <row r="4132">
          <cell r="C4132" t="str">
            <v>Lemon-throated Barbet</v>
          </cell>
          <cell r="D4132" t="str">
            <v>Eubucco richardsoni</v>
          </cell>
          <cell r="E4132" t="str">
            <v>(Gray, 1846)</v>
          </cell>
          <cell r="F4132" t="str">
            <v>R</v>
          </cell>
          <cell r="G4132" t="str">
            <v>LC</v>
          </cell>
          <cell r="P4132" t="str">
            <v>Y</v>
          </cell>
          <cell r="Q4132" t="str">
            <v>Y</v>
          </cell>
          <cell r="R4132" t="str">
            <v>Y</v>
          </cell>
        </row>
        <row r="4133">
          <cell r="C4133" t="str">
            <v>Red-headed Barbet</v>
          </cell>
          <cell r="D4133" t="str">
            <v>Eubucco bourcierii</v>
          </cell>
          <cell r="E4133" t="str">
            <v>(Lafresnaye, 1845)</v>
          </cell>
          <cell r="F4133" t="str">
            <v>R</v>
          </cell>
          <cell r="G4133" t="str">
            <v>LC</v>
          </cell>
          <cell r="I4133" t="str">
            <v>Y</v>
          </cell>
          <cell r="P4133" t="str">
            <v>Y</v>
          </cell>
          <cell r="Q4133" t="str">
            <v>Y</v>
          </cell>
          <cell r="R4133" t="str">
            <v>Y</v>
          </cell>
        </row>
        <row r="4134">
          <cell r="C4134" t="str">
            <v>Scarlet-hooded Barbet</v>
          </cell>
          <cell r="D4134" t="str">
            <v>Eubucco tucinkae</v>
          </cell>
          <cell r="E4134" t="str">
            <v>(Seilern, 1913)</v>
          </cell>
          <cell r="F4134" t="str">
            <v>R</v>
          </cell>
          <cell r="G4134" t="str">
            <v>LC</v>
          </cell>
          <cell r="P4134" t="str">
            <v>Y</v>
          </cell>
          <cell r="Q4134" t="str">
            <v>Y</v>
          </cell>
          <cell r="R4134" t="str">
            <v>Y</v>
          </cell>
        </row>
        <row r="4135">
          <cell r="C4135" t="str">
            <v>Versicoloured Barbet</v>
          </cell>
          <cell r="D4135" t="str">
            <v>Eubucco versicolor</v>
          </cell>
          <cell r="E4135" t="str">
            <v>(Müller, 1776)</v>
          </cell>
          <cell r="F4135" t="str">
            <v>R</v>
          </cell>
          <cell r="G4135" t="str">
            <v>LC</v>
          </cell>
          <cell r="P4135" t="str">
            <v>Y</v>
          </cell>
          <cell r="Q4135" t="str">
            <v>Y</v>
          </cell>
          <cell r="R4135" t="str">
            <v>Y</v>
          </cell>
          <cell r="W4135" t="str">
            <v>Versicolored Barbet (9); Versicolored Barbet (10); Versicolored Barbet (11); Versicolored Barbet (15)</v>
          </cell>
        </row>
        <row r="4136">
          <cell r="C4136" t="str">
            <v>Prong-billed Barbet</v>
          </cell>
          <cell r="D4136" t="str">
            <v>Semnornis frantzii</v>
          </cell>
          <cell r="E4136" t="str">
            <v>(Sclater, 1864)</v>
          </cell>
          <cell r="F4136" t="str">
            <v>R</v>
          </cell>
          <cell r="G4136" t="str">
            <v>LC</v>
          </cell>
          <cell r="I4136" t="str">
            <v>Y</v>
          </cell>
          <cell r="Q4136" t="str">
            <v>Y</v>
          </cell>
          <cell r="R4136" t="str">
            <v>Y</v>
          </cell>
        </row>
        <row r="4137">
          <cell r="C4137" t="str">
            <v>Toucan Barbet</v>
          </cell>
          <cell r="D4137" t="str">
            <v>Semnornis ramphastinus</v>
          </cell>
          <cell r="E4137" t="str">
            <v>(Jardine, 1855)</v>
          </cell>
          <cell r="F4137" t="str">
            <v>R</v>
          </cell>
          <cell r="G4137" t="str">
            <v>NT</v>
          </cell>
          <cell r="P4137" t="str">
            <v>Y</v>
          </cell>
          <cell r="Q4137" t="str">
            <v>Y</v>
          </cell>
          <cell r="R4137" t="str">
            <v>Y</v>
          </cell>
        </row>
        <row r="4138">
          <cell r="C4138" t="str">
            <v>Fire-tufted Barbet</v>
          </cell>
          <cell r="D4138" t="str">
            <v>Psilopogon pyrolophus</v>
          </cell>
          <cell r="E4138" t="str">
            <v>Müller, 1835</v>
          </cell>
          <cell r="F4138" t="str">
            <v>R</v>
          </cell>
          <cell r="G4138" t="str">
            <v>LC</v>
          </cell>
          <cell r="Q4138" t="str">
            <v>Y</v>
          </cell>
        </row>
        <row r="4139">
          <cell r="C4139" t="str">
            <v>Great Barbet</v>
          </cell>
          <cell r="D4139" t="str">
            <v>Megalaima virens</v>
          </cell>
          <cell r="E4139" t="str">
            <v>(Boddaert, 1783)</v>
          </cell>
          <cell r="F4139" t="str">
            <v>R</v>
          </cell>
          <cell r="G4139" t="str">
            <v>LC</v>
          </cell>
          <cell r="Q4139" t="str">
            <v>Y</v>
          </cell>
        </row>
        <row r="4140">
          <cell r="C4140" t="str">
            <v>Red-vented Barbet</v>
          </cell>
          <cell r="D4140" t="str">
            <v>Megalaima lagrandieri</v>
          </cell>
          <cell r="E4140" t="str">
            <v>Verreaux, 1868</v>
          </cell>
          <cell r="F4140" t="str">
            <v>R</v>
          </cell>
          <cell r="G4140" t="str">
            <v>LC</v>
          </cell>
          <cell r="Q4140" t="str">
            <v>Y</v>
          </cell>
        </row>
        <row r="4141">
          <cell r="C4141" t="str">
            <v>Brown-headed Barbet</v>
          </cell>
          <cell r="D4141" t="str">
            <v>Megalaima zeylanica</v>
          </cell>
          <cell r="E4141" t="str">
            <v>(Gmelin, 1788)</v>
          </cell>
          <cell r="F4141" t="str">
            <v>R</v>
          </cell>
          <cell r="G4141" t="str">
            <v>LC</v>
          </cell>
          <cell r="Q4141" t="str">
            <v>Y</v>
          </cell>
        </row>
        <row r="4142">
          <cell r="C4142" t="str">
            <v>Lineated Barbet</v>
          </cell>
          <cell r="D4142" t="str">
            <v>Megalaima lineata</v>
          </cell>
          <cell r="E4142" t="str">
            <v>(Vieillot, 1816)</v>
          </cell>
          <cell r="F4142" t="str">
            <v>R</v>
          </cell>
          <cell r="G4142" t="str">
            <v>LC</v>
          </cell>
          <cell r="Q4142" t="str">
            <v>Y</v>
          </cell>
        </row>
        <row r="4143">
          <cell r="C4143" t="str">
            <v>White-cheeked Barbet</v>
          </cell>
          <cell r="D4143" t="str">
            <v>Megalaima viridis</v>
          </cell>
          <cell r="E4143" t="str">
            <v>(Boddaert, 1783)</v>
          </cell>
          <cell r="F4143" t="str">
            <v>R</v>
          </cell>
          <cell r="G4143" t="str">
            <v>LC</v>
          </cell>
          <cell r="Q4143" t="str">
            <v>Y</v>
          </cell>
        </row>
        <row r="4144">
          <cell r="C4144" t="str">
            <v>Green-eared Barbet</v>
          </cell>
          <cell r="D4144" t="str">
            <v>Megalaima faiostricta</v>
          </cell>
          <cell r="E4144" t="str">
            <v>(Temminck, 1831)</v>
          </cell>
          <cell r="F4144" t="str">
            <v>R</v>
          </cell>
          <cell r="G4144" t="str">
            <v>LC</v>
          </cell>
          <cell r="Q4144" t="str">
            <v>Y</v>
          </cell>
        </row>
        <row r="4145">
          <cell r="C4145" t="str">
            <v>Brown-throated Barbet</v>
          </cell>
          <cell r="D4145" t="str">
            <v>Megalaima corvina</v>
          </cell>
          <cell r="E4145" t="str">
            <v>(Temminck, 1831)</v>
          </cell>
          <cell r="F4145" t="str">
            <v>R</v>
          </cell>
          <cell r="G4145" t="str">
            <v>LC</v>
          </cell>
          <cell r="Q4145" t="str">
            <v>Y</v>
          </cell>
        </row>
        <row r="4146">
          <cell r="C4146" t="str">
            <v>Gold-whiskered Barbet</v>
          </cell>
          <cell r="D4146" t="str">
            <v>Megalaima chrysopogon</v>
          </cell>
          <cell r="E4146" t="str">
            <v>(Temminck, 1824)</v>
          </cell>
          <cell r="F4146" t="str">
            <v>R</v>
          </cell>
          <cell r="G4146" t="str">
            <v>LC</v>
          </cell>
          <cell r="Q4146" t="str">
            <v>Y</v>
          </cell>
          <cell r="W4146" t="str">
            <v>Golden-whiskered Barbet (15)</v>
          </cell>
        </row>
        <row r="4147">
          <cell r="C4147" t="str">
            <v>Red-crowned Barbet</v>
          </cell>
          <cell r="D4147" t="str">
            <v>Megalaima rafflesii</v>
          </cell>
          <cell r="E4147" t="str">
            <v>(Lesson, 1839)</v>
          </cell>
          <cell r="F4147" t="str">
            <v>R</v>
          </cell>
          <cell r="G4147" t="str">
            <v>NT</v>
          </cell>
          <cell r="Q4147" t="str">
            <v>Y</v>
          </cell>
        </row>
        <row r="4148">
          <cell r="C4148" t="str">
            <v>Red-throated Barbet</v>
          </cell>
          <cell r="D4148" t="str">
            <v>Megalaima mystacophanos</v>
          </cell>
          <cell r="E4148" t="str">
            <v>(Temminck, 1824)</v>
          </cell>
          <cell r="F4148" t="str">
            <v>R</v>
          </cell>
          <cell r="G4148" t="str">
            <v>NT</v>
          </cell>
          <cell r="Q4148" t="str">
            <v>Y</v>
          </cell>
        </row>
        <row r="4149">
          <cell r="C4149" t="str">
            <v>Black-banded Barbet</v>
          </cell>
          <cell r="D4149" t="str">
            <v>Megalaima javensis</v>
          </cell>
          <cell r="E4149" t="str">
            <v>(Horsfield, 1821)</v>
          </cell>
          <cell r="F4149" t="str">
            <v>R</v>
          </cell>
          <cell r="G4149" t="str">
            <v>NT</v>
          </cell>
          <cell r="Q4149" t="str">
            <v>Y</v>
          </cell>
        </row>
        <row r="4150">
          <cell r="C4150" t="str">
            <v>Yellow-fronted Barbet</v>
          </cell>
          <cell r="D4150" t="str">
            <v>Megalaima flavifrons</v>
          </cell>
          <cell r="E4150" t="str">
            <v>(Cuvier, 1816)</v>
          </cell>
          <cell r="F4150" t="str">
            <v>R</v>
          </cell>
          <cell r="G4150" t="str">
            <v>LC</v>
          </cell>
          <cell r="Q4150" t="str">
            <v>Y</v>
          </cell>
        </row>
        <row r="4151">
          <cell r="C4151" t="str">
            <v>Golden-throated Barbet</v>
          </cell>
          <cell r="D4151" t="str">
            <v>Megalaima franklinii</v>
          </cell>
          <cell r="E4151" t="str">
            <v>(Blyth, 1842)</v>
          </cell>
          <cell r="F4151" t="str">
            <v>R</v>
          </cell>
          <cell r="G4151" t="str">
            <v>LC</v>
          </cell>
          <cell r="Q4151" t="str">
            <v>Y</v>
          </cell>
        </row>
        <row r="4152">
          <cell r="D4152" t="str">
            <v>Megalaima oorti</v>
          </cell>
          <cell r="E4152" t="str">
            <v>(Müller, 1835)</v>
          </cell>
          <cell r="F4152" t="str">
            <v>NR</v>
          </cell>
          <cell r="G4152" t="str">
            <v>NR</v>
          </cell>
          <cell r="Q4152" t="str">
            <v>Y</v>
          </cell>
          <cell r="X4152" t="str">
            <v>Megalaima oorti (Sibley and Monroe 1990, 1993) has been split into M. oorti, M. faber and M. nuchalis following Collar (2006).</v>
          </cell>
        </row>
        <row r="4153">
          <cell r="C4153" t="str">
            <v>Black-browed Barbet</v>
          </cell>
          <cell r="D4153" t="str">
            <v>Megalaima oorti</v>
          </cell>
          <cell r="E4153" t="str">
            <v>(Müller, 1835)</v>
          </cell>
          <cell r="F4153" t="str">
            <v>R</v>
          </cell>
          <cell r="G4153" t="str">
            <v>LC</v>
          </cell>
          <cell r="T4153" t="str">
            <v>Y</v>
          </cell>
          <cell r="U4153" t="str">
            <v>Collar (2006)</v>
          </cell>
          <cell r="X4153" t="str">
            <v>Megalaima oorti (Sibley and Monroe 1990, 1993) has been split into M. oorti, M. faber and M. nuchalis following Collar (2006).</v>
          </cell>
        </row>
        <row r="4154">
          <cell r="C4154" t="str">
            <v>Indochinese Barbet</v>
          </cell>
          <cell r="D4154" t="str">
            <v>Megalaima annamensis</v>
          </cell>
          <cell r="E4154" t="str">
            <v>(Robinson &amp; Kloss, 1919)</v>
          </cell>
          <cell r="F4154" t="str">
            <v>UR</v>
          </cell>
          <cell r="G4154" t="str">
            <v>UR</v>
          </cell>
          <cell r="T4154" t="str">
            <v>Y</v>
          </cell>
          <cell r="U4154" t="str">
            <v>Feinstein et al. (2008)</v>
          </cell>
        </row>
        <row r="4155">
          <cell r="C4155" t="str">
            <v>Chinese Barbet</v>
          </cell>
          <cell r="D4155" t="str">
            <v>Megalaima faber</v>
          </cell>
          <cell r="E4155" t="str">
            <v>(Swinhoe, 1870)</v>
          </cell>
          <cell r="F4155" t="str">
            <v>R</v>
          </cell>
          <cell r="G4155" t="str">
            <v>LC</v>
          </cell>
          <cell r="T4155" t="str">
            <v>Y</v>
          </cell>
          <cell r="U4155" t="str">
            <v>Collar (2006)</v>
          </cell>
          <cell r="X4155" t="str">
            <v>Megalaima oorti (Sibley and Monroe 1990, 1993) has been split into M. oorti, M. faber and M. nuchalis following Collar (2006).</v>
          </cell>
        </row>
        <row r="4156">
          <cell r="C4156" t="str">
            <v>Taiwan Barbet</v>
          </cell>
          <cell r="D4156" t="str">
            <v>Megalaima nuchalis</v>
          </cell>
          <cell r="E4156" t="str">
            <v>(Gould, 1863)</v>
          </cell>
          <cell r="F4156" t="str">
            <v>R</v>
          </cell>
          <cell r="G4156" t="str">
            <v>LC</v>
          </cell>
          <cell r="T4156" t="str">
            <v>Y</v>
          </cell>
          <cell r="U4156" t="str">
            <v>Collar (2006)</v>
          </cell>
          <cell r="X4156" t="str">
            <v>Megalaima oorti (Sibley and Monroe 1990, 1993) has been split into M. oorti, M. faber and M. nuchalis following Collar (2006).</v>
          </cell>
        </row>
        <row r="4157">
          <cell r="C4157" t="str">
            <v>Blue-throated Barbet</v>
          </cell>
          <cell r="D4157" t="str">
            <v>Megalaima asiatica</v>
          </cell>
          <cell r="E4157" t="str">
            <v>(Latham, 1790)</v>
          </cell>
          <cell r="F4157" t="str">
            <v>R</v>
          </cell>
          <cell r="G4157" t="str">
            <v>LC</v>
          </cell>
          <cell r="Q4157" t="str">
            <v>Y</v>
          </cell>
        </row>
        <row r="4158">
          <cell r="C4158" t="str">
            <v>Mountain Barbet</v>
          </cell>
          <cell r="D4158" t="str">
            <v>Megalaima monticola</v>
          </cell>
          <cell r="E4158" t="str">
            <v>(Sharpe, 1889)</v>
          </cell>
          <cell r="F4158" t="str">
            <v>R</v>
          </cell>
          <cell r="G4158" t="str">
            <v>LC</v>
          </cell>
          <cell r="Q4158" t="str">
            <v>Y</v>
          </cell>
        </row>
        <row r="4159">
          <cell r="C4159" t="str">
            <v>Moustached Barbet</v>
          </cell>
          <cell r="D4159" t="str">
            <v>Megalaima incognita</v>
          </cell>
          <cell r="E4159" t="str">
            <v>Hume, 1874</v>
          </cell>
          <cell r="F4159" t="str">
            <v>R</v>
          </cell>
          <cell r="G4159" t="str">
            <v>LC</v>
          </cell>
          <cell r="Q4159" t="str">
            <v>Y</v>
          </cell>
        </row>
        <row r="4160">
          <cell r="C4160" t="str">
            <v>Yellow-crowned Barbet</v>
          </cell>
          <cell r="D4160" t="str">
            <v>Megalaima henricii</v>
          </cell>
          <cell r="E4160" t="str">
            <v>(Temminck, 1831)</v>
          </cell>
          <cell r="F4160" t="str">
            <v>R</v>
          </cell>
          <cell r="G4160" t="str">
            <v>NT</v>
          </cell>
          <cell r="Q4160" t="str">
            <v>Y</v>
          </cell>
        </row>
        <row r="4161">
          <cell r="C4161" t="str">
            <v>Flame-fronted Barbet</v>
          </cell>
          <cell r="D4161" t="str">
            <v>Megalaima armillaris</v>
          </cell>
          <cell r="E4161" t="str">
            <v>(Temminck, 1821)</v>
          </cell>
          <cell r="F4161" t="str">
            <v>R</v>
          </cell>
          <cell r="G4161" t="str">
            <v>LC</v>
          </cell>
          <cell r="Q4161" t="str">
            <v>Y</v>
          </cell>
        </row>
        <row r="4162">
          <cell r="C4162" t="str">
            <v>Golden-naped Barbet</v>
          </cell>
          <cell r="D4162" t="str">
            <v>Megalaima pulcherrima</v>
          </cell>
          <cell r="E4162" t="str">
            <v>Sharpe, 1888</v>
          </cell>
          <cell r="F4162" t="str">
            <v>R</v>
          </cell>
          <cell r="G4162" t="str">
            <v>LC</v>
          </cell>
          <cell r="Q4162" t="str">
            <v>Y</v>
          </cell>
        </row>
        <row r="4163">
          <cell r="C4163" t="str">
            <v>Blue-eared Barbet</v>
          </cell>
          <cell r="D4163" t="str">
            <v>Megalaima australis</v>
          </cell>
          <cell r="E4163" t="str">
            <v>(Horsfield, 1821)</v>
          </cell>
          <cell r="F4163" t="str">
            <v>R</v>
          </cell>
          <cell r="G4163" t="str">
            <v>LC</v>
          </cell>
          <cell r="Q4163" t="str">
            <v>Y</v>
          </cell>
        </row>
        <row r="4164">
          <cell r="C4164" t="str">
            <v>Bornean Barbet</v>
          </cell>
          <cell r="D4164" t="str">
            <v>Megalaima eximia</v>
          </cell>
          <cell r="E4164" t="str">
            <v>(Sharpe, 1892)</v>
          </cell>
          <cell r="F4164" t="str">
            <v>R</v>
          </cell>
          <cell r="G4164" t="str">
            <v>LC</v>
          </cell>
          <cell r="Q4164" t="str">
            <v>Y</v>
          </cell>
        </row>
        <row r="4165">
          <cell r="C4165" t="str">
            <v>Crimson-fronted Barbet</v>
          </cell>
          <cell r="D4165" t="str">
            <v>Megalaima rubricapillus</v>
          </cell>
          <cell r="E4165" t="str">
            <v>(Gmelin, 1788)</v>
          </cell>
          <cell r="F4165" t="str">
            <v>R</v>
          </cell>
          <cell r="G4165" t="str">
            <v>LC</v>
          </cell>
          <cell r="Q4165" t="str">
            <v>Y</v>
          </cell>
          <cell r="V4165" t="str">
            <v>Megalaima rubricapilla (10)</v>
          </cell>
          <cell r="X4165" t="str">
            <v>Gender agreement of species name follows David and Gosselin (2002a).</v>
          </cell>
        </row>
        <row r="4166">
          <cell r="C4166" t="str">
            <v>Coppersmith Barbet</v>
          </cell>
          <cell r="D4166" t="str">
            <v>Megalaima haemacephala</v>
          </cell>
          <cell r="E4166" t="str">
            <v>(Müller, 1776)</v>
          </cell>
          <cell r="F4166" t="str">
            <v>R</v>
          </cell>
          <cell r="G4166" t="str">
            <v>LC</v>
          </cell>
          <cell r="Q4166" t="str">
            <v>Y</v>
          </cell>
        </row>
        <row r="4167">
          <cell r="C4167" t="str">
            <v>Brown Barbet</v>
          </cell>
          <cell r="D4167" t="str">
            <v>Calorhamphus fuliginosus</v>
          </cell>
          <cell r="E4167" t="str">
            <v>(Temminck, 1830)</v>
          </cell>
          <cell r="F4167" t="str">
            <v>R</v>
          </cell>
          <cell r="G4167" t="str">
            <v>LC</v>
          </cell>
          <cell r="Q4167" t="str">
            <v>Y</v>
          </cell>
        </row>
        <row r="4168">
          <cell r="C4168" t="str">
            <v>Naked-faced Barbet</v>
          </cell>
          <cell r="D4168" t="str">
            <v>Gymnobucco calvus</v>
          </cell>
          <cell r="E4168" t="str">
            <v>(Lafresnaye, 1841)</v>
          </cell>
          <cell r="F4168" t="str">
            <v>R</v>
          </cell>
          <cell r="G4168" t="str">
            <v>LC</v>
          </cell>
          <cell r="N4168" t="str">
            <v>Y</v>
          </cell>
          <cell r="Q4168" t="str">
            <v>Y</v>
          </cell>
        </row>
        <row r="4169">
          <cell r="C4169" t="str">
            <v>Bristle-nosed Barbet</v>
          </cell>
          <cell r="D4169" t="str">
            <v>Gymnobucco peli</v>
          </cell>
          <cell r="E4169" t="str">
            <v>Hartlaub, 1857</v>
          </cell>
          <cell r="F4169" t="str">
            <v>R</v>
          </cell>
          <cell r="G4169" t="str">
            <v>LC</v>
          </cell>
          <cell r="N4169" t="str">
            <v>Y</v>
          </cell>
          <cell r="Q4169" t="str">
            <v>Y</v>
          </cell>
        </row>
        <row r="4170">
          <cell r="C4170" t="str">
            <v>Sladen's Barbet</v>
          </cell>
          <cell r="D4170" t="str">
            <v>Gymnobucco sladeni</v>
          </cell>
          <cell r="E4170" t="str">
            <v>Ogilvie-Grant, 1907</v>
          </cell>
          <cell r="F4170" t="str">
            <v>R</v>
          </cell>
          <cell r="G4170" t="str">
            <v>LC</v>
          </cell>
          <cell r="N4170" t="str">
            <v>Y</v>
          </cell>
          <cell r="Q4170" t="str">
            <v>Y</v>
          </cell>
        </row>
        <row r="4171">
          <cell r="C4171" t="str">
            <v>Grey-throated Barbet</v>
          </cell>
          <cell r="D4171" t="str">
            <v>Gymnobucco bonapartei</v>
          </cell>
          <cell r="E4171" t="str">
            <v>Hartlaub, 1854</v>
          </cell>
          <cell r="F4171" t="str">
            <v>R</v>
          </cell>
          <cell r="G4171" t="str">
            <v>LC</v>
          </cell>
          <cell r="N4171" t="str">
            <v>Y</v>
          </cell>
          <cell r="Q4171" t="str">
            <v>Y</v>
          </cell>
        </row>
        <row r="4172">
          <cell r="C4172" t="str">
            <v>White-eared Barbet</v>
          </cell>
          <cell r="D4172" t="str">
            <v>Stactolaema leucotis</v>
          </cell>
          <cell r="E4172" t="str">
            <v>(Sundevall, 1850)</v>
          </cell>
          <cell r="F4172" t="str">
            <v>R</v>
          </cell>
          <cell r="G4172" t="str">
            <v>LC</v>
          </cell>
          <cell r="N4172" t="str">
            <v>Y</v>
          </cell>
          <cell r="Q4172" t="str">
            <v>Y</v>
          </cell>
        </row>
        <row r="4173">
          <cell r="C4173" t="str">
            <v>Anchieta's Barbet</v>
          </cell>
          <cell r="D4173" t="str">
            <v>Stactolaema anchietae</v>
          </cell>
          <cell r="E4173" t="str">
            <v>(Barboza du Bocage, 1869)</v>
          </cell>
          <cell r="F4173" t="str">
            <v>R</v>
          </cell>
          <cell r="G4173" t="str">
            <v>LC</v>
          </cell>
          <cell r="N4173" t="str">
            <v>Y</v>
          </cell>
          <cell r="Q4173" t="str">
            <v>Y</v>
          </cell>
        </row>
        <row r="4174">
          <cell r="C4174" t="str">
            <v>Whyte's Barbet</v>
          </cell>
          <cell r="D4174" t="str">
            <v>Stactolaema whytii</v>
          </cell>
          <cell r="E4174" t="str">
            <v>(Shelley, 1893)</v>
          </cell>
          <cell r="F4174" t="str">
            <v>R</v>
          </cell>
          <cell r="G4174" t="str">
            <v>LC</v>
          </cell>
          <cell r="N4174" t="str">
            <v>Y</v>
          </cell>
          <cell r="Q4174" t="str">
            <v>Y</v>
          </cell>
        </row>
        <row r="4175">
          <cell r="C4175" t="str">
            <v>Sowerby's Barbet</v>
          </cell>
          <cell r="D4175" t="str">
            <v>Stactolaema sowerbyi</v>
          </cell>
          <cell r="E4175" t="str">
            <v>Sharpe, 1898</v>
          </cell>
          <cell r="F4175" t="str">
            <v>UR</v>
          </cell>
          <cell r="G4175" t="str">
            <v>UR</v>
          </cell>
          <cell r="T4175" t="str">
            <v>Y</v>
          </cell>
          <cell r="U4175" t="str">
            <v>Clancey (1995)</v>
          </cell>
        </row>
        <row r="4176">
          <cell r="C4176" t="str">
            <v>Green Barbet</v>
          </cell>
          <cell r="D4176" t="str">
            <v>Stactolaema olivacea</v>
          </cell>
          <cell r="E4176" t="str">
            <v>(Shelley, 1880)</v>
          </cell>
          <cell r="F4176" t="str">
            <v>R</v>
          </cell>
          <cell r="G4176" t="str">
            <v>LC</v>
          </cell>
          <cell r="N4176" t="str">
            <v>Y</v>
          </cell>
          <cell r="Q4176" t="str">
            <v>Y</v>
          </cell>
        </row>
        <row r="4177">
          <cell r="C4177" t="str">
            <v>Speckled Tinkerbird</v>
          </cell>
          <cell r="D4177" t="str">
            <v>Pogoniulus scolopaceus</v>
          </cell>
          <cell r="E4177" t="str">
            <v>(Bonaparte, 1850)</v>
          </cell>
          <cell r="F4177" t="str">
            <v>R</v>
          </cell>
          <cell r="G4177" t="str">
            <v>LC</v>
          </cell>
          <cell r="N4177" t="str">
            <v>Y</v>
          </cell>
          <cell r="Q4177" t="str">
            <v>Y</v>
          </cell>
        </row>
        <row r="4178">
          <cell r="C4178" t="str">
            <v>Western Green-tinkerbird</v>
          </cell>
          <cell r="D4178" t="str">
            <v>Pogoniulus coryphaeus</v>
          </cell>
          <cell r="E4178" t="str">
            <v>(Reichenow, 1892)</v>
          </cell>
          <cell r="F4178" t="str">
            <v>R</v>
          </cell>
          <cell r="G4178" t="str">
            <v>LC</v>
          </cell>
          <cell r="N4178" t="str">
            <v>Y</v>
          </cell>
          <cell r="Q4178" t="str">
            <v>Y</v>
          </cell>
          <cell r="W4178" t="str">
            <v>Western Green Tinkerbird (7); Western Tinkerbird (15)</v>
          </cell>
        </row>
        <row r="4179">
          <cell r="C4179" t="str">
            <v>Moustached Green-tinkerbird</v>
          </cell>
          <cell r="D4179" t="str">
            <v>Pogoniulus leucomystax</v>
          </cell>
          <cell r="E4179" t="str">
            <v>(Sharpe, 1892)</v>
          </cell>
          <cell r="F4179" t="str">
            <v>R</v>
          </cell>
          <cell r="G4179" t="str">
            <v>LC</v>
          </cell>
          <cell r="N4179" t="str">
            <v>Y</v>
          </cell>
          <cell r="Q4179" t="str">
            <v>Y</v>
          </cell>
          <cell r="W4179" t="str">
            <v>Moustached Green Tinkerbird (7); Moustached Tinkerbird (15)</v>
          </cell>
        </row>
        <row r="4180">
          <cell r="C4180" t="str">
            <v>African Green-tinkerbird</v>
          </cell>
          <cell r="D4180" t="str">
            <v>Pogoniulus simplex</v>
          </cell>
          <cell r="E4180" t="str">
            <v>(Fischer &amp; Reichenow, 1884)</v>
          </cell>
          <cell r="F4180" t="str">
            <v>R</v>
          </cell>
          <cell r="G4180" t="str">
            <v>LC</v>
          </cell>
          <cell r="N4180" t="str">
            <v>Y</v>
          </cell>
          <cell r="Q4180" t="str">
            <v>Y</v>
          </cell>
          <cell r="W4180" t="str">
            <v>Eastern Green Tinkerbird (7); Green Tinkerbird (15)</v>
          </cell>
        </row>
        <row r="4181">
          <cell r="C4181" t="str">
            <v>Red-rumped Tinkerbird</v>
          </cell>
          <cell r="D4181" t="str">
            <v>Pogoniulus atroflavus</v>
          </cell>
          <cell r="E4181" t="str">
            <v>(Sparrman, 1798)</v>
          </cell>
          <cell r="F4181" t="str">
            <v>R</v>
          </cell>
          <cell r="G4181" t="str">
            <v>LC</v>
          </cell>
          <cell r="N4181" t="str">
            <v>Y</v>
          </cell>
          <cell r="Q4181" t="str">
            <v>Y</v>
          </cell>
        </row>
        <row r="4182">
          <cell r="C4182" t="str">
            <v>Yellow-throated Tinkerbird</v>
          </cell>
          <cell r="D4182" t="str">
            <v>Pogoniulus subsulphureus</v>
          </cell>
          <cell r="E4182" t="str">
            <v>(Fraser, 1843)</v>
          </cell>
          <cell r="F4182" t="str">
            <v>R</v>
          </cell>
          <cell r="G4182" t="str">
            <v>LC</v>
          </cell>
          <cell r="N4182" t="str">
            <v>Y</v>
          </cell>
          <cell r="Q4182" t="str">
            <v>Y</v>
          </cell>
        </row>
        <row r="4183">
          <cell r="D4183" t="str">
            <v>Pogoniulus bilineatus</v>
          </cell>
          <cell r="E4183" t="str">
            <v>(Sundevall, 1850)</v>
          </cell>
          <cell r="F4183" t="str">
            <v>NR</v>
          </cell>
          <cell r="G4183" t="str">
            <v>NR</v>
          </cell>
          <cell r="N4183" t="str">
            <v>Y</v>
          </cell>
          <cell r="Q4183" t="str">
            <v>Y</v>
          </cell>
          <cell r="X4183" t="str">
            <v>Pogoniulus bilineatus (Sibley and Monroe 1990, 1993) has been split into P. bilineatus and P. makawai following Benson and Irwin (1965), although the latter is considered an aberrant form of P. bilineatus by Sibley and Monroe (1990, 1993) and Dowsett and Forbes-Watson (1993). This is as a precaution pending resolution of its taxonomy.</v>
          </cell>
        </row>
        <row r="4184">
          <cell r="C4184" t="str">
            <v>Yellow-rumped Tinkerbird</v>
          </cell>
          <cell r="D4184" t="str">
            <v>Pogoniulus bilineatus</v>
          </cell>
          <cell r="E4184" t="str">
            <v>(Sundevall, 1850)</v>
          </cell>
          <cell r="F4184" t="str">
            <v>R</v>
          </cell>
          <cell r="G4184" t="str">
            <v>LC</v>
          </cell>
          <cell r="T4184" t="str">
            <v>Y</v>
          </cell>
          <cell r="U4184" t="str">
            <v>Benson and Irwin (1965)</v>
          </cell>
          <cell r="X4184" t="str">
            <v>Pogoniulus bilineatus (Sibley and Monroe 1990, 1993) has been split into P. bilineatus and P. makawai following Benson and Irwin (1965), although the latter is considered an aberrant form of P. bilineatus by Sibley and Monroe (1990, 1993) and Dowsett and Forbes-Watson (1993). This is as a precaution pending resolution of its taxonomy.</v>
          </cell>
        </row>
        <row r="4185">
          <cell r="C4185" t="str">
            <v>White-chested Tinkerbird</v>
          </cell>
          <cell r="D4185" t="str">
            <v>Pogoniulus makawai</v>
          </cell>
          <cell r="E4185" t="str">
            <v>Benson &amp; Irwin, 1965</v>
          </cell>
          <cell r="F4185" t="str">
            <v>R</v>
          </cell>
          <cell r="G4185" t="str">
            <v>DD</v>
          </cell>
          <cell r="T4185" t="str">
            <v>Y</v>
          </cell>
          <cell r="U4185" t="str">
            <v>Benson and Irwin (1965)</v>
          </cell>
          <cell r="X4185" t="str">
            <v>Pogoniulus bilineatus (Sibley and Monroe 1990, 1993) has been split into P. bilineatus and P. makawai following Benson and Irwin (1965), a decision confirmed by Collar and Fishpool (2006).</v>
          </cell>
        </row>
        <row r="4186">
          <cell r="C4186" t="str">
            <v>Yellow-fronted Tinkerbird</v>
          </cell>
          <cell r="D4186" t="str">
            <v>Pogoniulus chrysoconus</v>
          </cell>
          <cell r="E4186" t="str">
            <v>(Temminck, 1832)</v>
          </cell>
          <cell r="F4186" t="str">
            <v>R</v>
          </cell>
          <cell r="G4186" t="str">
            <v>LC</v>
          </cell>
          <cell r="N4186" t="str">
            <v>Y</v>
          </cell>
          <cell r="Q4186" t="str">
            <v>Y</v>
          </cell>
        </row>
        <row r="4187">
          <cell r="C4187" t="str">
            <v>Red-fronted Tinkerbird</v>
          </cell>
          <cell r="D4187" t="str">
            <v>Pogoniulus pusillus</v>
          </cell>
          <cell r="E4187" t="str">
            <v>(Dumont, 1816)</v>
          </cell>
          <cell r="F4187" t="str">
            <v>R</v>
          </cell>
          <cell r="G4187" t="str">
            <v>LC</v>
          </cell>
          <cell r="N4187" t="str">
            <v>Y</v>
          </cell>
          <cell r="Q4187" t="str">
            <v>Y</v>
          </cell>
        </row>
        <row r="4188">
          <cell r="C4188" t="str">
            <v>Yellow-spotted Barbet</v>
          </cell>
          <cell r="D4188" t="str">
            <v>Buccanodon duchaillui</v>
          </cell>
          <cell r="E4188" t="str">
            <v>(Cassin, 1856)</v>
          </cell>
          <cell r="F4188" t="str">
            <v>R</v>
          </cell>
          <cell r="G4188" t="str">
            <v>LC</v>
          </cell>
          <cell r="N4188" t="str">
            <v>Y</v>
          </cell>
          <cell r="Q4188" t="str">
            <v>Y</v>
          </cell>
        </row>
        <row r="4189">
          <cell r="C4189" t="str">
            <v>Hairy-breasted Barbet</v>
          </cell>
          <cell r="D4189" t="str">
            <v>Tricholaema hirsuta</v>
          </cell>
          <cell r="E4189" t="str">
            <v>(Swainson, 1821)</v>
          </cell>
          <cell r="F4189" t="str">
            <v>R</v>
          </cell>
          <cell r="G4189" t="str">
            <v>LC</v>
          </cell>
          <cell r="N4189" t="str">
            <v>Y</v>
          </cell>
          <cell r="Q4189" t="str">
            <v>Y</v>
          </cell>
        </row>
        <row r="4190">
          <cell r="C4190" t="str">
            <v>Red-fronted Barbet</v>
          </cell>
          <cell r="D4190" t="str">
            <v>Tricholaema diademata</v>
          </cell>
          <cell r="E4190" t="str">
            <v>(Heuglin, 1861)</v>
          </cell>
          <cell r="F4190" t="str">
            <v>R</v>
          </cell>
          <cell r="G4190" t="str">
            <v>LC</v>
          </cell>
          <cell r="N4190" t="str">
            <v>Y</v>
          </cell>
          <cell r="Q4190" t="str">
            <v>Y</v>
          </cell>
        </row>
        <row r="4191">
          <cell r="C4191" t="str">
            <v>Miombo Barbet</v>
          </cell>
          <cell r="D4191" t="str">
            <v>Tricholaema frontata</v>
          </cell>
          <cell r="E4191" t="str">
            <v>(Cabanis, 1880)</v>
          </cell>
          <cell r="F4191" t="str">
            <v>R</v>
          </cell>
          <cell r="G4191" t="str">
            <v>LC</v>
          </cell>
          <cell r="N4191" t="str">
            <v>Y</v>
          </cell>
          <cell r="Q4191" t="str">
            <v>Y</v>
          </cell>
          <cell r="W4191" t="str">
            <v>Miombo Pied Barbet (7); Miombo Pied Barbet (15)</v>
          </cell>
        </row>
        <row r="4192">
          <cell r="C4192" t="str">
            <v>Pied Barbet</v>
          </cell>
          <cell r="D4192" t="str">
            <v>Tricholaema leucomelas</v>
          </cell>
          <cell r="E4192" t="str">
            <v>(Boddaert, 1783)</v>
          </cell>
          <cell r="F4192" t="str">
            <v>R</v>
          </cell>
          <cell r="G4192" t="str">
            <v>LC</v>
          </cell>
          <cell r="N4192" t="str">
            <v>Y</v>
          </cell>
          <cell r="Q4192" t="str">
            <v>Y</v>
          </cell>
          <cell r="W4192" t="str">
            <v>Acacia Pied Barbet (7); Acacia Pied Barbet (15)</v>
          </cell>
        </row>
        <row r="4193">
          <cell r="C4193" t="str">
            <v>Spot-flanked Barbet</v>
          </cell>
          <cell r="D4193" t="str">
            <v>Tricholaema lacrymosa</v>
          </cell>
          <cell r="E4193" t="str">
            <v>Cabanis, 1878</v>
          </cell>
          <cell r="F4193" t="str">
            <v>R</v>
          </cell>
          <cell r="G4193" t="str">
            <v>LC</v>
          </cell>
          <cell r="N4193" t="str">
            <v>Y</v>
          </cell>
          <cell r="Q4193" t="str">
            <v>Y</v>
          </cell>
        </row>
        <row r="4194">
          <cell r="C4194" t="str">
            <v>Black-throated Barbet</v>
          </cell>
          <cell r="D4194" t="str">
            <v>Tricholaema melanocephala</v>
          </cell>
          <cell r="E4194" t="str">
            <v>(Cretzschmar, 1826)</v>
          </cell>
          <cell r="F4194" t="str">
            <v>R</v>
          </cell>
          <cell r="G4194" t="str">
            <v>LC</v>
          </cell>
          <cell r="N4194" t="str">
            <v>Y</v>
          </cell>
          <cell r="Q4194" t="str">
            <v>Y</v>
          </cell>
        </row>
        <row r="4195">
          <cell r="C4195" t="str">
            <v>Banded Barbet</v>
          </cell>
          <cell r="D4195" t="str">
            <v>Lybius undatus</v>
          </cell>
          <cell r="E4195" t="str">
            <v>(Rüppell, 1837)</v>
          </cell>
          <cell r="F4195" t="str">
            <v>R</v>
          </cell>
          <cell r="G4195" t="str">
            <v>LC</v>
          </cell>
          <cell r="N4195" t="str">
            <v>Y</v>
          </cell>
          <cell r="Q4195" t="str">
            <v>Y</v>
          </cell>
        </row>
        <row r="4196">
          <cell r="C4196" t="str">
            <v>Vieillot's Barbet</v>
          </cell>
          <cell r="D4196" t="str">
            <v>Lybius vieilloti</v>
          </cell>
          <cell r="E4196" t="str">
            <v>(Leach, 1815)</v>
          </cell>
          <cell r="F4196" t="str">
            <v>R</v>
          </cell>
          <cell r="G4196" t="str">
            <v>LC</v>
          </cell>
          <cell r="N4196" t="str">
            <v>Y</v>
          </cell>
          <cell r="Q4196" t="str">
            <v>Y</v>
          </cell>
          <cell r="V4196" t="str">
            <v>Lybius vielloti (7)</v>
          </cell>
        </row>
        <row r="4197">
          <cell r="C4197" t="str">
            <v>White-headed Barbet</v>
          </cell>
          <cell r="D4197" t="str">
            <v>Lybius leucocephalus</v>
          </cell>
          <cell r="E4197" t="str">
            <v>(De Filippi, 1853)</v>
          </cell>
          <cell r="F4197" t="str">
            <v>R</v>
          </cell>
          <cell r="G4197" t="str">
            <v>LC</v>
          </cell>
          <cell r="N4197" t="str">
            <v>Y</v>
          </cell>
          <cell r="Q4197" t="str">
            <v>Y</v>
          </cell>
        </row>
        <row r="4198">
          <cell r="C4198" t="str">
            <v>Zambian Barbet</v>
          </cell>
          <cell r="D4198" t="str">
            <v>Lybius chaplini</v>
          </cell>
          <cell r="E4198" t="str">
            <v>Clarke, 1920</v>
          </cell>
          <cell r="F4198" t="str">
            <v>R</v>
          </cell>
          <cell r="G4198" t="str">
            <v>VU</v>
          </cell>
          <cell r="N4198" t="str">
            <v>Y</v>
          </cell>
          <cell r="Q4198" t="str">
            <v>Y</v>
          </cell>
          <cell r="W4198" t="str">
            <v>Chaplin's Barbet (7); Chaplin's Barbet (10); Chaplin's Barbet (15)</v>
          </cell>
        </row>
        <row r="4199">
          <cell r="C4199" t="str">
            <v>Red-faced Barbet</v>
          </cell>
          <cell r="D4199" t="str">
            <v>Lybius rubrifacies</v>
          </cell>
          <cell r="E4199" t="str">
            <v>(Reichenow, 1892)</v>
          </cell>
          <cell r="F4199" t="str">
            <v>R</v>
          </cell>
          <cell r="G4199" t="str">
            <v>NT</v>
          </cell>
          <cell r="N4199" t="str">
            <v>Y</v>
          </cell>
          <cell r="Q4199" t="str">
            <v>Y</v>
          </cell>
        </row>
        <row r="4200">
          <cell r="C4200" t="str">
            <v>Black-billed Barbet</v>
          </cell>
          <cell r="D4200" t="str">
            <v>Lybius guifsobalito</v>
          </cell>
          <cell r="E4200" t="str">
            <v>Hermann, 1783</v>
          </cell>
          <cell r="F4200" t="str">
            <v>R</v>
          </cell>
          <cell r="G4200" t="str">
            <v>LC</v>
          </cell>
          <cell r="N4200" t="str">
            <v>Y</v>
          </cell>
          <cell r="Q4200" t="str">
            <v>Y</v>
          </cell>
        </row>
        <row r="4201">
          <cell r="C4201" t="str">
            <v>Black-collared Barbet</v>
          </cell>
          <cell r="D4201" t="str">
            <v>Lybius torquatus</v>
          </cell>
          <cell r="E4201" t="str">
            <v>(Dumont, 1816)</v>
          </cell>
          <cell r="F4201" t="str">
            <v>R</v>
          </cell>
          <cell r="G4201" t="str">
            <v>LC</v>
          </cell>
          <cell r="N4201" t="str">
            <v>Y</v>
          </cell>
          <cell r="Q4201" t="str">
            <v>Y</v>
          </cell>
        </row>
        <row r="4202">
          <cell r="C4202" t="str">
            <v>Brown-breasted Barbet</v>
          </cell>
          <cell r="D4202" t="str">
            <v>Lybius melanopterus</v>
          </cell>
          <cell r="E4202" t="str">
            <v>(Peters, 1854)</v>
          </cell>
          <cell r="F4202" t="str">
            <v>R</v>
          </cell>
          <cell r="G4202" t="str">
            <v>LC</v>
          </cell>
          <cell r="N4202" t="str">
            <v>Y</v>
          </cell>
          <cell r="Q4202" t="str">
            <v>Y</v>
          </cell>
        </row>
        <row r="4203">
          <cell r="C4203" t="str">
            <v>Black-backed Barbet</v>
          </cell>
          <cell r="D4203" t="str">
            <v>Lybius minor</v>
          </cell>
          <cell r="E4203" t="str">
            <v>(Cuvier, 1816)</v>
          </cell>
          <cell r="F4203" t="str">
            <v>R</v>
          </cell>
          <cell r="G4203" t="str">
            <v>LC</v>
          </cell>
          <cell r="N4203" t="str">
            <v>Y</v>
          </cell>
          <cell r="Q4203" t="str">
            <v>Y</v>
          </cell>
        </row>
        <row r="4204">
          <cell r="C4204" t="str">
            <v>Double-toothed Barbet</v>
          </cell>
          <cell r="D4204" t="str">
            <v>Lybius bidentatus</v>
          </cell>
          <cell r="E4204" t="str">
            <v>(Shaw, 1798)</v>
          </cell>
          <cell r="F4204" t="str">
            <v>R</v>
          </cell>
          <cell r="G4204" t="str">
            <v>LC</v>
          </cell>
          <cell r="N4204" t="str">
            <v>Y</v>
          </cell>
          <cell r="Q4204" t="str">
            <v>Y</v>
          </cell>
        </row>
        <row r="4205">
          <cell r="C4205" t="str">
            <v>Bearded Barbet</v>
          </cell>
          <cell r="D4205" t="str">
            <v>Lybius dubius</v>
          </cell>
          <cell r="E4205" t="str">
            <v>(Gmelin, 1788)</v>
          </cell>
          <cell r="F4205" t="str">
            <v>R</v>
          </cell>
          <cell r="G4205" t="str">
            <v>LC</v>
          </cell>
          <cell r="N4205" t="str">
            <v>Y</v>
          </cell>
          <cell r="Q4205" t="str">
            <v>Y</v>
          </cell>
        </row>
        <row r="4206">
          <cell r="C4206" t="str">
            <v>Black-breasted Barbet</v>
          </cell>
          <cell r="D4206" t="str">
            <v>Lybius rolleti</v>
          </cell>
          <cell r="E4206" t="str">
            <v>(De Filippi, 1853)</v>
          </cell>
          <cell r="F4206" t="str">
            <v>R</v>
          </cell>
          <cell r="G4206" t="str">
            <v>LC</v>
          </cell>
          <cell r="N4206" t="str">
            <v>Y</v>
          </cell>
          <cell r="Q4206" t="str">
            <v>Y</v>
          </cell>
        </row>
        <row r="4207">
          <cell r="C4207" t="str">
            <v>Yellow-billed Barbet</v>
          </cell>
          <cell r="D4207" t="str">
            <v>Trachyphonus purpuratus</v>
          </cell>
          <cell r="E4207" t="str">
            <v>Verreaux &amp; Verreaux, 1851</v>
          </cell>
          <cell r="F4207" t="str">
            <v>R</v>
          </cell>
          <cell r="G4207" t="str">
            <v>LC</v>
          </cell>
          <cell r="N4207" t="str">
            <v>Y</v>
          </cell>
          <cell r="Q4207" t="str">
            <v>Y</v>
          </cell>
        </row>
        <row r="4208">
          <cell r="C4208" t="str">
            <v>Crested Barbet</v>
          </cell>
          <cell r="D4208" t="str">
            <v>Trachyphonus vaillantii</v>
          </cell>
          <cell r="E4208" t="str">
            <v>Ranzani, 1821</v>
          </cell>
          <cell r="F4208" t="str">
            <v>R</v>
          </cell>
          <cell r="G4208" t="str">
            <v>LC</v>
          </cell>
          <cell r="N4208" t="str">
            <v>Y</v>
          </cell>
          <cell r="Q4208" t="str">
            <v>Y</v>
          </cell>
        </row>
        <row r="4209">
          <cell r="C4209" t="str">
            <v>Yellow-breasted Barbet</v>
          </cell>
          <cell r="D4209" t="str">
            <v>Trachyphonus margaritatus</v>
          </cell>
          <cell r="E4209" t="str">
            <v>(Cretzschmar, 1826)</v>
          </cell>
          <cell r="F4209" t="str">
            <v>R</v>
          </cell>
          <cell r="G4209" t="str">
            <v>LC</v>
          </cell>
          <cell r="N4209" t="str">
            <v>Y</v>
          </cell>
          <cell r="Q4209" t="str">
            <v>Y</v>
          </cell>
        </row>
        <row r="4210">
          <cell r="C4210" t="str">
            <v>Red-and-yellow Barbet</v>
          </cell>
          <cell r="D4210" t="str">
            <v>Trachyphonus erythrocephalus</v>
          </cell>
          <cell r="E4210" t="str">
            <v>Cabanis, 1878</v>
          </cell>
          <cell r="F4210" t="str">
            <v>R</v>
          </cell>
          <cell r="G4210" t="str">
            <v>LC</v>
          </cell>
          <cell r="N4210" t="str">
            <v>Y</v>
          </cell>
          <cell r="Q4210" t="str">
            <v>Y</v>
          </cell>
        </row>
        <row r="4211">
          <cell r="C4211" t="str">
            <v>D'Arnaud's Barbet</v>
          </cell>
          <cell r="D4211" t="str">
            <v>Trachyphonus darnaudii</v>
          </cell>
          <cell r="E4211" t="str">
            <v>(Prévost &amp; Des Murs, 1847)</v>
          </cell>
          <cell r="F4211" t="str">
            <v>R</v>
          </cell>
          <cell r="G4211" t="str">
            <v>LC</v>
          </cell>
          <cell r="Q4211" t="str">
            <v>Y</v>
          </cell>
          <cell r="X4211" t="str">
            <v>Trachyphonus darnaudii and T. usambiro (Sibley and Monroe 1990, 1993) are retained as separate species contra Dowsett and Forbes-Watson (1993) who include usambiro as a subspecies of T. darnaudii.</v>
          </cell>
        </row>
        <row r="4212">
          <cell r="D4212" t="str">
            <v>Trachyphonus darnaudii</v>
          </cell>
          <cell r="E4212" t="str">
            <v>(Prévost &amp; Des Murs, 1847)</v>
          </cell>
          <cell r="F4212" t="str">
            <v>NR</v>
          </cell>
          <cell r="G4212" t="str">
            <v>NR</v>
          </cell>
          <cell r="N4212" t="str">
            <v>Y</v>
          </cell>
          <cell r="X4212" t="str">
            <v>Trachyphonus darnaudii and T. usambiro (Sibley and Monroe 1990, 1993) are retained as separate species contra Dowsett and Forbes-Watson (1993) who include usambiro as a subspecies of T. darnaudii.</v>
          </cell>
        </row>
        <row r="4213">
          <cell r="C4213" t="str">
            <v>Usambiro Barbet</v>
          </cell>
          <cell r="D4213" t="str">
            <v>Trachyphonus usambiro</v>
          </cell>
          <cell r="E4213" t="str">
            <v>Neumann, 1908</v>
          </cell>
          <cell r="F4213" t="str">
            <v>R</v>
          </cell>
          <cell r="G4213" t="str">
            <v>LC</v>
          </cell>
          <cell r="Q4213" t="str">
            <v>Y</v>
          </cell>
          <cell r="X4213" t="str">
            <v>Trachyphonus darnaudii and T. usambiro (Sibley and Monroe 1990, 1993) are retained as separate species contra Dowsett and Forbes-Watson (1993) who include usambiro as a subspecies of T. darnaudii.</v>
          </cell>
        </row>
        <row r="4214">
          <cell r="C4214" t="str">
            <v>Cassin's Honeyguide</v>
          </cell>
          <cell r="D4214" t="str">
            <v>Prodotiscus insignis</v>
          </cell>
          <cell r="E4214" t="str">
            <v>(Cassin, 1856)</v>
          </cell>
          <cell r="F4214" t="str">
            <v>R</v>
          </cell>
          <cell r="G4214" t="str">
            <v>LC</v>
          </cell>
          <cell r="N4214" t="str">
            <v>Y</v>
          </cell>
          <cell r="Q4214" t="str">
            <v>Y</v>
          </cell>
          <cell r="W4214" t="str">
            <v>Cassin's Honeybird (15)</v>
          </cell>
        </row>
        <row r="4215">
          <cell r="C4215" t="str">
            <v>Green-backed Honeyguide</v>
          </cell>
          <cell r="D4215" t="str">
            <v>Prodotiscus zambesiae</v>
          </cell>
          <cell r="E4215" t="str">
            <v>Shelley, 1894</v>
          </cell>
          <cell r="F4215" t="str">
            <v>R</v>
          </cell>
          <cell r="G4215" t="str">
            <v>LC</v>
          </cell>
          <cell r="N4215" t="str">
            <v>Y</v>
          </cell>
          <cell r="Q4215" t="str">
            <v>Y</v>
          </cell>
          <cell r="W4215" t="str">
            <v>Green-backed Honeybird (15)</v>
          </cell>
        </row>
        <row r="4216">
          <cell r="C4216" t="str">
            <v>Wahlberg's Honeyguide</v>
          </cell>
          <cell r="D4216" t="str">
            <v>Prodotiscus regulus</v>
          </cell>
          <cell r="E4216" t="str">
            <v>Sundevall, 1850</v>
          </cell>
          <cell r="F4216" t="str">
            <v>R</v>
          </cell>
          <cell r="G4216" t="str">
            <v>LC</v>
          </cell>
          <cell r="N4216" t="str">
            <v>Y</v>
          </cell>
          <cell r="Q4216" t="str">
            <v>Y</v>
          </cell>
          <cell r="W4216" t="str">
            <v>Brown-backed Honeyguide (7); Brown-backed Honeybird (15)</v>
          </cell>
        </row>
        <row r="4217">
          <cell r="C4217" t="str">
            <v>Yellow-footed Honeyguide</v>
          </cell>
          <cell r="D4217" t="str">
            <v>Melignomon eisentrauti</v>
          </cell>
          <cell r="E4217" t="str">
            <v>Louette, 1981</v>
          </cell>
          <cell r="F4217" t="str">
            <v>R</v>
          </cell>
          <cell r="G4217" t="str">
            <v>DD</v>
          </cell>
          <cell r="N4217" t="str">
            <v>Y</v>
          </cell>
          <cell r="Q4217" t="str">
            <v>Y</v>
          </cell>
        </row>
        <row r="4218">
          <cell r="C4218" t="str">
            <v>Zenker's Honeyguide</v>
          </cell>
          <cell r="D4218" t="str">
            <v>Melignomon zenkeri</v>
          </cell>
          <cell r="E4218" t="str">
            <v>Reichenow, 1898</v>
          </cell>
          <cell r="F4218" t="str">
            <v>R</v>
          </cell>
          <cell r="G4218" t="str">
            <v>LC</v>
          </cell>
          <cell r="N4218" t="str">
            <v>Y</v>
          </cell>
          <cell r="Q4218" t="str">
            <v>Y</v>
          </cell>
        </row>
        <row r="4219">
          <cell r="C4219" t="str">
            <v>Spotted Honeyguide</v>
          </cell>
          <cell r="D4219" t="str">
            <v>Indicator maculatus</v>
          </cell>
          <cell r="E4219" t="str">
            <v>Gray, 1847</v>
          </cell>
          <cell r="F4219" t="str">
            <v>R</v>
          </cell>
          <cell r="G4219" t="str">
            <v>LC</v>
          </cell>
          <cell r="N4219" t="str">
            <v>Y</v>
          </cell>
          <cell r="Q4219" t="str">
            <v>Y</v>
          </cell>
        </row>
        <row r="4220">
          <cell r="C4220" t="str">
            <v>Scaly-throated Honeyguide</v>
          </cell>
          <cell r="D4220" t="str">
            <v>Indicator variegatus</v>
          </cell>
          <cell r="E4220" t="str">
            <v>Lesson, 1830</v>
          </cell>
          <cell r="F4220" t="str">
            <v>R</v>
          </cell>
          <cell r="G4220" t="str">
            <v>LC</v>
          </cell>
          <cell r="N4220" t="str">
            <v>Y</v>
          </cell>
          <cell r="Q4220" t="str">
            <v>Y</v>
          </cell>
        </row>
        <row r="4221">
          <cell r="C4221" t="str">
            <v>Greater Honeyguide</v>
          </cell>
          <cell r="D4221" t="str">
            <v>Indicator indicator</v>
          </cell>
          <cell r="E4221" t="str">
            <v>(Sparrman, 1777)</v>
          </cell>
          <cell r="F4221" t="str">
            <v>R</v>
          </cell>
          <cell r="G4221" t="str">
            <v>LC</v>
          </cell>
          <cell r="N4221" t="str">
            <v>Y</v>
          </cell>
          <cell r="Q4221" t="str">
            <v>Y</v>
          </cell>
        </row>
        <row r="4222">
          <cell r="C4222" t="str">
            <v>Malaysian Honeyguide</v>
          </cell>
          <cell r="D4222" t="str">
            <v>Indicator archipelagicus</v>
          </cell>
          <cell r="E4222" t="str">
            <v>Temminck, 1832</v>
          </cell>
          <cell r="F4222" t="str">
            <v>R</v>
          </cell>
          <cell r="G4222" t="str">
            <v>NT</v>
          </cell>
          <cell r="Q4222" t="str">
            <v>Y</v>
          </cell>
        </row>
        <row r="4223">
          <cell r="D4223" t="str">
            <v>Indicator conirostris</v>
          </cell>
          <cell r="E4223" t="str">
            <v>(Cassin, 1856)</v>
          </cell>
          <cell r="F4223" t="str">
            <v>NR</v>
          </cell>
          <cell r="G4223" t="str">
            <v>NR</v>
          </cell>
          <cell r="Q4223" t="str">
            <v>Y</v>
          </cell>
          <cell r="X4223" t="str">
            <v>Indicator minor and I. conirostris (Sibley and Monroe 1990, 1993) have been lumped into I. minor following Dowsett and Forbes-Watson (1993).</v>
          </cell>
        </row>
        <row r="4224">
          <cell r="D4224" t="str">
            <v>Indicator minor</v>
          </cell>
          <cell r="E4224" t="str">
            <v>Stephens, 1815</v>
          </cell>
          <cell r="F4224" t="str">
            <v>NR</v>
          </cell>
          <cell r="G4224" t="str">
            <v>NR</v>
          </cell>
          <cell r="Q4224" t="str">
            <v>Y</v>
          </cell>
          <cell r="X4224" t="str">
            <v>Indicator minor and I. conirostris (Sibley and Monroe 1990, 1993) have been lumped into I. minor following Dowsett and Forbes-Watson (1993).</v>
          </cell>
        </row>
        <row r="4225">
          <cell r="C4225" t="str">
            <v>Lesser Honeyguide</v>
          </cell>
          <cell r="D4225" t="str">
            <v>Indicator minor</v>
          </cell>
          <cell r="E4225" t="str">
            <v>Stephens, 1815</v>
          </cell>
          <cell r="F4225" t="str">
            <v>R</v>
          </cell>
          <cell r="G4225" t="str">
            <v>LC</v>
          </cell>
          <cell r="N4225" t="str">
            <v>Y</v>
          </cell>
          <cell r="X4225" t="str">
            <v>Indicator minor and I. conirostris (Sibley and Monroe 1990, 1993) have been lumped into I. minor following Dowsett and Forbes-Watson (1993).</v>
          </cell>
        </row>
        <row r="4226">
          <cell r="C4226" t="str">
            <v>Willcocks's Honeyguide</v>
          </cell>
          <cell r="D4226" t="str">
            <v>Indicator willcocksi</v>
          </cell>
          <cell r="E4226" t="str">
            <v>Alexander, 1901</v>
          </cell>
          <cell r="F4226" t="str">
            <v>R</v>
          </cell>
          <cell r="G4226" t="str">
            <v>LC</v>
          </cell>
          <cell r="N4226" t="str">
            <v>Y</v>
          </cell>
          <cell r="Q4226" t="str">
            <v>Y</v>
          </cell>
        </row>
        <row r="4227">
          <cell r="C4227" t="str">
            <v>Least Honeyguide</v>
          </cell>
          <cell r="D4227" t="str">
            <v>Indicator exilis</v>
          </cell>
          <cell r="E4227" t="str">
            <v>(Cassin, 1856)</v>
          </cell>
          <cell r="F4227" t="str">
            <v>R</v>
          </cell>
          <cell r="G4227" t="str">
            <v>LC</v>
          </cell>
          <cell r="N4227" t="str">
            <v>Y</v>
          </cell>
          <cell r="Q4227" t="str">
            <v>Y</v>
          </cell>
          <cell r="W4227" t="str">
            <v>Western Least Honeyguide (7)</v>
          </cell>
        </row>
        <row r="4228">
          <cell r="C4228" t="str">
            <v>Dwarf Honeyguide</v>
          </cell>
          <cell r="D4228" t="str">
            <v>Indicator pumilio</v>
          </cell>
          <cell r="E4228" t="str">
            <v>Chapin, 1958</v>
          </cell>
          <cell r="F4228" t="str">
            <v>R</v>
          </cell>
          <cell r="G4228" t="str">
            <v>NT</v>
          </cell>
          <cell r="N4228" t="str">
            <v>Y</v>
          </cell>
          <cell r="Q4228" t="str">
            <v>Y</v>
          </cell>
        </row>
        <row r="4229">
          <cell r="C4229" t="str">
            <v>Pallid Honeyguide</v>
          </cell>
          <cell r="D4229" t="str">
            <v>Indicator meliphilus</v>
          </cell>
          <cell r="E4229" t="str">
            <v>(Oberholser, 1905)</v>
          </cell>
          <cell r="F4229" t="str">
            <v>R</v>
          </cell>
          <cell r="G4229" t="str">
            <v>LC</v>
          </cell>
          <cell r="N4229" t="str">
            <v>Y</v>
          </cell>
          <cell r="Q4229" t="str">
            <v>Y</v>
          </cell>
          <cell r="W4229" t="str">
            <v>Eastern Least Honeyguide (7)</v>
          </cell>
        </row>
        <row r="4230">
          <cell r="C4230" t="str">
            <v>Yellow-rumped Honeyguide</v>
          </cell>
          <cell r="D4230" t="str">
            <v>Indicator xanthonotus</v>
          </cell>
          <cell r="E4230" t="str">
            <v>Blyth, 1842</v>
          </cell>
          <cell r="F4230" t="str">
            <v>R</v>
          </cell>
          <cell r="G4230" t="str">
            <v>NT</v>
          </cell>
          <cell r="Q4230" t="str">
            <v>Y</v>
          </cell>
        </row>
        <row r="4231">
          <cell r="C4231" t="str">
            <v>Lyre-tailed Honeyguide</v>
          </cell>
          <cell r="D4231" t="str">
            <v>Melichneutes robustus</v>
          </cell>
          <cell r="E4231" t="str">
            <v>Bates, 1909</v>
          </cell>
          <cell r="F4231" t="str">
            <v>R</v>
          </cell>
          <cell r="G4231" t="str">
            <v>LC</v>
          </cell>
          <cell r="N4231" t="str">
            <v>Y</v>
          </cell>
          <cell r="Q4231" t="str">
            <v>Y</v>
          </cell>
        </row>
        <row r="4232">
          <cell r="C4232" t="str">
            <v>Eurasian Wryneck</v>
          </cell>
          <cell r="D4232" t="str">
            <v>Jynx torquilla</v>
          </cell>
          <cell r="E4232" t="str">
            <v>Linnaeus, 1758</v>
          </cell>
          <cell r="F4232" t="str">
            <v>R</v>
          </cell>
          <cell r="G4232" t="str">
            <v>LC</v>
          </cell>
          <cell r="H4232" t="str">
            <v>Y</v>
          </cell>
          <cell r="I4232" t="str">
            <v>Y</v>
          </cell>
          <cell r="M4232" t="str">
            <v>Y</v>
          </cell>
          <cell r="N4232" t="str">
            <v>Y</v>
          </cell>
          <cell r="Q4232" t="str">
            <v>Y</v>
          </cell>
          <cell r="W4232" t="str">
            <v>Wryneck (6); European Wryneck (7)</v>
          </cell>
        </row>
        <row r="4233">
          <cell r="C4233" t="str">
            <v>Rufous-necked Wryneck</v>
          </cell>
          <cell r="D4233" t="str">
            <v>Jynx ruficollis</v>
          </cell>
          <cell r="E4233" t="str">
            <v>Wagler, 1830</v>
          </cell>
          <cell r="F4233" t="str">
            <v>R</v>
          </cell>
          <cell r="G4233" t="str">
            <v>LC</v>
          </cell>
          <cell r="N4233" t="str">
            <v>Y</v>
          </cell>
          <cell r="Q4233" t="str">
            <v>Y</v>
          </cell>
          <cell r="W4233" t="str">
            <v>Red-throated Wryneck (7); Red-throated Wryneck (15)</v>
          </cell>
        </row>
        <row r="4234">
          <cell r="C4234" t="str">
            <v>Speckled Piculet</v>
          </cell>
          <cell r="D4234" t="str">
            <v>Picumnus innominatus</v>
          </cell>
          <cell r="E4234" t="str">
            <v>Burton, 1836</v>
          </cell>
          <cell r="F4234" t="str">
            <v>R</v>
          </cell>
          <cell r="G4234" t="str">
            <v>LC</v>
          </cell>
          <cell r="Q4234" t="str">
            <v>Y</v>
          </cell>
        </row>
        <row r="4235">
          <cell r="C4235" t="str">
            <v>Bar-breasted Piculet</v>
          </cell>
          <cell r="D4235" t="str">
            <v>Picumnus aurifrons</v>
          </cell>
          <cell r="E4235" t="str">
            <v>Pelzeln, 1870</v>
          </cell>
          <cell r="F4235" t="str">
            <v>R</v>
          </cell>
          <cell r="G4235" t="str">
            <v>LC</v>
          </cell>
          <cell r="P4235" t="str">
            <v>Y</v>
          </cell>
          <cell r="Q4235" t="str">
            <v>Y</v>
          </cell>
          <cell r="R4235" t="str">
            <v>Y</v>
          </cell>
        </row>
        <row r="4236">
          <cell r="C4236" t="str">
            <v>Orinoco Piculet</v>
          </cell>
          <cell r="D4236" t="str">
            <v>Picumnus pumilus</v>
          </cell>
          <cell r="E4236" t="str">
            <v>Cabanis &amp; Heine, 1863</v>
          </cell>
          <cell r="F4236" t="str">
            <v>R</v>
          </cell>
          <cell r="G4236" t="str">
            <v>LC</v>
          </cell>
          <cell r="P4236" t="str">
            <v>Y</v>
          </cell>
          <cell r="Q4236" t="str">
            <v>Y</v>
          </cell>
          <cell r="R4236" t="str">
            <v>Y</v>
          </cell>
          <cell r="V4236" t="str">
            <v>Picumnus pumilis (11)</v>
          </cell>
        </row>
        <row r="4237">
          <cell r="C4237" t="str">
            <v>Lafresnaye's Piculet</v>
          </cell>
          <cell r="D4237" t="str">
            <v>Picumnus lafresnayi</v>
          </cell>
          <cell r="E4237" t="str">
            <v>Malherbe, 1862</v>
          </cell>
          <cell r="F4237" t="str">
            <v>R</v>
          </cell>
          <cell r="G4237" t="str">
            <v>LC</v>
          </cell>
          <cell r="P4237" t="str">
            <v>Y</v>
          </cell>
          <cell r="Q4237" t="str">
            <v>Y</v>
          </cell>
          <cell r="R4237" t="str">
            <v>Y</v>
          </cell>
        </row>
        <row r="4238">
          <cell r="C4238" t="str">
            <v>Golden-spangled Piculet</v>
          </cell>
          <cell r="D4238" t="str">
            <v>Picumnus exilis</v>
          </cell>
          <cell r="E4238" t="str">
            <v>(Lichtenstein, 1823)</v>
          </cell>
          <cell r="F4238" t="str">
            <v>R</v>
          </cell>
          <cell r="G4238" t="str">
            <v>LC</v>
          </cell>
          <cell r="P4238" t="str">
            <v>Y</v>
          </cell>
          <cell r="Q4238" t="str">
            <v>Y</v>
          </cell>
          <cell r="R4238" t="str">
            <v>Y</v>
          </cell>
          <cell r="X4238" t="str">
            <v>Picumnus exilis (Sibley and Monroe 1990, 1993) was provisionally split into P. exilis and P. salvini by Stotz et al. (1996) but this treatment has not been adopted, following SACC (2005).</v>
          </cell>
        </row>
        <row r="4239">
          <cell r="D4239" t="str">
            <v>Picumnus salvini</v>
          </cell>
          <cell r="E4239" t="str">
            <v>Hargitt, 1893</v>
          </cell>
          <cell r="F4239" t="str">
            <v>NR</v>
          </cell>
          <cell r="G4239" t="str">
            <v>NR</v>
          </cell>
          <cell r="R4239" t="str">
            <v>Y</v>
          </cell>
          <cell r="X4239" t="str">
            <v>Picumnus exilis (Sibley and Monroe 1990, 1993) was provisionally split into P. exilis and P. salvini by Stotz et al. (1996) but this treatment has not been adopted, following SACC (2005).</v>
          </cell>
        </row>
        <row r="4240">
          <cell r="C4240" t="str">
            <v>Rusty-necked Piculet</v>
          </cell>
          <cell r="D4240" t="str">
            <v>Picumnus fuscus</v>
          </cell>
          <cell r="E4240" t="str">
            <v>Pelzeln, 1870</v>
          </cell>
          <cell r="F4240" t="str">
            <v>R</v>
          </cell>
          <cell r="G4240" t="str">
            <v>NT</v>
          </cell>
          <cell r="P4240" t="str">
            <v>Y</v>
          </cell>
          <cell r="Q4240" t="str">
            <v>Y</v>
          </cell>
          <cell r="R4240" t="str">
            <v>Y</v>
          </cell>
        </row>
        <row r="4241">
          <cell r="C4241" t="str">
            <v>Ecuadorian Piculet</v>
          </cell>
          <cell r="D4241" t="str">
            <v>Picumnus sclateri</v>
          </cell>
          <cell r="E4241" t="str">
            <v>Taczanowski, 1877</v>
          </cell>
          <cell r="F4241" t="str">
            <v>R</v>
          </cell>
          <cell r="G4241" t="str">
            <v>LC</v>
          </cell>
          <cell r="P4241" t="str">
            <v>Y</v>
          </cell>
          <cell r="Q4241" t="str">
            <v>Y</v>
          </cell>
          <cell r="R4241" t="str">
            <v>Y</v>
          </cell>
        </row>
        <row r="4242">
          <cell r="C4242" t="str">
            <v>Scaled Piculet</v>
          </cell>
          <cell r="D4242" t="str">
            <v>Picumnus squamulatus</v>
          </cell>
          <cell r="E4242" t="str">
            <v>Lafresnaye, 1854</v>
          </cell>
          <cell r="F4242" t="str">
            <v>R</v>
          </cell>
          <cell r="G4242" t="str">
            <v>LC</v>
          </cell>
          <cell r="P4242" t="str">
            <v>Y</v>
          </cell>
          <cell r="Q4242" t="str">
            <v>Y</v>
          </cell>
          <cell r="R4242" t="str">
            <v>Y</v>
          </cell>
        </row>
        <row r="4243">
          <cell r="C4243" t="str">
            <v>White-bellied Piculet</v>
          </cell>
          <cell r="D4243" t="str">
            <v>Picumnus spilogaster</v>
          </cell>
          <cell r="E4243" t="str">
            <v>Sundevall, 1866</v>
          </cell>
          <cell r="F4243" t="str">
            <v>R</v>
          </cell>
          <cell r="G4243" t="str">
            <v>LC</v>
          </cell>
          <cell r="P4243" t="str">
            <v>Y</v>
          </cell>
          <cell r="Q4243" t="str">
            <v>Y</v>
          </cell>
          <cell r="R4243" t="str">
            <v>Y</v>
          </cell>
        </row>
        <row r="4244">
          <cell r="C4244" t="str">
            <v>Guianan Piculet</v>
          </cell>
          <cell r="D4244" t="str">
            <v>Picumnus minutissimus</v>
          </cell>
          <cell r="E4244" t="str">
            <v>(Pallas, 1782)</v>
          </cell>
          <cell r="F4244" t="str">
            <v>R</v>
          </cell>
          <cell r="G4244" t="str">
            <v>LC</v>
          </cell>
          <cell r="P4244" t="str">
            <v>Y</v>
          </cell>
          <cell r="Q4244" t="str">
            <v>Y</v>
          </cell>
          <cell r="R4244" t="str">
            <v>Y</v>
          </cell>
          <cell r="W4244" t="str">
            <v>Arrowhead Piculet (9); Arrowhead Piculet (15)</v>
          </cell>
        </row>
        <row r="4245">
          <cell r="C4245" t="str">
            <v>Spotted Piculet</v>
          </cell>
          <cell r="D4245" t="str">
            <v>Picumnus pygmaeus</v>
          </cell>
          <cell r="E4245" t="str">
            <v>(Lichtenstein, 1823)</v>
          </cell>
          <cell r="F4245" t="str">
            <v>R</v>
          </cell>
          <cell r="G4245" t="str">
            <v>LC</v>
          </cell>
          <cell r="P4245" t="str">
            <v>Y</v>
          </cell>
          <cell r="Q4245" t="str">
            <v>Y</v>
          </cell>
          <cell r="R4245" t="str">
            <v>Y</v>
          </cell>
        </row>
        <row r="4246">
          <cell r="C4246" t="str">
            <v>Speckle-chested Piculet</v>
          </cell>
          <cell r="D4246" t="str">
            <v>Picumnus steindachneri</v>
          </cell>
          <cell r="E4246" t="str">
            <v>Taczanowski, 1882</v>
          </cell>
          <cell r="F4246" t="str">
            <v>R</v>
          </cell>
          <cell r="G4246" t="str">
            <v>VU</v>
          </cell>
          <cell r="P4246" t="str">
            <v>Y</v>
          </cell>
          <cell r="Q4246" t="str">
            <v>Y</v>
          </cell>
          <cell r="R4246" t="str">
            <v>Y</v>
          </cell>
        </row>
        <row r="4247">
          <cell r="C4247" t="str">
            <v>Varzea Piculet</v>
          </cell>
          <cell r="D4247" t="str">
            <v>Picumnus varzeae</v>
          </cell>
          <cell r="E4247" t="str">
            <v>Snethlage, 1912</v>
          </cell>
          <cell r="F4247" t="str">
            <v>R</v>
          </cell>
          <cell r="G4247" t="str">
            <v>LC</v>
          </cell>
          <cell r="P4247" t="str">
            <v>Y</v>
          </cell>
          <cell r="Q4247" t="str">
            <v>Y</v>
          </cell>
          <cell r="R4247" t="str">
            <v>Y</v>
          </cell>
        </row>
        <row r="4248">
          <cell r="C4248" t="str">
            <v>White-barred Piculet</v>
          </cell>
          <cell r="D4248" t="str">
            <v>Picumnus cirratus</v>
          </cell>
          <cell r="E4248" t="str">
            <v>Temminck, 1825</v>
          </cell>
          <cell r="F4248" t="str">
            <v>R</v>
          </cell>
          <cell r="G4248" t="str">
            <v>LC</v>
          </cell>
          <cell r="P4248" t="str">
            <v>Y</v>
          </cell>
          <cell r="Q4248" t="str">
            <v>Y</v>
          </cell>
          <cell r="R4248" t="str">
            <v>Y</v>
          </cell>
        </row>
        <row r="4249">
          <cell r="C4249" t="str">
            <v>Ocellated Piculet</v>
          </cell>
          <cell r="D4249" t="str">
            <v>Picumnus dorbignyanus</v>
          </cell>
          <cell r="E4249" t="str">
            <v>Lafresnaye, 1845</v>
          </cell>
          <cell r="F4249" t="str">
            <v>R</v>
          </cell>
          <cell r="G4249" t="str">
            <v>LC</v>
          </cell>
          <cell r="P4249" t="str">
            <v>Y</v>
          </cell>
          <cell r="Q4249" t="str">
            <v>Y</v>
          </cell>
          <cell r="R4249" t="str">
            <v>Y</v>
          </cell>
          <cell r="V4249" t="str">
            <v>Picumnus dorbygnianus (10); Picumnus dorbygnianus (11)</v>
          </cell>
          <cell r="X4249" t="str">
            <v>Specific name previously misspelt as "dorbygnianus".</v>
          </cell>
        </row>
        <row r="4250">
          <cell r="C4250" t="str">
            <v>Ochre-collared Piculet</v>
          </cell>
          <cell r="D4250" t="str">
            <v>Picumnus temminckii</v>
          </cell>
          <cell r="E4250" t="str">
            <v>Lafresnaye, 1845</v>
          </cell>
          <cell r="F4250" t="str">
            <v>R</v>
          </cell>
          <cell r="G4250" t="str">
            <v>LC</v>
          </cell>
          <cell r="P4250" t="str">
            <v>Y</v>
          </cell>
          <cell r="Q4250" t="str">
            <v>Y</v>
          </cell>
          <cell r="R4250" t="str">
            <v>Y</v>
          </cell>
        </row>
        <row r="4251">
          <cell r="C4251" t="str">
            <v>White-wedged Piculet</v>
          </cell>
          <cell r="D4251" t="str">
            <v>Picumnus albosquamatus</v>
          </cell>
          <cell r="E4251" t="str">
            <v>d'Orbigny, 1840</v>
          </cell>
          <cell r="F4251" t="str">
            <v>R</v>
          </cell>
          <cell r="G4251" t="str">
            <v>LC</v>
          </cell>
          <cell r="P4251" t="str">
            <v>Y</v>
          </cell>
          <cell r="Q4251" t="str">
            <v>Y</v>
          </cell>
          <cell r="R4251" t="str">
            <v>Y</v>
          </cell>
        </row>
        <row r="4252">
          <cell r="C4252" t="str">
            <v>Rufous-breasted Piculet</v>
          </cell>
          <cell r="D4252" t="str">
            <v>Picumnus rufiventris</v>
          </cell>
          <cell r="E4252" t="str">
            <v>(Bonaparte, 1838)</v>
          </cell>
          <cell r="F4252" t="str">
            <v>R</v>
          </cell>
          <cell r="G4252" t="str">
            <v>LC</v>
          </cell>
          <cell r="P4252" t="str">
            <v>Y</v>
          </cell>
          <cell r="Q4252" t="str">
            <v>Y</v>
          </cell>
          <cell r="R4252" t="str">
            <v>Y</v>
          </cell>
        </row>
        <row r="4253">
          <cell r="C4253" t="str">
            <v>Tawny Piculet</v>
          </cell>
          <cell r="D4253" t="str">
            <v>Picumnus fulvescens</v>
          </cell>
          <cell r="E4253" t="str">
            <v>Stager, 1962</v>
          </cell>
          <cell r="F4253" t="str">
            <v>R</v>
          </cell>
          <cell r="G4253" t="str">
            <v>NT</v>
          </cell>
          <cell r="P4253" t="str">
            <v>Y</v>
          </cell>
          <cell r="Q4253" t="str">
            <v>Y</v>
          </cell>
          <cell r="R4253" t="str">
            <v>Y</v>
          </cell>
        </row>
        <row r="4254">
          <cell r="C4254" t="str">
            <v>Ochraceous Piculet</v>
          </cell>
          <cell r="D4254" t="str">
            <v>Picumnus limae</v>
          </cell>
          <cell r="E4254" t="str">
            <v>Snethlage, 1924</v>
          </cell>
          <cell r="F4254" t="str">
            <v>R</v>
          </cell>
          <cell r="G4254" t="str">
            <v>LC</v>
          </cell>
          <cell r="P4254" t="str">
            <v>Y</v>
          </cell>
          <cell r="Q4254" t="str">
            <v>Y</v>
          </cell>
          <cell r="R4254" t="str">
            <v>Y</v>
          </cell>
        </row>
        <row r="4255">
          <cell r="C4255" t="str">
            <v>Mottled Piculet</v>
          </cell>
          <cell r="D4255" t="str">
            <v>Picumnus nebulosus</v>
          </cell>
          <cell r="E4255" t="str">
            <v>Sundevall, 1866</v>
          </cell>
          <cell r="F4255" t="str">
            <v>R</v>
          </cell>
          <cell r="G4255" t="str">
            <v>NT</v>
          </cell>
          <cell r="P4255" t="str">
            <v>Y</v>
          </cell>
          <cell r="Q4255" t="str">
            <v>Y</v>
          </cell>
          <cell r="R4255" t="str">
            <v>Y</v>
          </cell>
        </row>
        <row r="4256">
          <cell r="C4256" t="str">
            <v>Plain-breasted Piculet</v>
          </cell>
          <cell r="D4256" t="str">
            <v>Picumnus castelnau</v>
          </cell>
          <cell r="E4256" t="str">
            <v>Malherbe, 1862</v>
          </cell>
          <cell r="F4256" t="str">
            <v>R</v>
          </cell>
          <cell r="G4256" t="str">
            <v>LC</v>
          </cell>
          <cell r="P4256" t="str">
            <v>Y</v>
          </cell>
          <cell r="Q4256" t="str">
            <v>Y</v>
          </cell>
          <cell r="R4256" t="str">
            <v>Y</v>
          </cell>
        </row>
        <row r="4257">
          <cell r="C4257" t="str">
            <v>Fine-barred Piculet</v>
          </cell>
          <cell r="D4257" t="str">
            <v>Picumnus subtilis</v>
          </cell>
          <cell r="E4257" t="str">
            <v>Stager, 1968</v>
          </cell>
          <cell r="F4257" t="str">
            <v>R</v>
          </cell>
          <cell r="G4257" t="str">
            <v>LC</v>
          </cell>
          <cell r="P4257" t="str">
            <v>Y</v>
          </cell>
          <cell r="Q4257" t="str">
            <v>Y</v>
          </cell>
          <cell r="R4257" t="str">
            <v>Y</v>
          </cell>
        </row>
        <row r="4258">
          <cell r="C4258" t="str">
            <v>Olivaceous Piculet</v>
          </cell>
          <cell r="D4258" t="str">
            <v>Picumnus olivaceus</v>
          </cell>
          <cell r="E4258" t="str">
            <v>Lafresnaye, 1845</v>
          </cell>
          <cell r="F4258" t="str">
            <v>R</v>
          </cell>
          <cell r="G4258" t="str">
            <v>LC</v>
          </cell>
          <cell r="I4258" t="str">
            <v>Y</v>
          </cell>
          <cell r="P4258" t="str">
            <v>Y</v>
          </cell>
          <cell r="Q4258" t="str">
            <v>Y</v>
          </cell>
          <cell r="R4258" t="str">
            <v>Y</v>
          </cell>
        </row>
        <row r="4259">
          <cell r="C4259" t="str">
            <v>Greyish Piculet</v>
          </cell>
          <cell r="D4259" t="str">
            <v>Picumnus granadensis</v>
          </cell>
          <cell r="E4259" t="str">
            <v>Lafresnaye, 1847</v>
          </cell>
          <cell r="F4259" t="str">
            <v>R</v>
          </cell>
          <cell r="G4259" t="str">
            <v>LC</v>
          </cell>
          <cell r="P4259" t="str">
            <v>Y</v>
          </cell>
          <cell r="Q4259" t="str">
            <v>Y</v>
          </cell>
          <cell r="R4259" t="str">
            <v>Y</v>
          </cell>
          <cell r="W4259" t="str">
            <v>Grayish Piculet (9)</v>
          </cell>
        </row>
        <row r="4260">
          <cell r="C4260" t="str">
            <v>Chestnut Piculet</v>
          </cell>
          <cell r="D4260" t="str">
            <v>Picumnus cinnamomeus</v>
          </cell>
          <cell r="E4260" t="str">
            <v>Wagler, 1829</v>
          </cell>
          <cell r="F4260" t="str">
            <v>R</v>
          </cell>
          <cell r="G4260" t="str">
            <v>LC</v>
          </cell>
          <cell r="P4260" t="str">
            <v>Y</v>
          </cell>
          <cell r="Q4260" t="str">
            <v>Y</v>
          </cell>
          <cell r="R4260" t="str">
            <v>Y</v>
          </cell>
        </row>
        <row r="4261">
          <cell r="C4261" t="str">
            <v>African Piculet</v>
          </cell>
          <cell r="D4261" t="str">
            <v>Sasia africana</v>
          </cell>
          <cell r="E4261" t="str">
            <v>Verreaux &amp; Verreaux, 1855</v>
          </cell>
          <cell r="F4261" t="str">
            <v>R</v>
          </cell>
          <cell r="G4261" t="str">
            <v>LC</v>
          </cell>
          <cell r="N4261" t="str">
            <v>Y</v>
          </cell>
          <cell r="Q4261" t="str">
            <v>Y</v>
          </cell>
          <cell r="W4261" t="str">
            <v>Piculet (7)</v>
          </cell>
        </row>
        <row r="4262">
          <cell r="C4262" t="str">
            <v>Rufous Piculet</v>
          </cell>
          <cell r="D4262" t="str">
            <v>Sasia abnormis</v>
          </cell>
          <cell r="E4262" t="str">
            <v>(Temminck, 1825)</v>
          </cell>
          <cell r="F4262" t="str">
            <v>R</v>
          </cell>
          <cell r="G4262" t="str">
            <v>LC</v>
          </cell>
          <cell r="Q4262" t="str">
            <v>Y</v>
          </cell>
        </row>
        <row r="4263">
          <cell r="C4263" t="str">
            <v>White-browed Piculet</v>
          </cell>
          <cell r="D4263" t="str">
            <v>Sasia ochracea</v>
          </cell>
          <cell r="E4263" t="str">
            <v>Hodgson, 1836</v>
          </cell>
          <cell r="F4263" t="str">
            <v>R</v>
          </cell>
          <cell r="G4263" t="str">
            <v>LC</v>
          </cell>
          <cell r="Q4263" t="str">
            <v>Y</v>
          </cell>
        </row>
        <row r="4264">
          <cell r="C4264" t="str">
            <v>Antillean Piculet</v>
          </cell>
          <cell r="D4264" t="str">
            <v>Nesoctites micromegas</v>
          </cell>
          <cell r="E4264" t="str">
            <v>(Sundevall, 1866)</v>
          </cell>
          <cell r="F4264" t="str">
            <v>R</v>
          </cell>
          <cell r="G4264" t="str">
            <v>LC</v>
          </cell>
          <cell r="I4264" t="str">
            <v>Y</v>
          </cell>
          <cell r="Q4264" t="str">
            <v>Y</v>
          </cell>
          <cell r="R4264" t="str">
            <v>Y</v>
          </cell>
        </row>
        <row r="4265">
          <cell r="C4265" t="str">
            <v>White Woodpecker</v>
          </cell>
          <cell r="D4265" t="str">
            <v>Melanerpes candidus</v>
          </cell>
          <cell r="E4265" t="str">
            <v>(Otto, 1796)</v>
          </cell>
          <cell r="F4265" t="str">
            <v>R</v>
          </cell>
          <cell r="G4265" t="str">
            <v>LC</v>
          </cell>
          <cell r="P4265" t="str">
            <v>Y</v>
          </cell>
          <cell r="Q4265" t="str">
            <v>Y</v>
          </cell>
          <cell r="R4265" t="str">
            <v>Y</v>
          </cell>
        </row>
        <row r="4266">
          <cell r="C4266" t="str">
            <v>Lewis's Woodpecker</v>
          </cell>
          <cell r="D4266" t="str">
            <v>Melanerpes lewis</v>
          </cell>
          <cell r="E4266" t="str">
            <v>(Gray, 1849)</v>
          </cell>
          <cell r="F4266" t="str">
            <v>R</v>
          </cell>
          <cell r="G4266" t="str">
            <v>LC</v>
          </cell>
          <cell r="I4266" t="str">
            <v>Y</v>
          </cell>
          <cell r="Q4266" t="str">
            <v>Y</v>
          </cell>
          <cell r="R4266" t="str">
            <v>Y</v>
          </cell>
        </row>
        <row r="4267">
          <cell r="C4267" t="str">
            <v>Guadeloupe Woodpecker</v>
          </cell>
          <cell r="D4267" t="str">
            <v>Melanerpes herminieri</v>
          </cell>
          <cell r="E4267" t="str">
            <v>(Lesson, 1830)</v>
          </cell>
          <cell r="F4267" t="str">
            <v>R</v>
          </cell>
          <cell r="G4267" t="str">
            <v>NT</v>
          </cell>
          <cell r="I4267" t="str">
            <v>Y</v>
          </cell>
          <cell r="Q4267" t="str">
            <v>Y</v>
          </cell>
          <cell r="R4267" t="str">
            <v>Y</v>
          </cell>
        </row>
        <row r="4268">
          <cell r="C4268" t="str">
            <v>Puerto Rican Woodpecker</v>
          </cell>
          <cell r="D4268" t="str">
            <v>Melanerpes portoricensis</v>
          </cell>
          <cell r="E4268" t="str">
            <v>(Daudin, 1803)</v>
          </cell>
          <cell r="F4268" t="str">
            <v>R</v>
          </cell>
          <cell r="G4268" t="str">
            <v>LC</v>
          </cell>
          <cell r="I4268" t="str">
            <v>Y</v>
          </cell>
          <cell r="Q4268" t="str">
            <v>Y</v>
          </cell>
          <cell r="R4268" t="str">
            <v>Y</v>
          </cell>
        </row>
        <row r="4269">
          <cell r="C4269" t="str">
            <v>Red-headed Woodpecker</v>
          </cell>
          <cell r="D4269" t="str">
            <v>Melanerpes erythrocephalus</v>
          </cell>
          <cell r="E4269" t="str">
            <v>(Linnaeus, 1758)</v>
          </cell>
          <cell r="F4269" t="str">
            <v>R</v>
          </cell>
          <cell r="G4269" t="str">
            <v>NT</v>
          </cell>
          <cell r="I4269" t="str">
            <v>Y</v>
          </cell>
          <cell r="Q4269" t="str">
            <v>Y</v>
          </cell>
        </row>
        <row r="4270">
          <cell r="C4270" t="str">
            <v>Acorn Woodpecker</v>
          </cell>
          <cell r="D4270" t="str">
            <v>Melanerpes formicivorus</v>
          </cell>
          <cell r="E4270" t="str">
            <v>(Swainson, 1827)</v>
          </cell>
          <cell r="F4270" t="str">
            <v>R</v>
          </cell>
          <cell r="G4270" t="str">
            <v>LC</v>
          </cell>
          <cell r="I4270" t="str">
            <v>Y</v>
          </cell>
          <cell r="P4270" t="str">
            <v>Y</v>
          </cell>
          <cell r="Q4270" t="str">
            <v>Y</v>
          </cell>
          <cell r="R4270" t="str">
            <v>Y</v>
          </cell>
        </row>
        <row r="4271">
          <cell r="C4271" t="str">
            <v>Black-cheeked Woodpecker</v>
          </cell>
          <cell r="D4271" t="str">
            <v>Melanerpes pucherani</v>
          </cell>
          <cell r="E4271" t="str">
            <v>(Malherbe, 1849)</v>
          </cell>
          <cell r="F4271" t="str">
            <v>R</v>
          </cell>
          <cell r="G4271" t="str">
            <v>LC</v>
          </cell>
          <cell r="I4271" t="str">
            <v>Y</v>
          </cell>
          <cell r="P4271" t="str">
            <v>Y</v>
          </cell>
          <cell r="Q4271" t="str">
            <v>Y</v>
          </cell>
          <cell r="R4271" t="str">
            <v>Y</v>
          </cell>
        </row>
        <row r="4272">
          <cell r="D4272" t="str">
            <v>Melanerpes chrysauchen</v>
          </cell>
          <cell r="E4272" t="str">
            <v>Salvin, 1870</v>
          </cell>
          <cell r="F4272" t="str">
            <v>NR</v>
          </cell>
          <cell r="G4272" t="str">
            <v>NR</v>
          </cell>
          <cell r="I4272" t="str">
            <v>Y</v>
          </cell>
          <cell r="Q4272" t="str">
            <v>Y</v>
          </cell>
          <cell r="R4272" t="str">
            <v>Y</v>
          </cell>
          <cell r="X4272" t="str">
            <v>Melanerpes chrysauchen (Sibley and Monroe 1990, 1993) has been split into M. chrysauchen and M. pulcher following SACC (2005).</v>
          </cell>
        </row>
        <row r="4273">
          <cell r="C4273" t="str">
            <v>Golden-naped Woodpecker</v>
          </cell>
          <cell r="D4273" t="str">
            <v>Melanerpes chrysauchen</v>
          </cell>
          <cell r="E4273" t="str">
            <v>Salvin, 1870</v>
          </cell>
          <cell r="F4273" t="str">
            <v>R</v>
          </cell>
          <cell r="G4273" t="str">
            <v>LC</v>
          </cell>
          <cell r="T4273" t="str">
            <v>Y</v>
          </cell>
          <cell r="U4273" t="str">
            <v>SACC (2005)</v>
          </cell>
          <cell r="X4273" t="str">
            <v>Melanerpes chrysauchen (Sibley and Monroe 1990, 1993) has been split into M. chrysauchen and M. pulcher following SACC (2005).</v>
          </cell>
        </row>
        <row r="4274">
          <cell r="C4274" t="str">
            <v>Beautiful Woodpecker</v>
          </cell>
          <cell r="D4274" t="str">
            <v>Melanerpes pulcher</v>
          </cell>
          <cell r="E4274" t="str">
            <v>P. L. Sclater, 1870</v>
          </cell>
          <cell r="F4274" t="str">
            <v>R</v>
          </cell>
          <cell r="G4274" t="str">
            <v>LC</v>
          </cell>
          <cell r="P4274" t="str">
            <v>Y</v>
          </cell>
          <cell r="X4274" t="str">
            <v>Melanerpes chrysauchen (Sibley and Monroe 1990, 1993) has been split into M. chrysauchen and M. pulcher following SACC (2005).</v>
          </cell>
        </row>
        <row r="4275">
          <cell r="C4275" t="str">
            <v>Yellow-tufted Woodpecker</v>
          </cell>
          <cell r="D4275" t="str">
            <v>Melanerpes cruentatus</v>
          </cell>
          <cell r="E4275" t="str">
            <v>(Boddaert, 1783)</v>
          </cell>
          <cell r="F4275" t="str">
            <v>R</v>
          </cell>
          <cell r="G4275" t="str">
            <v>LC</v>
          </cell>
          <cell r="P4275" t="str">
            <v>Y</v>
          </cell>
          <cell r="Q4275" t="str">
            <v>Y</v>
          </cell>
          <cell r="R4275" t="str">
            <v>Y</v>
          </cell>
          <cell r="W4275" t="str">
            <v>Tellow-tufted Woodpecker (11)</v>
          </cell>
        </row>
        <row r="4276">
          <cell r="C4276" t="str">
            <v>Yellow-fronted Woodpecker</v>
          </cell>
          <cell r="D4276" t="str">
            <v>Melanerpes flavifrons</v>
          </cell>
          <cell r="E4276" t="str">
            <v>(Vieillot, 1818)</v>
          </cell>
          <cell r="F4276" t="str">
            <v>R</v>
          </cell>
          <cell r="G4276" t="str">
            <v>LC</v>
          </cell>
          <cell r="P4276" t="str">
            <v>Y</v>
          </cell>
          <cell r="Q4276" t="str">
            <v>Y</v>
          </cell>
          <cell r="R4276" t="str">
            <v>Y</v>
          </cell>
        </row>
        <row r="4277">
          <cell r="C4277" t="str">
            <v>White-fronted Woodpecker</v>
          </cell>
          <cell r="D4277" t="str">
            <v>Melanerpes cactorum</v>
          </cell>
          <cell r="E4277" t="str">
            <v>(D'Orbigny, 1840)</v>
          </cell>
          <cell r="F4277" t="str">
            <v>R</v>
          </cell>
          <cell r="G4277" t="str">
            <v>LC</v>
          </cell>
          <cell r="P4277" t="str">
            <v>Y</v>
          </cell>
          <cell r="Q4277" t="str">
            <v>Y</v>
          </cell>
          <cell r="R4277" t="str">
            <v>Y</v>
          </cell>
        </row>
        <row r="4278">
          <cell r="C4278" t="str">
            <v>Hispaniolan Woodpecker</v>
          </cell>
          <cell r="D4278" t="str">
            <v>Melanerpes striatus</v>
          </cell>
          <cell r="E4278" t="str">
            <v>(Müller, 1776)</v>
          </cell>
          <cell r="F4278" t="str">
            <v>R</v>
          </cell>
          <cell r="G4278" t="str">
            <v>LC</v>
          </cell>
          <cell r="I4278" t="str">
            <v>Y</v>
          </cell>
          <cell r="Q4278" t="str">
            <v>Y</v>
          </cell>
          <cell r="R4278" t="str">
            <v>Y</v>
          </cell>
        </row>
        <row r="4279">
          <cell r="C4279" t="str">
            <v>Jamaican Woodpecker</v>
          </cell>
          <cell r="D4279" t="str">
            <v>Melanerpes radiolatus</v>
          </cell>
          <cell r="E4279" t="str">
            <v>(Wagler, 1827)</v>
          </cell>
          <cell r="F4279" t="str">
            <v>R</v>
          </cell>
          <cell r="G4279" t="str">
            <v>LC</v>
          </cell>
          <cell r="I4279" t="str">
            <v>Y</v>
          </cell>
          <cell r="Q4279" t="str">
            <v>Y</v>
          </cell>
          <cell r="R4279" t="str">
            <v>Y</v>
          </cell>
        </row>
        <row r="4280">
          <cell r="C4280" t="str">
            <v>Golden-cheeked Woodpecker</v>
          </cell>
          <cell r="D4280" t="str">
            <v>Melanerpes chrysogenys</v>
          </cell>
          <cell r="E4280" t="str">
            <v>(Vigors, 1839)</v>
          </cell>
          <cell r="F4280" t="str">
            <v>R</v>
          </cell>
          <cell r="G4280" t="str">
            <v>LC</v>
          </cell>
          <cell r="I4280" t="str">
            <v>Y</v>
          </cell>
          <cell r="Q4280" t="str">
            <v>Y</v>
          </cell>
          <cell r="R4280" t="str">
            <v>Y</v>
          </cell>
        </row>
        <row r="4281">
          <cell r="C4281" t="str">
            <v>Grey-breasted Woodpecker</v>
          </cell>
          <cell r="D4281" t="str">
            <v>Melanerpes hypopolius</v>
          </cell>
          <cell r="E4281" t="str">
            <v>(Wagler, 1829)</v>
          </cell>
          <cell r="F4281" t="str">
            <v>R</v>
          </cell>
          <cell r="G4281" t="str">
            <v>LC</v>
          </cell>
          <cell r="I4281" t="str">
            <v>Y</v>
          </cell>
          <cell r="Q4281" t="str">
            <v>Y</v>
          </cell>
          <cell r="R4281" t="str">
            <v>Y</v>
          </cell>
          <cell r="W4281" t="str">
            <v>Gray-breasted Woodpecker (2)</v>
          </cell>
        </row>
        <row r="4282">
          <cell r="C4282" t="str">
            <v>Yucatan Woodpecker</v>
          </cell>
          <cell r="D4282" t="str">
            <v>Melanerpes pygmaeus</v>
          </cell>
          <cell r="E4282" t="str">
            <v>(Ridgway, 1885)</v>
          </cell>
          <cell r="F4282" t="str">
            <v>R</v>
          </cell>
          <cell r="G4282" t="str">
            <v>LC</v>
          </cell>
          <cell r="I4282" t="str">
            <v>Y</v>
          </cell>
          <cell r="Q4282" t="str">
            <v>Y</v>
          </cell>
          <cell r="R4282" t="str">
            <v>Y</v>
          </cell>
        </row>
        <row r="4283">
          <cell r="C4283" t="str">
            <v>Red-crowned Woodpecker</v>
          </cell>
          <cell r="D4283" t="str">
            <v>Melanerpes rubricapillus</v>
          </cell>
          <cell r="E4283" t="str">
            <v>(Cabanis, 1862)</v>
          </cell>
          <cell r="F4283" t="str">
            <v>R</v>
          </cell>
          <cell r="G4283" t="str">
            <v>LC</v>
          </cell>
          <cell r="I4283" t="str">
            <v>Y</v>
          </cell>
          <cell r="P4283" t="str">
            <v>Y</v>
          </cell>
          <cell r="Q4283" t="str">
            <v>Y</v>
          </cell>
          <cell r="R4283" t="str">
            <v>Y</v>
          </cell>
        </row>
        <row r="4284">
          <cell r="C4284" t="str">
            <v>Gila Woodpecker</v>
          </cell>
          <cell r="D4284" t="str">
            <v>Melanerpes uropygialis</v>
          </cell>
          <cell r="E4284" t="str">
            <v>(Baird, 1854)</v>
          </cell>
          <cell r="F4284" t="str">
            <v>R</v>
          </cell>
          <cell r="G4284" t="str">
            <v>LC</v>
          </cell>
          <cell r="I4284" t="str">
            <v>Y</v>
          </cell>
          <cell r="Q4284" t="str">
            <v>Y</v>
          </cell>
          <cell r="R4284" t="str">
            <v>Y</v>
          </cell>
        </row>
        <row r="4285">
          <cell r="C4285" t="str">
            <v>Red-bellied Woodpecker</v>
          </cell>
          <cell r="D4285" t="str">
            <v>Melanerpes carolinus</v>
          </cell>
          <cell r="E4285" t="str">
            <v>(Linnaeus, 1758)</v>
          </cell>
          <cell r="F4285" t="str">
            <v>R</v>
          </cell>
          <cell r="G4285" t="str">
            <v>LC</v>
          </cell>
          <cell r="I4285" t="str">
            <v>Y</v>
          </cell>
          <cell r="Q4285" t="str">
            <v>Y</v>
          </cell>
        </row>
        <row r="4286">
          <cell r="C4286" t="str">
            <v>West Indian Woodpecker</v>
          </cell>
          <cell r="D4286" t="str">
            <v>Melanerpes superciliaris</v>
          </cell>
          <cell r="E4286" t="str">
            <v>(Temminck, 1827)</v>
          </cell>
          <cell r="F4286" t="str">
            <v>R</v>
          </cell>
          <cell r="G4286" t="str">
            <v>LC</v>
          </cell>
          <cell r="I4286" t="str">
            <v>Y</v>
          </cell>
          <cell r="Q4286" t="str">
            <v>Y</v>
          </cell>
          <cell r="R4286" t="str">
            <v>Y</v>
          </cell>
        </row>
        <row r="4287">
          <cell r="C4287" t="str">
            <v>Golden-fronted Woodpecker</v>
          </cell>
          <cell r="D4287" t="str">
            <v>Melanerpes aurifrons</v>
          </cell>
          <cell r="E4287" t="str">
            <v>(Wagler, 1829)</v>
          </cell>
          <cell r="F4287" t="str">
            <v>R</v>
          </cell>
          <cell r="G4287" t="str">
            <v>LC</v>
          </cell>
          <cell r="I4287" t="str">
            <v>Y</v>
          </cell>
          <cell r="Q4287" t="str">
            <v>Y</v>
          </cell>
          <cell r="R4287" t="str">
            <v>Y</v>
          </cell>
        </row>
        <row r="4288">
          <cell r="C4288" t="str">
            <v>Hoffmann's Woodpecker</v>
          </cell>
          <cell r="D4288" t="str">
            <v>Melanerpes hoffmannii</v>
          </cell>
          <cell r="E4288" t="str">
            <v>(Cabanis, 1862)</v>
          </cell>
          <cell r="F4288" t="str">
            <v>R</v>
          </cell>
          <cell r="G4288" t="str">
            <v>LC</v>
          </cell>
          <cell r="I4288" t="str">
            <v>Y</v>
          </cell>
          <cell r="Q4288" t="str">
            <v>Y</v>
          </cell>
          <cell r="R4288" t="str">
            <v>Y</v>
          </cell>
        </row>
        <row r="4289">
          <cell r="C4289" t="str">
            <v>Yellow-bellied Sapsucker</v>
          </cell>
          <cell r="D4289" t="str">
            <v>Sphyrapicus varius</v>
          </cell>
          <cell r="E4289" t="str">
            <v>(Linnaeus, 1766)</v>
          </cell>
          <cell r="F4289" t="str">
            <v>R</v>
          </cell>
          <cell r="G4289" t="str">
            <v>LC</v>
          </cell>
          <cell r="H4289" t="str">
            <v>Y</v>
          </cell>
          <cell r="I4289" t="str">
            <v>Y</v>
          </cell>
          <cell r="M4289" t="str">
            <v>Y</v>
          </cell>
          <cell r="Q4289" t="str">
            <v>Y</v>
          </cell>
          <cell r="R4289" t="str">
            <v>Y</v>
          </cell>
        </row>
        <row r="4290">
          <cell r="C4290" t="str">
            <v>Red-naped Sapsucker</v>
          </cell>
          <cell r="D4290" t="str">
            <v>Sphyrapicus nuchalis</v>
          </cell>
          <cell r="E4290" t="str">
            <v>Baird, 1858</v>
          </cell>
          <cell r="F4290" t="str">
            <v>R</v>
          </cell>
          <cell r="G4290" t="str">
            <v>LC</v>
          </cell>
          <cell r="I4290" t="str">
            <v>Y</v>
          </cell>
          <cell r="Q4290" t="str">
            <v>Y</v>
          </cell>
          <cell r="R4290" t="str">
            <v>Y</v>
          </cell>
        </row>
        <row r="4291">
          <cell r="C4291" t="str">
            <v>Red-breasted Sapsucker</v>
          </cell>
          <cell r="D4291" t="str">
            <v>Sphyrapicus ruber</v>
          </cell>
          <cell r="E4291" t="str">
            <v>(Gmelin, 1788)</v>
          </cell>
          <cell r="F4291" t="str">
            <v>R</v>
          </cell>
          <cell r="G4291" t="str">
            <v>LC</v>
          </cell>
          <cell r="I4291" t="str">
            <v>Y</v>
          </cell>
          <cell r="Q4291" t="str">
            <v>Y</v>
          </cell>
          <cell r="R4291" t="str">
            <v>Y</v>
          </cell>
        </row>
        <row r="4292">
          <cell r="C4292" t="str">
            <v>Williamson's Sapsucker</v>
          </cell>
          <cell r="D4292" t="str">
            <v>Sphyrapicus thyroideus</v>
          </cell>
          <cell r="E4292" t="str">
            <v>(Cassin, 1851)</v>
          </cell>
          <cell r="F4292" t="str">
            <v>R</v>
          </cell>
          <cell r="G4292" t="str">
            <v>LC</v>
          </cell>
          <cell r="I4292" t="str">
            <v>Y</v>
          </cell>
          <cell r="Q4292" t="str">
            <v>Y</v>
          </cell>
          <cell r="R4292" t="str">
            <v>Y</v>
          </cell>
        </row>
        <row r="4293">
          <cell r="C4293" t="str">
            <v>Cuban Green Woodpecker</v>
          </cell>
          <cell r="D4293" t="str">
            <v>Xiphidiopicus percussus</v>
          </cell>
          <cell r="E4293" t="str">
            <v>(Temminck, 1826)</v>
          </cell>
          <cell r="F4293" t="str">
            <v>R</v>
          </cell>
          <cell r="G4293" t="str">
            <v>LC</v>
          </cell>
          <cell r="I4293" t="str">
            <v>Y</v>
          </cell>
          <cell r="Q4293" t="str">
            <v>Y</v>
          </cell>
          <cell r="R4293" t="str">
            <v>Y</v>
          </cell>
        </row>
        <row r="4294">
          <cell r="C4294" t="str">
            <v>Fine-spotted Woodpecker</v>
          </cell>
          <cell r="D4294" t="str">
            <v>Campethera punctuligera</v>
          </cell>
          <cell r="E4294" t="str">
            <v>(Wagler, 1827)</v>
          </cell>
          <cell r="F4294" t="str">
            <v>R</v>
          </cell>
          <cell r="G4294" t="str">
            <v>LC</v>
          </cell>
          <cell r="N4294" t="str">
            <v>Y</v>
          </cell>
          <cell r="Q4294" t="str">
            <v>Y</v>
          </cell>
        </row>
        <row r="4295">
          <cell r="C4295" t="str">
            <v>Nubian Woodpecker</v>
          </cell>
          <cell r="D4295" t="str">
            <v>Campethera nubica</v>
          </cell>
          <cell r="E4295" t="str">
            <v>(Boddaert, 1783)</v>
          </cell>
          <cell r="F4295" t="str">
            <v>R</v>
          </cell>
          <cell r="G4295" t="str">
            <v>LC</v>
          </cell>
          <cell r="N4295" t="str">
            <v>Y</v>
          </cell>
          <cell r="Q4295" t="str">
            <v>Y</v>
          </cell>
        </row>
        <row r="4296">
          <cell r="D4296" t="str">
            <v>Campethera scriptoricauda</v>
          </cell>
          <cell r="E4296" t="str">
            <v>(Reichenow, 1896)</v>
          </cell>
          <cell r="F4296" t="str">
            <v>NR</v>
          </cell>
          <cell r="G4296" t="str">
            <v>NR</v>
          </cell>
          <cell r="Q4296" t="str">
            <v>Y</v>
          </cell>
          <cell r="X4296" t="str">
            <v>Campethera bennettii and C. scriptoricauda (Sibley and Monroe 1990, 1993) have been lumped into C. bennettii following Dowsett and Forbes-Watson (1993).</v>
          </cell>
        </row>
        <row r="4297">
          <cell r="D4297" t="str">
            <v>Campethera bennettii</v>
          </cell>
          <cell r="E4297" t="str">
            <v>(Smith, 1836)</v>
          </cell>
          <cell r="F4297" t="str">
            <v>NR</v>
          </cell>
          <cell r="G4297" t="str">
            <v>NR</v>
          </cell>
          <cell r="Q4297" t="str">
            <v>Y</v>
          </cell>
          <cell r="X4297" t="str">
            <v>Campethera bennettii and C. scriptoricauda (Sibley and Monroe 1990, 1993) have been lumped into C. bennettii following Dowsett and Forbes-Watson (1993).</v>
          </cell>
        </row>
        <row r="4298">
          <cell r="C4298" t="str">
            <v>Bennett's Woodpecker</v>
          </cell>
          <cell r="D4298" t="str">
            <v>Campethera bennettii</v>
          </cell>
          <cell r="E4298" t="str">
            <v>(Smith, 1836)</v>
          </cell>
          <cell r="F4298" t="str">
            <v>R</v>
          </cell>
          <cell r="G4298" t="str">
            <v>LC</v>
          </cell>
          <cell r="N4298" t="str">
            <v>Y</v>
          </cell>
          <cell r="X4298" t="str">
            <v>Campethera bennettii and C. scriptoricauda (Sibley and Monroe 1990, 1993) have been lumped into C. bennettii following Dowsett and Forbes-Watson (1993).</v>
          </cell>
        </row>
        <row r="4299">
          <cell r="C4299" t="str">
            <v>Golden-tailed Woodpecker</v>
          </cell>
          <cell r="D4299" t="str">
            <v>Campethera abingoni</v>
          </cell>
          <cell r="E4299" t="str">
            <v>(Smith, 1836)</v>
          </cell>
          <cell r="F4299" t="str">
            <v>R</v>
          </cell>
          <cell r="G4299" t="str">
            <v>LC</v>
          </cell>
          <cell r="N4299" t="str">
            <v>Y</v>
          </cell>
          <cell r="Q4299" t="str">
            <v>Y</v>
          </cell>
        </row>
        <row r="4300">
          <cell r="C4300" t="str">
            <v>Mombasa Woodpecker</v>
          </cell>
          <cell r="D4300" t="str">
            <v>Campethera mombassica</v>
          </cell>
          <cell r="E4300" t="str">
            <v>(Fischer &amp; Reichenow, 1884)</v>
          </cell>
          <cell r="F4300" t="str">
            <v>R</v>
          </cell>
          <cell r="G4300" t="str">
            <v>LC</v>
          </cell>
          <cell r="N4300" t="str">
            <v>Y</v>
          </cell>
          <cell r="Q4300" t="str">
            <v>Y</v>
          </cell>
        </row>
        <row r="4301">
          <cell r="C4301" t="str">
            <v>Knysna Woodpecker</v>
          </cell>
          <cell r="D4301" t="str">
            <v>Campethera notata</v>
          </cell>
          <cell r="E4301" t="str">
            <v>(Lichtenstein, 1823)</v>
          </cell>
          <cell r="F4301" t="str">
            <v>R</v>
          </cell>
          <cell r="G4301" t="str">
            <v>NT</v>
          </cell>
          <cell r="N4301" t="str">
            <v>Y</v>
          </cell>
          <cell r="Q4301" t="str">
            <v>Y</v>
          </cell>
        </row>
        <row r="4302">
          <cell r="C4302" t="str">
            <v>Little Green Woodpecker</v>
          </cell>
          <cell r="D4302" t="str">
            <v>Campethera maculosa</v>
          </cell>
          <cell r="E4302" t="str">
            <v>(Valenciennes, 1826)</v>
          </cell>
          <cell r="F4302" t="str">
            <v>R</v>
          </cell>
          <cell r="G4302" t="str">
            <v>LC</v>
          </cell>
          <cell r="N4302" t="str">
            <v>Y</v>
          </cell>
          <cell r="Q4302" t="str">
            <v>Y</v>
          </cell>
          <cell r="W4302" t="str">
            <v>Golden-backed Woodpecker (7)</v>
          </cell>
        </row>
        <row r="4303">
          <cell r="C4303" t="str">
            <v>Green-backed Woodpecker</v>
          </cell>
          <cell r="D4303" t="str">
            <v>Campethera cailliautii</v>
          </cell>
          <cell r="E4303" t="str">
            <v>(Malherbe, 1849)</v>
          </cell>
          <cell r="F4303" t="str">
            <v>R</v>
          </cell>
          <cell r="G4303" t="str">
            <v>LC</v>
          </cell>
          <cell r="N4303" t="str">
            <v>Y</v>
          </cell>
          <cell r="Q4303" t="str">
            <v>Y</v>
          </cell>
          <cell r="W4303" t="str">
            <v>Little Spotted Woodpecker (7)</v>
          </cell>
        </row>
        <row r="4304">
          <cell r="C4304" t="str">
            <v>Tullberg's Woodpecker</v>
          </cell>
          <cell r="D4304" t="str">
            <v>Campethera tullbergi</v>
          </cell>
          <cell r="E4304" t="str">
            <v>(Sjöstedt, 1892)</v>
          </cell>
          <cell r="F4304" t="str">
            <v>R</v>
          </cell>
          <cell r="G4304" t="str">
            <v>LC</v>
          </cell>
          <cell r="N4304" t="str">
            <v>Y</v>
          </cell>
          <cell r="Q4304" t="str">
            <v>Y</v>
          </cell>
          <cell r="W4304" t="str">
            <v>Fine-banded Woodpecker (7)</v>
          </cell>
        </row>
        <row r="4305">
          <cell r="C4305" t="str">
            <v>Buff-spotted Woodpecker</v>
          </cell>
          <cell r="D4305" t="str">
            <v>Campethera nivosa</v>
          </cell>
          <cell r="E4305" t="str">
            <v>(Swainson, 1837)</v>
          </cell>
          <cell r="F4305" t="str">
            <v>R</v>
          </cell>
          <cell r="G4305" t="str">
            <v>LC</v>
          </cell>
          <cell r="N4305" t="str">
            <v>Y</v>
          </cell>
          <cell r="Q4305" t="str">
            <v>Y</v>
          </cell>
        </row>
        <row r="4306">
          <cell r="C4306" t="str">
            <v>Brown-eared Woodpecker</v>
          </cell>
          <cell r="D4306" t="str">
            <v>Campethera caroli</v>
          </cell>
          <cell r="E4306" t="str">
            <v>Malherbe, 1852</v>
          </cell>
          <cell r="F4306" t="str">
            <v>R</v>
          </cell>
          <cell r="G4306" t="str">
            <v>LC</v>
          </cell>
          <cell r="N4306" t="str">
            <v>Y</v>
          </cell>
          <cell r="Q4306" t="str">
            <v>Y</v>
          </cell>
        </row>
        <row r="4307">
          <cell r="C4307" t="str">
            <v>Ground Woodpecker</v>
          </cell>
          <cell r="D4307" t="str">
            <v>Geocolaptes olivaceus</v>
          </cell>
          <cell r="E4307" t="str">
            <v>(Gmelin, 1788)</v>
          </cell>
          <cell r="F4307" t="str">
            <v>R</v>
          </cell>
          <cell r="G4307" t="str">
            <v>LC</v>
          </cell>
          <cell r="N4307" t="str">
            <v>Y</v>
          </cell>
          <cell r="Q4307" t="str">
            <v>Y</v>
          </cell>
        </row>
        <row r="4308">
          <cell r="C4308" t="str">
            <v>Sahelian Woodpecker</v>
          </cell>
          <cell r="D4308" t="str">
            <v>Dendropicos elachus</v>
          </cell>
          <cell r="E4308" t="str">
            <v>Oberholser, 1919</v>
          </cell>
          <cell r="F4308" t="str">
            <v>R</v>
          </cell>
          <cell r="G4308" t="str">
            <v>LC</v>
          </cell>
          <cell r="N4308" t="str">
            <v>Y</v>
          </cell>
          <cell r="Q4308" t="str">
            <v>Y</v>
          </cell>
          <cell r="W4308" t="str">
            <v>Little Grey Woodpecker (7); Little Grey Woodpecker (10); Little Grey Woodpecker (15)</v>
          </cell>
        </row>
        <row r="4309">
          <cell r="C4309" t="str">
            <v>Speckle-breasted Woodpecker</v>
          </cell>
          <cell r="D4309" t="str">
            <v>Dendropicos poecilolaemus</v>
          </cell>
          <cell r="E4309" t="str">
            <v>(Reichenow, 1893)</v>
          </cell>
          <cell r="F4309" t="str">
            <v>R</v>
          </cell>
          <cell r="G4309" t="str">
            <v>LC</v>
          </cell>
          <cell r="N4309" t="str">
            <v>Y</v>
          </cell>
          <cell r="Q4309" t="str">
            <v>Y</v>
          </cell>
          <cell r="W4309" t="str">
            <v>Uganda Spotted Woodpecker (7)</v>
          </cell>
        </row>
        <row r="4310">
          <cell r="C4310" t="str">
            <v>Abyssinian Woodpecker</v>
          </cell>
          <cell r="D4310" t="str">
            <v>Dendropicos abyssinicus</v>
          </cell>
          <cell r="E4310" t="str">
            <v>(Stanley, 1814)</v>
          </cell>
          <cell r="F4310" t="str">
            <v>R</v>
          </cell>
          <cell r="G4310" t="str">
            <v>LC</v>
          </cell>
          <cell r="N4310" t="str">
            <v>Y</v>
          </cell>
          <cell r="Q4310" t="str">
            <v>Y</v>
          </cell>
        </row>
        <row r="4311">
          <cell r="C4311" t="str">
            <v>Cardinal Woodpecker</v>
          </cell>
          <cell r="D4311" t="str">
            <v>Dendropicos fuscescens</v>
          </cell>
          <cell r="E4311" t="str">
            <v>(Vieillot, 1818)</v>
          </cell>
          <cell r="F4311" t="str">
            <v>R</v>
          </cell>
          <cell r="G4311" t="str">
            <v>LC</v>
          </cell>
          <cell r="N4311" t="str">
            <v>Y</v>
          </cell>
          <cell r="Q4311" t="str">
            <v>Y</v>
          </cell>
        </row>
        <row r="4312">
          <cell r="D4312" t="str">
            <v>Dendropicos lugubris</v>
          </cell>
          <cell r="E4312" t="str">
            <v>(Hartlaub, 1857)</v>
          </cell>
          <cell r="F4312" t="str">
            <v>NR</v>
          </cell>
          <cell r="G4312" t="str">
            <v>NR</v>
          </cell>
          <cell r="Q4312" t="str">
            <v>Y</v>
          </cell>
          <cell r="X4312" t="str">
            <v>Dendropicos gabonensis and D. lugubris (Sibley and Monroe 1990, 1993) have been lumped into D. gabonensis following Dowsett and Forbes-Watson (1993).</v>
          </cell>
        </row>
        <row r="4313">
          <cell r="D4313" t="str">
            <v>Dendropicos gabonensis</v>
          </cell>
          <cell r="E4313" t="str">
            <v>(Verreaux &amp; Verreaux, 1851)</v>
          </cell>
          <cell r="F4313" t="str">
            <v>NR</v>
          </cell>
          <cell r="G4313" t="str">
            <v>NR</v>
          </cell>
          <cell r="Q4313" t="str">
            <v>Y</v>
          </cell>
          <cell r="X4313" t="str">
            <v>Dendropicos gabonensis and D. lugubris (Sibley and Monroe 1990, 1993) have been lumped into D. gabonensis following Dowsett and Forbes-Watson (1993).</v>
          </cell>
        </row>
        <row r="4314">
          <cell r="C4314" t="str">
            <v>Gabon Woodpecker</v>
          </cell>
          <cell r="D4314" t="str">
            <v>Dendropicos gabonensis</v>
          </cell>
          <cell r="E4314" t="str">
            <v>(Verreaux &amp; Verreaux, 1851)</v>
          </cell>
          <cell r="F4314" t="str">
            <v>R</v>
          </cell>
          <cell r="G4314" t="str">
            <v>LC</v>
          </cell>
          <cell r="N4314" t="str">
            <v>Y</v>
          </cell>
          <cell r="X4314" t="str">
            <v>Dendropicos gabonensis and D. lugubris (Sibley and Monroe 1990, 1993) have been lumped into D. gabonensis following Dowsett and Forbes-Watson (1993).</v>
          </cell>
        </row>
        <row r="4315">
          <cell r="C4315" t="str">
            <v>Stierling's Woodpecker</v>
          </cell>
          <cell r="D4315" t="str">
            <v>Dendropicos stierlingi</v>
          </cell>
          <cell r="E4315" t="str">
            <v>Reichenow, 1901</v>
          </cell>
          <cell r="F4315" t="str">
            <v>R</v>
          </cell>
          <cell r="G4315" t="str">
            <v>NT</v>
          </cell>
          <cell r="N4315" t="str">
            <v>Y</v>
          </cell>
          <cell r="Q4315" t="str">
            <v>Y</v>
          </cell>
        </row>
        <row r="4316">
          <cell r="D4316" t="str">
            <v>Dendropicos goertae</v>
          </cell>
          <cell r="E4316" t="str">
            <v>(Müller, 1776)</v>
          </cell>
          <cell r="F4316" t="str">
            <v>NR</v>
          </cell>
          <cell r="G4316" t="str">
            <v>NR</v>
          </cell>
          <cell r="Q4316" t="str">
            <v>Y</v>
          </cell>
          <cell r="X4316" t="str">
            <v>Dendropicos goertae and D. spodocephalus (Sibley and Monroe 1990, 1993) have been lumped and transferred to the genus Mesopicos following Dowsett and Forbes-Watson (1993).</v>
          </cell>
        </row>
        <row r="4317">
          <cell r="D4317" t="str">
            <v>Dendropicos spodocephalus</v>
          </cell>
          <cell r="E4317" t="str">
            <v>(Bonaparte, 1850)</v>
          </cell>
          <cell r="F4317" t="str">
            <v>NR</v>
          </cell>
          <cell r="G4317" t="str">
            <v>NR</v>
          </cell>
          <cell r="Q4317" t="str">
            <v>Y</v>
          </cell>
          <cell r="X4317" t="str">
            <v>Dendropicos goertae and D. spodocephalus (Sibley and Monroe 1990, 1993) have been lumped and transferred to the genus Mesopicos following Dowsett and Forbes-Watson (1993).</v>
          </cell>
        </row>
        <row r="4318">
          <cell r="C4318" t="str">
            <v>Bearded Woodpecker</v>
          </cell>
          <cell r="D4318" t="str">
            <v>Thripias namaquus</v>
          </cell>
          <cell r="E4318" t="str">
            <v>(Lichtenstein, 1793)</v>
          </cell>
          <cell r="F4318" t="str">
            <v>R</v>
          </cell>
          <cell r="G4318" t="str">
            <v>LC</v>
          </cell>
          <cell r="N4318" t="str">
            <v>Y</v>
          </cell>
          <cell r="Q4318" t="str">
            <v>Y</v>
          </cell>
          <cell r="V4318" t="str">
            <v>Dendropicos namaquus (10)</v>
          </cell>
        </row>
        <row r="4319">
          <cell r="C4319" t="str">
            <v>Fire-bellied Woodpecker</v>
          </cell>
          <cell r="D4319" t="str">
            <v>Thripias pyrrhogaster</v>
          </cell>
          <cell r="E4319" t="str">
            <v>(Malherbe, 1845)</v>
          </cell>
          <cell r="F4319" t="str">
            <v>R</v>
          </cell>
          <cell r="G4319" t="str">
            <v>LC</v>
          </cell>
          <cell r="N4319" t="str">
            <v>Y</v>
          </cell>
          <cell r="Q4319" t="str">
            <v>Y</v>
          </cell>
          <cell r="V4319" t="str">
            <v>Dendropicos pyrrhogaster (10)</v>
          </cell>
        </row>
        <row r="4320">
          <cell r="C4320" t="str">
            <v>Golden-crowned Woodpecker</v>
          </cell>
          <cell r="D4320" t="str">
            <v>Thripias xantholophus</v>
          </cell>
          <cell r="E4320" t="str">
            <v>Hargitt, 1883</v>
          </cell>
          <cell r="F4320" t="str">
            <v>R</v>
          </cell>
          <cell r="G4320" t="str">
            <v>LC</v>
          </cell>
          <cell r="N4320" t="str">
            <v>Y</v>
          </cell>
          <cell r="Q4320" t="str">
            <v>Y</v>
          </cell>
          <cell r="V4320" t="str">
            <v>Dendropicos xantholophus (10)</v>
          </cell>
          <cell r="W4320" t="str">
            <v>Yellow-crested Woodpecker (7)</v>
          </cell>
        </row>
        <row r="4321">
          <cell r="C4321" t="str">
            <v>Elliot's Woodpecker</v>
          </cell>
          <cell r="D4321" t="str">
            <v>Mesopicos elliotii</v>
          </cell>
          <cell r="E4321" t="str">
            <v>(Cassin, 1863)</v>
          </cell>
          <cell r="F4321" t="str">
            <v>R</v>
          </cell>
          <cell r="G4321" t="str">
            <v>LC</v>
          </cell>
          <cell r="N4321" t="str">
            <v>Y</v>
          </cell>
          <cell r="Q4321" t="str">
            <v>Y</v>
          </cell>
          <cell r="V4321" t="str">
            <v>Dendropicos elliotii (10)</v>
          </cell>
        </row>
        <row r="4322">
          <cell r="C4322" t="str">
            <v>Grey Woodpecker</v>
          </cell>
          <cell r="D4322" t="str">
            <v>Mesopicos goertae</v>
          </cell>
          <cell r="E4322" t="str">
            <v>(Statius M?ller, 1776)</v>
          </cell>
          <cell r="F4322" t="str">
            <v>R</v>
          </cell>
          <cell r="G4322" t="str">
            <v>LC</v>
          </cell>
          <cell r="N4322" t="str">
            <v>Y</v>
          </cell>
          <cell r="X4322" t="str">
            <v>Dendropicos goertae and D. spodocephalus (Sibley and Monroe 1990, 1993) have been lumped and transferred to the genus Mesopicos following Dowsett and Forbes-Watson (1993).</v>
          </cell>
        </row>
        <row r="4323">
          <cell r="C4323" t="str">
            <v>Olive Woodpecker</v>
          </cell>
          <cell r="D4323" t="str">
            <v>Mesopicos griseocephalus</v>
          </cell>
          <cell r="E4323" t="str">
            <v>(Boddaert, 1783)</v>
          </cell>
          <cell r="F4323" t="str">
            <v>R</v>
          </cell>
          <cell r="G4323" t="str">
            <v>LC</v>
          </cell>
          <cell r="N4323" t="str">
            <v>Y</v>
          </cell>
          <cell r="Q4323" t="str">
            <v>Y</v>
          </cell>
          <cell r="V4323" t="str">
            <v>Dendropicos griseocephalus (10)</v>
          </cell>
        </row>
        <row r="4324">
          <cell r="C4324" t="str">
            <v>Brown-backed Woodpecker</v>
          </cell>
          <cell r="D4324" t="str">
            <v>Dendrocopos obsoletus</v>
          </cell>
          <cell r="E4324" t="str">
            <v>(Wagler, 1829)</v>
          </cell>
          <cell r="F4324" t="str">
            <v>R</v>
          </cell>
          <cell r="G4324" t="str">
            <v>LC</v>
          </cell>
          <cell r="N4324" t="str">
            <v>Y</v>
          </cell>
          <cell r="Q4324" t="str">
            <v>Y</v>
          </cell>
          <cell r="V4324" t="str">
            <v>Picoides obsoletus (7); Dendropicos obsoletus (10)</v>
          </cell>
          <cell r="X4324" t="str">
            <v>This species is placed in the genus Dendropicos by Sibley and Monroe (1990, 1993) and Picoides by Dowsett and Forbes-Watson (1993), but is here placed in the genus Dendrocopos (as it has been in the past) to resolve this discrepancy.</v>
          </cell>
        </row>
        <row r="4325">
          <cell r="C4325" t="str">
            <v>Sulawesi Woodpecker</v>
          </cell>
          <cell r="D4325" t="str">
            <v>Dendrocopos temminckii</v>
          </cell>
          <cell r="E4325" t="str">
            <v>(Malherbe, 1849)</v>
          </cell>
          <cell r="F4325" t="str">
            <v>R</v>
          </cell>
          <cell r="G4325" t="str">
            <v>LC</v>
          </cell>
          <cell r="Q4325" t="str">
            <v>Y</v>
          </cell>
          <cell r="W4325" t="str">
            <v>Sulawesi Pygmy Woodpecker (15)</v>
          </cell>
        </row>
        <row r="4326">
          <cell r="D4326" t="str">
            <v>Dendrocopos maculatus</v>
          </cell>
          <cell r="E4326" t="str">
            <v>(Scopoli, 1786)</v>
          </cell>
          <cell r="F4326" t="str">
            <v>NR</v>
          </cell>
          <cell r="G4326" t="str">
            <v>NR</v>
          </cell>
          <cell r="Q4326" t="str">
            <v>Y</v>
          </cell>
          <cell r="X4326" t="str">
            <v>Dendrocopos maculatus (Sibley and Monroe 1990, 1993) has been split into D. maculatus and D. ramsayi following Collar et al. (1999), who initially placed it in the genus Picoides. Subsequently, the genus Dendrocopos has been used, following Winkler and Christie (2002). Because this split was made in a BirdLife publication, the justification is repeated here in full (but the references are not supplied). Both Hachisuka (1931-1935) and Voous (1947) treated ramsayi as a separate species, and indeed it is so distinctive as to be arguably closer to Sulawesi Woodpecker P. temminckii than it is to P. maculatus (this view is also expressed, with the comment that ramsayi is "the ancestor common to both", by White and Bruce 1986), and given the evident morphological proximity of Brown-capped P. moluccensis, Grey-capped P. canicapillus and Pygmy Woodpeckers P. kizuki to both maculatus (non-Sulu forms) and ramsayi, there is no compelling reason to combine the latter two as a single species. Sulu birds differ from other Philippine forms in: replacing all black or dark brown with a mid-brown; lacking virtually all white spotting on wings and coverts; lacking black or dark brown spotting or streaking on the undersides; showing an ill-defined yellow or yellowish-orange breast-band, plus (in the male) a far more strongly developed red area on the nape. The specific separation of ramsayi is all the more arguable for the geographically closest representative of maculatus - fulvifasciatus of Mindanao and Basilan showing the strongest pied effect. The notion that these two forms are "bridged" by maculatus, with a throw-away description of ramsayi as "aberrant" (Salomonsen 1953), not only fails to deal with the suggestion of Voous (1947) that ramsayi represents an early invasion of the Philippines, but also misses the point that maculatus is not geographically interposed between the two forms it is supposed to bridge. It is worth noting that in the paper in which both ramsayi and fulvifasciatus were first established, the formal description of ramsayi compared it to temminckii rather than to maculatus (Hargitt 1881).</v>
          </cell>
        </row>
        <row r="4327">
          <cell r="C4327" t="str">
            <v>Philippine Woodpecker</v>
          </cell>
          <cell r="D4327" t="str">
            <v>Dendrocopos maculatus</v>
          </cell>
          <cell r="E4327" t="str">
            <v>(Scopoli, 1786)</v>
          </cell>
          <cell r="F4327" t="str">
            <v>R</v>
          </cell>
          <cell r="G4327" t="str">
            <v>LC</v>
          </cell>
          <cell r="T4327" t="str">
            <v>Y</v>
          </cell>
          <cell r="U4327" t="str">
            <v>Collar et al. (1999)</v>
          </cell>
          <cell r="W4327" t="str">
            <v>Philippine Pygmy Woodpecker (15)</v>
          </cell>
          <cell r="X4327" t="str">
            <v>Dendrocopos maculatus (Sibley and Monroe 1990, 1993) has been split into D. maculatus and D. ramsayi following Collar et al. (1999) and BirdLife International (2001), who initially placed it in the genus Picoides. Subsequently, the genus Dendrocopos has been used, following Winkler and Christie (2002). Because this split was made in a BirdLife publication, the justification is repeated here in full (but the references are not supplied). Both Hachisuka (1931-1935) and Voous (1947) treated ramsayi as a separate species, and indeed it is so distinctive as to be arguably closer to Sulawesi Woodpecker P. temminckii than it is to P. maculatus (this view is also expressed, with the comment that ramsayi is "the ancestor common to both", by White and Bruce 1986), and given the evident morphological proximity of Brown-capped P. moluccensis, Grey-capped P. canicapillus and Pygmy Woodpeckers P. kizuki to both maculatus (non-Sulu forms) and ramsayi, there is no compelling reason to combine the latter two as a single species. Sulu birds differ from other Philippine forms in: replacing all black or dark brown with a mid-brown; lacking virtually all white spotting on wings and coverts; lacking black or dark brown spotting or streaking on the undersides; showing an ill-defined yellow or yellowish-orange breast-band, plus (in the male) a far more strongly developed red area on the nape. The specific separation of ramsayi is all the more arguable for the geographically closest representative of maculatus - fulvifasciatus of Mindanao and Basilan showing the strongest pied effect. The notion that these two forms are "bridged" by maculatus, with a throw-away description of ramsayi as "aberrant" (Salomonsen 1953), not only fails to deal with the suggestion of Voous (1947) that ramsayi represents an early invasion of the Philippines, but also misses the point that maculatus is not geographically interposed between the two forms it is supposed to bridge. It is worth noting that in the paper in which both ramsayi and fulvifasciatus were first established, the formal description of ramsayi compared it to temminckii rather than to maculatus (Hargitt 1881).</v>
          </cell>
        </row>
        <row r="4328">
          <cell r="C4328" t="str">
            <v>Sulu Woodpecker</v>
          </cell>
          <cell r="D4328" t="str">
            <v>Dendrocopos ramsayi</v>
          </cell>
          <cell r="E4328" t="str">
            <v>(Hargitt, 1881)</v>
          </cell>
          <cell r="F4328" t="str">
            <v>R</v>
          </cell>
          <cell r="G4328" t="str">
            <v>VU</v>
          </cell>
          <cell r="T4328" t="str">
            <v>Y</v>
          </cell>
          <cell r="U4328" t="str">
            <v>Collar et al. (1999)</v>
          </cell>
          <cell r="V4328" t="str">
            <v>Picoides ramsayi (13)</v>
          </cell>
          <cell r="X4328" t="str">
            <v>Dendrocopos maculatus (Sibley and Monroe 1990, 1993) has been split into D. maculatus and D. ramsayi following Collar et al. (1999), who initially placed it in the genus Picoides. Subsequently, the genus Dendrocopos has been used, following Winkler and Christie (2002). Because this split was made in a BirdLife publication, the justification is repeated here in full (but the references are not supplied). Both Hachisuka (1931-1935) and Voous (1947) treated ramsayi as a separate species, and indeed it is so distinctive as to be arguably closer to Sulawesi Woodpecker P. temminckii than it is to P. maculatus (this view is also expressed, with the comment that ramsayi is "the ancestor common to both", by White and Bruce 1986), and given the evident morphological proximity of Brown-capped P. moluccensis, Grey-capped P. canicapillus and Pygmy Woodpeckers P. kizuki to both maculatus (non-Sulu forms) and ramsayi, there is no compelling reason to combine the latter two as a single species. Sulu birds differ from other Philippine forms in: replacing all black or dark brown with a mid-brown; lacking virtually all white spotting on wings and coverts; lacking black or dark brown spotting or streaking on the undersides; showing an ill-defined yellow or yellowish-orange breast-band, plus (in the male) a far more strongly developed red area on the nape. The specific separation of ramsayi is all the more arguable for the geographically closest representative of maculatus - fulvifasciatus of Mindanao and Basilan showing the strongest pied effect. The notion that these two forms are "bridged" by maculatus, with a throw-away description of ramsayi as "aberrant" (Salomonsen 1953), not only fails to deal with the suggestion of Voous (1947) that ramsayi represents an early invasion of the Philippines, but also misses the point that maculatus is not geographically interposed between the two forms it is supposed to bridge. It is worth noting that in the paper in which both ramsayi and fulvifasciatus were first established, the formal description of ramsayi compared it to temminckii rather than to maculatus (Hargitt 1881).</v>
          </cell>
        </row>
        <row r="4329">
          <cell r="C4329" t="str">
            <v>Brown-capped Woodpecker</v>
          </cell>
          <cell r="D4329" t="str">
            <v>Dendrocopos nanus</v>
          </cell>
          <cell r="E4329" t="str">
            <v>(Vigors, 1832)</v>
          </cell>
          <cell r="F4329" t="str">
            <v>R</v>
          </cell>
          <cell r="G4329" t="str">
            <v>LC</v>
          </cell>
          <cell r="Q4329" t="str">
            <v>Y</v>
          </cell>
          <cell r="W4329" t="str">
            <v>Brown-capped Pygmy Woodpecker (15)</v>
          </cell>
        </row>
        <row r="4330">
          <cell r="C4330" t="str">
            <v>Sunda Woodpecker</v>
          </cell>
          <cell r="D4330" t="str">
            <v>Dendrocopos moluccensis</v>
          </cell>
          <cell r="E4330" t="str">
            <v>(Gmelin, 1788)</v>
          </cell>
          <cell r="F4330" t="str">
            <v>R</v>
          </cell>
          <cell r="G4330" t="str">
            <v>LC</v>
          </cell>
          <cell r="Q4330" t="str">
            <v>Y</v>
          </cell>
          <cell r="W4330" t="str">
            <v>Sunda Pygmy Woodpecker (15)</v>
          </cell>
        </row>
        <row r="4331">
          <cell r="C4331" t="str">
            <v>Grey-capped Woodpecker</v>
          </cell>
          <cell r="D4331" t="str">
            <v>Dendrocopos canicapillus</v>
          </cell>
          <cell r="E4331" t="str">
            <v>(Blyth, 1845)</v>
          </cell>
          <cell r="F4331" t="str">
            <v>R</v>
          </cell>
          <cell r="G4331" t="str">
            <v>LC</v>
          </cell>
          <cell r="Q4331" t="str">
            <v>Y</v>
          </cell>
          <cell r="W4331" t="str">
            <v>Grey-capped Pygmy Woodpecker (15)</v>
          </cell>
        </row>
        <row r="4332">
          <cell r="C4332" t="str">
            <v>Pygmy Woodpecker</v>
          </cell>
          <cell r="D4332" t="str">
            <v>Dendrocopos kizuki</v>
          </cell>
          <cell r="E4332" t="str">
            <v>(Temminck, 1836)</v>
          </cell>
          <cell r="F4332" t="str">
            <v>R</v>
          </cell>
          <cell r="G4332" t="str">
            <v>LC</v>
          </cell>
          <cell r="Q4332" t="str">
            <v>Y</v>
          </cell>
          <cell r="W4332" t="str">
            <v>Japanese Pygmy Woodpecker (15)</v>
          </cell>
        </row>
        <row r="4333">
          <cell r="C4333" t="str">
            <v>Lesser Spotted Woodpecker</v>
          </cell>
          <cell r="D4333" t="str">
            <v>Dendrocopos minor</v>
          </cell>
          <cell r="E4333" t="str">
            <v>(Linnaeus, 1758)</v>
          </cell>
          <cell r="F4333" t="str">
            <v>R</v>
          </cell>
          <cell r="G4333" t="str">
            <v>LC</v>
          </cell>
          <cell r="H4333" t="str">
            <v>Y</v>
          </cell>
          <cell r="M4333" t="str">
            <v>Y</v>
          </cell>
          <cell r="Q4333" t="str">
            <v>Y</v>
          </cell>
        </row>
        <row r="4334">
          <cell r="C4334" t="str">
            <v>Brown-fronted Woodpecker</v>
          </cell>
          <cell r="D4334" t="str">
            <v>Dendrocopos auriceps</v>
          </cell>
          <cell r="E4334" t="str">
            <v>(Vigors, 1831)</v>
          </cell>
          <cell r="F4334" t="str">
            <v>R</v>
          </cell>
          <cell r="G4334" t="str">
            <v>LC</v>
          </cell>
          <cell r="Q4334" t="str">
            <v>Y</v>
          </cell>
        </row>
        <row r="4335">
          <cell r="C4335" t="str">
            <v>Fulvous-breasted Woodpecker</v>
          </cell>
          <cell r="D4335" t="str">
            <v>Dendrocopos macei</v>
          </cell>
          <cell r="E4335" t="str">
            <v>(Vieillot, 1818)</v>
          </cell>
          <cell r="F4335" t="str">
            <v>R</v>
          </cell>
          <cell r="G4335" t="str">
            <v>LC</v>
          </cell>
          <cell r="Q4335" t="str">
            <v>Y</v>
          </cell>
        </row>
        <row r="4336">
          <cell r="C4336" t="str">
            <v>Stripe-breasted Woodpecker</v>
          </cell>
          <cell r="D4336" t="str">
            <v>Dendrocopos atratus</v>
          </cell>
          <cell r="E4336" t="str">
            <v>(Blyth, 1849)</v>
          </cell>
          <cell r="F4336" t="str">
            <v>R</v>
          </cell>
          <cell r="G4336" t="str">
            <v>LC</v>
          </cell>
          <cell r="Q4336" t="str">
            <v>Y</v>
          </cell>
        </row>
        <row r="4337">
          <cell r="C4337" t="str">
            <v>Yellow-crowned Woodpecker</v>
          </cell>
          <cell r="D4337" t="str">
            <v>Dendrocopos mahrattensis</v>
          </cell>
          <cell r="E4337" t="str">
            <v>(Latham, 1801)</v>
          </cell>
          <cell r="F4337" t="str">
            <v>R</v>
          </cell>
          <cell r="G4337" t="str">
            <v>LC</v>
          </cell>
          <cell r="Q4337" t="str">
            <v>Y</v>
          </cell>
        </row>
        <row r="4338">
          <cell r="C4338" t="str">
            <v>Arabian Woodpecker</v>
          </cell>
          <cell r="D4338" t="str">
            <v>Dendrocopos dorae</v>
          </cell>
          <cell r="E4338" t="str">
            <v>(Bates &amp; Kinnear, 1935)</v>
          </cell>
          <cell r="F4338" t="str">
            <v>R</v>
          </cell>
          <cell r="G4338" t="str">
            <v>VU</v>
          </cell>
          <cell r="N4338" t="str">
            <v>Y</v>
          </cell>
          <cell r="Q4338" t="str">
            <v>Y</v>
          </cell>
          <cell r="V4338" t="str">
            <v>Picoides dorae (7)</v>
          </cell>
        </row>
        <row r="4339">
          <cell r="C4339" t="str">
            <v>Rufous-bellied Woodpecker</v>
          </cell>
          <cell r="D4339" t="str">
            <v>Dendrocopos hyperythrus</v>
          </cell>
          <cell r="E4339" t="str">
            <v>(Vigors, 1831)</v>
          </cell>
          <cell r="F4339" t="str">
            <v>R</v>
          </cell>
          <cell r="G4339" t="str">
            <v>LC</v>
          </cell>
          <cell r="Q4339" t="str">
            <v>Y</v>
          </cell>
        </row>
        <row r="4340">
          <cell r="C4340" t="str">
            <v>Crimson-breasted Woodpecker</v>
          </cell>
          <cell r="D4340" t="str">
            <v>Dendrocopos cathpharius</v>
          </cell>
          <cell r="E4340" t="str">
            <v>(Blyth, 1843)</v>
          </cell>
          <cell r="F4340" t="str">
            <v>R</v>
          </cell>
          <cell r="G4340" t="str">
            <v>LC</v>
          </cell>
          <cell r="Q4340" t="str">
            <v>Y</v>
          </cell>
        </row>
        <row r="4341">
          <cell r="C4341" t="str">
            <v>Darjeeling Woodpecker</v>
          </cell>
          <cell r="D4341" t="str">
            <v>Dendrocopos darjellensis</v>
          </cell>
          <cell r="E4341" t="str">
            <v>(Blyth, 1845)</v>
          </cell>
          <cell r="F4341" t="str">
            <v>R</v>
          </cell>
          <cell r="G4341" t="str">
            <v>LC</v>
          </cell>
          <cell r="Q4341" t="str">
            <v>Y</v>
          </cell>
        </row>
        <row r="4342">
          <cell r="C4342" t="str">
            <v>Middle Spotted Woodpecker</v>
          </cell>
          <cell r="D4342" t="str">
            <v>Dendrocopos medius</v>
          </cell>
          <cell r="E4342" t="str">
            <v>(Linnaeus, 1758)</v>
          </cell>
          <cell r="F4342" t="str">
            <v>R</v>
          </cell>
          <cell r="G4342" t="str">
            <v>LC</v>
          </cell>
          <cell r="H4342" t="str">
            <v>Y</v>
          </cell>
          <cell r="M4342" t="str">
            <v>Y</v>
          </cell>
          <cell r="Q4342" t="str">
            <v>Y</v>
          </cell>
        </row>
        <row r="4343">
          <cell r="C4343" t="str">
            <v>White-backed Woodpecker</v>
          </cell>
          <cell r="D4343" t="str">
            <v>Dendrocopos leucotos</v>
          </cell>
          <cell r="E4343" t="str">
            <v>(Bechstein, 1803)</v>
          </cell>
          <cell r="F4343" t="str">
            <v>R</v>
          </cell>
          <cell r="G4343" t="str">
            <v>LC</v>
          </cell>
          <cell r="H4343" t="str">
            <v>Y</v>
          </cell>
          <cell r="M4343" t="str">
            <v>Y</v>
          </cell>
          <cell r="Q4343" t="str">
            <v>Y</v>
          </cell>
        </row>
        <row r="4344">
          <cell r="C4344" t="str">
            <v>Okinawa Woodpecker</v>
          </cell>
          <cell r="D4344" t="str">
            <v>Dendrocopos noguchii</v>
          </cell>
          <cell r="E4344" t="str">
            <v>(Seebohm, 1887)</v>
          </cell>
          <cell r="F4344" t="str">
            <v>R</v>
          </cell>
          <cell r="G4344" t="str">
            <v>CR</v>
          </cell>
          <cell r="Q4344" t="str">
            <v>Y</v>
          </cell>
          <cell r="V4344" t="str">
            <v>Sapheopipo noguchii (10)</v>
          </cell>
          <cell r="X4344" t="str">
            <v>Sapheopipo noguchii (Sibley and Monroe 1990, 1993) is placed in the genus Dendrocopos following Winkler et al. (2005).</v>
          </cell>
        </row>
        <row r="4345">
          <cell r="C4345" t="str">
            <v>Great Spotted Woodpecker</v>
          </cell>
          <cell r="D4345" t="str">
            <v>Dendrocopos major</v>
          </cell>
          <cell r="E4345" t="str">
            <v>(Linnaeus, 1758)</v>
          </cell>
          <cell r="F4345" t="str">
            <v>R</v>
          </cell>
          <cell r="G4345" t="str">
            <v>LC</v>
          </cell>
          <cell r="H4345" t="str">
            <v>Y</v>
          </cell>
          <cell r="I4345" t="str">
            <v>Y</v>
          </cell>
          <cell r="M4345" t="str">
            <v>Y</v>
          </cell>
          <cell r="Q4345" t="str">
            <v>Y</v>
          </cell>
        </row>
        <row r="4346">
          <cell r="C4346" t="str">
            <v>Syrian Woodpecker</v>
          </cell>
          <cell r="D4346" t="str">
            <v>Dendrocopos syriacus</v>
          </cell>
          <cell r="E4346" t="str">
            <v>(Ehrenberg, 1833)</v>
          </cell>
          <cell r="F4346" t="str">
            <v>R</v>
          </cell>
          <cell r="G4346" t="str">
            <v>LC</v>
          </cell>
          <cell r="H4346" t="str">
            <v>Y</v>
          </cell>
          <cell r="M4346" t="str">
            <v>Y</v>
          </cell>
          <cell r="Q4346" t="str">
            <v>Y</v>
          </cell>
        </row>
        <row r="4347">
          <cell r="C4347" t="str">
            <v>White-winged Woodpecker</v>
          </cell>
          <cell r="D4347" t="str">
            <v>Dendrocopos leucopterus</v>
          </cell>
          <cell r="E4347" t="str">
            <v>(Salvadori, 1870)</v>
          </cell>
          <cell r="F4347" t="str">
            <v>R</v>
          </cell>
          <cell r="G4347" t="str">
            <v>LC</v>
          </cell>
          <cell r="Q4347" t="str">
            <v>Y</v>
          </cell>
        </row>
        <row r="4348">
          <cell r="C4348" t="str">
            <v>Sind Woodpecker</v>
          </cell>
          <cell r="D4348" t="str">
            <v>Dendrocopos assimilis</v>
          </cell>
          <cell r="E4348" t="str">
            <v>(Blyth, 1849)</v>
          </cell>
          <cell r="F4348" t="str">
            <v>R</v>
          </cell>
          <cell r="G4348" t="str">
            <v>LC</v>
          </cell>
          <cell r="Q4348" t="str">
            <v>Y</v>
          </cell>
        </row>
        <row r="4349">
          <cell r="C4349" t="str">
            <v>Himalayan Woodpecker</v>
          </cell>
          <cell r="D4349" t="str">
            <v>Dendrocopos himalayensis</v>
          </cell>
          <cell r="E4349" t="str">
            <v>(Jardine &amp; Selby, 1835)</v>
          </cell>
          <cell r="F4349" t="str">
            <v>R</v>
          </cell>
          <cell r="G4349" t="str">
            <v>LC</v>
          </cell>
          <cell r="Q4349" t="str">
            <v>Y</v>
          </cell>
        </row>
        <row r="4350">
          <cell r="C4350" t="str">
            <v>Nuttall's Woodpecker</v>
          </cell>
          <cell r="D4350" t="str">
            <v>Picoides nuttallii</v>
          </cell>
          <cell r="E4350" t="str">
            <v>(Gambel, 1843)</v>
          </cell>
          <cell r="F4350" t="str">
            <v>R</v>
          </cell>
          <cell r="G4350" t="str">
            <v>LC</v>
          </cell>
          <cell r="I4350" t="str">
            <v>Y</v>
          </cell>
          <cell r="Q4350" t="str">
            <v>Y</v>
          </cell>
          <cell r="R4350" t="str">
            <v>Y</v>
          </cell>
        </row>
        <row r="4351">
          <cell r="C4351" t="str">
            <v>Ladder-backed Woodpecker</v>
          </cell>
          <cell r="D4351" t="str">
            <v>Picoides scalaris</v>
          </cell>
          <cell r="E4351" t="str">
            <v>(Wagler, 1829)</v>
          </cell>
          <cell r="F4351" t="str">
            <v>R</v>
          </cell>
          <cell r="G4351" t="str">
            <v>LC</v>
          </cell>
          <cell r="I4351" t="str">
            <v>Y</v>
          </cell>
          <cell r="Q4351" t="str">
            <v>Y</v>
          </cell>
          <cell r="R4351" t="str">
            <v>Y</v>
          </cell>
        </row>
        <row r="4352">
          <cell r="C4352" t="str">
            <v>Downy Woodpecker</v>
          </cell>
          <cell r="D4352" t="str">
            <v>Picoides pubescens</v>
          </cell>
          <cell r="E4352" t="str">
            <v>(Linnaeus, 1766)</v>
          </cell>
          <cell r="F4352" t="str">
            <v>R</v>
          </cell>
          <cell r="G4352" t="str">
            <v>LC</v>
          </cell>
          <cell r="I4352" t="str">
            <v>Y</v>
          </cell>
          <cell r="Q4352" t="str">
            <v>Y</v>
          </cell>
        </row>
        <row r="4353">
          <cell r="C4353" t="str">
            <v>Red-cockaded Woodpecker</v>
          </cell>
          <cell r="D4353" t="str">
            <v>Picoides borealis</v>
          </cell>
          <cell r="E4353" t="str">
            <v>(Vieillot, 1809)</v>
          </cell>
          <cell r="F4353" t="str">
            <v>R</v>
          </cell>
          <cell r="G4353" t="str">
            <v>VU</v>
          </cell>
          <cell r="I4353" t="str">
            <v>Y</v>
          </cell>
          <cell r="Q4353" t="str">
            <v>Y</v>
          </cell>
        </row>
        <row r="4354">
          <cell r="D4354" t="str">
            <v>Picoides stricklandi</v>
          </cell>
          <cell r="E4354" t="str">
            <v>(Malherbe, 1845)</v>
          </cell>
          <cell r="F4354" t="str">
            <v>NR</v>
          </cell>
          <cell r="G4354" t="str">
            <v>NR</v>
          </cell>
          <cell r="Q4354" t="str">
            <v>Y</v>
          </cell>
          <cell r="R4354" t="str">
            <v>Y</v>
          </cell>
          <cell r="X4354" t="str">
            <v>Picoides stricklandi (Sibley and Monroe 1990, 1993) has been split into P. stricklandi and P. arizonae following AOU (2000).</v>
          </cell>
        </row>
        <row r="4355">
          <cell r="C4355" t="str">
            <v>Strickland's Woodpecker</v>
          </cell>
          <cell r="D4355" t="str">
            <v>Picoides stricklandi</v>
          </cell>
          <cell r="E4355" t="str">
            <v>(Malherbe, 1845)</v>
          </cell>
          <cell r="F4355" t="str">
            <v>R</v>
          </cell>
          <cell r="G4355" t="str">
            <v>LC</v>
          </cell>
          <cell r="I4355" t="str">
            <v>Y</v>
          </cell>
          <cell r="X4355" t="str">
            <v>Picoides stricklandi (Sibley and Monroe 1990, 1993) has been split into P. stricklandi and P. arizonae following AOU (2000).</v>
          </cell>
        </row>
        <row r="4356">
          <cell r="C4356" t="str">
            <v>Arizona Woodpecker</v>
          </cell>
          <cell r="D4356" t="str">
            <v>Picoides arizonae</v>
          </cell>
          <cell r="E4356" t="str">
            <v>(Hargitt, 1886)</v>
          </cell>
          <cell r="F4356" t="str">
            <v>R</v>
          </cell>
          <cell r="G4356" t="str">
            <v>LC</v>
          </cell>
          <cell r="I4356" t="str">
            <v>Y</v>
          </cell>
          <cell r="X4356" t="str">
            <v>Picoides stricklandi (Sibley and Monroe 1990, 1993) has been split into P. stricklandi and P. arizonae following AOU (2000).</v>
          </cell>
        </row>
        <row r="4357">
          <cell r="C4357" t="str">
            <v>Hairy Woodpecker</v>
          </cell>
          <cell r="D4357" t="str">
            <v>Picoides villosus</v>
          </cell>
          <cell r="E4357" t="str">
            <v>(Linnaeus, 1766)</v>
          </cell>
          <cell r="F4357" t="str">
            <v>R</v>
          </cell>
          <cell r="G4357" t="str">
            <v>LC</v>
          </cell>
          <cell r="I4357" t="str">
            <v>Y</v>
          </cell>
          <cell r="Q4357" t="str">
            <v>Y</v>
          </cell>
          <cell r="R4357" t="str">
            <v>Y</v>
          </cell>
        </row>
        <row r="4358">
          <cell r="C4358" t="str">
            <v>White-headed Woodpecker</v>
          </cell>
          <cell r="D4358" t="str">
            <v>Picoides albolarvatus</v>
          </cell>
          <cell r="E4358" t="str">
            <v>(Cassin, 1850)</v>
          </cell>
          <cell r="F4358" t="str">
            <v>R</v>
          </cell>
          <cell r="G4358" t="str">
            <v>LC</v>
          </cell>
          <cell r="I4358" t="str">
            <v>Y</v>
          </cell>
          <cell r="Q4358" t="str">
            <v>Y</v>
          </cell>
        </row>
        <row r="4359">
          <cell r="D4359" t="str">
            <v>Picoides tridactylus</v>
          </cell>
          <cell r="E4359" t="str">
            <v>(Linnaeus, 1758)</v>
          </cell>
          <cell r="F4359" t="str">
            <v>NR</v>
          </cell>
          <cell r="G4359" t="str">
            <v>NR</v>
          </cell>
          <cell r="Q4359" t="str">
            <v>Y</v>
          </cell>
          <cell r="X4359" t="str">
            <v>Picoides tridactylus (Sibley and Monroe 1990, 1993) has been split into P. tridactylus and P. dorsalis following AOU (2003).</v>
          </cell>
        </row>
        <row r="4360">
          <cell r="C4360" t="str">
            <v>Eurasian Three-toed Woodpecker</v>
          </cell>
          <cell r="D4360" t="str">
            <v>Picoides tridactylus</v>
          </cell>
          <cell r="E4360" t="str">
            <v>(Linnaeus, 1758)</v>
          </cell>
          <cell r="F4360" t="str">
            <v>R</v>
          </cell>
          <cell r="G4360" t="str">
            <v>LC</v>
          </cell>
          <cell r="H4360" t="str">
            <v>Y</v>
          </cell>
          <cell r="M4360" t="str">
            <v>Y</v>
          </cell>
          <cell r="W4360" t="str">
            <v>Three-toed Woodpecker (1); Three-toed Woodpecker (6)</v>
          </cell>
          <cell r="X4360" t="str">
            <v>Picoides tridactylus (Sibley and Monroe 1990, 1993) has been split into P. tridactylus and P. dorsalis following AOU (2003).</v>
          </cell>
        </row>
        <row r="4361">
          <cell r="C4361" t="str">
            <v>American Three-toed Woodpecker</v>
          </cell>
          <cell r="D4361" t="str">
            <v>Picoides dorsalis</v>
          </cell>
          <cell r="E4361" t="str">
            <v>Baird, 1858</v>
          </cell>
          <cell r="F4361" t="str">
            <v>R</v>
          </cell>
          <cell r="G4361" t="str">
            <v>LC</v>
          </cell>
          <cell r="I4361" t="str">
            <v>Y</v>
          </cell>
          <cell r="X4361" t="str">
            <v>Picoides tridactylus (Sibley and Monroe 1990, 1993) has been split into P. tridactylus and P. dorsalis following AOU (2003).</v>
          </cell>
        </row>
        <row r="4362">
          <cell r="C4362" t="str">
            <v>Black-backed Woodpecker</v>
          </cell>
          <cell r="D4362" t="str">
            <v>Picoides arcticus</v>
          </cell>
          <cell r="E4362" t="str">
            <v>(Swainson, 1832)</v>
          </cell>
          <cell r="F4362" t="str">
            <v>R</v>
          </cell>
          <cell r="G4362" t="str">
            <v>LC</v>
          </cell>
          <cell r="I4362" t="str">
            <v>Y</v>
          </cell>
          <cell r="Q4362" t="str">
            <v>Y</v>
          </cell>
        </row>
        <row r="4363">
          <cell r="C4363" t="str">
            <v>Smoky-brown Woodpecker</v>
          </cell>
          <cell r="D4363" t="str">
            <v>Picoides fumigatus</v>
          </cell>
          <cell r="E4363" t="str">
            <v>(D'Orbigny, 1840)</v>
          </cell>
          <cell r="F4363" t="str">
            <v>R</v>
          </cell>
          <cell r="G4363" t="str">
            <v>LC</v>
          </cell>
          <cell r="I4363" t="str">
            <v>Y</v>
          </cell>
          <cell r="P4363" t="str">
            <v>Y</v>
          </cell>
          <cell r="Q4363" t="str">
            <v>Y</v>
          </cell>
          <cell r="R4363" t="str">
            <v>Y</v>
          </cell>
          <cell r="X4363" t="str">
            <v xml:space="preserve">Transferred from the genus Venilornis to the genus Picoides in accordance with SACC (2007). </v>
          </cell>
        </row>
        <row r="4364">
          <cell r="C4364" t="str">
            <v>Striped Woodpecker</v>
          </cell>
          <cell r="D4364" t="str">
            <v>Veniliornis lignarius</v>
          </cell>
          <cell r="E4364" t="str">
            <v>(Molina, 1782)</v>
          </cell>
          <cell r="F4364" t="str">
            <v>R</v>
          </cell>
          <cell r="G4364" t="str">
            <v>LC</v>
          </cell>
          <cell r="P4364" t="str">
            <v>Y</v>
          </cell>
          <cell r="Q4364" t="str">
            <v>Y</v>
          </cell>
          <cell r="R4364" t="str">
            <v>Y</v>
          </cell>
          <cell r="X4364" t="str">
            <v xml:space="preserve">Transferred from the genus Picoides to the genus Veniliornis in accordance with SACC (2007). </v>
          </cell>
        </row>
        <row r="4365">
          <cell r="C4365" t="str">
            <v>Checkered Woodpecker</v>
          </cell>
          <cell r="D4365" t="str">
            <v>Veniliornis mixtus</v>
          </cell>
          <cell r="E4365" t="str">
            <v>(Boddaert, 1783)</v>
          </cell>
          <cell r="F4365" t="str">
            <v>R</v>
          </cell>
          <cell r="G4365" t="str">
            <v>LC</v>
          </cell>
          <cell r="P4365" t="str">
            <v>Y</v>
          </cell>
          <cell r="Q4365" t="str">
            <v>Y</v>
          </cell>
          <cell r="R4365" t="str">
            <v>Y</v>
          </cell>
          <cell r="X4365" t="str">
            <v xml:space="preserve">Transferred from the genus Picoides to the genus Veniliornis in accordance with SACC (2007). </v>
          </cell>
        </row>
        <row r="4366">
          <cell r="C4366" t="str">
            <v>Scarlet-backed Woodpecker</v>
          </cell>
          <cell r="D4366" t="str">
            <v>Veniliornis callonotus</v>
          </cell>
          <cell r="E4366" t="str">
            <v>(Waterhouse, 1841)</v>
          </cell>
          <cell r="F4366" t="str">
            <v>R</v>
          </cell>
          <cell r="G4366" t="str">
            <v>LC</v>
          </cell>
          <cell r="P4366" t="str">
            <v>Y</v>
          </cell>
          <cell r="Q4366" t="str">
            <v>Y</v>
          </cell>
          <cell r="R4366" t="str">
            <v>Y</v>
          </cell>
        </row>
        <row r="4367">
          <cell r="C4367" t="str">
            <v>Yellow-vented Woodpecker</v>
          </cell>
          <cell r="D4367" t="str">
            <v>Veniliornis dignus</v>
          </cell>
          <cell r="E4367" t="str">
            <v>(Sclater &amp; Salvin, 1877)</v>
          </cell>
          <cell r="F4367" t="str">
            <v>R</v>
          </cell>
          <cell r="G4367" t="str">
            <v>LC</v>
          </cell>
          <cell r="P4367" t="str">
            <v>Y</v>
          </cell>
          <cell r="Q4367" t="str">
            <v>Y</v>
          </cell>
          <cell r="R4367" t="str">
            <v>Y</v>
          </cell>
        </row>
        <row r="4368">
          <cell r="C4368" t="str">
            <v>Bar-bellied Woodpecker</v>
          </cell>
          <cell r="D4368" t="str">
            <v>Veniliornis nigriceps</v>
          </cell>
          <cell r="E4368" t="str">
            <v>(D'Orbigny, 1840)</v>
          </cell>
          <cell r="F4368" t="str">
            <v>R</v>
          </cell>
          <cell r="G4368" t="str">
            <v>LC</v>
          </cell>
          <cell r="P4368" t="str">
            <v>Y</v>
          </cell>
          <cell r="Q4368" t="str">
            <v>Y</v>
          </cell>
          <cell r="R4368" t="str">
            <v>Y</v>
          </cell>
        </row>
        <row r="4369">
          <cell r="C4369" t="str">
            <v>Little Woodpecker</v>
          </cell>
          <cell r="D4369" t="str">
            <v>Veniliornis passerinus</v>
          </cell>
          <cell r="E4369" t="str">
            <v>(Linnaeus, 1766)</v>
          </cell>
          <cell r="F4369" t="str">
            <v>R</v>
          </cell>
          <cell r="G4369" t="str">
            <v>LC</v>
          </cell>
          <cell r="P4369" t="str">
            <v>Y</v>
          </cell>
          <cell r="Q4369" t="str">
            <v>Y</v>
          </cell>
          <cell r="R4369" t="str">
            <v>Y</v>
          </cell>
        </row>
        <row r="4370">
          <cell r="C4370" t="str">
            <v>Dot-fronted Woodpecker</v>
          </cell>
          <cell r="D4370" t="str">
            <v>Veniliornis frontalis</v>
          </cell>
          <cell r="E4370" t="str">
            <v>(Cabanis, 1883)</v>
          </cell>
          <cell r="F4370" t="str">
            <v>R</v>
          </cell>
          <cell r="G4370" t="str">
            <v>LC</v>
          </cell>
          <cell r="P4370" t="str">
            <v>Y</v>
          </cell>
          <cell r="Q4370" t="str">
            <v>Y</v>
          </cell>
          <cell r="R4370" t="str">
            <v>Y</v>
          </cell>
        </row>
        <row r="4371">
          <cell r="C4371" t="str">
            <v>White-spotted Woodpecker</v>
          </cell>
          <cell r="D4371" t="str">
            <v>Veniliornis spilogaster</v>
          </cell>
          <cell r="E4371" t="str">
            <v>(Wagler, 1827)</v>
          </cell>
          <cell r="F4371" t="str">
            <v>R</v>
          </cell>
          <cell r="G4371" t="str">
            <v>LC</v>
          </cell>
          <cell r="P4371" t="str">
            <v>Y</v>
          </cell>
          <cell r="Q4371" t="str">
            <v>Y</v>
          </cell>
          <cell r="R4371" t="str">
            <v>Y</v>
          </cell>
        </row>
        <row r="4372">
          <cell r="C4372" t="str">
            <v>Blood-coloured Woodpecker</v>
          </cell>
          <cell r="D4372" t="str">
            <v>Veniliornis sanguineus</v>
          </cell>
          <cell r="E4372" t="str">
            <v>(Lichtenstein, 1793)</v>
          </cell>
          <cell r="F4372" t="str">
            <v>R</v>
          </cell>
          <cell r="G4372" t="str">
            <v>LC</v>
          </cell>
          <cell r="P4372" t="str">
            <v>Y</v>
          </cell>
          <cell r="Q4372" t="str">
            <v>Y</v>
          </cell>
          <cell r="R4372" t="str">
            <v>Y</v>
          </cell>
          <cell r="W4372" t="str">
            <v>Blood-colored Woodpecker (9); Blood-colored Woodpecker (10); Blood-colored Woodpecker (11); Blood-colored Woodpecker (15)</v>
          </cell>
        </row>
        <row r="4373">
          <cell r="C4373" t="str">
            <v>Red-rumped Woodpecker</v>
          </cell>
          <cell r="D4373" t="str">
            <v>Veniliornis kirkii</v>
          </cell>
          <cell r="E4373" t="str">
            <v>(Malherbe, 1845)</v>
          </cell>
          <cell r="F4373" t="str">
            <v>R</v>
          </cell>
          <cell r="G4373" t="str">
            <v>LC</v>
          </cell>
          <cell r="I4373" t="str">
            <v>Y</v>
          </cell>
          <cell r="P4373" t="str">
            <v>Y</v>
          </cell>
          <cell r="Q4373" t="str">
            <v>Y</v>
          </cell>
          <cell r="R4373" t="str">
            <v>Y</v>
          </cell>
        </row>
        <row r="4374">
          <cell r="C4374" t="str">
            <v>Choco Woodpecker</v>
          </cell>
          <cell r="D4374" t="str">
            <v>Veniliornis chocoensis</v>
          </cell>
          <cell r="E4374" t="str">
            <v>Todd, 1919</v>
          </cell>
          <cell r="F4374" t="str">
            <v>R</v>
          </cell>
          <cell r="G4374" t="str">
            <v>NT</v>
          </cell>
          <cell r="P4374" t="str">
            <v>Y</v>
          </cell>
          <cell r="Q4374" t="str">
            <v>Y</v>
          </cell>
          <cell r="W4374" t="str">
            <v>Chocó Woodpecker (14)</v>
          </cell>
        </row>
        <row r="4375">
          <cell r="C4375" t="str">
            <v>Golden-collared Woodpecker</v>
          </cell>
          <cell r="D4375" t="str">
            <v>Veniliornis cassini</v>
          </cell>
          <cell r="E4375" t="str">
            <v>(Malherbe, 1862)</v>
          </cell>
          <cell r="F4375" t="str">
            <v>R</v>
          </cell>
          <cell r="G4375" t="str">
            <v>LC</v>
          </cell>
          <cell r="P4375" t="str">
            <v>Y</v>
          </cell>
          <cell r="Q4375" t="str">
            <v>Y</v>
          </cell>
          <cell r="R4375" t="str">
            <v>Y</v>
          </cell>
        </row>
        <row r="4376">
          <cell r="C4376" t="str">
            <v>Red-stained Woodpecker</v>
          </cell>
          <cell r="D4376" t="str">
            <v>Veniliornis affinis</v>
          </cell>
          <cell r="E4376" t="str">
            <v>(Swainson, 1821)</v>
          </cell>
          <cell r="F4376" t="str">
            <v>R</v>
          </cell>
          <cell r="G4376" t="str">
            <v>LC</v>
          </cell>
          <cell r="P4376" t="str">
            <v>Y</v>
          </cell>
          <cell r="Q4376" t="str">
            <v>Y</v>
          </cell>
          <cell r="R4376" t="str">
            <v>Y</v>
          </cell>
        </row>
        <row r="4377">
          <cell r="C4377" t="str">
            <v>Yellow-eared Woodpecker</v>
          </cell>
          <cell r="D4377" t="str">
            <v>Veniliornis maculifrons</v>
          </cell>
          <cell r="E4377" t="str">
            <v>(Spix, 1824)</v>
          </cell>
          <cell r="F4377" t="str">
            <v>R</v>
          </cell>
          <cell r="G4377" t="str">
            <v>LC</v>
          </cell>
          <cell r="P4377" t="str">
            <v>Y</v>
          </cell>
          <cell r="Q4377" t="str">
            <v>Y</v>
          </cell>
          <cell r="R4377" t="str">
            <v>Y</v>
          </cell>
        </row>
        <row r="4378">
          <cell r="C4378" t="str">
            <v>Rufous-winged Woodpecker</v>
          </cell>
          <cell r="D4378" t="str">
            <v>Piculus simplex</v>
          </cell>
          <cell r="E4378" t="str">
            <v>(Salvin, 1870)</v>
          </cell>
          <cell r="F4378" t="str">
            <v>R</v>
          </cell>
          <cell r="G4378" t="str">
            <v>LC</v>
          </cell>
          <cell r="I4378" t="str">
            <v>Y</v>
          </cell>
          <cell r="Q4378" t="str">
            <v>Y</v>
          </cell>
          <cell r="R4378" t="str">
            <v>Y</v>
          </cell>
        </row>
        <row r="4379">
          <cell r="C4379" t="str">
            <v>Stripe-cheeked Woodpecker</v>
          </cell>
          <cell r="D4379" t="str">
            <v>Piculus callopterus</v>
          </cell>
          <cell r="E4379" t="str">
            <v>(Lawrence, 1862)</v>
          </cell>
          <cell r="F4379" t="str">
            <v>R</v>
          </cell>
          <cell r="G4379" t="str">
            <v>LC</v>
          </cell>
          <cell r="I4379" t="str">
            <v>Y</v>
          </cell>
          <cell r="Q4379" t="str">
            <v>Y</v>
          </cell>
        </row>
        <row r="4380">
          <cell r="C4380" t="str">
            <v>Lita Woodpecker</v>
          </cell>
          <cell r="D4380" t="str">
            <v>Piculus litae</v>
          </cell>
          <cell r="E4380" t="str">
            <v>(Rothschild, 1901)</v>
          </cell>
          <cell r="F4380" t="str">
            <v>R</v>
          </cell>
          <cell r="G4380" t="str">
            <v>LC</v>
          </cell>
          <cell r="P4380" t="str">
            <v>Y</v>
          </cell>
          <cell r="Q4380" t="str">
            <v>Y</v>
          </cell>
        </row>
        <row r="4381">
          <cell r="C4381" t="str">
            <v>White-throated Woodpecker</v>
          </cell>
          <cell r="D4381" t="str">
            <v>Piculus leucolaemus</v>
          </cell>
          <cell r="E4381" t="str">
            <v>(Natterer &amp; Malherbe, 1845)</v>
          </cell>
          <cell r="F4381" t="str">
            <v>R</v>
          </cell>
          <cell r="G4381" t="str">
            <v>LC</v>
          </cell>
          <cell r="P4381" t="str">
            <v>Y</v>
          </cell>
          <cell r="Q4381" t="str">
            <v>Y</v>
          </cell>
          <cell r="R4381" t="str">
            <v>Y</v>
          </cell>
        </row>
        <row r="4382">
          <cell r="C4382" t="str">
            <v>Yellow-throated Woodpecker</v>
          </cell>
          <cell r="D4382" t="str">
            <v>Piculus flavigula</v>
          </cell>
          <cell r="E4382" t="str">
            <v>(Boddaert, 1783)</v>
          </cell>
          <cell r="F4382" t="str">
            <v>R</v>
          </cell>
          <cell r="G4382" t="str">
            <v>LC</v>
          </cell>
          <cell r="P4382" t="str">
            <v>Y</v>
          </cell>
          <cell r="Q4382" t="str">
            <v>Y</v>
          </cell>
          <cell r="R4382" t="str">
            <v>Y</v>
          </cell>
        </row>
        <row r="4383">
          <cell r="C4383" t="str">
            <v>Golden-green Woodpecker</v>
          </cell>
          <cell r="D4383" t="str">
            <v>Piculus chrysochloros</v>
          </cell>
          <cell r="E4383" t="str">
            <v>(Vieillot, 1818)</v>
          </cell>
          <cell r="F4383" t="str">
            <v>R</v>
          </cell>
          <cell r="G4383" t="str">
            <v>LC</v>
          </cell>
          <cell r="I4383" t="str">
            <v>Y</v>
          </cell>
          <cell r="P4383" t="str">
            <v>Y</v>
          </cell>
          <cell r="Q4383" t="str">
            <v>Y</v>
          </cell>
          <cell r="R4383" t="str">
            <v>Y</v>
          </cell>
        </row>
        <row r="4384">
          <cell r="C4384" t="str">
            <v>White-browed Woodpecker</v>
          </cell>
          <cell r="D4384" t="str">
            <v>Piculus aurulentus</v>
          </cell>
          <cell r="E4384" t="str">
            <v>(Temminck, 1823)</v>
          </cell>
          <cell r="F4384" t="str">
            <v>R</v>
          </cell>
          <cell r="G4384" t="str">
            <v>NT</v>
          </cell>
          <cell r="P4384" t="str">
            <v>Y</v>
          </cell>
          <cell r="Q4384" t="str">
            <v>Y</v>
          </cell>
          <cell r="R4384" t="str">
            <v>Y</v>
          </cell>
          <cell r="W4384" t="str">
            <v>Yellow-browed Woodpecker (10); Yellow-browed Woodpecker (11); Yellow-browed Woodpecker (15)</v>
          </cell>
        </row>
        <row r="4385">
          <cell r="C4385" t="str">
            <v>Grey-crowned Woodpecker</v>
          </cell>
          <cell r="D4385" t="str">
            <v>Colaptes auricularis</v>
          </cell>
          <cell r="E4385" t="str">
            <v>(Salvin &amp; Godman, 1889)</v>
          </cell>
          <cell r="F4385" t="str">
            <v>R</v>
          </cell>
          <cell r="G4385" t="str">
            <v>LC</v>
          </cell>
          <cell r="I4385" t="str">
            <v>Y</v>
          </cell>
          <cell r="Q4385" t="str">
            <v>Y</v>
          </cell>
          <cell r="R4385" t="str">
            <v>Y</v>
          </cell>
          <cell r="W4385" t="str">
            <v>Gray-crowned Woodpecker (2)</v>
          </cell>
          <cell r="X4385" t="str">
            <v xml:space="preserve">Transferred from the genus Piculus to the genus Colaptes in accordance with SACC (2007). </v>
          </cell>
        </row>
        <row r="4386">
          <cell r="C4386" t="str">
            <v>Golden-olive Woodpecker</v>
          </cell>
          <cell r="D4386" t="str">
            <v>Colaptes rubiginosus</v>
          </cell>
          <cell r="E4386" t="str">
            <v>(Swainson, 1820)</v>
          </cell>
          <cell r="F4386" t="str">
            <v>R</v>
          </cell>
          <cell r="G4386" t="str">
            <v>LC</v>
          </cell>
          <cell r="I4386" t="str">
            <v>Y</v>
          </cell>
          <cell r="P4386" t="str">
            <v>Y</v>
          </cell>
          <cell r="Q4386" t="str">
            <v>Y</v>
          </cell>
          <cell r="R4386" t="str">
            <v>Y</v>
          </cell>
          <cell r="X4386" t="str">
            <v xml:space="preserve">Transferred from the genus Piculus to the genus Colaptes in accordance with SACC (2007). </v>
          </cell>
        </row>
        <row r="4387">
          <cell r="C4387" t="str">
            <v>Crimson-mantled Woodpecker</v>
          </cell>
          <cell r="D4387" t="str">
            <v>Colaptes rivolii</v>
          </cell>
          <cell r="E4387" t="str">
            <v>(Boissonneau, 1840)</v>
          </cell>
          <cell r="F4387" t="str">
            <v>R</v>
          </cell>
          <cell r="G4387" t="str">
            <v>LC</v>
          </cell>
          <cell r="P4387" t="str">
            <v>Y</v>
          </cell>
          <cell r="Q4387" t="str">
            <v>Y</v>
          </cell>
          <cell r="R4387" t="str">
            <v>Y</v>
          </cell>
          <cell r="X4387" t="str">
            <v xml:space="preserve">Transferred from the genus Piculus to the genus Colaptes in accordance with SACC (2007). </v>
          </cell>
        </row>
        <row r="4388">
          <cell r="C4388" t="str">
            <v>Black-necked Woodpecker</v>
          </cell>
          <cell r="D4388" t="str">
            <v>Colaptes atricollis</v>
          </cell>
          <cell r="E4388" t="str">
            <v>(Malherbe, 1850)</v>
          </cell>
          <cell r="F4388" t="str">
            <v>R</v>
          </cell>
          <cell r="G4388" t="str">
            <v>LC</v>
          </cell>
          <cell r="P4388" t="str">
            <v>Y</v>
          </cell>
          <cell r="Q4388" t="str">
            <v>Y</v>
          </cell>
          <cell r="R4388" t="str">
            <v>Y</v>
          </cell>
        </row>
        <row r="4389">
          <cell r="C4389" t="str">
            <v>Spot-breasted Woodpecker</v>
          </cell>
          <cell r="D4389" t="str">
            <v>Colaptes punctigula</v>
          </cell>
          <cell r="E4389" t="str">
            <v>(Boddaert, 1783)</v>
          </cell>
          <cell r="F4389" t="str">
            <v>R</v>
          </cell>
          <cell r="G4389" t="str">
            <v>LC</v>
          </cell>
          <cell r="I4389" t="str">
            <v>Y</v>
          </cell>
          <cell r="P4389" t="str">
            <v>Y</v>
          </cell>
          <cell r="Q4389" t="str">
            <v>Y</v>
          </cell>
          <cell r="R4389" t="str">
            <v>Y</v>
          </cell>
        </row>
        <row r="4390">
          <cell r="C4390" t="str">
            <v>Green-barred Woodpecker</v>
          </cell>
          <cell r="D4390" t="str">
            <v>Colaptes melanochloros</v>
          </cell>
          <cell r="E4390" t="str">
            <v>(Gmelin, 1788)</v>
          </cell>
          <cell r="F4390" t="str">
            <v>R</v>
          </cell>
          <cell r="G4390" t="str">
            <v>LC</v>
          </cell>
          <cell r="P4390" t="str">
            <v>Y</v>
          </cell>
          <cell r="Q4390" t="str">
            <v>Y</v>
          </cell>
          <cell r="R4390" t="str">
            <v>Y</v>
          </cell>
        </row>
        <row r="4391">
          <cell r="C4391" t="str">
            <v>Northern Flicker</v>
          </cell>
          <cell r="D4391" t="str">
            <v>Colaptes auratus</v>
          </cell>
          <cell r="E4391" t="str">
            <v>(Linnaeus, 1758)</v>
          </cell>
          <cell r="F4391" t="str">
            <v>R</v>
          </cell>
          <cell r="G4391" t="str">
            <v>LC</v>
          </cell>
          <cell r="H4391" t="str">
            <v>Y</v>
          </cell>
          <cell r="I4391" t="str">
            <v>Y</v>
          </cell>
          <cell r="M4391" t="str">
            <v>Y</v>
          </cell>
          <cell r="Q4391" t="str">
            <v>Y</v>
          </cell>
          <cell r="R4391" t="str">
            <v>Y</v>
          </cell>
          <cell r="W4391" t="str">
            <v>Yellow-shafted Flicker (6)</v>
          </cell>
        </row>
        <row r="4392">
          <cell r="C4392" t="str">
            <v>Gilded Flicker</v>
          </cell>
          <cell r="D4392" t="str">
            <v>Colaptes chrysoides</v>
          </cell>
          <cell r="E4392" t="str">
            <v>(Malherbe, 1852)</v>
          </cell>
          <cell r="F4392" t="str">
            <v>R</v>
          </cell>
          <cell r="G4392" t="str">
            <v>LC</v>
          </cell>
          <cell r="I4392" t="str">
            <v>Y</v>
          </cell>
          <cell r="Q4392" t="str">
            <v>Y</v>
          </cell>
        </row>
        <row r="4393">
          <cell r="C4393" t="str">
            <v>Fernandina's Flicker</v>
          </cell>
          <cell r="D4393" t="str">
            <v>Colaptes fernandinae</v>
          </cell>
          <cell r="E4393" t="str">
            <v>Vigors, 1827</v>
          </cell>
          <cell r="F4393" t="str">
            <v>R</v>
          </cell>
          <cell r="G4393" t="str">
            <v>VU</v>
          </cell>
          <cell r="I4393" t="str">
            <v>Y</v>
          </cell>
          <cell r="Q4393" t="str">
            <v>Y</v>
          </cell>
          <cell r="R4393" t="str">
            <v>Y</v>
          </cell>
        </row>
        <row r="4394">
          <cell r="C4394" t="str">
            <v>Chilean Flicker</v>
          </cell>
          <cell r="D4394" t="str">
            <v>Colaptes pitius</v>
          </cell>
          <cell r="E4394" t="str">
            <v>(Molina, 1782)</v>
          </cell>
          <cell r="F4394" t="str">
            <v>R</v>
          </cell>
          <cell r="G4394" t="str">
            <v>LC</v>
          </cell>
          <cell r="P4394" t="str">
            <v>Y</v>
          </cell>
          <cell r="Q4394" t="str">
            <v>Y</v>
          </cell>
          <cell r="R4394" t="str">
            <v>Y</v>
          </cell>
        </row>
        <row r="4395">
          <cell r="C4395" t="str">
            <v>Andean Flicker</v>
          </cell>
          <cell r="D4395" t="str">
            <v>Colaptes rupicola</v>
          </cell>
          <cell r="E4395" t="str">
            <v>d'Orbigny, 1840</v>
          </cell>
          <cell r="F4395" t="str">
            <v>R</v>
          </cell>
          <cell r="G4395" t="str">
            <v>LC</v>
          </cell>
          <cell r="P4395" t="str">
            <v>Y</v>
          </cell>
          <cell r="Q4395" t="str">
            <v>Y</v>
          </cell>
          <cell r="R4395" t="str">
            <v>Y</v>
          </cell>
        </row>
        <row r="4396">
          <cell r="C4396" t="str">
            <v>Campo Flicker</v>
          </cell>
          <cell r="D4396" t="str">
            <v>Colaptes campestris</v>
          </cell>
          <cell r="E4396" t="str">
            <v>(Vieillot, 1818)</v>
          </cell>
          <cell r="F4396" t="str">
            <v>R</v>
          </cell>
          <cell r="G4396" t="str">
            <v>LC</v>
          </cell>
          <cell r="P4396" t="str">
            <v>Y</v>
          </cell>
          <cell r="Q4396" t="str">
            <v>Y</v>
          </cell>
          <cell r="R4396" t="str">
            <v>Y</v>
          </cell>
        </row>
        <row r="4397">
          <cell r="C4397" t="str">
            <v>Rufous Woodpecker</v>
          </cell>
          <cell r="D4397" t="str">
            <v>Celeus brachyurus</v>
          </cell>
          <cell r="E4397" t="str">
            <v>(Vieillot, 1818)</v>
          </cell>
          <cell r="F4397" t="str">
            <v>R</v>
          </cell>
          <cell r="G4397" t="str">
            <v>LC</v>
          </cell>
          <cell r="Q4397" t="str">
            <v>Y</v>
          </cell>
        </row>
        <row r="4398">
          <cell r="C4398" t="str">
            <v>Cinnamon Woodpecker</v>
          </cell>
          <cell r="D4398" t="str">
            <v>Celeus loricatus</v>
          </cell>
          <cell r="E4398" t="str">
            <v>(Reichenbach, 1854)</v>
          </cell>
          <cell r="F4398" t="str">
            <v>R</v>
          </cell>
          <cell r="G4398" t="str">
            <v>LC</v>
          </cell>
          <cell r="I4398" t="str">
            <v>Y</v>
          </cell>
          <cell r="P4398" t="str">
            <v>Y</v>
          </cell>
          <cell r="Q4398" t="str">
            <v>Y</v>
          </cell>
          <cell r="R4398" t="str">
            <v>Y</v>
          </cell>
        </row>
        <row r="4399">
          <cell r="C4399" t="str">
            <v>Scaly-breasted Woodpecker</v>
          </cell>
          <cell r="D4399" t="str">
            <v>Celeus grammicus</v>
          </cell>
          <cell r="E4399" t="str">
            <v>(Natterer &amp; Malherbe, 1845)</v>
          </cell>
          <cell r="F4399" t="str">
            <v>R</v>
          </cell>
          <cell r="G4399" t="str">
            <v>LC</v>
          </cell>
          <cell r="P4399" t="str">
            <v>Y</v>
          </cell>
          <cell r="Q4399" t="str">
            <v>Y</v>
          </cell>
          <cell r="R4399" t="str">
            <v>Y</v>
          </cell>
          <cell r="W4399" t="str">
            <v>Scale-breasted Woodpecker (9)</v>
          </cell>
        </row>
        <row r="4400">
          <cell r="C4400" t="str">
            <v>Waved Woodpecker</v>
          </cell>
          <cell r="D4400" t="str">
            <v>Celeus undatus</v>
          </cell>
          <cell r="E4400" t="str">
            <v>(Linnaeus, 1766)</v>
          </cell>
          <cell r="F4400" t="str">
            <v>R</v>
          </cell>
          <cell r="G4400" t="str">
            <v>LC</v>
          </cell>
          <cell r="P4400" t="str">
            <v>Y</v>
          </cell>
          <cell r="Q4400" t="str">
            <v>Y</v>
          </cell>
          <cell r="R4400" t="str">
            <v>Y</v>
          </cell>
        </row>
        <row r="4401">
          <cell r="C4401" t="str">
            <v>Chestnut-coloured Woodpecker</v>
          </cell>
          <cell r="D4401" t="str">
            <v>Celeus castaneus</v>
          </cell>
          <cell r="E4401" t="str">
            <v>(Wagler, 1829)</v>
          </cell>
          <cell r="F4401" t="str">
            <v>R</v>
          </cell>
          <cell r="G4401" t="str">
            <v>LC</v>
          </cell>
          <cell r="I4401" t="str">
            <v>Y</v>
          </cell>
          <cell r="Q4401" t="str">
            <v>Y</v>
          </cell>
          <cell r="R4401" t="str">
            <v>Y</v>
          </cell>
          <cell r="W4401" t="str">
            <v>Chestnut-colored Woodpecker (2); Chestnut-colored Woodpecker (10); Chestnut-colored Woodpecker (11); Chestnut-colored Woodpecker (15)</v>
          </cell>
        </row>
        <row r="4402">
          <cell r="C4402" t="str">
            <v>Chestnut Woodpecker</v>
          </cell>
          <cell r="D4402" t="str">
            <v>Celeus elegans</v>
          </cell>
          <cell r="E4402" t="str">
            <v>(Müller, 1776)</v>
          </cell>
          <cell r="F4402" t="str">
            <v>R</v>
          </cell>
          <cell r="G4402" t="str">
            <v>LC</v>
          </cell>
          <cell r="P4402" t="str">
            <v>Y</v>
          </cell>
          <cell r="Q4402" t="str">
            <v>Y</v>
          </cell>
          <cell r="R4402" t="str">
            <v>Y</v>
          </cell>
        </row>
        <row r="4403">
          <cell r="C4403" t="str">
            <v>Pale-crested Woodpecker</v>
          </cell>
          <cell r="D4403" t="str">
            <v>Celeus lugubris</v>
          </cell>
          <cell r="E4403" t="str">
            <v>(Malherbe, 1851)</v>
          </cell>
          <cell r="F4403" t="str">
            <v>R</v>
          </cell>
          <cell r="G4403" t="str">
            <v>LC</v>
          </cell>
          <cell r="P4403" t="str">
            <v>Y</v>
          </cell>
          <cell r="Q4403" t="str">
            <v>Y</v>
          </cell>
          <cell r="R4403" t="str">
            <v>Y</v>
          </cell>
        </row>
        <row r="4404">
          <cell r="C4404" t="str">
            <v>Blond-crested Woodpecker</v>
          </cell>
          <cell r="D4404" t="str">
            <v>Celeus flavescens</v>
          </cell>
          <cell r="E4404" t="str">
            <v>(Gmelin, 1788)</v>
          </cell>
          <cell r="F4404" t="str">
            <v>R</v>
          </cell>
          <cell r="G4404" t="str">
            <v>LC</v>
          </cell>
          <cell r="P4404" t="str">
            <v>Y</v>
          </cell>
          <cell r="Q4404" t="str">
            <v>Y</v>
          </cell>
          <cell r="R4404" t="str">
            <v>Y</v>
          </cell>
        </row>
        <row r="4405">
          <cell r="C4405" t="str">
            <v>Cream-coloured Woodpecker</v>
          </cell>
          <cell r="D4405" t="str">
            <v>Celeus flavus</v>
          </cell>
          <cell r="E4405" t="str">
            <v>(Müller, 1776)</v>
          </cell>
          <cell r="F4405" t="str">
            <v>R</v>
          </cell>
          <cell r="G4405" t="str">
            <v>LC</v>
          </cell>
          <cell r="P4405" t="str">
            <v>Y</v>
          </cell>
          <cell r="Q4405" t="str">
            <v>Y</v>
          </cell>
          <cell r="R4405" t="str">
            <v>Y</v>
          </cell>
          <cell r="W4405" t="str">
            <v>Cream-colored Woodpecker (9); Cream-colored Woodpecker (10); Cream-colored Woodpecker (11); Cream-colored Woodpecker (15)</v>
          </cell>
        </row>
        <row r="4406">
          <cell r="D4406" t="str">
            <v>Celeus spectabilis</v>
          </cell>
          <cell r="E4406" t="str">
            <v>Sclater &amp; Salvin, 1880</v>
          </cell>
          <cell r="F4406" t="str">
            <v>NR</v>
          </cell>
          <cell r="G4406" t="str">
            <v>NR</v>
          </cell>
          <cell r="Q4406" t="str">
            <v>Y</v>
          </cell>
          <cell r="X4406" t="str">
            <v>Celeus spectabilis (Sibley and Monroe 1990, 1993) has been split into C. spectabilis and C. obrieni following SACC (2005).</v>
          </cell>
        </row>
        <row r="4407">
          <cell r="C4407" t="str">
            <v>Rufous-headed Woodpecker</v>
          </cell>
          <cell r="D4407" t="str">
            <v>Celeus spectabilis</v>
          </cell>
          <cell r="E4407" t="str">
            <v>Sclater &amp; Salvin, 1880</v>
          </cell>
          <cell r="F4407" t="str">
            <v>R</v>
          </cell>
          <cell r="G4407" t="str">
            <v>LC</v>
          </cell>
          <cell r="P4407" t="str">
            <v>Y</v>
          </cell>
          <cell r="R4407" t="str">
            <v>Y</v>
          </cell>
          <cell r="X4407" t="str">
            <v>Celeus spectabilis (Sibley and Monroe 1990, 1993) has been split into C. spectabilis and C. obrieni following SACC (2005).</v>
          </cell>
        </row>
        <row r="4408">
          <cell r="C4408" t="str">
            <v>Kaempfer's Woodpecker</v>
          </cell>
          <cell r="D4408" t="str">
            <v>Celeus obrieni</v>
          </cell>
          <cell r="E4408" t="str">
            <v>Short, 1973</v>
          </cell>
          <cell r="F4408" t="str">
            <v>R</v>
          </cell>
          <cell r="G4408" t="str">
            <v>CR</v>
          </cell>
          <cell r="P4408" t="str">
            <v>Y</v>
          </cell>
          <cell r="R4408" t="str">
            <v>Y</v>
          </cell>
          <cell r="W4408" t="str">
            <v>Caatinga Woodpecker (11); Piaui Woodpecker (15)</v>
          </cell>
          <cell r="X4408" t="str">
            <v>Celeus spectabilis (Sibley and Monroe 1990, 1993) has been split into C. spectabilis and C. obrieni following SACC (2005).</v>
          </cell>
        </row>
        <row r="4409">
          <cell r="C4409" t="str">
            <v>Ringed Woodpecker</v>
          </cell>
          <cell r="D4409" t="str">
            <v>Celeus torquatus</v>
          </cell>
          <cell r="E4409" t="str">
            <v>(Boddaert, 1783)</v>
          </cell>
          <cell r="F4409" t="str">
            <v>R</v>
          </cell>
          <cell r="G4409" t="str">
            <v>LC</v>
          </cell>
          <cell r="P4409" t="str">
            <v>Y</v>
          </cell>
          <cell r="Q4409" t="str">
            <v>Y</v>
          </cell>
          <cell r="R4409" t="str">
            <v>Y</v>
          </cell>
        </row>
        <row r="4410">
          <cell r="C4410" t="str">
            <v>Helmeted Woodpecker</v>
          </cell>
          <cell r="D4410" t="str">
            <v>Dryocopus galeatus</v>
          </cell>
          <cell r="E4410" t="str">
            <v>(Temminck, 1822)</v>
          </cell>
          <cell r="F4410" t="str">
            <v>R</v>
          </cell>
          <cell r="G4410" t="str">
            <v>VU</v>
          </cell>
          <cell r="P4410" t="str">
            <v>Y</v>
          </cell>
          <cell r="Q4410" t="str">
            <v>Y</v>
          </cell>
          <cell r="R4410" t="str">
            <v>Y</v>
          </cell>
        </row>
        <row r="4411">
          <cell r="C4411" t="str">
            <v>Pileated Woodpecker</v>
          </cell>
          <cell r="D4411" t="str">
            <v>Dryocopus pileatus</v>
          </cell>
          <cell r="E4411" t="str">
            <v>(Linnaeus, 1758)</v>
          </cell>
          <cell r="F4411" t="str">
            <v>R</v>
          </cell>
          <cell r="G4411" t="str">
            <v>LC</v>
          </cell>
          <cell r="I4411" t="str">
            <v>Y</v>
          </cell>
          <cell r="Q4411" t="str">
            <v>Y</v>
          </cell>
        </row>
        <row r="4412">
          <cell r="C4412" t="str">
            <v>Lineated Woodpecker</v>
          </cell>
          <cell r="D4412" t="str">
            <v>Dryocopus lineatus</v>
          </cell>
          <cell r="E4412" t="str">
            <v>(Linnaeus, 1766)</v>
          </cell>
          <cell r="F4412" t="str">
            <v>R</v>
          </cell>
          <cell r="G4412" t="str">
            <v>LC</v>
          </cell>
          <cell r="I4412" t="str">
            <v>Y</v>
          </cell>
          <cell r="P4412" t="str">
            <v>Y</v>
          </cell>
          <cell r="Q4412" t="str">
            <v>Y</v>
          </cell>
          <cell r="R4412" t="str">
            <v>Y</v>
          </cell>
        </row>
        <row r="4413">
          <cell r="C4413" t="str">
            <v>Black-bodied Woodpecker</v>
          </cell>
          <cell r="D4413" t="str">
            <v>Dryocopus schulzi</v>
          </cell>
          <cell r="E4413" t="str">
            <v>(Cabanis, 1883)</v>
          </cell>
          <cell r="F4413" t="str">
            <v>R</v>
          </cell>
          <cell r="G4413" t="str">
            <v>NT</v>
          </cell>
          <cell r="P4413" t="str">
            <v>Y</v>
          </cell>
          <cell r="Q4413" t="str">
            <v>Y</v>
          </cell>
          <cell r="R4413" t="str">
            <v>Y</v>
          </cell>
        </row>
        <row r="4414">
          <cell r="C4414" t="str">
            <v>White-bellied Woodpecker</v>
          </cell>
          <cell r="D4414" t="str">
            <v>Dryocopus javensis</v>
          </cell>
          <cell r="E4414" t="str">
            <v>Tristan, 1879</v>
          </cell>
          <cell r="F4414" t="str">
            <v>R</v>
          </cell>
          <cell r="G4414" t="str">
            <v>LC</v>
          </cell>
          <cell r="Q4414" t="str">
            <v>Y</v>
          </cell>
        </row>
        <row r="4415">
          <cell r="C4415" t="str">
            <v>Andaman Woodpecker</v>
          </cell>
          <cell r="D4415" t="str">
            <v>Dryocopus hodgei</v>
          </cell>
          <cell r="E4415" t="str">
            <v>(Blyth, 1860)</v>
          </cell>
          <cell r="F4415" t="str">
            <v>R</v>
          </cell>
          <cell r="G4415" t="str">
            <v>NT</v>
          </cell>
          <cell r="Q4415" t="str">
            <v>Y</v>
          </cell>
        </row>
        <row r="4416">
          <cell r="C4416" t="str">
            <v>Black Woodpecker</v>
          </cell>
          <cell r="D4416" t="str">
            <v>Dryocopus martius</v>
          </cell>
          <cell r="E4416" t="str">
            <v>(Linnaeus, 1758)</v>
          </cell>
          <cell r="F4416" t="str">
            <v>R</v>
          </cell>
          <cell r="G4416" t="str">
            <v>LC</v>
          </cell>
          <cell r="H4416" t="str">
            <v>Y</v>
          </cell>
          <cell r="M4416" t="str">
            <v>Y</v>
          </cell>
          <cell r="Q4416" t="str">
            <v>Y</v>
          </cell>
        </row>
        <row r="4417">
          <cell r="C4417" t="str">
            <v>Powerful Woodpecker</v>
          </cell>
          <cell r="D4417" t="str">
            <v>Campephilus pollens</v>
          </cell>
          <cell r="E4417" t="str">
            <v>(Bonaparte, 1845)</v>
          </cell>
          <cell r="F4417" t="str">
            <v>R</v>
          </cell>
          <cell r="G4417" t="str">
            <v>LC</v>
          </cell>
          <cell r="P4417" t="str">
            <v>Y</v>
          </cell>
          <cell r="Q4417" t="str">
            <v>Y</v>
          </cell>
          <cell r="R4417" t="str">
            <v>Y</v>
          </cell>
        </row>
        <row r="4418">
          <cell r="C4418" t="str">
            <v>Crimson-bellied Woodpecker</v>
          </cell>
          <cell r="D4418" t="str">
            <v>Campephilus haematogaster</v>
          </cell>
          <cell r="E4418" t="str">
            <v>(Tschudi, 1844)</v>
          </cell>
          <cell r="F4418" t="str">
            <v>R</v>
          </cell>
          <cell r="G4418" t="str">
            <v>LC</v>
          </cell>
          <cell r="I4418" t="str">
            <v>Y</v>
          </cell>
          <cell r="P4418" t="str">
            <v>Y</v>
          </cell>
          <cell r="Q4418" t="str">
            <v>Y</v>
          </cell>
          <cell r="R4418" t="str">
            <v>Y</v>
          </cell>
        </row>
        <row r="4419">
          <cell r="C4419" t="str">
            <v>Red-necked Woodpecker</v>
          </cell>
          <cell r="D4419" t="str">
            <v>Campephilus rubricollis</v>
          </cell>
          <cell r="E4419" t="str">
            <v>(Boddaert, 1783)</v>
          </cell>
          <cell r="F4419" t="str">
            <v>R</v>
          </cell>
          <cell r="G4419" t="str">
            <v>LC</v>
          </cell>
          <cell r="P4419" t="str">
            <v>Y</v>
          </cell>
          <cell r="Q4419" t="str">
            <v>Y</v>
          </cell>
          <cell r="R4419" t="str">
            <v>Y</v>
          </cell>
        </row>
        <row r="4420">
          <cell r="C4420" t="str">
            <v>Robust Woodpecker</v>
          </cell>
          <cell r="D4420" t="str">
            <v>Campephilus robustus</v>
          </cell>
          <cell r="E4420" t="str">
            <v>(Lichtenstein, 1819)</v>
          </cell>
          <cell r="F4420" t="str">
            <v>R</v>
          </cell>
          <cell r="G4420" t="str">
            <v>LC</v>
          </cell>
          <cell r="P4420" t="str">
            <v>Y</v>
          </cell>
          <cell r="Q4420" t="str">
            <v>Y</v>
          </cell>
          <cell r="R4420" t="str">
            <v>Y</v>
          </cell>
        </row>
        <row r="4421">
          <cell r="C4421" t="str">
            <v>Pale-billed Woodpecker</v>
          </cell>
          <cell r="D4421" t="str">
            <v>Campephilus guatemalensis</v>
          </cell>
          <cell r="E4421" t="str">
            <v>(Hartlaub, 1844)</v>
          </cell>
          <cell r="F4421" t="str">
            <v>R</v>
          </cell>
          <cell r="G4421" t="str">
            <v>LC</v>
          </cell>
          <cell r="I4421" t="str">
            <v>Y</v>
          </cell>
          <cell r="Q4421" t="str">
            <v>Y</v>
          </cell>
          <cell r="R4421" t="str">
            <v>Y</v>
          </cell>
        </row>
        <row r="4422">
          <cell r="C4422" t="str">
            <v>Crimson-crested Woodpecker</v>
          </cell>
          <cell r="D4422" t="str">
            <v>Campephilus melanoleucos</v>
          </cell>
          <cell r="E4422" t="str">
            <v>(Gmelin, 1788)</v>
          </cell>
          <cell r="F4422" t="str">
            <v>R</v>
          </cell>
          <cell r="G4422" t="str">
            <v>LC</v>
          </cell>
          <cell r="I4422" t="str">
            <v>Y</v>
          </cell>
          <cell r="P4422" t="str">
            <v>Y</v>
          </cell>
          <cell r="Q4422" t="str">
            <v>Y</v>
          </cell>
          <cell r="R4422" t="str">
            <v>Y</v>
          </cell>
        </row>
        <row r="4423">
          <cell r="C4423" t="str">
            <v>Guayaquil Woodpecker</v>
          </cell>
          <cell r="D4423" t="str">
            <v>Campephilus gayaquilensis</v>
          </cell>
          <cell r="E4423" t="str">
            <v>(Lesson, 1845)</v>
          </cell>
          <cell r="F4423" t="str">
            <v>R</v>
          </cell>
          <cell r="G4423" t="str">
            <v>NT</v>
          </cell>
          <cell r="P4423" t="str">
            <v>Y</v>
          </cell>
          <cell r="Q4423" t="str">
            <v>Y</v>
          </cell>
          <cell r="R4423" t="str">
            <v>Y</v>
          </cell>
        </row>
        <row r="4424">
          <cell r="C4424" t="str">
            <v>Cream-backed Woodpecker</v>
          </cell>
          <cell r="D4424" t="str">
            <v>Campephilus leucopogon</v>
          </cell>
          <cell r="E4424" t="str">
            <v>(Valenciennes, 1826)</v>
          </cell>
          <cell r="F4424" t="str">
            <v>R</v>
          </cell>
          <cell r="G4424" t="str">
            <v>LC</v>
          </cell>
          <cell r="P4424" t="str">
            <v>Y</v>
          </cell>
          <cell r="Q4424" t="str">
            <v>Y</v>
          </cell>
          <cell r="R4424" t="str">
            <v>Y</v>
          </cell>
        </row>
        <row r="4425">
          <cell r="C4425" t="str">
            <v>Magellanic Woodpecker</v>
          </cell>
          <cell r="D4425" t="str">
            <v>Campephilus magellanicus</v>
          </cell>
          <cell r="E4425" t="str">
            <v>(King, 1828)</v>
          </cell>
          <cell r="F4425" t="str">
            <v>R</v>
          </cell>
          <cell r="G4425" t="str">
            <v>LC</v>
          </cell>
          <cell r="P4425" t="str">
            <v>Y</v>
          </cell>
          <cell r="Q4425" t="str">
            <v>Y</v>
          </cell>
          <cell r="R4425" t="str">
            <v>Y</v>
          </cell>
        </row>
        <row r="4426">
          <cell r="C4426" t="str">
            <v>Imperial Woodpecker</v>
          </cell>
          <cell r="D4426" t="str">
            <v>Campephilus imperialis</v>
          </cell>
          <cell r="E4426" t="str">
            <v>(Gould, 1832)</v>
          </cell>
          <cell r="F4426" t="str">
            <v>R</v>
          </cell>
          <cell r="G4426" t="str">
            <v>CR</v>
          </cell>
          <cell r="I4426" t="str">
            <v>Y</v>
          </cell>
          <cell r="Q4426" t="str">
            <v>Y</v>
          </cell>
          <cell r="R4426" t="str">
            <v>Y</v>
          </cell>
        </row>
        <row r="4427">
          <cell r="C4427" t="str">
            <v>Ivory-billed Woodpecker</v>
          </cell>
          <cell r="D4427" t="str">
            <v>Campephilus principalis</v>
          </cell>
          <cell r="E4427" t="str">
            <v>(Linnaeus, 1758)</v>
          </cell>
          <cell r="F4427" t="str">
            <v>R</v>
          </cell>
          <cell r="G4427" t="str">
            <v>CR</v>
          </cell>
          <cell r="I4427" t="str">
            <v>Y</v>
          </cell>
          <cell r="Q4427" t="str">
            <v>Y</v>
          </cell>
          <cell r="R4427" t="str">
            <v>Y</v>
          </cell>
        </row>
        <row r="4428">
          <cell r="C4428" t="str">
            <v>Banded Woodpecker</v>
          </cell>
          <cell r="D4428" t="str">
            <v>Picus mineaceus</v>
          </cell>
          <cell r="E4428" t="str">
            <v>Pennant, 1769</v>
          </cell>
          <cell r="F4428" t="str">
            <v>R</v>
          </cell>
          <cell r="G4428" t="str">
            <v>LC</v>
          </cell>
          <cell r="Q4428" t="str">
            <v>Y</v>
          </cell>
        </row>
        <row r="4429">
          <cell r="C4429" t="str">
            <v>Lesser Yellownape</v>
          </cell>
          <cell r="D4429" t="str">
            <v>Picus chlorolophus</v>
          </cell>
          <cell r="E4429" t="str">
            <v>Vieillot, 1818</v>
          </cell>
          <cell r="F4429" t="str">
            <v>R</v>
          </cell>
          <cell r="G4429" t="str">
            <v>LC</v>
          </cell>
          <cell r="Q4429" t="str">
            <v>Y</v>
          </cell>
        </row>
        <row r="4430">
          <cell r="C4430" t="str">
            <v>Crimson-winged Woodpecker</v>
          </cell>
          <cell r="D4430" t="str">
            <v>Picus puniceus</v>
          </cell>
          <cell r="E4430" t="str">
            <v>Horsfield, 1821</v>
          </cell>
          <cell r="F4430" t="str">
            <v>R</v>
          </cell>
          <cell r="G4430" t="str">
            <v>LC</v>
          </cell>
          <cell r="Q4430" t="str">
            <v>Y</v>
          </cell>
        </row>
        <row r="4431">
          <cell r="C4431" t="str">
            <v>Greater Yellownape</v>
          </cell>
          <cell r="D4431" t="str">
            <v>Picus flavinucha</v>
          </cell>
          <cell r="E4431" t="str">
            <v>Gould, 1834</v>
          </cell>
          <cell r="F4431" t="str">
            <v>R</v>
          </cell>
          <cell r="G4431" t="str">
            <v>LC</v>
          </cell>
          <cell r="Q4431" t="str">
            <v>Y</v>
          </cell>
        </row>
        <row r="4432">
          <cell r="C4432" t="str">
            <v>Checker-throated Woodpecker</v>
          </cell>
          <cell r="D4432" t="str">
            <v>Picus mentalis</v>
          </cell>
          <cell r="E4432" t="str">
            <v>Temminck, 1825</v>
          </cell>
          <cell r="F4432" t="str">
            <v>R</v>
          </cell>
          <cell r="G4432" t="str">
            <v>LC</v>
          </cell>
          <cell r="Q4432" t="str">
            <v>Y</v>
          </cell>
        </row>
        <row r="4433">
          <cell r="C4433" t="str">
            <v>Streak-breasted Woodpecker</v>
          </cell>
          <cell r="D4433" t="str">
            <v>Picus viridanus</v>
          </cell>
          <cell r="E4433" t="str">
            <v>Blyth, 1843</v>
          </cell>
          <cell r="F4433" t="str">
            <v>R</v>
          </cell>
          <cell r="G4433" t="str">
            <v>LC</v>
          </cell>
          <cell r="Q4433" t="str">
            <v>Y</v>
          </cell>
        </row>
        <row r="4434">
          <cell r="C4434" t="str">
            <v>Laced Woodpecker</v>
          </cell>
          <cell r="D4434" t="str">
            <v>Picus vittatus</v>
          </cell>
          <cell r="E4434" t="str">
            <v>Vieillot, 1818</v>
          </cell>
          <cell r="F4434" t="str">
            <v>R</v>
          </cell>
          <cell r="G4434" t="str">
            <v>LC</v>
          </cell>
          <cell r="Q4434" t="str">
            <v>Y</v>
          </cell>
        </row>
        <row r="4435">
          <cell r="C4435" t="str">
            <v>Streak-throated Woodpecker</v>
          </cell>
          <cell r="D4435" t="str">
            <v>Picus xanthopygaeus</v>
          </cell>
          <cell r="E4435" t="str">
            <v>(Gray &amp; Gray, 1846)</v>
          </cell>
          <cell r="F4435" t="str">
            <v>R</v>
          </cell>
          <cell r="G4435" t="str">
            <v>LC</v>
          </cell>
          <cell r="Q4435" t="str">
            <v>Y</v>
          </cell>
        </row>
        <row r="4436">
          <cell r="C4436" t="str">
            <v>Scaly-bellied Woodpecker</v>
          </cell>
          <cell r="D4436" t="str">
            <v>Picus squamatus</v>
          </cell>
          <cell r="E4436" t="str">
            <v>Vigors, 1831</v>
          </cell>
          <cell r="F4436" t="str">
            <v>R</v>
          </cell>
          <cell r="G4436" t="str">
            <v>LC</v>
          </cell>
          <cell r="Q4436" t="str">
            <v>Y</v>
          </cell>
        </row>
        <row r="4437">
          <cell r="C4437" t="str">
            <v>Japanese Woodpecker</v>
          </cell>
          <cell r="D4437" t="str">
            <v>Picus awokera</v>
          </cell>
          <cell r="E4437" t="str">
            <v>Temminck, 1826</v>
          </cell>
          <cell r="F4437" t="str">
            <v>R</v>
          </cell>
          <cell r="G4437" t="str">
            <v>LC</v>
          </cell>
          <cell r="Q4437" t="str">
            <v>Y</v>
          </cell>
          <cell r="W4437" t="str">
            <v>Japanese Green Woodpecker (15)</v>
          </cell>
        </row>
        <row r="4438">
          <cell r="C4438" t="str">
            <v>Eurasian Green Woodpecker</v>
          </cell>
          <cell r="D4438" t="str">
            <v>Picus viridis</v>
          </cell>
          <cell r="E4438" t="str">
            <v>Linnaeus, 1758</v>
          </cell>
          <cell r="F4438" t="str">
            <v>R</v>
          </cell>
          <cell r="G4438" t="str">
            <v>LC</v>
          </cell>
          <cell r="H4438" t="str">
            <v>Y</v>
          </cell>
          <cell r="M4438" t="str">
            <v>Y</v>
          </cell>
          <cell r="Q4438" t="str">
            <v>Y</v>
          </cell>
          <cell r="W4438" t="str">
            <v>European Green Woodpecker (1); Green Woodpecker (6); European Green Woodpecker (15)</v>
          </cell>
        </row>
        <row r="4439">
          <cell r="C4439" t="str">
            <v>Levaillant's Woodpecker</v>
          </cell>
          <cell r="D4439" t="str">
            <v>Picus vaillantii</v>
          </cell>
          <cell r="E4439" t="str">
            <v>(Malherbe, 1847)</v>
          </cell>
          <cell r="F4439" t="str">
            <v>R</v>
          </cell>
          <cell r="G4439" t="str">
            <v>LC</v>
          </cell>
          <cell r="H4439" t="str">
            <v>Y</v>
          </cell>
          <cell r="M4439" t="str">
            <v>Y</v>
          </cell>
          <cell r="Q4439" t="str">
            <v>Y</v>
          </cell>
          <cell r="W4439" t="str">
            <v>Levaillant's Green Woodpecker (1); Levaillant's Green Woodpecker (6)</v>
          </cell>
        </row>
        <row r="4440">
          <cell r="C4440" t="str">
            <v>Red-collared Woodpecker</v>
          </cell>
          <cell r="D4440" t="str">
            <v>Picus rabieri</v>
          </cell>
          <cell r="E4440" t="str">
            <v>(Oustalet, 1898)</v>
          </cell>
          <cell r="F4440" t="str">
            <v>R</v>
          </cell>
          <cell r="G4440" t="str">
            <v>NT</v>
          </cell>
          <cell r="Q4440" t="str">
            <v>Y</v>
          </cell>
        </row>
        <row r="4441">
          <cell r="C4441" t="str">
            <v>Black-headed Woodpecker</v>
          </cell>
          <cell r="D4441" t="str">
            <v>Picus erythropygius</v>
          </cell>
          <cell r="E4441" t="str">
            <v>(Elliot, 1865)</v>
          </cell>
          <cell r="F4441" t="str">
            <v>R</v>
          </cell>
          <cell r="G4441" t="str">
            <v>LC</v>
          </cell>
          <cell r="Q4441" t="str">
            <v>Y</v>
          </cell>
        </row>
        <row r="4442">
          <cell r="C4442" t="str">
            <v>Grey-faced Woodpecker</v>
          </cell>
          <cell r="D4442" t="str">
            <v>Picus canus</v>
          </cell>
          <cell r="E4442" t="str">
            <v>Gmelin, 1788</v>
          </cell>
          <cell r="F4442" t="str">
            <v>R</v>
          </cell>
          <cell r="G4442" t="str">
            <v>LC</v>
          </cell>
          <cell r="H4442" t="str">
            <v>Y</v>
          </cell>
          <cell r="M4442" t="str">
            <v>Y</v>
          </cell>
          <cell r="Q4442" t="str">
            <v>Y</v>
          </cell>
          <cell r="W4442" t="str">
            <v>Grey-headed Woodpecker (1); Grey-headed woodpecker (6); Grey-headed Woodpecker (15)</v>
          </cell>
        </row>
        <row r="4443">
          <cell r="C4443" t="str">
            <v>Olive-backed Woodpecker</v>
          </cell>
          <cell r="D4443" t="str">
            <v>Dinopium rafflesii</v>
          </cell>
          <cell r="E4443" t="str">
            <v>(Vigors &amp; Horsfield, 1830)</v>
          </cell>
          <cell r="F4443" t="str">
            <v>R</v>
          </cell>
          <cell r="G4443" t="str">
            <v>NT</v>
          </cell>
          <cell r="Q4443" t="str">
            <v>Y</v>
          </cell>
        </row>
        <row r="4444">
          <cell r="C4444" t="str">
            <v>Himalayan Flameback</v>
          </cell>
          <cell r="D4444" t="str">
            <v>Dinopium shorii</v>
          </cell>
          <cell r="E4444" t="str">
            <v>(Vigors, 1832)</v>
          </cell>
          <cell r="F4444" t="str">
            <v>R</v>
          </cell>
          <cell r="G4444" t="str">
            <v>LC</v>
          </cell>
          <cell r="Q4444" t="str">
            <v>Y</v>
          </cell>
          <cell r="W4444" t="str">
            <v>Himalayan Goldenback (15)</v>
          </cell>
        </row>
        <row r="4445">
          <cell r="C4445" t="str">
            <v>Common Flameback</v>
          </cell>
          <cell r="D4445" t="str">
            <v>Dinopium javanense</v>
          </cell>
          <cell r="E4445" t="str">
            <v>(Ljungh, 1797)</v>
          </cell>
          <cell r="F4445" t="str">
            <v>R</v>
          </cell>
          <cell r="G4445" t="str">
            <v>LC</v>
          </cell>
          <cell r="Q4445" t="str">
            <v>Y</v>
          </cell>
          <cell r="W4445" t="str">
            <v>Common Goldenback (15)</v>
          </cell>
        </row>
        <row r="4446">
          <cell r="C4446" t="str">
            <v>Black-rumped Flameback</v>
          </cell>
          <cell r="D4446" t="str">
            <v>Dinopium benghalense</v>
          </cell>
          <cell r="E4446" t="str">
            <v>(Linnaeus, 1758)</v>
          </cell>
          <cell r="F4446" t="str">
            <v>R</v>
          </cell>
          <cell r="G4446" t="str">
            <v>LC</v>
          </cell>
          <cell r="Q4446" t="str">
            <v>Y</v>
          </cell>
          <cell r="W4446" t="str">
            <v>Lesser Goldenback (15)</v>
          </cell>
        </row>
        <row r="4447">
          <cell r="C4447" t="str">
            <v>Greater Flameback</v>
          </cell>
          <cell r="D4447" t="str">
            <v>Chrysocolaptes lucidus</v>
          </cell>
          <cell r="E4447" t="str">
            <v>(Scopoli, 1786)</v>
          </cell>
          <cell r="F4447" t="str">
            <v>R</v>
          </cell>
          <cell r="G4447" t="str">
            <v>LC</v>
          </cell>
          <cell r="Q4447" t="str">
            <v>Y</v>
          </cell>
          <cell r="W4447" t="str">
            <v>Greater Goldenback (15)</v>
          </cell>
        </row>
        <row r="4448">
          <cell r="C4448" t="str">
            <v>White-naped Woodpecker</v>
          </cell>
          <cell r="D4448" t="str">
            <v>Chrysocolaptes festivus</v>
          </cell>
          <cell r="E4448" t="str">
            <v>(Boddaert, 1783)</v>
          </cell>
          <cell r="F4448" t="str">
            <v>R</v>
          </cell>
          <cell r="G4448" t="str">
            <v>LC</v>
          </cell>
          <cell r="Q4448" t="str">
            <v>Y</v>
          </cell>
        </row>
        <row r="4449">
          <cell r="C4449" t="str">
            <v>Pale-headed Woodpecker</v>
          </cell>
          <cell r="D4449" t="str">
            <v>Gecinulus grantia</v>
          </cell>
          <cell r="E4449" t="str">
            <v>(McClelland, 1840)</v>
          </cell>
          <cell r="F4449" t="str">
            <v>R</v>
          </cell>
          <cell r="G4449" t="str">
            <v>LC</v>
          </cell>
          <cell r="Q4449" t="str">
            <v>Y</v>
          </cell>
        </row>
        <row r="4450">
          <cell r="C4450" t="str">
            <v>Bamboo Woodpecker</v>
          </cell>
          <cell r="D4450" t="str">
            <v>Gecinulus viridis</v>
          </cell>
          <cell r="E4450" t="str">
            <v>Blyth, 1862</v>
          </cell>
          <cell r="F4450" t="str">
            <v>R</v>
          </cell>
          <cell r="G4450" t="str">
            <v>LC</v>
          </cell>
          <cell r="Q4450" t="str">
            <v>Y</v>
          </cell>
        </row>
        <row r="4451">
          <cell r="C4451" t="str">
            <v>Maroon Woodpecker</v>
          </cell>
          <cell r="D4451" t="str">
            <v>Blythipicus rubiginosus</v>
          </cell>
          <cell r="E4451" t="str">
            <v>(Swainson, 1837)</v>
          </cell>
          <cell r="F4451" t="str">
            <v>R</v>
          </cell>
          <cell r="G4451" t="str">
            <v>LC</v>
          </cell>
          <cell r="Q4451" t="str">
            <v>Y</v>
          </cell>
        </row>
        <row r="4452">
          <cell r="C4452" t="str">
            <v>Bay Woodpecker</v>
          </cell>
          <cell r="D4452" t="str">
            <v>Blythipicus pyrrhotis</v>
          </cell>
          <cell r="E4452" t="str">
            <v>(Hodgson, 1837)</v>
          </cell>
          <cell r="F4452" t="str">
            <v>R</v>
          </cell>
          <cell r="G4452" t="str">
            <v>LC</v>
          </cell>
          <cell r="Q4452" t="str">
            <v>Y</v>
          </cell>
        </row>
        <row r="4453">
          <cell r="C4453" t="str">
            <v>Orange-backed Woodpecker</v>
          </cell>
          <cell r="D4453" t="str">
            <v>Reinwardtipicus validus</v>
          </cell>
          <cell r="E4453" t="str">
            <v>(Temminck, 1825)</v>
          </cell>
          <cell r="F4453" t="str">
            <v>R</v>
          </cell>
          <cell r="G4453" t="str">
            <v>LC</v>
          </cell>
          <cell r="Q4453" t="str">
            <v>Y</v>
          </cell>
        </row>
        <row r="4454">
          <cell r="C4454" t="str">
            <v>Buff-rumped Woodpecker</v>
          </cell>
          <cell r="D4454" t="str">
            <v>Meiglyptes tristis</v>
          </cell>
          <cell r="E4454" t="str">
            <v>(Horsfield, 1821)</v>
          </cell>
          <cell r="F4454" t="str">
            <v>R</v>
          </cell>
          <cell r="G4454" t="str">
            <v>LC</v>
          </cell>
          <cell r="Q4454" t="str">
            <v>Y</v>
          </cell>
        </row>
        <row r="4455">
          <cell r="C4455" t="str">
            <v>Black-and-buff Woodpecker</v>
          </cell>
          <cell r="D4455" t="str">
            <v>Meiglyptes jugularis</v>
          </cell>
          <cell r="E4455" t="str">
            <v>(Blyth, 1845)</v>
          </cell>
          <cell r="F4455" t="str">
            <v>R</v>
          </cell>
          <cell r="G4455" t="str">
            <v>LC</v>
          </cell>
          <cell r="Q4455" t="str">
            <v>Y</v>
          </cell>
        </row>
        <row r="4456">
          <cell r="C4456" t="str">
            <v>Buff-necked Woodpecker</v>
          </cell>
          <cell r="D4456" t="str">
            <v>Meiglyptes tukki</v>
          </cell>
          <cell r="E4456" t="str">
            <v>(Lesson, 1839)</v>
          </cell>
          <cell r="F4456" t="str">
            <v>R</v>
          </cell>
          <cell r="G4456" t="str">
            <v>NT</v>
          </cell>
          <cell r="Q4456" t="str">
            <v>Y</v>
          </cell>
        </row>
        <row r="4457">
          <cell r="C4457" t="str">
            <v>Grey-and-buff Woodpecker</v>
          </cell>
          <cell r="D4457" t="str">
            <v>Hemicircus concretus</v>
          </cell>
          <cell r="E4457" t="str">
            <v>(Temminck, 1821)</v>
          </cell>
          <cell r="F4457" t="str">
            <v>R</v>
          </cell>
          <cell r="G4457" t="str">
            <v>LC</v>
          </cell>
          <cell r="Q4457" t="str">
            <v>Y</v>
          </cell>
        </row>
        <row r="4458">
          <cell r="C4458" t="str">
            <v>Heart-spotted Woodpecker</v>
          </cell>
          <cell r="D4458" t="str">
            <v>Hemicircus canente</v>
          </cell>
          <cell r="E4458" t="str">
            <v>(Lesson, 1830)</v>
          </cell>
          <cell r="F4458" t="str">
            <v>R</v>
          </cell>
          <cell r="G4458" t="str">
            <v>LC</v>
          </cell>
          <cell r="Q4458" t="str">
            <v>Y</v>
          </cell>
        </row>
        <row r="4459">
          <cell r="C4459" t="str">
            <v>Ashy Woodpecker</v>
          </cell>
          <cell r="D4459" t="str">
            <v>Mulleripicus fulvus</v>
          </cell>
          <cell r="E4459" t="str">
            <v>(Quoy &amp; Gaimard, 1830)</v>
          </cell>
          <cell r="F4459" t="str">
            <v>R</v>
          </cell>
          <cell r="G4459" t="str">
            <v>LC</v>
          </cell>
          <cell r="Q4459" t="str">
            <v>Y</v>
          </cell>
        </row>
        <row r="4460">
          <cell r="C4460" t="str">
            <v>Sooty Woodpecker</v>
          </cell>
          <cell r="D4460" t="str">
            <v>Mulleripicus funebris</v>
          </cell>
          <cell r="E4460" t="str">
            <v>(Valenciennes, 1826)</v>
          </cell>
          <cell r="F4460" t="str">
            <v>R</v>
          </cell>
          <cell r="G4460" t="str">
            <v>LC</v>
          </cell>
          <cell r="Q4460" t="str">
            <v>Y</v>
          </cell>
        </row>
        <row r="4461">
          <cell r="C4461" t="str">
            <v>Great Slaty Woodpecker</v>
          </cell>
          <cell r="D4461" t="str">
            <v>Mulleripicus pulverulentus</v>
          </cell>
          <cell r="E4461" t="str">
            <v>(Temminck, 1826)</v>
          </cell>
          <cell r="F4461" t="str">
            <v>R</v>
          </cell>
          <cell r="G4461" t="str">
            <v>VU</v>
          </cell>
          <cell r="Q4461" t="str">
            <v>Y</v>
          </cell>
        </row>
        <row r="4462">
          <cell r="C4462" t="str">
            <v>White-eared Jacamar</v>
          </cell>
          <cell r="D4462" t="str">
            <v>Galbalcyrhynchus leucotis</v>
          </cell>
          <cell r="E4462" t="str">
            <v>Des Murs, 1845</v>
          </cell>
          <cell r="F4462" t="str">
            <v>R</v>
          </cell>
          <cell r="G4462" t="str">
            <v>LC</v>
          </cell>
          <cell r="P4462" t="str">
            <v>Y</v>
          </cell>
          <cell r="Q4462" t="str">
            <v>Y</v>
          </cell>
          <cell r="R4462" t="str">
            <v>Y</v>
          </cell>
        </row>
        <row r="4463">
          <cell r="C4463" t="str">
            <v>Chestnut Jacamar</v>
          </cell>
          <cell r="D4463" t="str">
            <v>Galbalcyrhynchus purusianus</v>
          </cell>
          <cell r="E4463" t="str">
            <v>Goeldi, 1904</v>
          </cell>
          <cell r="F4463" t="str">
            <v>R</v>
          </cell>
          <cell r="G4463" t="str">
            <v>LC</v>
          </cell>
          <cell r="P4463" t="str">
            <v>Y</v>
          </cell>
          <cell r="Q4463" t="str">
            <v>Y</v>
          </cell>
          <cell r="R4463" t="str">
            <v>Y</v>
          </cell>
          <cell r="W4463" t="str">
            <v>Purus Jacamar (9); Purus Jacamar (15)</v>
          </cell>
        </row>
        <row r="4464">
          <cell r="C4464" t="str">
            <v>Dusky-backed Jacamar</v>
          </cell>
          <cell r="D4464" t="str">
            <v>Brachygalba salmoni</v>
          </cell>
          <cell r="E4464" t="str">
            <v>Sclater &amp; Salvin, 1879</v>
          </cell>
          <cell r="F4464" t="str">
            <v>R</v>
          </cell>
          <cell r="G4464" t="str">
            <v>LC</v>
          </cell>
          <cell r="I4464" t="str">
            <v>Y</v>
          </cell>
          <cell r="P4464" t="str">
            <v>Y</v>
          </cell>
          <cell r="Q4464" t="str">
            <v>Y</v>
          </cell>
          <cell r="R4464" t="str">
            <v>Y</v>
          </cell>
        </row>
        <row r="4465">
          <cell r="C4465" t="str">
            <v>Pale-headed Jacamar</v>
          </cell>
          <cell r="D4465" t="str">
            <v>Brachygalba goeringi</v>
          </cell>
          <cell r="E4465" t="str">
            <v>Sclater &amp; Salvin, 1869</v>
          </cell>
          <cell r="F4465" t="str">
            <v>R</v>
          </cell>
          <cell r="G4465" t="str">
            <v>LC</v>
          </cell>
          <cell r="P4465" t="str">
            <v>Y</v>
          </cell>
          <cell r="Q4465" t="str">
            <v>Y</v>
          </cell>
          <cell r="R4465" t="str">
            <v>Y</v>
          </cell>
        </row>
        <row r="4466">
          <cell r="C4466" t="str">
            <v>Brown Jacamar</v>
          </cell>
          <cell r="D4466" t="str">
            <v>Brachygalba lugubris</v>
          </cell>
          <cell r="E4466" t="str">
            <v>(Swainson, 1838)</v>
          </cell>
          <cell r="F4466" t="str">
            <v>R</v>
          </cell>
          <cell r="G4466" t="str">
            <v>LC</v>
          </cell>
          <cell r="P4466" t="str">
            <v>Y</v>
          </cell>
          <cell r="Q4466" t="str">
            <v>Y</v>
          </cell>
          <cell r="R4466" t="str">
            <v>Y</v>
          </cell>
        </row>
        <row r="4467">
          <cell r="C4467" t="str">
            <v>White-throated Jacamar</v>
          </cell>
          <cell r="D4467" t="str">
            <v>Brachygalba albogularis</v>
          </cell>
          <cell r="E4467" t="str">
            <v>(Spix, 1824)</v>
          </cell>
          <cell r="F4467" t="str">
            <v>R</v>
          </cell>
          <cell r="G4467" t="str">
            <v>LC</v>
          </cell>
          <cell r="P4467" t="str">
            <v>Y</v>
          </cell>
          <cell r="Q4467" t="str">
            <v>Y</v>
          </cell>
          <cell r="R4467" t="str">
            <v>Y</v>
          </cell>
        </row>
        <row r="4468">
          <cell r="C4468" t="str">
            <v>Three-toed Jacamar</v>
          </cell>
          <cell r="D4468" t="str">
            <v>Jacamaralcyon tridactyla</v>
          </cell>
          <cell r="E4468" t="str">
            <v>(Vieillot, 1817)</v>
          </cell>
          <cell r="F4468" t="str">
            <v>R</v>
          </cell>
          <cell r="G4468" t="str">
            <v>VU</v>
          </cell>
          <cell r="P4468" t="str">
            <v>Y</v>
          </cell>
          <cell r="Q4468" t="str">
            <v>Y</v>
          </cell>
          <cell r="R4468" t="str">
            <v>Y</v>
          </cell>
        </row>
        <row r="4469">
          <cell r="C4469" t="str">
            <v>Yellow-billed Jacamar</v>
          </cell>
          <cell r="D4469" t="str">
            <v>Galbula albirostris</v>
          </cell>
          <cell r="E4469" t="str">
            <v>Latham, 1790</v>
          </cell>
          <cell r="F4469" t="str">
            <v>R</v>
          </cell>
          <cell r="G4469" t="str">
            <v>LC</v>
          </cell>
          <cell r="P4469" t="str">
            <v>Y</v>
          </cell>
          <cell r="Q4469" t="str">
            <v>Y</v>
          </cell>
          <cell r="R4469" t="str">
            <v>Y</v>
          </cell>
        </row>
        <row r="4470">
          <cell r="C4470" t="str">
            <v>Blue-necked Jacamar</v>
          </cell>
          <cell r="D4470" t="str">
            <v>Galbula cyanicollis</v>
          </cell>
          <cell r="E4470" t="str">
            <v>Cassin, 1851</v>
          </cell>
          <cell r="F4470" t="str">
            <v>R</v>
          </cell>
          <cell r="G4470" t="str">
            <v>LC</v>
          </cell>
          <cell r="P4470" t="str">
            <v>Y</v>
          </cell>
          <cell r="Q4470" t="str">
            <v>Y</v>
          </cell>
          <cell r="R4470" t="str">
            <v>Y</v>
          </cell>
          <cell r="W4470" t="str">
            <v>Blue-cheeked Jacamar (9)</v>
          </cell>
        </row>
        <row r="4471">
          <cell r="C4471" t="str">
            <v>Rufous-tailed Jacamar</v>
          </cell>
          <cell r="D4471" t="str">
            <v>Galbula ruficauda</v>
          </cell>
          <cell r="E4471" t="str">
            <v>Cuvier, 1816</v>
          </cell>
          <cell r="F4471" t="str">
            <v>R</v>
          </cell>
          <cell r="G4471" t="str">
            <v>LC</v>
          </cell>
          <cell r="I4471" t="str">
            <v>Y</v>
          </cell>
          <cell r="P4471" t="str">
            <v>Y</v>
          </cell>
          <cell r="Q4471" t="str">
            <v>Y</v>
          </cell>
          <cell r="R4471" t="str">
            <v>Y</v>
          </cell>
        </row>
        <row r="4472">
          <cell r="C4472" t="str">
            <v>Green-tailed Jacamar</v>
          </cell>
          <cell r="D4472" t="str">
            <v>Galbula galbula</v>
          </cell>
          <cell r="E4472" t="str">
            <v>(Linnaeus, 1766)</v>
          </cell>
          <cell r="F4472" t="str">
            <v>R</v>
          </cell>
          <cell r="G4472" t="str">
            <v>LC</v>
          </cell>
          <cell r="P4472" t="str">
            <v>Y</v>
          </cell>
          <cell r="Q4472" t="str">
            <v>Y</v>
          </cell>
          <cell r="R4472" t="str">
            <v>Y</v>
          </cell>
        </row>
        <row r="4473">
          <cell r="C4473" t="str">
            <v>Coppery-chested Jacamar</v>
          </cell>
          <cell r="D4473" t="str">
            <v>Galbula pastazae</v>
          </cell>
          <cell r="E4473" t="str">
            <v>Taczanowski &amp; Berlepsch, 1885</v>
          </cell>
          <cell r="F4473" t="str">
            <v>R</v>
          </cell>
          <cell r="G4473" t="str">
            <v>VU</v>
          </cell>
          <cell r="P4473" t="str">
            <v>Y</v>
          </cell>
          <cell r="Q4473" t="str">
            <v>Y</v>
          </cell>
          <cell r="R4473" t="str">
            <v>Y</v>
          </cell>
        </row>
        <row r="4474">
          <cell r="C4474" t="str">
            <v>White-chinned Jacamar</v>
          </cell>
          <cell r="D4474" t="str">
            <v>Galbula tombacea</v>
          </cell>
          <cell r="E4474" t="str">
            <v>Spix, 1824</v>
          </cell>
          <cell r="F4474" t="str">
            <v>R</v>
          </cell>
          <cell r="G4474" t="str">
            <v>LC</v>
          </cell>
          <cell r="P4474" t="str">
            <v>Y</v>
          </cell>
          <cell r="Q4474" t="str">
            <v>Y</v>
          </cell>
          <cell r="R4474" t="str">
            <v>Y</v>
          </cell>
        </row>
        <row r="4475">
          <cell r="C4475" t="str">
            <v>Bluish-fronted Jacamar</v>
          </cell>
          <cell r="D4475" t="str">
            <v>Galbula cyanescens</v>
          </cell>
          <cell r="E4475" t="str">
            <v>Deville, 1849</v>
          </cell>
          <cell r="F4475" t="str">
            <v>R</v>
          </cell>
          <cell r="G4475" t="str">
            <v>LC</v>
          </cell>
          <cell r="P4475" t="str">
            <v>Y</v>
          </cell>
          <cell r="Q4475" t="str">
            <v>Y</v>
          </cell>
          <cell r="R4475" t="str">
            <v>Y</v>
          </cell>
        </row>
        <row r="4476">
          <cell r="C4476" t="str">
            <v>Purplish Jacamar</v>
          </cell>
          <cell r="D4476" t="str">
            <v>Galbula chalcothorax</v>
          </cell>
          <cell r="E4476" t="str">
            <v>Sclater, 1855</v>
          </cell>
          <cell r="F4476" t="str">
            <v>R</v>
          </cell>
          <cell r="G4476" t="str">
            <v>LC</v>
          </cell>
          <cell r="P4476" t="str">
            <v>Y</v>
          </cell>
          <cell r="Q4476" t="str">
            <v>Y</v>
          </cell>
          <cell r="R4476" t="str">
            <v>Y</v>
          </cell>
        </row>
        <row r="4477">
          <cell r="C4477" t="str">
            <v>Bronzy Jacamar</v>
          </cell>
          <cell r="D4477" t="str">
            <v>Galbula leucogastra</v>
          </cell>
          <cell r="E4477" t="str">
            <v>Vieillot, 1817</v>
          </cell>
          <cell r="F4477" t="str">
            <v>R</v>
          </cell>
          <cell r="G4477" t="str">
            <v>LC</v>
          </cell>
          <cell r="P4477" t="str">
            <v>Y</v>
          </cell>
          <cell r="Q4477" t="str">
            <v>Y</v>
          </cell>
          <cell r="R4477" t="str">
            <v>Y</v>
          </cell>
        </row>
        <row r="4478">
          <cell r="C4478" t="str">
            <v>Paradise Jacamar</v>
          </cell>
          <cell r="D4478" t="str">
            <v>Galbula dea</v>
          </cell>
          <cell r="E4478" t="str">
            <v>(Linnaeus, 1758)</v>
          </cell>
          <cell r="F4478" t="str">
            <v>R</v>
          </cell>
          <cell r="G4478" t="str">
            <v>LC</v>
          </cell>
          <cell r="P4478" t="str">
            <v>Y</v>
          </cell>
          <cell r="Q4478" t="str">
            <v>Y</v>
          </cell>
          <cell r="R4478" t="str">
            <v>Y</v>
          </cell>
        </row>
        <row r="4479">
          <cell r="C4479" t="str">
            <v>Great Jacamar</v>
          </cell>
          <cell r="D4479" t="str">
            <v>Jacamerops aureus</v>
          </cell>
          <cell r="E4479" t="str">
            <v>(Müller, 1776)</v>
          </cell>
          <cell r="F4479" t="str">
            <v>R</v>
          </cell>
          <cell r="G4479" t="str">
            <v>LC</v>
          </cell>
          <cell r="I4479" t="str">
            <v>Y</v>
          </cell>
          <cell r="P4479" t="str">
            <v>Y</v>
          </cell>
          <cell r="Q4479" t="str">
            <v>Y</v>
          </cell>
          <cell r="R4479" t="str">
            <v>Y</v>
          </cell>
          <cell r="V4479" t="str">
            <v>Jacamerops aurea (2); Jacamerops aurea (11)</v>
          </cell>
          <cell r="X4479" t="str">
            <v>Gender agreement of species name follows David and Gosselin (2002b).</v>
          </cell>
        </row>
        <row r="4480">
          <cell r="D4480" t="str">
            <v>Notharchus macrorhynchos</v>
          </cell>
          <cell r="E4480" t="str">
            <v>(Gmelin, 1788)</v>
          </cell>
          <cell r="F4480" t="str">
            <v>NR</v>
          </cell>
          <cell r="G4480" t="str">
            <v>NR</v>
          </cell>
          <cell r="Q4480" t="str">
            <v>Y</v>
          </cell>
          <cell r="R4480" t="str">
            <v>Y</v>
          </cell>
          <cell r="X4480" t="str">
            <v>Notharchus macrorhynchos (Sibley and Monroe 1990, 1993) has been split into N. macrorhynchos, N. hyperrhynchus and N. swainsoni following SACC (2005).</v>
          </cell>
        </row>
        <row r="4481">
          <cell r="C4481" t="str">
            <v>Guianan Puffbird</v>
          </cell>
          <cell r="D4481" t="str">
            <v>Notharchus macrorhynchos</v>
          </cell>
          <cell r="E4481" t="str">
            <v>(Gmelin, 1788)</v>
          </cell>
          <cell r="F4481" t="str">
            <v>R</v>
          </cell>
          <cell r="G4481" t="str">
            <v>LC</v>
          </cell>
          <cell r="I4481" t="str">
            <v>Y</v>
          </cell>
          <cell r="P4481" t="str">
            <v>Y</v>
          </cell>
          <cell r="W4481" t="str">
            <v>White-necked Puffbird (2); White-necked Puffbird (15)</v>
          </cell>
          <cell r="X4481" t="str">
            <v>Notharchus macrorhynchos (Sibley and Monroe 1990, 1993) has been split into N. macrorhynchos, N. hyperrhynchus and N. swainsoni following SACC (2005).</v>
          </cell>
        </row>
        <row r="4482">
          <cell r="C4482" t="str">
            <v>White-necked Puffbird</v>
          </cell>
          <cell r="D4482" t="str">
            <v>Notharchus hyperrhynchus</v>
          </cell>
          <cell r="E4482" t="str">
            <v>(P.L. Sclater, 1856)</v>
          </cell>
          <cell r="F4482" t="str">
            <v>R</v>
          </cell>
          <cell r="G4482" t="str">
            <v>LC</v>
          </cell>
          <cell r="P4482" t="str">
            <v>Y</v>
          </cell>
          <cell r="X4482" t="str">
            <v>Notharchus macrorhynchos (Sibley and Monroe 1990, 1993) has been split into N. macrorhynchos, N. hyperrhynchus and N. swainsoni following SACC (2005).</v>
          </cell>
        </row>
        <row r="4483">
          <cell r="C4483" t="str">
            <v>Buff-bellied Puffbird</v>
          </cell>
          <cell r="D4483" t="str">
            <v>Notharchus swainsoni</v>
          </cell>
          <cell r="E4483" t="str">
            <v>(G.R. Gray, 1846)</v>
          </cell>
          <cell r="F4483" t="str">
            <v>R</v>
          </cell>
          <cell r="G4483" t="str">
            <v>LC</v>
          </cell>
          <cell r="P4483" t="str">
            <v>Y</v>
          </cell>
          <cell r="X4483" t="str">
            <v>Notharchus macrorhynchos (Sibley and Monroe 1990, 1993) has been split into N. macrorhynchos, N. hyperrhynchus and N. swainsoni following SACC (2005).</v>
          </cell>
        </row>
        <row r="4484">
          <cell r="C4484" t="str">
            <v>Black-breasted Puffbird</v>
          </cell>
          <cell r="D4484" t="str">
            <v>Notharchus pectoralis</v>
          </cell>
          <cell r="E4484" t="str">
            <v>(Gray, 1846)</v>
          </cell>
          <cell r="F4484" t="str">
            <v>R</v>
          </cell>
          <cell r="G4484" t="str">
            <v>LC</v>
          </cell>
          <cell r="I4484" t="str">
            <v>Y</v>
          </cell>
          <cell r="P4484" t="str">
            <v>Y</v>
          </cell>
          <cell r="Q4484" t="str">
            <v>Y</v>
          </cell>
          <cell r="R4484" t="str">
            <v>Y</v>
          </cell>
        </row>
        <row r="4485">
          <cell r="C4485" t="str">
            <v>Brown-banded Puffbird</v>
          </cell>
          <cell r="D4485" t="str">
            <v>Notharchus ordii</v>
          </cell>
          <cell r="E4485" t="str">
            <v>(Cassin, 1851)</v>
          </cell>
          <cell r="F4485" t="str">
            <v>R</v>
          </cell>
          <cell r="G4485" t="str">
            <v>LC</v>
          </cell>
          <cell r="P4485" t="str">
            <v>Y</v>
          </cell>
          <cell r="Q4485" t="str">
            <v>Y</v>
          </cell>
          <cell r="R4485" t="str">
            <v>Y</v>
          </cell>
        </row>
        <row r="4486">
          <cell r="C4486" t="str">
            <v>Pied Puffbird</v>
          </cell>
          <cell r="D4486" t="str">
            <v>Notharchus tectus</v>
          </cell>
          <cell r="E4486" t="str">
            <v>(Boddaert, 1783)</v>
          </cell>
          <cell r="F4486" t="str">
            <v>R</v>
          </cell>
          <cell r="G4486" t="str">
            <v>LC</v>
          </cell>
          <cell r="I4486" t="str">
            <v>Y</v>
          </cell>
          <cell r="P4486" t="str">
            <v>Y</v>
          </cell>
          <cell r="Q4486" t="str">
            <v>Y</v>
          </cell>
          <cell r="R4486" t="str">
            <v>Y</v>
          </cell>
        </row>
        <row r="4487">
          <cell r="C4487" t="str">
            <v>Chestnut-capped Puffbird</v>
          </cell>
          <cell r="D4487" t="str">
            <v>Bucco macrodactylus</v>
          </cell>
          <cell r="E4487" t="str">
            <v>(Spix, 1824)</v>
          </cell>
          <cell r="F4487" t="str">
            <v>R</v>
          </cell>
          <cell r="G4487" t="str">
            <v>LC</v>
          </cell>
          <cell r="P4487" t="str">
            <v>Y</v>
          </cell>
          <cell r="Q4487" t="str">
            <v>Y</v>
          </cell>
          <cell r="R4487" t="str">
            <v>Y</v>
          </cell>
        </row>
        <row r="4488">
          <cell r="C4488" t="str">
            <v>Spotted Puffbird</v>
          </cell>
          <cell r="D4488" t="str">
            <v>Bucco tamatia</v>
          </cell>
          <cell r="E4488" t="str">
            <v>Gmelin, 1788</v>
          </cell>
          <cell r="F4488" t="str">
            <v>R</v>
          </cell>
          <cell r="G4488" t="str">
            <v>LC</v>
          </cell>
          <cell r="P4488" t="str">
            <v>Y</v>
          </cell>
          <cell r="Q4488" t="str">
            <v>Y</v>
          </cell>
          <cell r="R4488" t="str">
            <v>Y</v>
          </cell>
        </row>
        <row r="4489">
          <cell r="C4489" t="str">
            <v>Sooty-capped Puffbird</v>
          </cell>
          <cell r="D4489" t="str">
            <v>Bucco noanamae</v>
          </cell>
          <cell r="E4489" t="str">
            <v>Hellmayr, 1909</v>
          </cell>
          <cell r="F4489" t="str">
            <v>R</v>
          </cell>
          <cell r="G4489" t="str">
            <v>NT</v>
          </cell>
          <cell r="P4489" t="str">
            <v>Y</v>
          </cell>
          <cell r="Q4489" t="str">
            <v>Y</v>
          </cell>
          <cell r="R4489" t="str">
            <v>Y</v>
          </cell>
        </row>
        <row r="4490">
          <cell r="C4490" t="str">
            <v>Collared Puffbird</v>
          </cell>
          <cell r="D4490" t="str">
            <v>Bucco capensis</v>
          </cell>
          <cell r="E4490" t="str">
            <v>Linnaeus, 1766</v>
          </cell>
          <cell r="F4490" t="str">
            <v>R</v>
          </cell>
          <cell r="G4490" t="str">
            <v>LC</v>
          </cell>
          <cell r="P4490" t="str">
            <v>Y</v>
          </cell>
          <cell r="Q4490" t="str">
            <v>Y</v>
          </cell>
          <cell r="R4490" t="str">
            <v>Y</v>
          </cell>
        </row>
        <row r="4491">
          <cell r="C4491" t="str">
            <v>Barred Puffbird</v>
          </cell>
          <cell r="D4491" t="str">
            <v>Nystalus radiatus</v>
          </cell>
          <cell r="E4491" t="str">
            <v>(Sclater, 1854)</v>
          </cell>
          <cell r="F4491" t="str">
            <v>R</v>
          </cell>
          <cell r="G4491" t="str">
            <v>LC</v>
          </cell>
          <cell r="I4491" t="str">
            <v>Y</v>
          </cell>
          <cell r="P4491" t="str">
            <v>Y</v>
          </cell>
          <cell r="Q4491" t="str">
            <v>Y</v>
          </cell>
          <cell r="R4491" t="str">
            <v>Y</v>
          </cell>
        </row>
        <row r="4492">
          <cell r="C4492" t="str">
            <v>White-eared Puffbird</v>
          </cell>
          <cell r="D4492" t="str">
            <v>Nystalus chacuru</v>
          </cell>
          <cell r="E4492" t="str">
            <v>(Vieillot, 1816)</v>
          </cell>
          <cell r="F4492" t="str">
            <v>R</v>
          </cell>
          <cell r="G4492" t="str">
            <v>LC</v>
          </cell>
          <cell r="P4492" t="str">
            <v>Y</v>
          </cell>
          <cell r="Q4492" t="str">
            <v>Y</v>
          </cell>
          <cell r="R4492" t="str">
            <v>Y</v>
          </cell>
        </row>
        <row r="4493">
          <cell r="C4493" t="str">
            <v>Striolated Puffbird</v>
          </cell>
          <cell r="D4493" t="str">
            <v>Nystalus striolatus</v>
          </cell>
          <cell r="E4493" t="str">
            <v>(Pelzeln, 1856)</v>
          </cell>
          <cell r="F4493" t="str">
            <v>R</v>
          </cell>
          <cell r="G4493" t="str">
            <v>LC</v>
          </cell>
          <cell r="P4493" t="str">
            <v>Y</v>
          </cell>
          <cell r="Q4493" t="str">
            <v>Y</v>
          </cell>
          <cell r="R4493" t="str">
            <v>Y</v>
          </cell>
        </row>
        <row r="4494">
          <cell r="C4494" t="str">
            <v>Spot-backed Puffbird</v>
          </cell>
          <cell r="D4494" t="str">
            <v>Nystalus maculatus</v>
          </cell>
          <cell r="E4494" t="str">
            <v>(Gmelin, 1788)</v>
          </cell>
          <cell r="F4494" t="str">
            <v>R</v>
          </cell>
          <cell r="G4494" t="str">
            <v>LC</v>
          </cell>
          <cell r="P4494" t="str">
            <v>Y</v>
          </cell>
          <cell r="Q4494" t="str">
            <v>Y</v>
          </cell>
          <cell r="R4494" t="str">
            <v>Y</v>
          </cell>
          <cell r="W4494" t="str">
            <v>Caatinga Puffbird (15)</v>
          </cell>
        </row>
        <row r="4495">
          <cell r="C4495" t="str">
            <v>Russet-throated Puffbird</v>
          </cell>
          <cell r="D4495" t="str">
            <v>Hypnelus ruficollis</v>
          </cell>
          <cell r="E4495" t="str">
            <v>(Wagler, 1829)</v>
          </cell>
          <cell r="F4495" t="str">
            <v>R</v>
          </cell>
          <cell r="G4495" t="str">
            <v>LC</v>
          </cell>
          <cell r="P4495" t="str">
            <v>Y</v>
          </cell>
          <cell r="Q4495" t="str">
            <v>Y</v>
          </cell>
          <cell r="R4495" t="str">
            <v>Y</v>
          </cell>
        </row>
        <row r="4496">
          <cell r="C4496" t="str">
            <v>White-chested Puffbird</v>
          </cell>
          <cell r="D4496" t="str">
            <v>Malacoptila fusca</v>
          </cell>
          <cell r="E4496" t="str">
            <v>(Gmelin, 1788)</v>
          </cell>
          <cell r="F4496" t="str">
            <v>R</v>
          </cell>
          <cell r="G4496" t="str">
            <v>LC</v>
          </cell>
          <cell r="P4496" t="str">
            <v>Y</v>
          </cell>
          <cell r="Q4496" t="str">
            <v>Y</v>
          </cell>
          <cell r="R4496" t="str">
            <v>Y</v>
          </cell>
        </row>
        <row r="4497">
          <cell r="C4497" t="str">
            <v>Semicollared Puffbird</v>
          </cell>
          <cell r="D4497" t="str">
            <v>Malacoptila semicincta</v>
          </cell>
          <cell r="E4497" t="str">
            <v>Todd, 1925</v>
          </cell>
          <cell r="F4497" t="str">
            <v>R</v>
          </cell>
          <cell r="G4497" t="str">
            <v>LC</v>
          </cell>
          <cell r="P4497" t="str">
            <v>Y</v>
          </cell>
          <cell r="Q4497" t="str">
            <v>Y</v>
          </cell>
          <cell r="R4497" t="str">
            <v>Y</v>
          </cell>
        </row>
        <row r="4498">
          <cell r="C4498" t="str">
            <v>Crescent-chested Puffbird</v>
          </cell>
          <cell r="D4498" t="str">
            <v>Malacoptila striata</v>
          </cell>
          <cell r="E4498" t="str">
            <v>(Spix, 1824)</v>
          </cell>
          <cell r="F4498" t="str">
            <v>R</v>
          </cell>
          <cell r="G4498" t="str">
            <v>LC</v>
          </cell>
          <cell r="P4498" t="str">
            <v>Y</v>
          </cell>
          <cell r="Q4498" t="str">
            <v>Y</v>
          </cell>
          <cell r="R4498" t="str">
            <v>Y</v>
          </cell>
        </row>
        <row r="4499">
          <cell r="C4499" t="str">
            <v>Black-streaked Puffbird</v>
          </cell>
          <cell r="D4499" t="str">
            <v>Malacoptila fulvogularis</v>
          </cell>
          <cell r="E4499" t="str">
            <v>Sclater, 1854</v>
          </cell>
          <cell r="F4499" t="str">
            <v>R</v>
          </cell>
          <cell r="G4499" t="str">
            <v>LC</v>
          </cell>
          <cell r="P4499" t="str">
            <v>Y</v>
          </cell>
          <cell r="Q4499" t="str">
            <v>Y</v>
          </cell>
          <cell r="R4499" t="str">
            <v>Y</v>
          </cell>
        </row>
        <row r="4500">
          <cell r="C4500" t="str">
            <v>Rufous-necked Puffbird</v>
          </cell>
          <cell r="D4500" t="str">
            <v>Malacoptila rufa</v>
          </cell>
          <cell r="E4500" t="str">
            <v>(Spix, 1824)</v>
          </cell>
          <cell r="F4500" t="str">
            <v>R</v>
          </cell>
          <cell r="G4500" t="str">
            <v>LC</v>
          </cell>
          <cell r="P4500" t="str">
            <v>Y</v>
          </cell>
          <cell r="Q4500" t="str">
            <v>Y</v>
          </cell>
          <cell r="R4500" t="str">
            <v>Y</v>
          </cell>
        </row>
        <row r="4501">
          <cell r="C4501" t="str">
            <v>White-whiskered Puffbird</v>
          </cell>
          <cell r="D4501" t="str">
            <v>Malacoptila panamensis</v>
          </cell>
          <cell r="E4501" t="str">
            <v>Lafresnaye, 1847</v>
          </cell>
          <cell r="F4501" t="str">
            <v>R</v>
          </cell>
          <cell r="G4501" t="str">
            <v>LC</v>
          </cell>
          <cell r="I4501" t="str">
            <v>Y</v>
          </cell>
          <cell r="P4501" t="str">
            <v>Y</v>
          </cell>
          <cell r="Q4501" t="str">
            <v>Y</v>
          </cell>
          <cell r="R4501" t="str">
            <v>Y</v>
          </cell>
        </row>
        <row r="4502">
          <cell r="C4502" t="str">
            <v>Moustached Puffbird</v>
          </cell>
          <cell r="D4502" t="str">
            <v>Malacoptila mystacalis</v>
          </cell>
          <cell r="E4502" t="str">
            <v>(Lafresnaye, 1850)</v>
          </cell>
          <cell r="F4502" t="str">
            <v>R</v>
          </cell>
          <cell r="G4502" t="str">
            <v>LC</v>
          </cell>
          <cell r="P4502" t="str">
            <v>Y</v>
          </cell>
          <cell r="Q4502" t="str">
            <v>Y</v>
          </cell>
          <cell r="R4502" t="str">
            <v>Y</v>
          </cell>
        </row>
        <row r="4503">
          <cell r="C4503" t="str">
            <v>Lanceolated Monklet</v>
          </cell>
          <cell r="D4503" t="str">
            <v>Micromonacha lanceolata</v>
          </cell>
          <cell r="E4503" t="str">
            <v>(Deville, 1849)</v>
          </cell>
          <cell r="F4503" t="str">
            <v>R</v>
          </cell>
          <cell r="G4503" t="str">
            <v>LC</v>
          </cell>
          <cell r="I4503" t="str">
            <v>Y</v>
          </cell>
          <cell r="P4503" t="str">
            <v>Y</v>
          </cell>
          <cell r="Q4503" t="str">
            <v>Y</v>
          </cell>
          <cell r="R4503" t="str">
            <v>Y</v>
          </cell>
        </row>
        <row r="4504">
          <cell r="C4504" t="str">
            <v>Rusty-breasted Nunlet</v>
          </cell>
          <cell r="D4504" t="str">
            <v>Nonnula rubecula</v>
          </cell>
          <cell r="E4504" t="str">
            <v>(Spix, 1824)</v>
          </cell>
          <cell r="F4504" t="str">
            <v>R</v>
          </cell>
          <cell r="G4504" t="str">
            <v>LC</v>
          </cell>
          <cell r="P4504" t="str">
            <v>Y</v>
          </cell>
          <cell r="Q4504" t="str">
            <v>Y</v>
          </cell>
          <cell r="R4504" t="str">
            <v>Y</v>
          </cell>
        </row>
        <row r="4505">
          <cell r="C4505" t="str">
            <v>Fulvous-chinned Nunlet</v>
          </cell>
          <cell r="D4505" t="str">
            <v>Nonnula sclateri</v>
          </cell>
          <cell r="E4505" t="str">
            <v>Hellmayr, 1907</v>
          </cell>
          <cell r="F4505" t="str">
            <v>R</v>
          </cell>
          <cell r="G4505" t="str">
            <v>LC</v>
          </cell>
          <cell r="P4505" t="str">
            <v>Y</v>
          </cell>
          <cell r="Q4505" t="str">
            <v>Y</v>
          </cell>
          <cell r="R4505" t="str">
            <v>Y</v>
          </cell>
        </row>
        <row r="4506">
          <cell r="C4506" t="str">
            <v>Brown Nunlet</v>
          </cell>
          <cell r="D4506" t="str">
            <v>Nonnula brunnea</v>
          </cell>
          <cell r="E4506" t="str">
            <v>Sclater, 1881</v>
          </cell>
          <cell r="F4506" t="str">
            <v>R</v>
          </cell>
          <cell r="G4506" t="str">
            <v>LC</v>
          </cell>
          <cell r="P4506" t="str">
            <v>Y</v>
          </cell>
          <cell r="Q4506" t="str">
            <v>Y</v>
          </cell>
          <cell r="R4506" t="str">
            <v>Y</v>
          </cell>
        </row>
        <row r="4507">
          <cell r="C4507" t="str">
            <v>Grey-cheeked Nunlet</v>
          </cell>
          <cell r="D4507" t="str">
            <v>Nonnula frontalis</v>
          </cell>
          <cell r="E4507" t="str">
            <v>(Sclater, 1854)</v>
          </cell>
          <cell r="F4507" t="str">
            <v>R</v>
          </cell>
          <cell r="G4507" t="str">
            <v>LC</v>
          </cell>
          <cell r="P4507" t="str">
            <v>Y</v>
          </cell>
          <cell r="Q4507" t="str">
            <v>Y</v>
          </cell>
          <cell r="R4507" t="str">
            <v>Y</v>
          </cell>
          <cell r="W4507" t="str">
            <v>Gray-cheeked Nunlet (9)</v>
          </cell>
        </row>
        <row r="4508">
          <cell r="C4508" t="str">
            <v>Rufous-capped Nunlet</v>
          </cell>
          <cell r="D4508" t="str">
            <v>Nonnula ruficapilla</v>
          </cell>
          <cell r="E4508" t="str">
            <v>(Tschudi, 1844)</v>
          </cell>
          <cell r="F4508" t="str">
            <v>R</v>
          </cell>
          <cell r="G4508" t="str">
            <v>LC</v>
          </cell>
          <cell r="I4508" t="str">
            <v>Y</v>
          </cell>
          <cell r="P4508" t="str">
            <v>Y</v>
          </cell>
          <cell r="Q4508" t="str">
            <v>Y</v>
          </cell>
          <cell r="R4508" t="str">
            <v>Y</v>
          </cell>
          <cell r="W4508" t="str">
            <v>Gray-cheeked Nunlet (2)</v>
          </cell>
        </row>
        <row r="4509">
          <cell r="C4509" t="str">
            <v>Chestnut-headed Nunlet</v>
          </cell>
          <cell r="D4509" t="str">
            <v>Nonnula amaurocephala</v>
          </cell>
          <cell r="E4509" t="str">
            <v>Chapman, 1921</v>
          </cell>
          <cell r="F4509" t="str">
            <v>R</v>
          </cell>
          <cell r="G4509" t="str">
            <v>LC</v>
          </cell>
          <cell r="P4509" t="str">
            <v>Y</v>
          </cell>
          <cell r="Q4509" t="str">
            <v>Y</v>
          </cell>
          <cell r="R4509" t="str">
            <v>Y</v>
          </cell>
        </row>
        <row r="4510">
          <cell r="C4510" t="str">
            <v>White-faced Nunbird</v>
          </cell>
          <cell r="D4510" t="str">
            <v>Hapaloptila castanea</v>
          </cell>
          <cell r="E4510" t="str">
            <v>(Verreaux, 1866)</v>
          </cell>
          <cell r="F4510" t="str">
            <v>R</v>
          </cell>
          <cell r="G4510" t="str">
            <v>LC</v>
          </cell>
          <cell r="P4510" t="str">
            <v>Y</v>
          </cell>
          <cell r="Q4510" t="str">
            <v>Y</v>
          </cell>
          <cell r="R4510" t="str">
            <v>Y</v>
          </cell>
        </row>
        <row r="4511">
          <cell r="C4511" t="str">
            <v>Black Nunbird</v>
          </cell>
          <cell r="D4511" t="str">
            <v>Monasa atra</v>
          </cell>
          <cell r="E4511" t="str">
            <v>(Boddaert, 1783)</v>
          </cell>
          <cell r="F4511" t="str">
            <v>R</v>
          </cell>
          <cell r="G4511" t="str">
            <v>LC</v>
          </cell>
          <cell r="P4511" t="str">
            <v>Y</v>
          </cell>
          <cell r="Q4511" t="str">
            <v>Y</v>
          </cell>
          <cell r="R4511" t="str">
            <v>Y</v>
          </cell>
        </row>
        <row r="4512">
          <cell r="C4512" t="str">
            <v>Black-fronted Nunbird</v>
          </cell>
          <cell r="D4512" t="str">
            <v>Monasa nigrifrons</v>
          </cell>
          <cell r="E4512" t="str">
            <v>(Spix, 1824)</v>
          </cell>
          <cell r="F4512" t="str">
            <v>R</v>
          </cell>
          <cell r="G4512" t="str">
            <v>LC</v>
          </cell>
          <cell r="P4512" t="str">
            <v>Y</v>
          </cell>
          <cell r="Q4512" t="str">
            <v>Y</v>
          </cell>
          <cell r="R4512" t="str">
            <v>Y</v>
          </cell>
        </row>
        <row r="4513">
          <cell r="C4513" t="str">
            <v>White-fronted Nunbird</v>
          </cell>
          <cell r="D4513" t="str">
            <v>Monasa morphoeus</v>
          </cell>
          <cell r="E4513" t="str">
            <v>(Hahn &amp; Küster, 1823)</v>
          </cell>
          <cell r="F4513" t="str">
            <v>R</v>
          </cell>
          <cell r="G4513" t="str">
            <v>LC</v>
          </cell>
          <cell r="I4513" t="str">
            <v>Y</v>
          </cell>
          <cell r="P4513" t="str">
            <v>Y</v>
          </cell>
          <cell r="Q4513" t="str">
            <v>Y</v>
          </cell>
          <cell r="R4513" t="str">
            <v>Y</v>
          </cell>
        </row>
        <row r="4514">
          <cell r="C4514" t="str">
            <v>Yellow-billed Nunbird</v>
          </cell>
          <cell r="D4514" t="str">
            <v>Monasa flavirostris</v>
          </cell>
          <cell r="E4514" t="str">
            <v>Strickland, 1850</v>
          </cell>
          <cell r="F4514" t="str">
            <v>R</v>
          </cell>
          <cell r="G4514" t="str">
            <v>LC</v>
          </cell>
          <cell r="P4514" t="str">
            <v>Y</v>
          </cell>
          <cell r="Q4514" t="str">
            <v>Y</v>
          </cell>
          <cell r="R4514" t="str">
            <v>Y</v>
          </cell>
        </row>
        <row r="4515">
          <cell r="C4515" t="str">
            <v>Swallow-wing</v>
          </cell>
          <cell r="D4515" t="str">
            <v>Chelidoptera tenebrosa</v>
          </cell>
          <cell r="E4515" t="str">
            <v>(Pallas, 1782)</v>
          </cell>
          <cell r="F4515" t="str">
            <v>R</v>
          </cell>
          <cell r="G4515" t="str">
            <v>LC</v>
          </cell>
          <cell r="P4515" t="str">
            <v>Y</v>
          </cell>
          <cell r="Q4515" t="str">
            <v>Y</v>
          </cell>
          <cell r="R4515" t="str">
            <v>Y</v>
          </cell>
          <cell r="W4515" t="str">
            <v>Swallow-winged Puffbird (9); Swallow-winged Puffbird (15)</v>
          </cell>
        </row>
        <row r="4516">
          <cell r="C4516" t="str">
            <v>Rifleman</v>
          </cell>
          <cell r="D4516" t="str">
            <v>Acanthisitta chloris</v>
          </cell>
          <cell r="E4516" t="str">
            <v>(Sparrman, 1787)</v>
          </cell>
          <cell r="F4516" t="str">
            <v>R</v>
          </cell>
          <cell r="G4516" t="str">
            <v>LC</v>
          </cell>
          <cell r="Q4516" t="str">
            <v>Y</v>
          </cell>
          <cell r="S4516" t="str">
            <v>Y</v>
          </cell>
        </row>
        <row r="4517">
          <cell r="C4517" t="str">
            <v>Bush Wren</v>
          </cell>
          <cell r="D4517" t="str">
            <v>Xenicus longipes</v>
          </cell>
          <cell r="E4517" t="str">
            <v>(Gmelin, 1789)</v>
          </cell>
          <cell r="F4517" t="str">
            <v>R</v>
          </cell>
          <cell r="G4517" t="str">
            <v>EX</v>
          </cell>
          <cell r="K4517" t="str">
            <v>Y</v>
          </cell>
          <cell r="Q4517" t="str">
            <v>Y</v>
          </cell>
          <cell r="S4517" t="str">
            <v>Y</v>
          </cell>
          <cell r="W4517" t="str">
            <v>Bushwren (15)</v>
          </cell>
        </row>
        <row r="4518">
          <cell r="C4518" t="str">
            <v>South Island Wren</v>
          </cell>
          <cell r="D4518" t="str">
            <v>Xenicus gilviventris</v>
          </cell>
          <cell r="E4518" t="str">
            <v>Pelzeln, 1867</v>
          </cell>
          <cell r="F4518" t="str">
            <v>R</v>
          </cell>
          <cell r="G4518" t="str">
            <v>VU</v>
          </cell>
          <cell r="Q4518" t="str">
            <v>Y</v>
          </cell>
          <cell r="S4518" t="str">
            <v>Y</v>
          </cell>
          <cell r="W4518" t="str">
            <v>Rock Wren (12); New Zealand Rockwren (15)</v>
          </cell>
          <cell r="X4518" t="str">
            <v>'South Island Wren' is used as the common name following Sibley and Monroe (1990, 1993) as the name 'Rock Wren' as used in BirdLife International (2000, 2004) is taken by Salpinctes obsoletus.</v>
          </cell>
        </row>
        <row r="4519">
          <cell r="C4519" t="str">
            <v>Stephens Island Wren</v>
          </cell>
          <cell r="D4519" t="str">
            <v>Traversia lyalli</v>
          </cell>
          <cell r="E4519" t="str">
            <v>(Rothschild, 1894)</v>
          </cell>
          <cell r="F4519" t="str">
            <v>R</v>
          </cell>
          <cell r="G4519" t="str">
            <v>EX</v>
          </cell>
          <cell r="K4519" t="str">
            <v>Y</v>
          </cell>
          <cell r="Q4519" t="str">
            <v>Y</v>
          </cell>
          <cell r="S4519" t="str">
            <v>Y</v>
          </cell>
          <cell r="V4519" t="str">
            <v>Xenicus lyalli (10)</v>
          </cell>
        </row>
        <row r="4520">
          <cell r="C4520" t="str">
            <v>African Broadbill</v>
          </cell>
          <cell r="D4520" t="str">
            <v>Smithornis capensis</v>
          </cell>
          <cell r="E4520" t="str">
            <v>(Smith, 1840)</v>
          </cell>
          <cell r="F4520" t="str">
            <v>R</v>
          </cell>
          <cell r="G4520" t="str">
            <v>LC</v>
          </cell>
          <cell r="N4520" t="str">
            <v>Y</v>
          </cell>
          <cell r="Q4520" t="str">
            <v>Y</v>
          </cell>
        </row>
        <row r="4521">
          <cell r="C4521" t="str">
            <v>Grey-headed Broadbill</v>
          </cell>
          <cell r="D4521" t="str">
            <v>Smithornis sharpei</v>
          </cell>
          <cell r="E4521" t="str">
            <v>Alexander, 1903</v>
          </cell>
          <cell r="F4521" t="str">
            <v>R</v>
          </cell>
          <cell r="G4521" t="str">
            <v>LC</v>
          </cell>
          <cell r="N4521" t="str">
            <v>Y</v>
          </cell>
          <cell r="Q4521" t="str">
            <v>Y</v>
          </cell>
        </row>
        <row r="4522">
          <cell r="C4522" t="str">
            <v>Rufous-sided Broadbill</v>
          </cell>
          <cell r="D4522" t="str">
            <v>Smithornis rufolateralis</v>
          </cell>
          <cell r="E4522" t="str">
            <v>Gray, 1864</v>
          </cell>
          <cell r="F4522" t="str">
            <v>R</v>
          </cell>
          <cell r="G4522" t="str">
            <v>LC</v>
          </cell>
          <cell r="N4522" t="str">
            <v>Y</v>
          </cell>
          <cell r="Q4522" t="str">
            <v>Y</v>
          </cell>
        </row>
        <row r="4523">
          <cell r="C4523" t="str">
            <v>Asian Green Broadbill</v>
          </cell>
          <cell r="D4523" t="str">
            <v>Calyptomena viridis</v>
          </cell>
          <cell r="E4523" t="str">
            <v>Raffles, 1822</v>
          </cell>
          <cell r="F4523" t="str">
            <v>R</v>
          </cell>
          <cell r="G4523" t="str">
            <v>NT</v>
          </cell>
          <cell r="Q4523" t="str">
            <v>Y</v>
          </cell>
          <cell r="W4523" t="str">
            <v>Green Broadbill (10); Green Broadbill (15)</v>
          </cell>
        </row>
        <row r="4524">
          <cell r="C4524" t="str">
            <v>Hose's Broadbill</v>
          </cell>
          <cell r="D4524" t="str">
            <v>Calyptomena hosii</v>
          </cell>
          <cell r="E4524" t="str">
            <v>Sharpe, 1892</v>
          </cell>
          <cell r="F4524" t="str">
            <v>R</v>
          </cell>
          <cell r="G4524" t="str">
            <v>NT</v>
          </cell>
          <cell r="Q4524" t="str">
            <v>Y</v>
          </cell>
        </row>
        <row r="4525">
          <cell r="C4525" t="str">
            <v>Whitehead's Broadbill</v>
          </cell>
          <cell r="D4525" t="str">
            <v>Calyptomena whiteheadi</v>
          </cell>
          <cell r="E4525" t="str">
            <v>Sharpe, 1888</v>
          </cell>
          <cell r="F4525" t="str">
            <v>R</v>
          </cell>
          <cell r="G4525" t="str">
            <v>LC</v>
          </cell>
          <cell r="Q4525" t="str">
            <v>Y</v>
          </cell>
        </row>
        <row r="4526">
          <cell r="C4526" t="str">
            <v>Black-and-red Broadbill</v>
          </cell>
          <cell r="D4526" t="str">
            <v>Cymbirhynchus macrorhynchos</v>
          </cell>
          <cell r="E4526" t="str">
            <v>(Gmelin, 1788)</v>
          </cell>
          <cell r="F4526" t="str">
            <v>R</v>
          </cell>
          <cell r="G4526" t="str">
            <v>LC</v>
          </cell>
          <cell r="Q4526" t="str">
            <v>Y</v>
          </cell>
        </row>
        <row r="4527">
          <cell r="C4527" t="str">
            <v>Long-tailed Broadbill</v>
          </cell>
          <cell r="D4527" t="str">
            <v>Psarisomus dalhousiae</v>
          </cell>
          <cell r="E4527" t="str">
            <v>(Jameson, 1835)</v>
          </cell>
          <cell r="F4527" t="str">
            <v>R</v>
          </cell>
          <cell r="G4527" t="str">
            <v>LC</v>
          </cell>
          <cell r="Q4527" t="str">
            <v>Y</v>
          </cell>
        </row>
        <row r="4528">
          <cell r="C4528" t="str">
            <v>Silver-breasted Broadbill</v>
          </cell>
          <cell r="D4528" t="str">
            <v>Serilophus lunatus</v>
          </cell>
          <cell r="E4528" t="str">
            <v>(Gould, 1834)</v>
          </cell>
          <cell r="F4528" t="str">
            <v>R</v>
          </cell>
          <cell r="G4528" t="str">
            <v>LC</v>
          </cell>
          <cell r="Q4528" t="str">
            <v>Y</v>
          </cell>
        </row>
        <row r="4529">
          <cell r="C4529" t="str">
            <v>Banded Broadbill</v>
          </cell>
          <cell r="D4529" t="str">
            <v>Eurylaimus javanicus</v>
          </cell>
          <cell r="E4529" t="str">
            <v>Horsfield, 1821</v>
          </cell>
          <cell r="F4529" t="str">
            <v>R</v>
          </cell>
          <cell r="G4529" t="str">
            <v>LC</v>
          </cell>
          <cell r="Q4529" t="str">
            <v>Y</v>
          </cell>
        </row>
        <row r="4530">
          <cell r="C4530" t="str">
            <v>Black-and-yellow Broadbill</v>
          </cell>
          <cell r="D4530" t="str">
            <v>Eurylaimus ochromalus</v>
          </cell>
          <cell r="E4530" t="str">
            <v>Raffles, 1822</v>
          </cell>
          <cell r="F4530" t="str">
            <v>R</v>
          </cell>
          <cell r="G4530" t="str">
            <v>NT</v>
          </cell>
          <cell r="Q4530" t="str">
            <v>Y</v>
          </cell>
        </row>
        <row r="4531">
          <cell r="D4531" t="str">
            <v>Eurylaimus steerii</v>
          </cell>
          <cell r="E4531" t="str">
            <v>Sharpe, 1876</v>
          </cell>
          <cell r="F4531" t="str">
            <v>NR</v>
          </cell>
          <cell r="G4531" t="str">
            <v>NR</v>
          </cell>
          <cell r="Q4531" t="str">
            <v>Y</v>
          </cell>
          <cell r="X4531" t="str">
            <v>Eurylaimus steerii (Sibley and Monroe 1990, 1993) has been split into E. steerii and E. samarensis following Lambert and Woodcock (1996).</v>
          </cell>
        </row>
        <row r="4532">
          <cell r="C4532" t="str">
            <v>Mindanao Broadbill</v>
          </cell>
          <cell r="D4532" t="str">
            <v>Eurylaimus steerii</v>
          </cell>
          <cell r="E4532" t="str">
            <v>Sharpe, 1876</v>
          </cell>
          <cell r="F4532" t="str">
            <v>R</v>
          </cell>
          <cell r="G4532" t="str">
            <v>VU</v>
          </cell>
          <cell r="T4532" t="str">
            <v>Y</v>
          </cell>
          <cell r="U4532" t="str">
            <v>Lambert and Woodcock (1996)</v>
          </cell>
          <cell r="W4532" t="str">
            <v>Wattled Broadbill (15)</v>
          </cell>
          <cell r="X4532" t="str">
            <v>Eurylaimus steerii (Sibley and Monroe 1990, 1993) has been split into E. steerii and E. samarensis following Lambert and Woodcock (1996).</v>
          </cell>
        </row>
        <row r="4533">
          <cell r="C4533" t="str">
            <v>Visayan Broadbill</v>
          </cell>
          <cell r="D4533" t="str">
            <v>Eurylaimus samarensis</v>
          </cell>
          <cell r="E4533" t="str">
            <v>(Steere, 1890)</v>
          </cell>
          <cell r="F4533" t="str">
            <v>R</v>
          </cell>
          <cell r="G4533" t="str">
            <v>VU</v>
          </cell>
          <cell r="T4533" t="str">
            <v>Y</v>
          </cell>
          <cell r="U4533" t="str">
            <v>Lambert and Woodcock (1996)</v>
          </cell>
          <cell r="X4533" t="str">
            <v>Eurylaimus steerii (Sibley and Monroe 1990, 1993) has been split into E. steerii and E. samarensis following Lambert and Woodcock (1996).</v>
          </cell>
        </row>
        <row r="4534">
          <cell r="C4534" t="str">
            <v>Dusky Broadbill</v>
          </cell>
          <cell r="D4534" t="str">
            <v>Corydon sumatranus</v>
          </cell>
          <cell r="E4534" t="str">
            <v>(Raffles, 1822)</v>
          </cell>
          <cell r="F4534" t="str">
            <v>R</v>
          </cell>
          <cell r="G4534" t="str">
            <v>LC</v>
          </cell>
          <cell r="Q4534" t="str">
            <v>Y</v>
          </cell>
        </row>
        <row r="4535">
          <cell r="C4535" t="str">
            <v>African Green Broadbill</v>
          </cell>
          <cell r="D4535" t="str">
            <v>Pseudocalyptomena graueri</v>
          </cell>
          <cell r="E4535" t="str">
            <v>Rothschild, 1909</v>
          </cell>
          <cell r="F4535" t="str">
            <v>R</v>
          </cell>
          <cell r="G4535" t="str">
            <v>VU</v>
          </cell>
          <cell r="N4535" t="str">
            <v>Y</v>
          </cell>
          <cell r="Q4535" t="str">
            <v>Y</v>
          </cell>
          <cell r="W4535" t="str">
            <v>Grauer's Broadbill (10); Grauer's Broadbill (15)</v>
          </cell>
        </row>
        <row r="4536">
          <cell r="C4536" t="str">
            <v>Velvet Asity</v>
          </cell>
          <cell r="D4536" t="str">
            <v>Philepitta castanea</v>
          </cell>
          <cell r="E4536" t="str">
            <v>(Müller, 1776)</v>
          </cell>
          <cell r="F4536" t="str">
            <v>R</v>
          </cell>
          <cell r="G4536" t="str">
            <v>LC</v>
          </cell>
          <cell r="N4536" t="str">
            <v>Y</v>
          </cell>
          <cell r="Q4536" t="str">
            <v>Y</v>
          </cell>
        </row>
        <row r="4537">
          <cell r="C4537" t="str">
            <v>Schlegel's Asity</v>
          </cell>
          <cell r="D4537" t="str">
            <v>Philepitta schlegeli</v>
          </cell>
          <cell r="E4537" t="str">
            <v>Schlegel, 1875</v>
          </cell>
          <cell r="F4537" t="str">
            <v>R</v>
          </cell>
          <cell r="G4537" t="str">
            <v>NT</v>
          </cell>
          <cell r="N4537" t="str">
            <v>Y</v>
          </cell>
          <cell r="Q4537" t="str">
            <v>Y</v>
          </cell>
        </row>
        <row r="4538">
          <cell r="C4538" t="str">
            <v>Sunbird Asity</v>
          </cell>
          <cell r="D4538" t="str">
            <v>Neodrepanis coruscans</v>
          </cell>
          <cell r="E4538" t="str">
            <v>Sharpe, 1875</v>
          </cell>
          <cell r="F4538" t="str">
            <v>R</v>
          </cell>
          <cell r="G4538" t="str">
            <v>LC</v>
          </cell>
          <cell r="N4538" t="str">
            <v>Y</v>
          </cell>
          <cell r="Q4538" t="str">
            <v>Y</v>
          </cell>
          <cell r="W4538" t="str">
            <v>Wattled Sunbird-Asity (7); Common Sunbird-Asity (15)</v>
          </cell>
        </row>
        <row r="4539">
          <cell r="C4539" t="str">
            <v>Yellow-bellied Asity</v>
          </cell>
          <cell r="D4539" t="str">
            <v>Neodrepanis hypoxantha</v>
          </cell>
          <cell r="E4539" t="str">
            <v>Salomonsen, 1933</v>
          </cell>
          <cell r="F4539" t="str">
            <v>R</v>
          </cell>
          <cell r="G4539" t="str">
            <v>VU</v>
          </cell>
          <cell r="N4539" t="str">
            <v>Y</v>
          </cell>
          <cell r="Q4539" t="str">
            <v>Y</v>
          </cell>
          <cell r="W4539" t="str">
            <v>Yellow-bellied Sunbird-Asity (7); Yellow-bellied Sunbird-Asity (15)</v>
          </cell>
        </row>
        <row r="4540">
          <cell r="C4540" t="str">
            <v>Broad-billed Sapayoa</v>
          </cell>
          <cell r="D4540" t="str">
            <v>Sapayoa aenigma</v>
          </cell>
          <cell r="E4540" t="str">
            <v>Hartert, 1903</v>
          </cell>
          <cell r="F4540" t="str">
            <v>R</v>
          </cell>
          <cell r="G4540" t="str">
            <v>LC</v>
          </cell>
          <cell r="I4540" t="str">
            <v>Y</v>
          </cell>
          <cell r="P4540" t="str">
            <v>Y</v>
          </cell>
          <cell r="Q4540" t="str">
            <v>Y</v>
          </cell>
          <cell r="R4540" t="str">
            <v>Y</v>
          </cell>
          <cell r="W4540" t="str">
            <v>Sapayoa (2); Sapayoa (9)</v>
          </cell>
        </row>
        <row r="4541">
          <cell r="C4541" t="str">
            <v>Eared Pitta</v>
          </cell>
          <cell r="D4541" t="str">
            <v>Pitta phayrei</v>
          </cell>
          <cell r="E4541" t="str">
            <v>(Blyth, 1863)</v>
          </cell>
          <cell r="F4541" t="str">
            <v>R</v>
          </cell>
          <cell r="G4541" t="str">
            <v>LC</v>
          </cell>
          <cell r="Q4541" t="str">
            <v>Y</v>
          </cell>
        </row>
        <row r="4542">
          <cell r="C4542" t="str">
            <v>Blue-naped Pitta</v>
          </cell>
          <cell r="D4542" t="str">
            <v>Pitta nipalensis</v>
          </cell>
          <cell r="E4542" t="str">
            <v>(Hodgson, 1837)</v>
          </cell>
          <cell r="F4542" t="str">
            <v>R</v>
          </cell>
          <cell r="G4542" t="str">
            <v>LC</v>
          </cell>
          <cell r="Q4542" t="str">
            <v>Y</v>
          </cell>
        </row>
        <row r="4543">
          <cell r="C4543" t="str">
            <v>Blue-rumped Pitta</v>
          </cell>
          <cell r="D4543" t="str">
            <v>Pitta soror</v>
          </cell>
          <cell r="E4543" t="str">
            <v>Wardlaw-Ramsay, 1881</v>
          </cell>
          <cell r="F4543" t="str">
            <v>R</v>
          </cell>
          <cell r="G4543" t="str">
            <v>LC</v>
          </cell>
          <cell r="Q4543" t="str">
            <v>Y</v>
          </cell>
        </row>
        <row r="4544">
          <cell r="C4544" t="str">
            <v>Rusty-naped Pitta</v>
          </cell>
          <cell r="D4544" t="str">
            <v>Pitta oatesi</v>
          </cell>
          <cell r="E4544" t="str">
            <v>(Hume, 1873)</v>
          </cell>
          <cell r="F4544" t="str">
            <v>R</v>
          </cell>
          <cell r="G4544" t="str">
            <v>LC</v>
          </cell>
          <cell r="Q4544" t="str">
            <v>Y</v>
          </cell>
        </row>
        <row r="4545">
          <cell r="C4545" t="str">
            <v>Schneider's Pitta</v>
          </cell>
          <cell r="D4545" t="str">
            <v>Pitta schneideri</v>
          </cell>
          <cell r="E4545" t="str">
            <v>Hartert, 1909</v>
          </cell>
          <cell r="F4545" t="str">
            <v>R</v>
          </cell>
          <cell r="G4545" t="str">
            <v>VU</v>
          </cell>
          <cell r="Q4545" t="str">
            <v>Y</v>
          </cell>
        </row>
        <row r="4546">
          <cell r="C4546" t="str">
            <v>Giant Pitta</v>
          </cell>
          <cell r="D4546" t="str">
            <v>Pitta caerulea</v>
          </cell>
          <cell r="E4546" t="str">
            <v>(Raffles, 1822)</v>
          </cell>
          <cell r="F4546" t="str">
            <v>R</v>
          </cell>
          <cell r="G4546" t="str">
            <v>NT</v>
          </cell>
          <cell r="Q4546" t="str">
            <v>Y</v>
          </cell>
        </row>
        <row r="4547">
          <cell r="C4547" t="str">
            <v>Blue Pitta</v>
          </cell>
          <cell r="D4547" t="str">
            <v>Pitta cyanea</v>
          </cell>
          <cell r="E4547" t="str">
            <v>Blyth, 1843</v>
          </cell>
          <cell r="F4547" t="str">
            <v>R</v>
          </cell>
          <cell r="G4547" t="str">
            <v>LC</v>
          </cell>
          <cell r="Q4547" t="str">
            <v>Y</v>
          </cell>
        </row>
        <row r="4548">
          <cell r="C4548" t="str">
            <v>Banded Pitta</v>
          </cell>
          <cell r="D4548" t="str">
            <v>Pitta guajana</v>
          </cell>
          <cell r="E4548" t="str">
            <v>(Müller, 1776)</v>
          </cell>
          <cell r="F4548" t="str">
            <v>R</v>
          </cell>
          <cell r="G4548" t="str">
            <v>LC</v>
          </cell>
          <cell r="Q4548" t="str">
            <v>Y</v>
          </cell>
        </row>
        <row r="4549">
          <cell r="C4549" t="str">
            <v>Bar-bellied Pitta</v>
          </cell>
          <cell r="D4549" t="str">
            <v>Pitta elliotii</v>
          </cell>
          <cell r="E4549" t="str">
            <v>Oustalet, 1874</v>
          </cell>
          <cell r="F4549" t="str">
            <v>R</v>
          </cell>
          <cell r="G4549" t="str">
            <v>LC</v>
          </cell>
          <cell r="Q4549" t="str">
            <v>Y</v>
          </cell>
        </row>
        <row r="4550">
          <cell r="C4550" t="str">
            <v>Gurney's Pitta</v>
          </cell>
          <cell r="D4550" t="str">
            <v>Pitta gurneyi</v>
          </cell>
          <cell r="E4550" t="str">
            <v>Hume, 1875</v>
          </cell>
          <cell r="F4550" t="str">
            <v>R</v>
          </cell>
          <cell r="G4550" t="str">
            <v>EN</v>
          </cell>
          <cell r="Q4550" t="str">
            <v>Y</v>
          </cell>
        </row>
        <row r="4551">
          <cell r="C4551" t="str">
            <v>Blue-headed Pitta</v>
          </cell>
          <cell r="D4551" t="str">
            <v>Pitta baudii</v>
          </cell>
          <cell r="E4551" t="str">
            <v>Müller &amp; Schlegel, 1845</v>
          </cell>
          <cell r="F4551" t="str">
            <v>R</v>
          </cell>
          <cell r="G4551" t="str">
            <v>VU</v>
          </cell>
          <cell r="Q4551" t="str">
            <v>Y</v>
          </cell>
        </row>
        <row r="4552">
          <cell r="C4552" t="str">
            <v>Hooded Pitta</v>
          </cell>
          <cell r="D4552" t="str">
            <v>Pitta sordida</v>
          </cell>
          <cell r="E4552" t="str">
            <v>(Müller, 1776)</v>
          </cell>
          <cell r="F4552" t="str">
            <v>R</v>
          </cell>
          <cell r="G4552" t="str">
            <v>LC</v>
          </cell>
          <cell r="Q4552" t="str">
            <v>Y</v>
          </cell>
        </row>
        <row r="4553">
          <cell r="C4553" t="str">
            <v>Ivory-breasted Pitta</v>
          </cell>
          <cell r="D4553" t="str">
            <v>Pitta maxima</v>
          </cell>
          <cell r="E4553" t="str">
            <v>Müller &amp; Schlegel, 1845</v>
          </cell>
          <cell r="F4553" t="str">
            <v>R</v>
          </cell>
          <cell r="G4553" t="str">
            <v>LC</v>
          </cell>
          <cell r="Q4553" t="str">
            <v>Y</v>
          </cell>
        </row>
        <row r="4554">
          <cell r="C4554" t="str">
            <v>Superb Pitta</v>
          </cell>
          <cell r="D4554" t="str">
            <v>Pitta superba</v>
          </cell>
          <cell r="E4554" t="str">
            <v>Rothschild &amp; Hartert, 1914</v>
          </cell>
          <cell r="F4554" t="str">
            <v>R</v>
          </cell>
          <cell r="G4554" t="str">
            <v>VU</v>
          </cell>
          <cell r="Q4554" t="str">
            <v>Y</v>
          </cell>
        </row>
        <row r="4555">
          <cell r="C4555" t="str">
            <v>Azure-breasted Pitta</v>
          </cell>
          <cell r="D4555" t="str">
            <v>Pitta steerii</v>
          </cell>
          <cell r="E4555" t="str">
            <v>(Sharpe, 1876)</v>
          </cell>
          <cell r="F4555" t="str">
            <v>R</v>
          </cell>
          <cell r="G4555" t="str">
            <v>VU</v>
          </cell>
          <cell r="Q4555" t="str">
            <v>Y</v>
          </cell>
        </row>
        <row r="4556">
          <cell r="C4556" t="str">
            <v>Whiskered Pitta</v>
          </cell>
          <cell r="D4556" t="str">
            <v>Pitta kochi</v>
          </cell>
          <cell r="E4556" t="str">
            <v>Brüggemann, 1876</v>
          </cell>
          <cell r="F4556" t="str">
            <v>R</v>
          </cell>
          <cell r="G4556" t="str">
            <v>VU</v>
          </cell>
          <cell r="Q4556" t="str">
            <v>Y</v>
          </cell>
        </row>
        <row r="4557">
          <cell r="C4557" t="str">
            <v>Red-bellied Pitta</v>
          </cell>
          <cell r="D4557" t="str">
            <v>Pitta erythrogaster</v>
          </cell>
          <cell r="E4557" t="str">
            <v>Temminck, 1823</v>
          </cell>
          <cell r="F4557" t="str">
            <v>R</v>
          </cell>
          <cell r="G4557" t="str">
            <v>LC</v>
          </cell>
          <cell r="L4557" t="str">
            <v>Y</v>
          </cell>
          <cell r="Q4557" t="str">
            <v>Y</v>
          </cell>
        </row>
        <row r="4558">
          <cell r="C4558" t="str">
            <v>Sula Pitta</v>
          </cell>
          <cell r="D4558" t="str">
            <v>Pitta dohertyi</v>
          </cell>
          <cell r="E4558" t="str">
            <v>Rothschild, 1898</v>
          </cell>
          <cell r="F4558" t="str">
            <v>R</v>
          </cell>
          <cell r="G4558" t="str">
            <v>NT</v>
          </cell>
          <cell r="Q4558" t="str">
            <v>Y</v>
          </cell>
        </row>
        <row r="4559">
          <cell r="C4559" t="str">
            <v>Blue-banded Pitta</v>
          </cell>
          <cell r="D4559" t="str">
            <v>Pitta arcuata</v>
          </cell>
          <cell r="E4559" t="str">
            <v>Gould, 1871</v>
          </cell>
          <cell r="F4559" t="str">
            <v>R</v>
          </cell>
          <cell r="G4559" t="str">
            <v>LC</v>
          </cell>
          <cell r="Q4559" t="str">
            <v>Y</v>
          </cell>
        </row>
        <row r="4560">
          <cell r="D4560" t="str">
            <v>Pitta granatina</v>
          </cell>
          <cell r="E4560" t="str">
            <v>Temminck, 1830</v>
          </cell>
          <cell r="F4560" t="str">
            <v>NR</v>
          </cell>
          <cell r="G4560" t="str">
            <v>NR</v>
          </cell>
          <cell r="Q4560" t="str">
            <v>Y</v>
          </cell>
          <cell r="X4560" t="str">
            <v>Pitta granatina (Sibley and Monroe 1990, 1993) has been split into P. granatina and P. ussheri following Lambert (1996), Erritzoe and Erritzoe (1998), Erritzoe (2003) and Mann (2008) owing to morphological and vocal differences and their apparent parapatry.</v>
          </cell>
        </row>
        <row r="4561">
          <cell r="C4561" t="str">
            <v>Garnet Pitta</v>
          </cell>
          <cell r="D4561" t="str">
            <v>Pitta granatina</v>
          </cell>
          <cell r="E4561" t="str">
            <v>Temminck, 1830</v>
          </cell>
          <cell r="F4561" t="str">
            <v>R</v>
          </cell>
          <cell r="G4561" t="str">
            <v>NT</v>
          </cell>
          <cell r="T4561" t="str">
            <v>Y</v>
          </cell>
          <cell r="U4561" t="str">
            <v>Lambert (1996), Erritzoe and Erritzoe (1998), Erritzoe (2003) and Mann (2008)</v>
          </cell>
          <cell r="X4561" t="str">
            <v>Pitta granatina (Sibley and Monroe 1990, 1993) has been split into P. granatina and P. ussheri following Lambert (1996), Erritzoe and Erritzoe (1998), Erritzoe (2003) and Mann (2008) owing to morphological and vocal differences and their apparent parapatry.</v>
          </cell>
        </row>
        <row r="4562">
          <cell r="C4562" t="str">
            <v>Graceful Pitta</v>
          </cell>
          <cell r="D4562" t="str">
            <v>Pitta venusta</v>
          </cell>
          <cell r="E4562" t="str">
            <v>Müller, 1835</v>
          </cell>
          <cell r="F4562" t="str">
            <v>R</v>
          </cell>
          <cell r="G4562" t="str">
            <v>VU</v>
          </cell>
          <cell r="Q4562" t="str">
            <v>Y</v>
          </cell>
          <cell r="W4562" t="str">
            <v>Black-crowned Pitta (10)</v>
          </cell>
        </row>
        <row r="4563">
          <cell r="C4563" t="str">
            <v>Black-headed Pitta</v>
          </cell>
          <cell r="D4563" t="str">
            <v>Pitta ussheri</v>
          </cell>
          <cell r="E4563" t="str">
            <v>Gould, 1877</v>
          </cell>
          <cell r="F4563" t="str">
            <v>R</v>
          </cell>
          <cell r="G4563" t="str">
            <v>NT</v>
          </cell>
          <cell r="T4563" t="str">
            <v>Y</v>
          </cell>
          <cell r="U4563" t="str">
            <v>Rozendaal (1994)</v>
          </cell>
          <cell r="X4563" t="str">
            <v>Pitta granatina (Sibley and Monroe 1990, 1993) has been split into P. granatina and P. ussheri following Lambert (1996), Erritzoe and Erritzoe (1998), Erritzoe (2003) and Mann (2008) owing to morphological and vocal differences and their apparent parapatry.</v>
          </cell>
        </row>
        <row r="4564">
          <cell r="C4564" t="str">
            <v>African Pitta</v>
          </cell>
          <cell r="D4564" t="str">
            <v>Pitta angolensis</v>
          </cell>
          <cell r="E4564" t="str">
            <v>Vieillot, 1816</v>
          </cell>
          <cell r="F4564" t="str">
            <v>R</v>
          </cell>
          <cell r="G4564" t="str">
            <v>LC</v>
          </cell>
          <cell r="Q4564" t="str">
            <v>Y</v>
          </cell>
          <cell r="X4564" t="str">
            <v>Pitta angolensis and P. reichenowi (Sibley and Monroe 1990, 1993) are retained as separate species contra Dowsett and Forbes-Watson (1993) who include reichenowi as a subspecies of P. angolensis.</v>
          </cell>
        </row>
        <row r="4565">
          <cell r="D4565" t="str">
            <v>Pitta angolensis</v>
          </cell>
          <cell r="E4565" t="str">
            <v>Vieillot, 1816</v>
          </cell>
          <cell r="F4565" t="str">
            <v>NR</v>
          </cell>
          <cell r="G4565" t="str">
            <v>NR</v>
          </cell>
          <cell r="N4565" t="str">
            <v>Y</v>
          </cell>
          <cell r="X4565" t="str">
            <v>Pitta angolensis and P. reichenowi (Sibley and Monroe 1990, 1993) are retained as separate species contra Dowsett and Forbes-Watson (1993) who include reichenowi as a subspecies of P. angolensis.</v>
          </cell>
        </row>
        <row r="4566">
          <cell r="C4566" t="str">
            <v>Green-breasted Pitta</v>
          </cell>
          <cell r="D4566" t="str">
            <v>Pitta reichenowi</v>
          </cell>
          <cell r="E4566" t="str">
            <v>Madarász, 1901</v>
          </cell>
          <cell r="F4566" t="str">
            <v>R</v>
          </cell>
          <cell r="G4566" t="str">
            <v>LC</v>
          </cell>
          <cell r="Q4566" t="str">
            <v>Y</v>
          </cell>
          <cell r="X4566" t="str">
            <v>Pitta angolensis and P. reichenowi (Sibley and Monroe 1990, 1993) are retained as separate species contra Dowsett and Forbes-Watson (1993) who include reichenowi as a subspecies of P. angolensis.</v>
          </cell>
        </row>
        <row r="4567">
          <cell r="C4567" t="str">
            <v>Indian Pitta</v>
          </cell>
          <cell r="D4567" t="str">
            <v>Pitta brachyura</v>
          </cell>
          <cell r="E4567" t="str">
            <v>(Linnaeus, 1766)</v>
          </cell>
          <cell r="F4567" t="str">
            <v>R</v>
          </cell>
          <cell r="G4567" t="str">
            <v>LC</v>
          </cell>
          <cell r="Q4567" t="str">
            <v>Y</v>
          </cell>
        </row>
        <row r="4568">
          <cell r="C4568" t="str">
            <v>Fairy Pitta</v>
          </cell>
          <cell r="D4568" t="str">
            <v>Pitta nympha</v>
          </cell>
          <cell r="E4568" t="str">
            <v>Temminck &amp; Schlegel, 1850</v>
          </cell>
          <cell r="F4568" t="str">
            <v>R</v>
          </cell>
          <cell r="G4568" t="str">
            <v>VU</v>
          </cell>
          <cell r="Q4568" t="str">
            <v>Y</v>
          </cell>
        </row>
        <row r="4569">
          <cell r="C4569" t="str">
            <v>Blue-winged Pitta</v>
          </cell>
          <cell r="D4569" t="str">
            <v>Pitta moluccensis</v>
          </cell>
          <cell r="E4569" t="str">
            <v>(Müller, 1776)</v>
          </cell>
          <cell r="F4569" t="str">
            <v>R</v>
          </cell>
          <cell r="G4569" t="str">
            <v>LC</v>
          </cell>
          <cell r="L4569" t="str">
            <v>Y</v>
          </cell>
          <cell r="Q4569" t="str">
            <v>Y</v>
          </cell>
        </row>
        <row r="4570">
          <cell r="C4570" t="str">
            <v>Mangrove Pitta</v>
          </cell>
          <cell r="D4570" t="str">
            <v>Pitta megarhyncha</v>
          </cell>
          <cell r="E4570" t="str">
            <v>Schlegel, 1863</v>
          </cell>
          <cell r="F4570" t="str">
            <v>R</v>
          </cell>
          <cell r="G4570" t="str">
            <v>NT</v>
          </cell>
          <cell r="Q4570" t="str">
            <v>Y</v>
          </cell>
        </row>
        <row r="4571">
          <cell r="C4571" t="str">
            <v>Elegant Pitta</v>
          </cell>
          <cell r="D4571" t="str">
            <v>Pitta elegans</v>
          </cell>
          <cell r="E4571" t="str">
            <v>Temminck, 1836</v>
          </cell>
          <cell r="F4571" t="str">
            <v>R</v>
          </cell>
          <cell r="G4571" t="str">
            <v>LC</v>
          </cell>
          <cell r="Q4571" t="str">
            <v>Y</v>
          </cell>
        </row>
        <row r="4572">
          <cell r="C4572" t="str">
            <v>Rainbow Pitta</v>
          </cell>
          <cell r="D4572" t="str">
            <v>Pitta iris</v>
          </cell>
          <cell r="E4572" t="str">
            <v>Gould, 1842</v>
          </cell>
          <cell r="F4572" t="str">
            <v>R</v>
          </cell>
          <cell r="G4572" t="str">
            <v>LC</v>
          </cell>
          <cell r="L4572" t="str">
            <v>Y</v>
          </cell>
          <cell r="Q4572" t="str">
            <v>Y</v>
          </cell>
        </row>
        <row r="4573">
          <cell r="C4573" t="str">
            <v>Noisy Pitta</v>
          </cell>
          <cell r="D4573" t="str">
            <v>Pitta versicolor</v>
          </cell>
          <cell r="E4573" t="str">
            <v>Swainson, 1825</v>
          </cell>
          <cell r="F4573" t="str">
            <v>R</v>
          </cell>
          <cell r="G4573" t="str">
            <v>LC</v>
          </cell>
          <cell r="L4573" t="str">
            <v>Y</v>
          </cell>
          <cell r="Q4573" t="str">
            <v>Y</v>
          </cell>
        </row>
        <row r="4574">
          <cell r="C4574" t="str">
            <v>Black-faced Pitta</v>
          </cell>
          <cell r="D4574" t="str">
            <v>Pitta anerythra</v>
          </cell>
          <cell r="E4574" t="str">
            <v>Rothschild, 1901</v>
          </cell>
          <cell r="F4574" t="str">
            <v>R</v>
          </cell>
          <cell r="G4574" t="str">
            <v>VU</v>
          </cell>
          <cell r="Q4574" t="str">
            <v>Y</v>
          </cell>
        </row>
        <row r="4575">
          <cell r="C4575" t="str">
            <v>Saffron-crested Tyrant-manakin</v>
          </cell>
          <cell r="D4575" t="str">
            <v>Neopelma chrysocephalum</v>
          </cell>
          <cell r="E4575" t="str">
            <v>(Pelzeln, 1868)</v>
          </cell>
          <cell r="F4575" t="str">
            <v>R</v>
          </cell>
          <cell r="G4575" t="str">
            <v>LC</v>
          </cell>
          <cell r="P4575" t="str">
            <v>Y</v>
          </cell>
          <cell r="Q4575" t="str">
            <v>Y</v>
          </cell>
          <cell r="R4575" t="str">
            <v>Y</v>
          </cell>
          <cell r="W4575" t="str">
            <v>Saffron-crested Neopelma (15)</v>
          </cell>
        </row>
        <row r="4576">
          <cell r="C4576" t="str">
            <v>Sulphur-bellied Tyrant-manakin</v>
          </cell>
          <cell r="D4576" t="str">
            <v>Neopelma sulphureiventer</v>
          </cell>
          <cell r="E4576" t="str">
            <v>(Hellmayr, 1903)</v>
          </cell>
          <cell r="F4576" t="str">
            <v>R</v>
          </cell>
          <cell r="G4576" t="str">
            <v>LC</v>
          </cell>
          <cell r="P4576" t="str">
            <v>Y</v>
          </cell>
          <cell r="Q4576" t="str">
            <v>Y</v>
          </cell>
          <cell r="R4576" t="str">
            <v>Y</v>
          </cell>
          <cell r="W4576" t="str">
            <v>Sulphur-bellied Neopelma (15)</v>
          </cell>
        </row>
        <row r="4577">
          <cell r="C4577" t="str">
            <v>Pale-bellied Tyrant-manakin</v>
          </cell>
          <cell r="D4577" t="str">
            <v>Neopelma pallescens</v>
          </cell>
          <cell r="E4577" t="str">
            <v>(Lafresnaye, 1853)</v>
          </cell>
          <cell r="F4577" t="str">
            <v>R</v>
          </cell>
          <cell r="G4577" t="str">
            <v>LC</v>
          </cell>
          <cell r="P4577" t="str">
            <v>Y</v>
          </cell>
          <cell r="Q4577" t="str">
            <v>Y</v>
          </cell>
          <cell r="R4577" t="str">
            <v>Y</v>
          </cell>
          <cell r="W4577" t="str">
            <v>Pale-bellied Neopelma (15)</v>
          </cell>
        </row>
        <row r="4578">
          <cell r="D4578" t="str">
            <v>Neopelma aurifrons</v>
          </cell>
          <cell r="E4578" t="str">
            <v>(Wied, 1831)</v>
          </cell>
          <cell r="F4578" t="str">
            <v>NR</v>
          </cell>
          <cell r="G4578" t="str">
            <v>NR</v>
          </cell>
          <cell r="Q4578" t="str">
            <v>Y</v>
          </cell>
          <cell r="X4578" t="str">
            <v>Neopelma aurifrons (Sibley and Monroe 1990, 1993) has been split into N. aurifrons and N. chrysolophum following SACC (2005).</v>
          </cell>
        </row>
        <row r="4579">
          <cell r="C4579" t="str">
            <v>Wied's Tyrant-manakin</v>
          </cell>
          <cell r="D4579" t="str">
            <v>Neopelma aurifrons</v>
          </cell>
          <cell r="E4579" t="str">
            <v>(Wied, 1831)</v>
          </cell>
          <cell r="F4579" t="str">
            <v>R</v>
          </cell>
          <cell r="G4579" t="str">
            <v>VU</v>
          </cell>
          <cell r="P4579" t="str">
            <v>Y</v>
          </cell>
          <cell r="R4579" t="str">
            <v>Y</v>
          </cell>
          <cell r="W4579" t="str">
            <v>Wied's Neopelma (15)</v>
          </cell>
          <cell r="X4579" t="str">
            <v>Neopelma aurifrons (Sibley and Monroe 1990, 1993) has been split into N. aurifrons and N. chrysolophum following SACC (2005).</v>
          </cell>
        </row>
        <row r="4580">
          <cell r="C4580" t="str">
            <v>Serra do Mar Tyrant-manakin</v>
          </cell>
          <cell r="D4580" t="str">
            <v>Neopelma chrysolophum</v>
          </cell>
          <cell r="E4580" t="str">
            <v>Pinto, 1944</v>
          </cell>
          <cell r="F4580" t="str">
            <v>R</v>
          </cell>
          <cell r="G4580" t="str">
            <v>LC</v>
          </cell>
          <cell r="P4580" t="str">
            <v>Y</v>
          </cell>
          <cell r="R4580" t="str">
            <v>Y</v>
          </cell>
          <cell r="W4580" t="str">
            <v>Serra do Mar Neopelma (15)</v>
          </cell>
          <cell r="X4580" t="str">
            <v>Neopelma aurifrons (Sibley and Monroe 1990, 1993) has been split into N. aurifrons and N. chrysolophum following SACC (2005).</v>
          </cell>
        </row>
        <row r="4581">
          <cell r="C4581" t="str">
            <v>Dwarf Tyrant-manakin</v>
          </cell>
          <cell r="D4581" t="str">
            <v>Tyranneutes stolzmanni</v>
          </cell>
          <cell r="E4581" t="str">
            <v>(Hellmayr, 1906)</v>
          </cell>
          <cell r="F4581" t="str">
            <v>R</v>
          </cell>
          <cell r="G4581" t="str">
            <v>LC</v>
          </cell>
          <cell r="P4581" t="str">
            <v>Y</v>
          </cell>
          <cell r="Q4581" t="str">
            <v>Y</v>
          </cell>
          <cell r="R4581" t="str">
            <v>Y</v>
          </cell>
          <cell r="W4581" t="str">
            <v>Dwarf Tyranneutes (15)</v>
          </cell>
        </row>
        <row r="4582">
          <cell r="C4582" t="str">
            <v>Tiny Tyrant-manakin</v>
          </cell>
          <cell r="D4582" t="str">
            <v>Tyranneutes virescens</v>
          </cell>
          <cell r="E4582" t="str">
            <v>(Pelzeln, 1868)</v>
          </cell>
          <cell r="F4582" t="str">
            <v>R</v>
          </cell>
          <cell r="G4582" t="str">
            <v>LC</v>
          </cell>
          <cell r="P4582" t="str">
            <v>Y</v>
          </cell>
          <cell r="Q4582" t="str">
            <v>Y</v>
          </cell>
          <cell r="R4582" t="str">
            <v>Y</v>
          </cell>
          <cell r="W4582" t="str">
            <v>Tiny Tyranneutes (15)</v>
          </cell>
        </row>
        <row r="4583">
          <cell r="C4583" t="str">
            <v>Pin-tailed Manakin</v>
          </cell>
          <cell r="D4583" t="str">
            <v>Ilicura militaris</v>
          </cell>
          <cell r="E4583" t="str">
            <v>(Shaw &amp; Nodder, 1808)</v>
          </cell>
          <cell r="F4583" t="str">
            <v>R</v>
          </cell>
          <cell r="G4583" t="str">
            <v>LC</v>
          </cell>
          <cell r="P4583" t="str">
            <v>Y</v>
          </cell>
          <cell r="Q4583" t="str">
            <v>Y</v>
          </cell>
          <cell r="R4583" t="str">
            <v>Y</v>
          </cell>
        </row>
        <row r="4584">
          <cell r="C4584" t="str">
            <v>Golden-winged Manakin</v>
          </cell>
          <cell r="D4584" t="str">
            <v>Masius chrysopterus</v>
          </cell>
          <cell r="E4584" t="str">
            <v>(Lafresnaye, 1843)</v>
          </cell>
          <cell r="F4584" t="str">
            <v>R</v>
          </cell>
          <cell r="G4584" t="str">
            <v>LC</v>
          </cell>
          <cell r="P4584" t="str">
            <v>Y</v>
          </cell>
          <cell r="Q4584" t="str">
            <v>Y</v>
          </cell>
          <cell r="R4584" t="str">
            <v>Y</v>
          </cell>
        </row>
        <row r="4585">
          <cell r="C4585" t="str">
            <v>White-throated Manakin</v>
          </cell>
          <cell r="D4585" t="str">
            <v>Corapipo gutturalis</v>
          </cell>
          <cell r="E4585" t="str">
            <v>(Linnaeus, 1766)</v>
          </cell>
          <cell r="F4585" t="str">
            <v>R</v>
          </cell>
          <cell r="G4585" t="str">
            <v>LC</v>
          </cell>
          <cell r="P4585" t="str">
            <v>Y</v>
          </cell>
          <cell r="Q4585" t="str">
            <v>Y</v>
          </cell>
          <cell r="R4585" t="str">
            <v>Y</v>
          </cell>
        </row>
        <row r="4586">
          <cell r="C4586" t="str">
            <v>White-ruffed Manakin</v>
          </cell>
          <cell r="D4586" t="str">
            <v>Corapipo altera</v>
          </cell>
          <cell r="E4586" t="str">
            <v>Hellmayr, 1906</v>
          </cell>
          <cell r="F4586" t="str">
            <v>R</v>
          </cell>
          <cell r="G4586" t="str">
            <v>LC</v>
          </cell>
          <cell r="I4586" t="str">
            <v>Y</v>
          </cell>
          <cell r="P4586" t="str">
            <v>Y</v>
          </cell>
          <cell r="Q4586" t="str">
            <v>Y</v>
          </cell>
        </row>
        <row r="4587">
          <cell r="C4587" t="str">
            <v>White-bibbed Manakin</v>
          </cell>
          <cell r="D4587" t="str">
            <v>Corapipo leucorrhoa</v>
          </cell>
          <cell r="E4587" t="str">
            <v>(Sclater, 1863)</v>
          </cell>
          <cell r="F4587" t="str">
            <v>R</v>
          </cell>
          <cell r="G4587" t="str">
            <v>LC</v>
          </cell>
          <cell r="P4587" t="str">
            <v>Y</v>
          </cell>
          <cell r="Q4587" t="str">
            <v>Y</v>
          </cell>
          <cell r="R4587" t="str">
            <v>Y</v>
          </cell>
          <cell r="W4587" t="str">
            <v>White-ruffed Manakin (15)</v>
          </cell>
        </row>
        <row r="4588">
          <cell r="C4588" t="str">
            <v>Fiery-capped Manakin</v>
          </cell>
          <cell r="D4588" t="str">
            <v>Machaeropterus pyrocephalus</v>
          </cell>
          <cell r="E4588" t="str">
            <v>(Sclater, 1852)</v>
          </cell>
          <cell r="F4588" t="str">
            <v>R</v>
          </cell>
          <cell r="G4588" t="str">
            <v>LC</v>
          </cell>
          <cell r="P4588" t="str">
            <v>Y</v>
          </cell>
          <cell r="Q4588" t="str">
            <v>Y</v>
          </cell>
          <cell r="R4588" t="str">
            <v>Y</v>
          </cell>
        </row>
        <row r="4589">
          <cell r="C4589" t="str">
            <v>Striped Manakin</v>
          </cell>
          <cell r="D4589" t="str">
            <v>Machaeropterus regulus</v>
          </cell>
          <cell r="E4589" t="str">
            <v>(Hahn, 1819)</v>
          </cell>
          <cell r="F4589" t="str">
            <v>R</v>
          </cell>
          <cell r="G4589" t="str">
            <v>LC</v>
          </cell>
          <cell r="P4589" t="str">
            <v>Y</v>
          </cell>
          <cell r="Q4589" t="str">
            <v>Y</v>
          </cell>
          <cell r="R4589" t="str">
            <v>Y</v>
          </cell>
          <cell r="W4589" t="str">
            <v>Eastern Striped Manakin (15)</v>
          </cell>
        </row>
        <row r="4590">
          <cell r="C4590" t="str">
            <v>Club-winged Manakin</v>
          </cell>
          <cell r="D4590" t="str">
            <v>Machaeropterus deliciosus</v>
          </cell>
          <cell r="E4590" t="str">
            <v>(Sclater, 1860)</v>
          </cell>
          <cell r="F4590" t="str">
            <v>R</v>
          </cell>
          <cell r="G4590" t="str">
            <v>LC</v>
          </cell>
          <cell r="P4590" t="str">
            <v>Y</v>
          </cell>
          <cell r="Q4590" t="str">
            <v>Y</v>
          </cell>
          <cell r="R4590" t="str">
            <v>Y</v>
          </cell>
        </row>
        <row r="4591">
          <cell r="C4591" t="str">
            <v>Blue-crowned Manakin</v>
          </cell>
          <cell r="D4591" t="str">
            <v>Lepidothrix coronata</v>
          </cell>
          <cell r="E4591" t="str">
            <v>Spix, 1825</v>
          </cell>
          <cell r="F4591" t="str">
            <v>R</v>
          </cell>
          <cell r="G4591" t="str">
            <v>LC</v>
          </cell>
          <cell r="I4591" t="str">
            <v>Y</v>
          </cell>
          <cell r="P4591" t="str">
            <v>Y</v>
          </cell>
          <cell r="Q4591" t="str">
            <v>Y</v>
          </cell>
          <cell r="R4591" t="str">
            <v>Y</v>
          </cell>
          <cell r="V4591" t="str">
            <v>Pipra coronota (2); Pipra coronata (10)</v>
          </cell>
        </row>
        <row r="4592">
          <cell r="C4592" t="str">
            <v>Snow-capped Manakin</v>
          </cell>
          <cell r="D4592" t="str">
            <v>Lepidothrix nattereri</v>
          </cell>
          <cell r="E4592" t="str">
            <v>Sclater, 1865</v>
          </cell>
          <cell r="F4592" t="str">
            <v>R</v>
          </cell>
          <cell r="G4592" t="str">
            <v>LC</v>
          </cell>
          <cell r="P4592" t="str">
            <v>Y</v>
          </cell>
          <cell r="Q4592" t="str">
            <v>Y</v>
          </cell>
          <cell r="R4592" t="str">
            <v>Y</v>
          </cell>
          <cell r="V4592" t="str">
            <v>Pipra nattereri (10); Pipra nattereri (11)</v>
          </cell>
        </row>
        <row r="4593">
          <cell r="C4593" t="str">
            <v>Golden-crowned Manakin</v>
          </cell>
          <cell r="D4593" t="str">
            <v>Lepidothrix vilasboasi</v>
          </cell>
          <cell r="E4593" t="str">
            <v>Sick, 1959</v>
          </cell>
          <cell r="F4593" t="str">
            <v>R</v>
          </cell>
          <cell r="G4593" t="str">
            <v>VU</v>
          </cell>
          <cell r="P4593" t="str">
            <v>Y</v>
          </cell>
          <cell r="Q4593" t="str">
            <v>Y</v>
          </cell>
          <cell r="R4593" t="str">
            <v>Y</v>
          </cell>
          <cell r="V4593" t="str">
            <v>Pipra vilasboasi (10); Pipra vilasboasi (11)</v>
          </cell>
        </row>
        <row r="4594">
          <cell r="C4594" t="str">
            <v>Opal-crowned Manakin</v>
          </cell>
          <cell r="D4594" t="str">
            <v>Lepidothrix iris</v>
          </cell>
          <cell r="E4594" t="str">
            <v>Schinz, 1851</v>
          </cell>
          <cell r="F4594" t="str">
            <v>R</v>
          </cell>
          <cell r="G4594" t="str">
            <v>LC</v>
          </cell>
          <cell r="P4594" t="str">
            <v>Y</v>
          </cell>
          <cell r="Q4594" t="str">
            <v>Y</v>
          </cell>
          <cell r="R4594" t="str">
            <v>Y</v>
          </cell>
          <cell r="V4594" t="str">
            <v>Pipra iris (10); Pipra iris (11)</v>
          </cell>
        </row>
        <row r="4595">
          <cell r="C4595" t="str">
            <v>White-fronted Manakin</v>
          </cell>
          <cell r="D4595" t="str">
            <v>Lepidothrix serena</v>
          </cell>
          <cell r="E4595" t="str">
            <v>Linnaeus, 1766</v>
          </cell>
          <cell r="F4595" t="str">
            <v>R</v>
          </cell>
          <cell r="G4595" t="str">
            <v>LC</v>
          </cell>
          <cell r="P4595" t="str">
            <v>Y</v>
          </cell>
          <cell r="Q4595" t="str">
            <v>Y</v>
          </cell>
          <cell r="R4595" t="str">
            <v>Y</v>
          </cell>
          <cell r="V4595" t="str">
            <v>Pipra serena (10); Pipra serena (11)</v>
          </cell>
        </row>
        <row r="4596">
          <cell r="C4596" t="str">
            <v>Orange-bellied Manakin</v>
          </cell>
          <cell r="D4596" t="str">
            <v>Lepidothrix suavissima</v>
          </cell>
          <cell r="E4596" t="str">
            <v>Salvin &amp; Godman, 1882</v>
          </cell>
          <cell r="F4596" t="str">
            <v>R</v>
          </cell>
          <cell r="G4596" t="str">
            <v>LC</v>
          </cell>
          <cell r="P4596" t="str">
            <v>Y</v>
          </cell>
          <cell r="Q4596" t="str">
            <v>Y</v>
          </cell>
          <cell r="R4596" t="str">
            <v>Y</v>
          </cell>
          <cell r="V4596" t="str">
            <v>Pipra suavissima (10); Pipra suavissima (11)</v>
          </cell>
          <cell r="W4596" t="str">
            <v>Tepui Manakin (10); Tepui Manakin (11)</v>
          </cell>
        </row>
        <row r="4597">
          <cell r="C4597" t="str">
            <v>Blue-rumped Manakin</v>
          </cell>
          <cell r="D4597" t="str">
            <v>Lepidothrix isidorei</v>
          </cell>
          <cell r="E4597" t="str">
            <v>Sclater, 1852</v>
          </cell>
          <cell r="F4597" t="str">
            <v>R</v>
          </cell>
          <cell r="G4597" t="str">
            <v>LC</v>
          </cell>
          <cell r="P4597" t="str">
            <v>Y</v>
          </cell>
          <cell r="Q4597" t="str">
            <v>Y</v>
          </cell>
          <cell r="R4597" t="str">
            <v>Y</v>
          </cell>
          <cell r="V4597" t="str">
            <v>Pipra isidorei (10); Pipra isidorei (11)</v>
          </cell>
        </row>
        <row r="4598">
          <cell r="C4598" t="str">
            <v>Cerulean-capped Manakin</v>
          </cell>
          <cell r="D4598" t="str">
            <v>Lepidothrix coeruleocapilla</v>
          </cell>
          <cell r="E4598" t="str">
            <v>Tschudi, 1844</v>
          </cell>
          <cell r="F4598" t="str">
            <v>R</v>
          </cell>
          <cell r="G4598" t="str">
            <v>LC</v>
          </cell>
          <cell r="P4598" t="str">
            <v>Y</v>
          </cell>
          <cell r="Q4598" t="str">
            <v>Y</v>
          </cell>
          <cell r="R4598" t="str">
            <v>Y</v>
          </cell>
          <cell r="V4598" t="str">
            <v>Pipra coeruleocapilla (10); Pipra coeruleocapilla (11)</v>
          </cell>
        </row>
        <row r="4599">
          <cell r="C4599" t="str">
            <v>White-collared Manakin</v>
          </cell>
          <cell r="D4599" t="str">
            <v>Manacus candei</v>
          </cell>
          <cell r="E4599" t="str">
            <v>(Parzudaki, 1841)</v>
          </cell>
          <cell r="F4599" t="str">
            <v>R</v>
          </cell>
          <cell r="G4599" t="str">
            <v>LC</v>
          </cell>
          <cell r="I4599" t="str">
            <v>Y</v>
          </cell>
          <cell r="Q4599" t="str">
            <v>Y</v>
          </cell>
          <cell r="R4599" t="str">
            <v>Y</v>
          </cell>
        </row>
        <row r="4600">
          <cell r="C4600" t="str">
            <v>Orange-collared Manakin</v>
          </cell>
          <cell r="D4600" t="str">
            <v>Manacus aurantiacus</v>
          </cell>
          <cell r="E4600" t="str">
            <v>(Salvin, 1870)</v>
          </cell>
          <cell r="F4600" t="str">
            <v>R</v>
          </cell>
          <cell r="G4600" t="str">
            <v>LC</v>
          </cell>
          <cell r="I4600" t="str">
            <v>Y</v>
          </cell>
          <cell r="Q4600" t="str">
            <v>Y</v>
          </cell>
        </row>
        <row r="4601">
          <cell r="C4601" t="str">
            <v>Golden-collared Manakin</v>
          </cell>
          <cell r="D4601" t="str">
            <v>Manacus vitellinus</v>
          </cell>
          <cell r="E4601" t="str">
            <v>(Gould, 1843)</v>
          </cell>
          <cell r="F4601" t="str">
            <v>R</v>
          </cell>
          <cell r="G4601" t="str">
            <v>LC</v>
          </cell>
          <cell r="I4601" t="str">
            <v>Y</v>
          </cell>
          <cell r="Q4601" t="str">
            <v>Y</v>
          </cell>
          <cell r="R4601" t="str">
            <v>Y</v>
          </cell>
        </row>
        <row r="4602">
          <cell r="C4602" t="str">
            <v>White-bearded Manakin</v>
          </cell>
          <cell r="D4602" t="str">
            <v>Manacus manacus</v>
          </cell>
          <cell r="E4602" t="str">
            <v>(Linnaeus, 1766)</v>
          </cell>
          <cell r="F4602" t="str">
            <v>R</v>
          </cell>
          <cell r="G4602" t="str">
            <v>LC</v>
          </cell>
          <cell r="P4602" t="str">
            <v>Y</v>
          </cell>
          <cell r="Q4602" t="str">
            <v>Y</v>
          </cell>
          <cell r="R4602" t="str">
            <v>Y</v>
          </cell>
        </row>
        <row r="4603">
          <cell r="C4603" t="str">
            <v>Helmeted Manakin</v>
          </cell>
          <cell r="D4603" t="str">
            <v>Antilophia galeata</v>
          </cell>
          <cell r="E4603" t="str">
            <v>(Lichtenstein, 1823)</v>
          </cell>
          <cell r="F4603" t="str">
            <v>R</v>
          </cell>
          <cell r="G4603" t="str">
            <v>LC</v>
          </cell>
          <cell r="P4603" t="str">
            <v>Y</v>
          </cell>
          <cell r="Q4603" t="str">
            <v>Y</v>
          </cell>
          <cell r="R4603" t="str">
            <v>Y</v>
          </cell>
        </row>
        <row r="4604">
          <cell r="C4604" t="str">
            <v>Araripe Manakin</v>
          </cell>
          <cell r="D4604" t="str">
            <v>Antilophia bokermanni</v>
          </cell>
          <cell r="E4604" t="str">
            <v>Coelho &amp; Silva, 1998</v>
          </cell>
          <cell r="F4604" t="str">
            <v>R</v>
          </cell>
          <cell r="G4604" t="str">
            <v>CR</v>
          </cell>
          <cell r="P4604" t="str">
            <v>Y</v>
          </cell>
        </row>
        <row r="4605">
          <cell r="C4605" t="str">
            <v>Long-tailed Manakin</v>
          </cell>
          <cell r="D4605" t="str">
            <v>Chiroxiphia linearis</v>
          </cell>
          <cell r="E4605" t="str">
            <v>(Bonaparte, 1838)</v>
          </cell>
          <cell r="F4605" t="str">
            <v>R</v>
          </cell>
          <cell r="G4605" t="str">
            <v>LC</v>
          </cell>
          <cell r="I4605" t="str">
            <v>Y</v>
          </cell>
          <cell r="Q4605" t="str">
            <v>Y</v>
          </cell>
          <cell r="R4605" t="str">
            <v>Y</v>
          </cell>
        </row>
        <row r="4606">
          <cell r="C4606" t="str">
            <v>Lance-tailed Manakin</v>
          </cell>
          <cell r="D4606" t="str">
            <v>Chiroxiphia lanceolata</v>
          </cell>
          <cell r="E4606" t="str">
            <v>(Wagler, 1830)</v>
          </cell>
          <cell r="F4606" t="str">
            <v>R</v>
          </cell>
          <cell r="G4606" t="str">
            <v>LC</v>
          </cell>
          <cell r="I4606" t="str">
            <v>Y</v>
          </cell>
          <cell r="P4606" t="str">
            <v>Y</v>
          </cell>
          <cell r="Q4606" t="str">
            <v>Y</v>
          </cell>
          <cell r="R4606" t="str">
            <v>Y</v>
          </cell>
        </row>
        <row r="4607">
          <cell r="C4607" t="str">
            <v>Blue-backed Manakin</v>
          </cell>
          <cell r="D4607" t="str">
            <v>Chiroxiphia pareola</v>
          </cell>
          <cell r="E4607" t="str">
            <v>(Linnaeus, 1766)</v>
          </cell>
          <cell r="F4607" t="str">
            <v>R</v>
          </cell>
          <cell r="G4607" t="str">
            <v>LC</v>
          </cell>
          <cell r="P4607" t="str">
            <v>Y</v>
          </cell>
          <cell r="Q4607" t="str">
            <v>Y</v>
          </cell>
          <cell r="R4607" t="str">
            <v>Y</v>
          </cell>
        </row>
        <row r="4608">
          <cell r="C4608" t="str">
            <v>Yungas Manakin</v>
          </cell>
          <cell r="D4608" t="str">
            <v>Chiroxiphia boliviana</v>
          </cell>
          <cell r="E4608" t="str">
            <v>Allen, 1889</v>
          </cell>
          <cell r="F4608" t="str">
            <v>R</v>
          </cell>
          <cell r="G4608" t="str">
            <v>LC</v>
          </cell>
          <cell r="P4608" t="str">
            <v>Y</v>
          </cell>
          <cell r="Q4608" t="str">
            <v>Y</v>
          </cell>
          <cell r="R4608" t="str">
            <v>Y</v>
          </cell>
        </row>
        <row r="4609">
          <cell r="C4609" t="str">
            <v>Swallow-tailed Manakin</v>
          </cell>
          <cell r="D4609" t="str">
            <v>Chiroxiphia caudata</v>
          </cell>
          <cell r="E4609" t="str">
            <v>(Shaw &amp; Nodder, 1793)</v>
          </cell>
          <cell r="F4609" t="str">
            <v>R</v>
          </cell>
          <cell r="G4609" t="str">
            <v>LC</v>
          </cell>
          <cell r="P4609" t="str">
            <v>Y</v>
          </cell>
          <cell r="Q4609" t="str">
            <v>Y</v>
          </cell>
          <cell r="R4609" t="str">
            <v>Y</v>
          </cell>
          <cell r="W4609" t="str">
            <v>Blue Manakin (15)</v>
          </cell>
        </row>
        <row r="4610">
          <cell r="C4610" t="str">
            <v>Green Manakin</v>
          </cell>
          <cell r="D4610" t="str">
            <v>Xenopipo holochlora</v>
          </cell>
          <cell r="E4610" t="str">
            <v>Sclater, 1888</v>
          </cell>
          <cell r="F4610" t="str">
            <v>R</v>
          </cell>
          <cell r="G4610" t="str">
            <v>LC</v>
          </cell>
          <cell r="I4610" t="str">
            <v>Y</v>
          </cell>
          <cell r="P4610" t="str">
            <v>Y</v>
          </cell>
          <cell r="Q4610" t="str">
            <v>Y</v>
          </cell>
          <cell r="R4610" t="str">
            <v>Y</v>
          </cell>
          <cell r="V4610" t="str">
            <v>Chloropipo holochlora (2); Chloropipo holochlora (10); Chloropipo holochlora (11)</v>
          </cell>
        </row>
        <row r="4611">
          <cell r="C4611" t="str">
            <v>Olive Manakin</v>
          </cell>
          <cell r="D4611" t="str">
            <v>Xenopipo uniformis</v>
          </cell>
          <cell r="E4611" t="str">
            <v>Salvin &amp; Godman, 1884</v>
          </cell>
          <cell r="F4611" t="str">
            <v>R</v>
          </cell>
          <cell r="G4611" t="str">
            <v>LC</v>
          </cell>
          <cell r="P4611" t="str">
            <v>Y</v>
          </cell>
          <cell r="Q4611" t="str">
            <v>Y</v>
          </cell>
          <cell r="R4611" t="str">
            <v>Y</v>
          </cell>
          <cell r="V4611" t="str">
            <v>Chloropipo uniformis (10); Chloropipo uniformis (11)</v>
          </cell>
        </row>
        <row r="4612">
          <cell r="C4612" t="str">
            <v>Yellow-headed Manakin</v>
          </cell>
          <cell r="D4612" t="str">
            <v>Xenopipo flavicapilla</v>
          </cell>
          <cell r="E4612" t="str">
            <v>(Sclater, 1852)</v>
          </cell>
          <cell r="F4612" t="str">
            <v>R</v>
          </cell>
          <cell r="G4612" t="str">
            <v>NT</v>
          </cell>
          <cell r="P4612" t="str">
            <v>Y</v>
          </cell>
          <cell r="Q4612" t="str">
            <v>Y</v>
          </cell>
          <cell r="R4612" t="str">
            <v>Y</v>
          </cell>
          <cell r="V4612" t="str">
            <v>Chloropipo flavicapilla (10); Chloropipo flavicapilla (11)</v>
          </cell>
        </row>
        <row r="4613">
          <cell r="C4613" t="str">
            <v>Jet Manakin</v>
          </cell>
          <cell r="D4613" t="str">
            <v>Xenopipo unicolor</v>
          </cell>
          <cell r="E4613" t="str">
            <v>Taczanowski, 1884</v>
          </cell>
          <cell r="F4613" t="str">
            <v>R</v>
          </cell>
          <cell r="G4613" t="str">
            <v>LC</v>
          </cell>
          <cell r="P4613" t="str">
            <v>Y</v>
          </cell>
          <cell r="Q4613" t="str">
            <v>Y</v>
          </cell>
          <cell r="R4613" t="str">
            <v>Y</v>
          </cell>
          <cell r="V4613" t="str">
            <v>Chloropipo unicolor (10); Chloropipo unicolor (11)</v>
          </cell>
        </row>
        <row r="4614">
          <cell r="C4614" t="str">
            <v>Black Manakin</v>
          </cell>
          <cell r="D4614" t="str">
            <v>Xenopipo atronitens</v>
          </cell>
          <cell r="E4614" t="str">
            <v>Cabanis, 1847</v>
          </cell>
          <cell r="F4614" t="str">
            <v>R</v>
          </cell>
          <cell r="G4614" t="str">
            <v>LC</v>
          </cell>
          <cell r="P4614" t="str">
            <v>Y</v>
          </cell>
          <cell r="Q4614" t="str">
            <v>Y</v>
          </cell>
          <cell r="R4614" t="str">
            <v>Y</v>
          </cell>
        </row>
        <row r="4615">
          <cell r="C4615" t="str">
            <v>Yellow-crested Manakin</v>
          </cell>
          <cell r="D4615" t="str">
            <v>Heterocercus flavivertex</v>
          </cell>
          <cell r="E4615" t="str">
            <v>Pelzeln, 1868</v>
          </cell>
          <cell r="F4615" t="str">
            <v>R</v>
          </cell>
          <cell r="G4615" t="str">
            <v>LC</v>
          </cell>
          <cell r="P4615" t="str">
            <v>Y</v>
          </cell>
          <cell r="Q4615" t="str">
            <v>Y</v>
          </cell>
          <cell r="R4615" t="str">
            <v>Y</v>
          </cell>
          <cell r="W4615" t="str">
            <v>Yellow-crowned Manakin (9)</v>
          </cell>
        </row>
        <row r="4616">
          <cell r="C4616" t="str">
            <v>Orange-crested Manakin</v>
          </cell>
          <cell r="D4616" t="str">
            <v>Heterocercus aurantiivertex</v>
          </cell>
          <cell r="E4616" t="str">
            <v>Sclater &amp; Salvin, 1880</v>
          </cell>
          <cell r="F4616" t="str">
            <v>R</v>
          </cell>
          <cell r="G4616" t="str">
            <v>LC</v>
          </cell>
          <cell r="P4616" t="str">
            <v>Y</v>
          </cell>
          <cell r="Q4616" t="str">
            <v>Y</v>
          </cell>
          <cell r="R4616" t="str">
            <v>Y</v>
          </cell>
          <cell r="W4616" t="str">
            <v>Orange-crowned Manakin (9)</v>
          </cell>
        </row>
        <row r="4617">
          <cell r="C4617" t="str">
            <v>Flame-crested Manakin</v>
          </cell>
          <cell r="D4617" t="str">
            <v>Heterocercus linteatus</v>
          </cell>
          <cell r="E4617" t="str">
            <v>(Strickland, 1850)</v>
          </cell>
          <cell r="F4617" t="str">
            <v>R</v>
          </cell>
          <cell r="G4617" t="str">
            <v>LC</v>
          </cell>
          <cell r="P4617" t="str">
            <v>Y</v>
          </cell>
          <cell r="Q4617" t="str">
            <v>Y</v>
          </cell>
          <cell r="R4617" t="str">
            <v>Y</v>
          </cell>
          <cell r="W4617" t="str">
            <v>Flame-crowned Manakin (9)</v>
          </cell>
        </row>
        <row r="4618">
          <cell r="C4618" t="str">
            <v>White-crowned Manakin</v>
          </cell>
          <cell r="D4618" t="str">
            <v>Pipra pipra</v>
          </cell>
          <cell r="E4618" t="str">
            <v>(Linnaeus, 1758)</v>
          </cell>
          <cell r="F4618" t="str">
            <v>R</v>
          </cell>
          <cell r="G4618" t="str">
            <v>LC</v>
          </cell>
          <cell r="I4618" t="str">
            <v>Y</v>
          </cell>
          <cell r="P4618" t="str">
            <v>Y</v>
          </cell>
          <cell r="Q4618" t="str">
            <v>Y</v>
          </cell>
          <cell r="R4618" t="str">
            <v>Y</v>
          </cell>
        </row>
        <row r="4619">
          <cell r="C4619" t="str">
            <v>Crimson-hooded Manakin</v>
          </cell>
          <cell r="D4619" t="str">
            <v>Pipra aureola</v>
          </cell>
          <cell r="E4619" t="str">
            <v>(Linnaeus, 1758)</v>
          </cell>
          <cell r="F4619" t="str">
            <v>R</v>
          </cell>
          <cell r="G4619" t="str">
            <v>LC</v>
          </cell>
          <cell r="P4619" t="str">
            <v>Y</v>
          </cell>
          <cell r="Q4619" t="str">
            <v>Y</v>
          </cell>
          <cell r="R4619" t="str">
            <v>Y</v>
          </cell>
        </row>
        <row r="4620">
          <cell r="C4620" t="str">
            <v>Wire-tailed Manakin</v>
          </cell>
          <cell r="D4620" t="str">
            <v>Pipra filicauda</v>
          </cell>
          <cell r="E4620" t="str">
            <v>Spix, 1825</v>
          </cell>
          <cell r="F4620" t="str">
            <v>R</v>
          </cell>
          <cell r="G4620" t="str">
            <v>LC</v>
          </cell>
          <cell r="P4620" t="str">
            <v>Y</v>
          </cell>
          <cell r="Q4620" t="str">
            <v>Y</v>
          </cell>
          <cell r="R4620" t="str">
            <v>Y</v>
          </cell>
        </row>
        <row r="4621">
          <cell r="C4621" t="str">
            <v>Band-tailed Manakin</v>
          </cell>
          <cell r="D4621" t="str">
            <v>Pipra fasciicauda</v>
          </cell>
          <cell r="E4621" t="str">
            <v>Hellmayr, 1906</v>
          </cell>
          <cell r="F4621" t="str">
            <v>R</v>
          </cell>
          <cell r="G4621" t="str">
            <v>LC</v>
          </cell>
          <cell r="P4621" t="str">
            <v>Y</v>
          </cell>
          <cell r="Q4621" t="str">
            <v>Y</v>
          </cell>
          <cell r="R4621" t="str">
            <v>Y</v>
          </cell>
        </row>
        <row r="4622">
          <cell r="C4622" t="str">
            <v>Scarlet-horned Manakin</v>
          </cell>
          <cell r="D4622" t="str">
            <v>Pipra cornuta</v>
          </cell>
          <cell r="E4622" t="str">
            <v>Spix, 1825</v>
          </cell>
          <cell r="F4622" t="str">
            <v>R</v>
          </cell>
          <cell r="G4622" t="str">
            <v>LC</v>
          </cell>
          <cell r="P4622" t="str">
            <v>Y</v>
          </cell>
          <cell r="Q4622" t="str">
            <v>Y</v>
          </cell>
          <cell r="R4622" t="str">
            <v>Y</v>
          </cell>
        </row>
        <row r="4623">
          <cell r="C4623" t="str">
            <v>Red-capped Manakin</v>
          </cell>
          <cell r="D4623" t="str">
            <v>Pipra mentalis</v>
          </cell>
          <cell r="E4623" t="str">
            <v>Sclater, 1857</v>
          </cell>
          <cell r="F4623" t="str">
            <v>R</v>
          </cell>
          <cell r="G4623" t="str">
            <v>LC</v>
          </cell>
          <cell r="I4623" t="str">
            <v>Y</v>
          </cell>
          <cell r="P4623" t="str">
            <v>Y</v>
          </cell>
          <cell r="Q4623" t="str">
            <v>Y</v>
          </cell>
          <cell r="R4623" t="str">
            <v>Y</v>
          </cell>
        </row>
        <row r="4624">
          <cell r="C4624" t="str">
            <v>Golden-headed Manakin</v>
          </cell>
          <cell r="D4624" t="str">
            <v>Pipra erythrocephala</v>
          </cell>
          <cell r="E4624" t="str">
            <v>(Linnaeus, 1758)</v>
          </cell>
          <cell r="F4624" t="str">
            <v>R</v>
          </cell>
          <cell r="G4624" t="str">
            <v>LC</v>
          </cell>
          <cell r="I4624" t="str">
            <v>Y</v>
          </cell>
          <cell r="P4624" t="str">
            <v>Y</v>
          </cell>
          <cell r="Q4624" t="str">
            <v>Y</v>
          </cell>
          <cell r="R4624" t="str">
            <v>Y</v>
          </cell>
        </row>
        <row r="4625">
          <cell r="C4625" t="str">
            <v>Red-headed Manakin</v>
          </cell>
          <cell r="D4625" t="str">
            <v>Pipra rubrocapilla</v>
          </cell>
          <cell r="E4625" t="str">
            <v>Temminck, 1821</v>
          </cell>
          <cell r="F4625" t="str">
            <v>R</v>
          </cell>
          <cell r="G4625" t="str">
            <v>LC</v>
          </cell>
          <cell r="P4625" t="str">
            <v>Y</v>
          </cell>
          <cell r="Q4625" t="str">
            <v>Y</v>
          </cell>
          <cell r="R4625" t="str">
            <v>Y</v>
          </cell>
        </row>
        <row r="4626">
          <cell r="C4626" t="str">
            <v>Round-tailed Manakin</v>
          </cell>
          <cell r="D4626" t="str">
            <v>Pipra chloromeros</v>
          </cell>
          <cell r="E4626" t="str">
            <v>Tschudi, 1844</v>
          </cell>
          <cell r="F4626" t="str">
            <v>R</v>
          </cell>
          <cell r="G4626" t="str">
            <v>LC</v>
          </cell>
          <cell r="P4626" t="str">
            <v>Y</v>
          </cell>
          <cell r="Q4626" t="str">
            <v>Y</v>
          </cell>
          <cell r="R4626" t="str">
            <v>Y</v>
          </cell>
        </row>
        <row r="4627">
          <cell r="C4627" t="str">
            <v>Black-capped Piprites</v>
          </cell>
          <cell r="D4627" t="str">
            <v>Piprites pileata</v>
          </cell>
          <cell r="E4627" t="str">
            <v>(Temminck, 1822)</v>
          </cell>
          <cell r="F4627" t="str">
            <v>R</v>
          </cell>
          <cell r="G4627" t="str">
            <v>VU</v>
          </cell>
          <cell r="P4627" t="str">
            <v>Y</v>
          </cell>
          <cell r="Q4627" t="str">
            <v>Y</v>
          </cell>
          <cell r="R4627" t="str">
            <v>Y</v>
          </cell>
          <cell r="V4627" t="str">
            <v>Piprites pileatus (10); Piprites pileatus (11)</v>
          </cell>
          <cell r="X4627" t="str">
            <v>Gender agreement of species name follows David and Gosselin (2002b).</v>
          </cell>
        </row>
        <row r="4628">
          <cell r="C4628" t="str">
            <v>Grey-headed Piprites</v>
          </cell>
          <cell r="D4628" t="str">
            <v>Piprites griseiceps</v>
          </cell>
          <cell r="E4628" t="str">
            <v>Salvin, 1865</v>
          </cell>
          <cell r="F4628" t="str">
            <v>R</v>
          </cell>
          <cell r="G4628" t="str">
            <v>LC</v>
          </cell>
          <cell r="I4628" t="str">
            <v>Y</v>
          </cell>
          <cell r="Q4628" t="str">
            <v>Y</v>
          </cell>
          <cell r="R4628" t="str">
            <v>Y</v>
          </cell>
          <cell r="W4628" t="str">
            <v>Gray-headed Piprites (2)</v>
          </cell>
        </row>
        <row r="4629">
          <cell r="C4629" t="str">
            <v>Wing-barred Piprites</v>
          </cell>
          <cell r="D4629" t="str">
            <v>Piprites chloris</v>
          </cell>
          <cell r="E4629" t="str">
            <v>(Temminck, 1822)</v>
          </cell>
          <cell r="F4629" t="str">
            <v>R</v>
          </cell>
          <cell r="G4629" t="str">
            <v>LC</v>
          </cell>
          <cell r="P4629" t="str">
            <v>Y</v>
          </cell>
          <cell r="Q4629" t="str">
            <v>Y</v>
          </cell>
          <cell r="R4629" t="str">
            <v>Y</v>
          </cell>
        </row>
        <row r="4630">
          <cell r="C4630" t="str">
            <v>Black-tailed Tityra</v>
          </cell>
          <cell r="D4630" t="str">
            <v>Tityra cayana</v>
          </cell>
          <cell r="E4630" t="str">
            <v>(Linnaeus, 1766)</v>
          </cell>
          <cell r="F4630" t="str">
            <v>R</v>
          </cell>
          <cell r="G4630" t="str">
            <v>LC</v>
          </cell>
          <cell r="P4630" t="str">
            <v>Y</v>
          </cell>
          <cell r="Q4630" t="str">
            <v>Y</v>
          </cell>
          <cell r="R4630" t="str">
            <v>Y</v>
          </cell>
        </row>
        <row r="4631">
          <cell r="C4631" t="str">
            <v>Masked Tityra</v>
          </cell>
          <cell r="D4631" t="str">
            <v>Tityra semifasciata</v>
          </cell>
          <cell r="E4631" t="str">
            <v>(Spix, 1825)</v>
          </cell>
          <cell r="F4631" t="str">
            <v>R</v>
          </cell>
          <cell r="G4631" t="str">
            <v>LC</v>
          </cell>
          <cell r="I4631" t="str">
            <v>Y</v>
          </cell>
          <cell r="P4631" t="str">
            <v>Y</v>
          </cell>
          <cell r="Q4631" t="str">
            <v>Y</v>
          </cell>
          <cell r="R4631" t="str">
            <v>Y</v>
          </cell>
        </row>
        <row r="4632">
          <cell r="C4632" t="str">
            <v>Black-crowned Tityra</v>
          </cell>
          <cell r="D4632" t="str">
            <v>Tityra inquisitor</v>
          </cell>
          <cell r="E4632" t="str">
            <v>(Lichtenstein, 1823)</v>
          </cell>
          <cell r="F4632" t="str">
            <v>R</v>
          </cell>
          <cell r="G4632" t="str">
            <v>LC</v>
          </cell>
          <cell r="I4632" t="str">
            <v>Y</v>
          </cell>
          <cell r="P4632" t="str">
            <v>Y</v>
          </cell>
          <cell r="Q4632" t="str">
            <v>Y</v>
          </cell>
          <cell r="R4632" t="str">
            <v>Y</v>
          </cell>
        </row>
        <row r="4633">
          <cell r="C4633" t="str">
            <v>Greater Schiffornis</v>
          </cell>
          <cell r="D4633" t="str">
            <v>Schiffornis major</v>
          </cell>
          <cell r="E4633" t="str">
            <v>Des Murs, 1856</v>
          </cell>
          <cell r="F4633" t="str">
            <v>R</v>
          </cell>
          <cell r="G4633" t="str">
            <v>LC</v>
          </cell>
          <cell r="P4633" t="str">
            <v>Y</v>
          </cell>
          <cell r="Q4633" t="str">
            <v>Y</v>
          </cell>
          <cell r="R4633" t="str">
            <v>Y</v>
          </cell>
          <cell r="W4633" t="str">
            <v>Varzea Schiffornis (9); Varzea Schiffornis (15)</v>
          </cell>
        </row>
        <row r="4634">
          <cell r="C4634" t="str">
            <v>Thrush-like Schiffornis</v>
          </cell>
          <cell r="D4634" t="str">
            <v>Schiffornis turdina</v>
          </cell>
          <cell r="E4634" t="str">
            <v>(Wied, 1831)</v>
          </cell>
          <cell r="F4634" t="str">
            <v>R</v>
          </cell>
          <cell r="G4634" t="str">
            <v>LC</v>
          </cell>
          <cell r="I4634" t="str">
            <v>Y</v>
          </cell>
          <cell r="P4634" t="str">
            <v>Y</v>
          </cell>
          <cell r="Q4634" t="str">
            <v>Y</v>
          </cell>
          <cell r="R4634" t="str">
            <v>Y</v>
          </cell>
          <cell r="V4634" t="str">
            <v>Schiffornis turdinus (10); Schiffornis turdinus (11)</v>
          </cell>
          <cell r="X4634" t="str">
            <v>Gender agreement of species name follows David and Gosselin (2002b).</v>
          </cell>
        </row>
        <row r="4635">
          <cell r="C4635" t="str">
            <v>Greenish Schiffornis</v>
          </cell>
          <cell r="D4635" t="str">
            <v>Schiffornis virescens</v>
          </cell>
          <cell r="E4635" t="str">
            <v>(Lafresnaye, 1838)</v>
          </cell>
          <cell r="F4635" t="str">
            <v>R</v>
          </cell>
          <cell r="G4635" t="str">
            <v>LC</v>
          </cell>
          <cell r="P4635" t="str">
            <v>Y</v>
          </cell>
          <cell r="Q4635" t="str">
            <v>Y</v>
          </cell>
          <cell r="R4635" t="str">
            <v>Y</v>
          </cell>
        </row>
        <row r="4636">
          <cell r="C4636" t="str">
            <v>Speckled Mourner</v>
          </cell>
          <cell r="D4636" t="str">
            <v>Laniocera rufescens</v>
          </cell>
          <cell r="E4636" t="str">
            <v>(Sclater, 1858)</v>
          </cell>
          <cell r="F4636" t="str">
            <v>R</v>
          </cell>
          <cell r="G4636" t="str">
            <v>LC</v>
          </cell>
          <cell r="I4636" t="str">
            <v>Y</v>
          </cell>
          <cell r="P4636" t="str">
            <v>Y</v>
          </cell>
          <cell r="Q4636" t="str">
            <v>Y</v>
          </cell>
          <cell r="R4636" t="str">
            <v>Y</v>
          </cell>
        </row>
        <row r="4637">
          <cell r="C4637" t="str">
            <v>Cinereous Mourner</v>
          </cell>
          <cell r="D4637" t="str">
            <v>Laniocera hypopyrra</v>
          </cell>
          <cell r="E4637" t="str">
            <v>(Vieillot, 1817)</v>
          </cell>
          <cell r="F4637" t="str">
            <v>R</v>
          </cell>
          <cell r="G4637" t="str">
            <v>LC</v>
          </cell>
          <cell r="P4637" t="str">
            <v>Y</v>
          </cell>
          <cell r="Q4637" t="str">
            <v>Y</v>
          </cell>
          <cell r="R4637" t="str">
            <v>Y</v>
          </cell>
        </row>
        <row r="4638">
          <cell r="C4638" t="str">
            <v>Buff-throated Purpletuft</v>
          </cell>
          <cell r="D4638" t="str">
            <v>Iodopleura pipra</v>
          </cell>
          <cell r="E4638" t="str">
            <v>(Lesson, 1831)</v>
          </cell>
          <cell r="F4638" t="str">
            <v>R</v>
          </cell>
          <cell r="G4638" t="str">
            <v>NT</v>
          </cell>
          <cell r="P4638" t="str">
            <v>Y</v>
          </cell>
          <cell r="Q4638" t="str">
            <v>Y</v>
          </cell>
          <cell r="R4638" t="str">
            <v>Y</v>
          </cell>
        </row>
        <row r="4639">
          <cell r="C4639" t="str">
            <v>White-browed Purpletuft</v>
          </cell>
          <cell r="D4639" t="str">
            <v>Iodopleura isabellae</v>
          </cell>
          <cell r="E4639" t="str">
            <v>Parzudaki, 1847</v>
          </cell>
          <cell r="F4639" t="str">
            <v>R</v>
          </cell>
          <cell r="G4639" t="str">
            <v>LC</v>
          </cell>
          <cell r="P4639" t="str">
            <v>Y</v>
          </cell>
          <cell r="Q4639" t="str">
            <v>Y</v>
          </cell>
          <cell r="R4639" t="str">
            <v>Y</v>
          </cell>
        </row>
        <row r="4640">
          <cell r="C4640" t="str">
            <v>Dusky Purpletuft</v>
          </cell>
          <cell r="D4640" t="str">
            <v>Iodopleura fusca</v>
          </cell>
          <cell r="E4640" t="str">
            <v>(Vieillot, 1817)</v>
          </cell>
          <cell r="F4640" t="str">
            <v>R</v>
          </cell>
          <cell r="G4640" t="str">
            <v>LC</v>
          </cell>
          <cell r="P4640" t="str">
            <v>Y</v>
          </cell>
          <cell r="Q4640" t="str">
            <v>Y</v>
          </cell>
          <cell r="R4640" t="str">
            <v>Y</v>
          </cell>
        </row>
        <row r="4641">
          <cell r="C4641" t="str">
            <v>Shrike-like Cotinga</v>
          </cell>
          <cell r="D4641" t="str">
            <v>Laniisoma elegans</v>
          </cell>
          <cell r="E4641" t="str">
            <v>(Thunberg, 1823)</v>
          </cell>
          <cell r="F4641" t="str">
            <v>R</v>
          </cell>
          <cell r="G4641" t="str">
            <v>LC</v>
          </cell>
          <cell r="P4641" t="str">
            <v>Y</v>
          </cell>
          <cell r="Q4641" t="str">
            <v>Y</v>
          </cell>
          <cell r="R4641" t="str">
            <v>Y</v>
          </cell>
          <cell r="W4641" t="str">
            <v>Brazilian Laniisoma (15)</v>
          </cell>
          <cell r="X4641" t="str">
            <v>Laniisoma elegans (Sibley and Monroe 1990, 1993) was split into L elegans and L. buckleyi following Collar et al. (1992), but this treatment is no longer adopted by the BirdLife Taxonomic Working Group because buckleyi does not differ mensurally from the nominate, and perhaps only differs in plumage by the lesser amount of scaling on the male and in the female lacking a black cap.</v>
          </cell>
        </row>
        <row r="4642">
          <cell r="D4642" t="str">
            <v>Laniisoma elegans</v>
          </cell>
          <cell r="E4642" t="str">
            <v>(Thunberg, 1823)</v>
          </cell>
          <cell r="F4642" t="str">
            <v>NR</v>
          </cell>
          <cell r="G4642" t="str">
            <v>NR</v>
          </cell>
          <cell r="T4642" t="str">
            <v>Y</v>
          </cell>
          <cell r="U4642" t="str">
            <v>Collar et al. (1992)</v>
          </cell>
          <cell r="X4642" t="str">
            <v>Laniisoma elegans (Sibley and Monroe 1990, 1993) was split into L elegans and L. buckleyi following Collar et al. (1992), but this treatment is no longer adopted by the BirdLife Taxonomic Working Group because buckleyi does not differ mensurally from the nominate, and perhaps only differs in plumage by the lesser amount of scaling on the male and in the female lacking a black cap.</v>
          </cell>
        </row>
        <row r="4643">
          <cell r="D4643" t="str">
            <v>Laniisoma buckleyi</v>
          </cell>
          <cell r="E4643" t="str">
            <v>(Sclater &amp; Salvin, 1880)</v>
          </cell>
          <cell r="F4643" t="str">
            <v>NR</v>
          </cell>
          <cell r="G4643" t="str">
            <v>NR</v>
          </cell>
          <cell r="T4643" t="str">
            <v>Y</v>
          </cell>
          <cell r="U4643" t="str">
            <v>Collar et al. (1992)</v>
          </cell>
          <cell r="X4643" t="str">
            <v>Laniisoma elegans (Sibley and Monroe 1990, 1993) was split into L elegans and L. buckleyi following Collar et al. (1992), but this treatment is no longer adopted by the BirdLife Taxonomic Working Group because buckleyi does not differ mensurally from the nominate, and perhaps only differs in plumage by the lesser amount of scaling on the male and in the female lacking a black cap.</v>
          </cell>
        </row>
        <row r="4644">
          <cell r="C4644" t="str">
            <v>White-naped Xenopsaris</v>
          </cell>
          <cell r="D4644" t="str">
            <v>Xenopsaris albinucha</v>
          </cell>
          <cell r="E4644" t="str">
            <v>(Burmeister, 1869)</v>
          </cell>
          <cell r="F4644" t="str">
            <v>R</v>
          </cell>
          <cell r="G4644" t="str">
            <v>LC</v>
          </cell>
          <cell r="P4644" t="str">
            <v>Y</v>
          </cell>
          <cell r="Q4644" t="str">
            <v>Y</v>
          </cell>
          <cell r="R4644" t="str">
            <v>Y</v>
          </cell>
        </row>
        <row r="4645">
          <cell r="C4645" t="str">
            <v>Green-backed Becard</v>
          </cell>
          <cell r="D4645" t="str">
            <v>Pachyramphus viridis</v>
          </cell>
          <cell r="E4645" t="str">
            <v>(Vieillot, 1816)</v>
          </cell>
          <cell r="F4645" t="str">
            <v>R</v>
          </cell>
          <cell r="G4645" t="str">
            <v>LC</v>
          </cell>
          <cell r="P4645" t="str">
            <v>Y</v>
          </cell>
          <cell r="Q4645" t="str">
            <v>Y</v>
          </cell>
          <cell r="R4645" t="str">
            <v>Y</v>
          </cell>
        </row>
        <row r="4646">
          <cell r="C4646" t="str">
            <v>Barred Becard</v>
          </cell>
          <cell r="D4646" t="str">
            <v>Pachyramphus versicolor</v>
          </cell>
          <cell r="E4646" t="str">
            <v>(Hartlaub, 1843)</v>
          </cell>
          <cell r="F4646" t="str">
            <v>R</v>
          </cell>
          <cell r="G4646" t="str">
            <v>LC</v>
          </cell>
          <cell r="I4646" t="str">
            <v>Y</v>
          </cell>
          <cell r="P4646" t="str">
            <v>Y</v>
          </cell>
          <cell r="Q4646" t="str">
            <v>Y</v>
          </cell>
          <cell r="R4646" t="str">
            <v>Y</v>
          </cell>
        </row>
        <row r="4647">
          <cell r="C4647" t="str">
            <v>Cinnamon Becard</v>
          </cell>
          <cell r="D4647" t="str">
            <v>Pachyramphus cinnamomeus</v>
          </cell>
          <cell r="E4647" t="str">
            <v>Lawrence, 1861</v>
          </cell>
          <cell r="F4647" t="str">
            <v>R</v>
          </cell>
          <cell r="G4647" t="str">
            <v>LC</v>
          </cell>
          <cell r="I4647" t="str">
            <v>Y</v>
          </cell>
          <cell r="P4647" t="str">
            <v>Y</v>
          </cell>
          <cell r="Q4647" t="str">
            <v>Y</v>
          </cell>
          <cell r="R4647" t="str">
            <v>Y</v>
          </cell>
        </row>
        <row r="4648">
          <cell r="C4648" t="str">
            <v>Chestnut-crowned Becard</v>
          </cell>
          <cell r="D4648" t="str">
            <v>Pachyramphus castaneus</v>
          </cell>
          <cell r="E4648" t="str">
            <v>(Jardine &amp; Selby, 1827)</v>
          </cell>
          <cell r="F4648" t="str">
            <v>R</v>
          </cell>
          <cell r="G4648" t="str">
            <v>LC</v>
          </cell>
          <cell r="P4648" t="str">
            <v>Y</v>
          </cell>
          <cell r="Q4648" t="str">
            <v>Y</v>
          </cell>
          <cell r="R4648" t="str">
            <v>Y</v>
          </cell>
        </row>
        <row r="4649">
          <cell r="C4649" t="str">
            <v>White-winged Becard</v>
          </cell>
          <cell r="D4649" t="str">
            <v>Pachyramphus polychopterus</v>
          </cell>
          <cell r="E4649" t="str">
            <v>(Vieillot, 1818)</v>
          </cell>
          <cell r="F4649" t="str">
            <v>R</v>
          </cell>
          <cell r="G4649" t="str">
            <v>LC</v>
          </cell>
          <cell r="I4649" t="str">
            <v>Y</v>
          </cell>
          <cell r="P4649" t="str">
            <v>Y</v>
          </cell>
          <cell r="Q4649" t="str">
            <v>Y</v>
          </cell>
          <cell r="R4649" t="str">
            <v>Y</v>
          </cell>
          <cell r="W4649" t="str">
            <v>White-winged (9)</v>
          </cell>
        </row>
        <row r="4650">
          <cell r="C4650" t="str">
            <v>Grey-collared Becard</v>
          </cell>
          <cell r="D4650" t="str">
            <v>Pachyramphus major</v>
          </cell>
          <cell r="E4650" t="str">
            <v>(Cabanis, 1847)</v>
          </cell>
          <cell r="F4650" t="str">
            <v>R</v>
          </cell>
          <cell r="G4650" t="str">
            <v>LC</v>
          </cell>
          <cell r="I4650" t="str">
            <v>Y</v>
          </cell>
          <cell r="Q4650" t="str">
            <v>Y</v>
          </cell>
          <cell r="R4650" t="str">
            <v>Y</v>
          </cell>
          <cell r="W4650" t="str">
            <v>Gray-collared Becard (2)</v>
          </cell>
        </row>
        <row r="4651">
          <cell r="C4651" t="str">
            <v>Black-and-white Becard</v>
          </cell>
          <cell r="D4651" t="str">
            <v>Pachyramphus albogriseus</v>
          </cell>
          <cell r="E4651" t="str">
            <v>Sclater, 1857</v>
          </cell>
          <cell r="F4651" t="str">
            <v>R</v>
          </cell>
          <cell r="G4651" t="str">
            <v>LC</v>
          </cell>
          <cell r="I4651" t="str">
            <v>Y</v>
          </cell>
          <cell r="P4651" t="str">
            <v>Y</v>
          </cell>
          <cell r="Q4651" t="str">
            <v>Y</v>
          </cell>
          <cell r="R4651" t="str">
            <v>Y</v>
          </cell>
        </row>
        <row r="4652">
          <cell r="C4652" t="str">
            <v>Black-capped Becard</v>
          </cell>
          <cell r="D4652" t="str">
            <v>Pachyramphus marginatus</v>
          </cell>
          <cell r="E4652" t="str">
            <v>(Lichtenstein, 1823)</v>
          </cell>
          <cell r="F4652" t="str">
            <v>R</v>
          </cell>
          <cell r="G4652" t="str">
            <v>LC</v>
          </cell>
          <cell r="P4652" t="str">
            <v>Y</v>
          </cell>
          <cell r="Q4652" t="str">
            <v>Y</v>
          </cell>
          <cell r="R4652" t="str">
            <v>Y</v>
          </cell>
        </row>
        <row r="4653">
          <cell r="C4653" t="str">
            <v>Glossy-backed Becard</v>
          </cell>
          <cell r="D4653" t="str">
            <v>Pachyramphus surinamus</v>
          </cell>
          <cell r="E4653" t="str">
            <v>(Linnaeus, 1766)</v>
          </cell>
          <cell r="F4653" t="str">
            <v>R</v>
          </cell>
          <cell r="G4653" t="str">
            <v>LC</v>
          </cell>
          <cell r="P4653" t="str">
            <v>Y</v>
          </cell>
          <cell r="Q4653" t="str">
            <v>Y</v>
          </cell>
          <cell r="R4653" t="str">
            <v>Y</v>
          </cell>
        </row>
        <row r="4654">
          <cell r="C4654" t="str">
            <v>Cinereous Becard</v>
          </cell>
          <cell r="D4654" t="str">
            <v>Pachyramphus rufus</v>
          </cell>
          <cell r="E4654" t="str">
            <v>(Boddaert, 1783)</v>
          </cell>
          <cell r="F4654" t="str">
            <v>R</v>
          </cell>
          <cell r="G4654" t="str">
            <v>LC</v>
          </cell>
          <cell r="I4654" t="str">
            <v>Y</v>
          </cell>
          <cell r="P4654" t="str">
            <v>Y</v>
          </cell>
          <cell r="Q4654" t="str">
            <v>Y</v>
          </cell>
          <cell r="R4654" t="str">
            <v>Y</v>
          </cell>
        </row>
        <row r="4655">
          <cell r="C4655" t="str">
            <v>Slaty Becard</v>
          </cell>
          <cell r="D4655" t="str">
            <v>Pachyramphus spodiurus</v>
          </cell>
          <cell r="E4655" t="str">
            <v>Sclater, 1860</v>
          </cell>
          <cell r="F4655" t="str">
            <v>R</v>
          </cell>
          <cell r="G4655" t="str">
            <v>EN</v>
          </cell>
          <cell r="P4655" t="str">
            <v>Y</v>
          </cell>
          <cell r="Q4655" t="str">
            <v>Y</v>
          </cell>
          <cell r="R4655" t="str">
            <v>Y</v>
          </cell>
        </row>
        <row r="4656">
          <cell r="C4656" t="str">
            <v>Rose-throated Becard</v>
          </cell>
          <cell r="D4656" t="str">
            <v>Pachyramphus aglaiae</v>
          </cell>
          <cell r="E4656" t="str">
            <v>(Lafresnaye, 1839)</v>
          </cell>
          <cell r="F4656" t="str">
            <v>R</v>
          </cell>
          <cell r="G4656" t="str">
            <v>LC</v>
          </cell>
          <cell r="I4656" t="str">
            <v>Y</v>
          </cell>
          <cell r="Q4656" t="str">
            <v>Y</v>
          </cell>
          <cell r="R4656" t="str">
            <v>Y</v>
          </cell>
        </row>
        <row r="4657">
          <cell r="C4657" t="str">
            <v>One-coloured Becard</v>
          </cell>
          <cell r="D4657" t="str">
            <v>Pachyramphus homochrous</v>
          </cell>
          <cell r="E4657" t="str">
            <v>Sclater, 1859</v>
          </cell>
          <cell r="F4657" t="str">
            <v>R</v>
          </cell>
          <cell r="G4657" t="str">
            <v>LC</v>
          </cell>
          <cell r="I4657" t="str">
            <v>Y</v>
          </cell>
          <cell r="P4657" t="str">
            <v>Y</v>
          </cell>
          <cell r="Q4657" t="str">
            <v>Y</v>
          </cell>
          <cell r="R4657" t="str">
            <v>Y</v>
          </cell>
          <cell r="W4657" t="str">
            <v>One-colored Becard (2); One-colored Becard (9); One-colored Becard (10); One-colored Becard (11)</v>
          </cell>
        </row>
        <row r="4658">
          <cell r="C4658" t="str">
            <v>Pink-throated Becard</v>
          </cell>
          <cell r="D4658" t="str">
            <v>Pachyramphus minor</v>
          </cell>
          <cell r="E4658" t="str">
            <v>(Lesson, 1830)</v>
          </cell>
          <cell r="F4658" t="str">
            <v>R</v>
          </cell>
          <cell r="G4658" t="str">
            <v>LC</v>
          </cell>
          <cell r="P4658" t="str">
            <v>Y</v>
          </cell>
          <cell r="Q4658" t="str">
            <v>Y</v>
          </cell>
          <cell r="R4658" t="str">
            <v>Y</v>
          </cell>
        </row>
        <row r="4659">
          <cell r="C4659" t="str">
            <v>Jamaican Becard</v>
          </cell>
          <cell r="D4659" t="str">
            <v>Pachyramphus niger</v>
          </cell>
          <cell r="E4659" t="str">
            <v>(Gmelin, 1788)</v>
          </cell>
          <cell r="F4659" t="str">
            <v>R</v>
          </cell>
          <cell r="G4659" t="str">
            <v>LC</v>
          </cell>
          <cell r="I4659" t="str">
            <v>Y</v>
          </cell>
          <cell r="Q4659" t="str">
            <v>Y</v>
          </cell>
          <cell r="R4659" t="str">
            <v>Y</v>
          </cell>
        </row>
        <row r="4660">
          <cell r="C4660" t="str">
            <v>Crested Becard</v>
          </cell>
          <cell r="D4660" t="str">
            <v>Pachyramphus validus</v>
          </cell>
          <cell r="E4660" t="str">
            <v>(Lichtenstein, 1823)</v>
          </cell>
          <cell r="F4660" t="str">
            <v>R</v>
          </cell>
          <cell r="G4660" t="str">
            <v>LC</v>
          </cell>
          <cell r="P4660" t="str">
            <v>Y</v>
          </cell>
          <cell r="Q4660" t="str">
            <v>Y</v>
          </cell>
          <cell r="R4660" t="str">
            <v>Y</v>
          </cell>
        </row>
        <row r="4661">
          <cell r="C4661" t="str">
            <v>Swallow-tailed Cotinga</v>
          </cell>
          <cell r="D4661" t="str">
            <v>Phibalura flavirostris</v>
          </cell>
          <cell r="E4661" t="str">
            <v>Vieillot, 1816</v>
          </cell>
          <cell r="F4661" t="str">
            <v>R</v>
          </cell>
          <cell r="G4661" t="str">
            <v>NT</v>
          </cell>
          <cell r="P4661" t="str">
            <v>Y</v>
          </cell>
          <cell r="Q4661" t="str">
            <v>Y</v>
          </cell>
          <cell r="R4661" t="str">
            <v>Y</v>
          </cell>
        </row>
        <row r="4662">
          <cell r="C4662" t="str">
            <v>Red-crested Cotinga</v>
          </cell>
          <cell r="D4662" t="str">
            <v>Ampelion rubrocristatus</v>
          </cell>
          <cell r="E4662" t="str">
            <v>(D'Orbigny &amp; Lafresnaye, 1837)</v>
          </cell>
          <cell r="F4662" t="str">
            <v>R</v>
          </cell>
          <cell r="G4662" t="str">
            <v>LC</v>
          </cell>
          <cell r="P4662" t="str">
            <v>Y</v>
          </cell>
          <cell r="Q4662" t="str">
            <v>Y</v>
          </cell>
          <cell r="R4662" t="str">
            <v>Y</v>
          </cell>
          <cell r="V4662" t="str">
            <v>Ampelion rubrocristata (10)</v>
          </cell>
          <cell r="X4662" t="str">
            <v>Spelling of specific name corrected by David and Gosselin (2002a).</v>
          </cell>
        </row>
        <row r="4663">
          <cell r="C4663" t="str">
            <v>Chestnut-crested Cotinga</v>
          </cell>
          <cell r="D4663" t="str">
            <v>Ampelion rufaxilla</v>
          </cell>
          <cell r="E4663" t="str">
            <v>(Tschudi, 1844)</v>
          </cell>
          <cell r="F4663" t="str">
            <v>R</v>
          </cell>
          <cell r="G4663" t="str">
            <v>LC</v>
          </cell>
          <cell r="P4663" t="str">
            <v>Y</v>
          </cell>
          <cell r="Q4663" t="str">
            <v>Y</v>
          </cell>
          <cell r="R4663" t="str">
            <v>Y</v>
          </cell>
        </row>
        <row r="4664">
          <cell r="C4664" t="str">
            <v>White-cheeked Cotinga</v>
          </cell>
          <cell r="D4664" t="str">
            <v>Zaratornis stresemanni</v>
          </cell>
          <cell r="E4664" t="str">
            <v>Koepcke, 1964</v>
          </cell>
          <cell r="F4664" t="str">
            <v>R</v>
          </cell>
          <cell r="G4664" t="str">
            <v>VU</v>
          </cell>
          <cell r="P4664" t="str">
            <v>Y</v>
          </cell>
          <cell r="Q4664" t="str">
            <v>Y</v>
          </cell>
          <cell r="R4664" t="str">
            <v>Y</v>
          </cell>
          <cell r="V4664" t="str">
            <v>Ampelion stresemanni (11)</v>
          </cell>
        </row>
        <row r="4665">
          <cell r="C4665" t="str">
            <v>Chestnut-bellied Cotinga</v>
          </cell>
          <cell r="D4665" t="str">
            <v>Doliornis remseni</v>
          </cell>
          <cell r="E4665" t="str">
            <v>Robbins, Rosenberg &amp; Molina, 1994</v>
          </cell>
          <cell r="F4665" t="str">
            <v>R</v>
          </cell>
          <cell r="G4665" t="str">
            <v>VU</v>
          </cell>
          <cell r="P4665" t="str">
            <v>Y</v>
          </cell>
          <cell r="R4665" t="str">
            <v>Y</v>
          </cell>
          <cell r="V4665" t="str">
            <v>Ampelion remseni (11)</v>
          </cell>
        </row>
        <row r="4666">
          <cell r="C4666" t="str">
            <v>Bay-vented Cotinga</v>
          </cell>
          <cell r="D4666" t="str">
            <v>Doliornis sclateri</v>
          </cell>
          <cell r="E4666" t="str">
            <v>(Taczanowski, 1874)</v>
          </cell>
          <cell r="F4666" t="str">
            <v>R</v>
          </cell>
          <cell r="G4666" t="str">
            <v>VU</v>
          </cell>
          <cell r="P4666" t="str">
            <v>Y</v>
          </cell>
          <cell r="Q4666" t="str">
            <v>Y</v>
          </cell>
          <cell r="R4666" t="str">
            <v>Y</v>
          </cell>
          <cell r="V4666" t="str">
            <v>Ampelion sclateri (11)</v>
          </cell>
        </row>
        <row r="4667">
          <cell r="C4667" t="str">
            <v>Peruvian Plantcutter</v>
          </cell>
          <cell r="D4667" t="str">
            <v>Phytotoma raimondii</v>
          </cell>
          <cell r="E4667" t="str">
            <v>Taczanowski, 1883</v>
          </cell>
          <cell r="F4667" t="str">
            <v>R</v>
          </cell>
          <cell r="G4667" t="str">
            <v>EN</v>
          </cell>
          <cell r="P4667" t="str">
            <v>Y</v>
          </cell>
          <cell r="Q4667" t="str">
            <v>Y</v>
          </cell>
          <cell r="R4667" t="str">
            <v>Y</v>
          </cell>
        </row>
        <row r="4668">
          <cell r="C4668" t="str">
            <v>White-tipped Plantcutter</v>
          </cell>
          <cell r="D4668" t="str">
            <v>Phytotoma rutila</v>
          </cell>
          <cell r="E4668" t="str">
            <v>Vieillot, 1818</v>
          </cell>
          <cell r="F4668" t="str">
            <v>R</v>
          </cell>
          <cell r="G4668" t="str">
            <v>LC</v>
          </cell>
          <cell r="P4668" t="str">
            <v>Y</v>
          </cell>
          <cell r="Q4668" t="str">
            <v>Y</v>
          </cell>
          <cell r="R4668" t="str">
            <v>Y</v>
          </cell>
        </row>
        <row r="4669">
          <cell r="C4669" t="str">
            <v>Rufous-tailed Plantcutter</v>
          </cell>
          <cell r="D4669" t="str">
            <v>Phytotoma rara</v>
          </cell>
          <cell r="E4669" t="str">
            <v>Molina, 1782</v>
          </cell>
          <cell r="F4669" t="str">
            <v>R</v>
          </cell>
          <cell r="G4669" t="str">
            <v>LC</v>
          </cell>
          <cell r="P4669" t="str">
            <v>Y</v>
          </cell>
          <cell r="Q4669" t="str">
            <v>Y</v>
          </cell>
          <cell r="R4669" t="str">
            <v>Y</v>
          </cell>
        </row>
        <row r="4670">
          <cell r="C4670" t="str">
            <v>Hooded Berryeater</v>
          </cell>
          <cell r="D4670" t="str">
            <v>Carpornis cucullata</v>
          </cell>
          <cell r="E4670" t="str">
            <v>(Swainson, 1821)</v>
          </cell>
          <cell r="F4670" t="str">
            <v>R</v>
          </cell>
          <cell r="G4670" t="str">
            <v>NT</v>
          </cell>
          <cell r="P4670" t="str">
            <v>Y</v>
          </cell>
          <cell r="Q4670" t="str">
            <v>Y</v>
          </cell>
          <cell r="R4670" t="str">
            <v>Y</v>
          </cell>
          <cell r="V4670" t="str">
            <v>Carpornis cucullatus (10); Carpornis cucullatus (11)</v>
          </cell>
          <cell r="X4670" t="str">
            <v>Gender agreement of species name follows David and Gosselin (2002b).</v>
          </cell>
        </row>
        <row r="4671">
          <cell r="C4671" t="str">
            <v>Black-headed Berryeater</v>
          </cell>
          <cell r="D4671" t="str">
            <v>Carpornis melanocephala</v>
          </cell>
          <cell r="E4671" t="str">
            <v>(Wied, 1820)</v>
          </cell>
          <cell r="F4671" t="str">
            <v>R</v>
          </cell>
          <cell r="G4671" t="str">
            <v>VU</v>
          </cell>
          <cell r="P4671" t="str">
            <v>Y</v>
          </cell>
          <cell r="Q4671" t="str">
            <v>Y</v>
          </cell>
          <cell r="R4671" t="str">
            <v>Y</v>
          </cell>
          <cell r="V4671" t="str">
            <v>Carpornis melanocephalus (10); Carpornis melanocephalus (11)</v>
          </cell>
          <cell r="X4671" t="str">
            <v>Gender agreement of species name follows David and Gosselin (2002b).</v>
          </cell>
        </row>
        <row r="4672">
          <cell r="C4672" t="str">
            <v>Green-and-black Fruiteater</v>
          </cell>
          <cell r="D4672" t="str">
            <v>Pipreola riefferii</v>
          </cell>
          <cell r="E4672" t="str">
            <v>(Boissonneau, 1840)</v>
          </cell>
          <cell r="F4672" t="str">
            <v>R</v>
          </cell>
          <cell r="G4672" t="str">
            <v>LC</v>
          </cell>
          <cell r="P4672" t="str">
            <v>Y</v>
          </cell>
          <cell r="Q4672" t="str">
            <v>Y</v>
          </cell>
          <cell r="R4672" t="str">
            <v>Y</v>
          </cell>
        </row>
        <row r="4673">
          <cell r="C4673" t="str">
            <v>Band-tailed Fruiteater</v>
          </cell>
          <cell r="D4673" t="str">
            <v>Pipreola intermedia</v>
          </cell>
          <cell r="E4673" t="str">
            <v>Taczanowski, 1884</v>
          </cell>
          <cell r="F4673" t="str">
            <v>R</v>
          </cell>
          <cell r="G4673" t="str">
            <v>LC</v>
          </cell>
          <cell r="P4673" t="str">
            <v>Y</v>
          </cell>
          <cell r="Q4673" t="str">
            <v>Y</v>
          </cell>
          <cell r="R4673" t="str">
            <v>Y</v>
          </cell>
        </row>
        <row r="4674">
          <cell r="C4674" t="str">
            <v>Barred Fruiteater</v>
          </cell>
          <cell r="D4674" t="str">
            <v>Pipreola arcuata</v>
          </cell>
          <cell r="E4674" t="str">
            <v>(Lafresnaye, 1843)</v>
          </cell>
          <cell r="F4674" t="str">
            <v>R</v>
          </cell>
          <cell r="G4674" t="str">
            <v>LC</v>
          </cell>
          <cell r="P4674" t="str">
            <v>Y</v>
          </cell>
          <cell r="Q4674" t="str">
            <v>Y</v>
          </cell>
          <cell r="R4674" t="str">
            <v>Y</v>
          </cell>
        </row>
        <row r="4675">
          <cell r="C4675" t="str">
            <v>Golden-breasted Fruiteater</v>
          </cell>
          <cell r="D4675" t="str">
            <v>Pipreola aureopectus</v>
          </cell>
          <cell r="E4675" t="str">
            <v>(Lafresnaye, 1843)</v>
          </cell>
          <cell r="F4675" t="str">
            <v>R</v>
          </cell>
          <cell r="G4675" t="str">
            <v>LC</v>
          </cell>
          <cell r="P4675" t="str">
            <v>Y</v>
          </cell>
          <cell r="Q4675" t="str">
            <v>Y</v>
          </cell>
          <cell r="R4675" t="str">
            <v>Y</v>
          </cell>
        </row>
        <row r="4676">
          <cell r="C4676" t="str">
            <v>Orange-breasted Fruiteater</v>
          </cell>
          <cell r="D4676" t="str">
            <v>Pipreola jucunda</v>
          </cell>
          <cell r="E4676" t="str">
            <v>Sclater, 1860</v>
          </cell>
          <cell r="F4676" t="str">
            <v>R</v>
          </cell>
          <cell r="G4676" t="str">
            <v>LC</v>
          </cell>
          <cell r="P4676" t="str">
            <v>Y</v>
          </cell>
          <cell r="Q4676" t="str">
            <v>Y</v>
          </cell>
          <cell r="R4676" t="str">
            <v>Y</v>
          </cell>
        </row>
        <row r="4677">
          <cell r="C4677" t="str">
            <v>Black-chested Fruiteater</v>
          </cell>
          <cell r="D4677" t="str">
            <v>Pipreola lubomirskii</v>
          </cell>
          <cell r="E4677" t="str">
            <v>Taczanowski, 1879</v>
          </cell>
          <cell r="F4677" t="str">
            <v>R</v>
          </cell>
          <cell r="G4677" t="str">
            <v>LC</v>
          </cell>
          <cell r="P4677" t="str">
            <v>Y</v>
          </cell>
          <cell r="Q4677" t="str">
            <v>Y</v>
          </cell>
          <cell r="R4677" t="str">
            <v>Y</v>
          </cell>
        </row>
        <row r="4678">
          <cell r="C4678" t="str">
            <v>Masked Fruiteater</v>
          </cell>
          <cell r="D4678" t="str">
            <v>Pipreola pulchra</v>
          </cell>
          <cell r="E4678" t="str">
            <v>(Hellmayr, 1917)</v>
          </cell>
          <cell r="F4678" t="str">
            <v>R</v>
          </cell>
          <cell r="G4678" t="str">
            <v>LC</v>
          </cell>
          <cell r="P4678" t="str">
            <v>Y</v>
          </cell>
          <cell r="Q4678" t="str">
            <v>Y</v>
          </cell>
          <cell r="R4678" t="str">
            <v>Y</v>
          </cell>
        </row>
        <row r="4679">
          <cell r="C4679" t="str">
            <v>Fiery-throated Fruiteater</v>
          </cell>
          <cell r="D4679" t="str">
            <v>Pipreola chlorolepidota</v>
          </cell>
          <cell r="E4679" t="str">
            <v>Swainson, 1837</v>
          </cell>
          <cell r="F4679" t="str">
            <v>R</v>
          </cell>
          <cell r="G4679" t="str">
            <v>NT</v>
          </cell>
          <cell r="P4679" t="str">
            <v>Y</v>
          </cell>
          <cell r="Q4679" t="str">
            <v>Y</v>
          </cell>
          <cell r="R4679" t="str">
            <v>Y</v>
          </cell>
        </row>
        <row r="4680">
          <cell r="C4680" t="str">
            <v>Scarlet-breasted Fruiteater</v>
          </cell>
          <cell r="D4680" t="str">
            <v>Pipreola frontalis</v>
          </cell>
          <cell r="E4680" t="str">
            <v>(Sclater, 1858)</v>
          </cell>
          <cell r="F4680" t="str">
            <v>R</v>
          </cell>
          <cell r="G4680" t="str">
            <v>LC</v>
          </cell>
          <cell r="P4680" t="str">
            <v>Y</v>
          </cell>
          <cell r="Q4680" t="str">
            <v>Y</v>
          </cell>
          <cell r="R4680" t="str">
            <v>Y</v>
          </cell>
        </row>
        <row r="4681">
          <cell r="C4681" t="str">
            <v>Handsome Fruiteater</v>
          </cell>
          <cell r="D4681" t="str">
            <v>Pipreola formosa</v>
          </cell>
          <cell r="E4681" t="str">
            <v>(Hartlaub, 1849)</v>
          </cell>
          <cell r="F4681" t="str">
            <v>R</v>
          </cell>
          <cell r="G4681" t="str">
            <v>LC</v>
          </cell>
          <cell r="P4681" t="str">
            <v>Y</v>
          </cell>
          <cell r="Q4681" t="str">
            <v>Y</v>
          </cell>
          <cell r="R4681" t="str">
            <v>Y</v>
          </cell>
        </row>
        <row r="4682">
          <cell r="C4682" t="str">
            <v>Red-banded Fruiteater</v>
          </cell>
          <cell r="D4682" t="str">
            <v>Pipreola whitelyi</v>
          </cell>
          <cell r="E4682" t="str">
            <v>Salvin &amp; Godman, 1884</v>
          </cell>
          <cell r="F4682" t="str">
            <v>R</v>
          </cell>
          <cell r="G4682" t="str">
            <v>LC</v>
          </cell>
          <cell r="P4682" t="str">
            <v>Y</v>
          </cell>
          <cell r="Q4682" t="str">
            <v>Y</v>
          </cell>
          <cell r="R4682" t="str">
            <v>Y</v>
          </cell>
        </row>
        <row r="4683">
          <cell r="C4683" t="str">
            <v>Sharpbill</v>
          </cell>
          <cell r="D4683" t="str">
            <v>Oxyruncus cristatus</v>
          </cell>
          <cell r="E4683" t="str">
            <v>(Swainson, 1821)</v>
          </cell>
          <cell r="F4683" t="str">
            <v>R</v>
          </cell>
          <cell r="G4683" t="str">
            <v>LC</v>
          </cell>
          <cell r="I4683" t="str">
            <v>Y</v>
          </cell>
          <cell r="P4683" t="str">
            <v>Y</v>
          </cell>
          <cell r="Q4683" t="str">
            <v>Y</v>
          </cell>
          <cell r="R4683" t="str">
            <v>Y</v>
          </cell>
        </row>
        <row r="4684">
          <cell r="C4684" t="str">
            <v>Scaled Fruiteater</v>
          </cell>
          <cell r="D4684" t="str">
            <v>Ampelioides tschudii</v>
          </cell>
          <cell r="E4684" t="str">
            <v>(Gray, 1846)</v>
          </cell>
          <cell r="F4684" t="str">
            <v>R</v>
          </cell>
          <cell r="G4684" t="str">
            <v>LC</v>
          </cell>
          <cell r="P4684" t="str">
            <v>Y</v>
          </cell>
          <cell r="Q4684" t="str">
            <v>Y</v>
          </cell>
          <cell r="R4684" t="str">
            <v>Y</v>
          </cell>
        </row>
        <row r="4685">
          <cell r="C4685" t="str">
            <v>Guianan Cock-of-the-rock</v>
          </cell>
          <cell r="D4685" t="str">
            <v>Rupicola rupicola</v>
          </cell>
          <cell r="E4685" t="str">
            <v>(Linnaeus, 1766)</v>
          </cell>
          <cell r="F4685" t="str">
            <v>R</v>
          </cell>
          <cell r="G4685" t="str">
            <v>LC</v>
          </cell>
          <cell r="P4685" t="str">
            <v>Y</v>
          </cell>
          <cell r="Q4685" t="str">
            <v>Y</v>
          </cell>
          <cell r="R4685" t="str">
            <v>Y</v>
          </cell>
        </row>
        <row r="4686">
          <cell r="C4686" t="str">
            <v>Andean Cock-of-the-rock</v>
          </cell>
          <cell r="D4686" t="str">
            <v>Rupicola peruvianus</v>
          </cell>
          <cell r="E4686" t="str">
            <v>(Latham, 1790)</v>
          </cell>
          <cell r="F4686" t="str">
            <v>R</v>
          </cell>
          <cell r="G4686" t="str">
            <v>LC</v>
          </cell>
          <cell r="P4686" t="str">
            <v>Y</v>
          </cell>
          <cell r="Q4686" t="str">
            <v>Y</v>
          </cell>
          <cell r="R4686" t="str">
            <v>Y</v>
          </cell>
          <cell r="V4686" t="str">
            <v>Rupicola peruviana (10); Rupicola peruviana (11)</v>
          </cell>
          <cell r="X4686" t="str">
            <v>Gender agreement of species name follows David and Gosselin (2002b).</v>
          </cell>
        </row>
        <row r="4687">
          <cell r="C4687" t="str">
            <v>Black-necked Red-cotinga</v>
          </cell>
          <cell r="D4687" t="str">
            <v>Phoenicircus nigricollis</v>
          </cell>
          <cell r="E4687" t="str">
            <v>Swainson, 1832</v>
          </cell>
          <cell r="F4687" t="str">
            <v>R</v>
          </cell>
          <cell r="G4687" t="str">
            <v>LC</v>
          </cell>
          <cell r="P4687" t="str">
            <v>Y</v>
          </cell>
          <cell r="Q4687" t="str">
            <v>Y</v>
          </cell>
          <cell r="R4687" t="str">
            <v>Y</v>
          </cell>
          <cell r="W4687" t="str">
            <v>Black-necked Red Cotinga (15)</v>
          </cell>
        </row>
        <row r="4688">
          <cell r="C4688" t="str">
            <v>Guianan Red-cotinga</v>
          </cell>
          <cell r="D4688" t="str">
            <v>Phoenicircus carnifex</v>
          </cell>
          <cell r="E4688" t="str">
            <v>(Linnaeus, 1758)</v>
          </cell>
          <cell r="F4688" t="str">
            <v>R</v>
          </cell>
          <cell r="G4688" t="str">
            <v>LC</v>
          </cell>
          <cell r="P4688" t="str">
            <v>Y</v>
          </cell>
          <cell r="Q4688" t="str">
            <v>Y</v>
          </cell>
          <cell r="R4688" t="str">
            <v>Y</v>
          </cell>
          <cell r="W4688" t="str">
            <v>Guianan Red Cotinga (15)</v>
          </cell>
        </row>
        <row r="4689">
          <cell r="C4689" t="str">
            <v>Lovely Cotinga</v>
          </cell>
          <cell r="D4689" t="str">
            <v>Cotinga amabilis</v>
          </cell>
          <cell r="E4689" t="str">
            <v>Gould, 1857</v>
          </cell>
          <cell r="F4689" t="str">
            <v>R</v>
          </cell>
          <cell r="G4689" t="str">
            <v>LC</v>
          </cell>
          <cell r="I4689" t="str">
            <v>Y</v>
          </cell>
          <cell r="Q4689" t="str">
            <v>Y</v>
          </cell>
          <cell r="R4689" t="str">
            <v>Y</v>
          </cell>
        </row>
        <row r="4690">
          <cell r="C4690" t="str">
            <v>Turquoise Cotinga</v>
          </cell>
          <cell r="D4690" t="str">
            <v>Cotinga ridgwayi</v>
          </cell>
          <cell r="E4690" t="str">
            <v>Ridgway, 1887</v>
          </cell>
          <cell r="F4690" t="str">
            <v>R</v>
          </cell>
          <cell r="G4690" t="str">
            <v>VU</v>
          </cell>
          <cell r="I4690" t="str">
            <v>Y</v>
          </cell>
          <cell r="Q4690" t="str">
            <v>Y</v>
          </cell>
          <cell r="R4690" t="str">
            <v>Y</v>
          </cell>
        </row>
        <row r="4691">
          <cell r="C4691" t="str">
            <v>Blue Cotinga</v>
          </cell>
          <cell r="D4691" t="str">
            <v>Cotinga nattererii</v>
          </cell>
          <cell r="E4691" t="str">
            <v>(Boissonneau, 1840)</v>
          </cell>
          <cell r="F4691" t="str">
            <v>R</v>
          </cell>
          <cell r="G4691" t="str">
            <v>LC</v>
          </cell>
          <cell r="I4691" t="str">
            <v>Y</v>
          </cell>
          <cell r="P4691" t="str">
            <v>Y</v>
          </cell>
          <cell r="Q4691" t="str">
            <v>Y</v>
          </cell>
          <cell r="R4691" t="str">
            <v>Y</v>
          </cell>
        </row>
        <row r="4692">
          <cell r="C4692" t="str">
            <v>Plum-throated Cotinga</v>
          </cell>
          <cell r="D4692" t="str">
            <v>Cotinga maynana</v>
          </cell>
          <cell r="E4692" t="str">
            <v>(Linnaeus, 1766)</v>
          </cell>
          <cell r="F4692" t="str">
            <v>R</v>
          </cell>
          <cell r="G4692" t="str">
            <v>LC</v>
          </cell>
          <cell r="P4692" t="str">
            <v>Y</v>
          </cell>
          <cell r="Q4692" t="str">
            <v>Y</v>
          </cell>
          <cell r="R4692" t="str">
            <v>Y</v>
          </cell>
        </row>
        <row r="4693">
          <cell r="C4693" t="str">
            <v>Purple-breasted Cotinga</v>
          </cell>
          <cell r="D4693" t="str">
            <v>Cotinga cotinga</v>
          </cell>
          <cell r="E4693" t="str">
            <v>(Linnaeus, 1766)</v>
          </cell>
          <cell r="F4693" t="str">
            <v>R</v>
          </cell>
          <cell r="G4693" t="str">
            <v>LC</v>
          </cell>
          <cell r="P4693" t="str">
            <v>Y</v>
          </cell>
          <cell r="Q4693" t="str">
            <v>Y</v>
          </cell>
          <cell r="R4693" t="str">
            <v>Y</v>
          </cell>
        </row>
        <row r="4694">
          <cell r="C4694" t="str">
            <v>Banded Cotinga</v>
          </cell>
          <cell r="D4694" t="str">
            <v>Cotinga maculata</v>
          </cell>
          <cell r="E4694" t="str">
            <v>(Müller, 1776)</v>
          </cell>
          <cell r="F4694" t="str">
            <v>R</v>
          </cell>
          <cell r="G4694" t="str">
            <v>EN</v>
          </cell>
          <cell r="P4694" t="str">
            <v>Y</v>
          </cell>
          <cell r="Q4694" t="str">
            <v>Y</v>
          </cell>
          <cell r="R4694" t="str">
            <v>Y</v>
          </cell>
        </row>
        <row r="4695">
          <cell r="C4695" t="str">
            <v>Spangled Cotinga</v>
          </cell>
          <cell r="D4695" t="str">
            <v>Cotinga cayana</v>
          </cell>
          <cell r="E4695" t="str">
            <v>(Linnaeus, 1766)</v>
          </cell>
          <cell r="F4695" t="str">
            <v>R</v>
          </cell>
          <cell r="G4695" t="str">
            <v>LC</v>
          </cell>
          <cell r="P4695" t="str">
            <v>Y</v>
          </cell>
          <cell r="Q4695" t="str">
            <v>Y</v>
          </cell>
          <cell r="R4695" t="str">
            <v>Y</v>
          </cell>
        </row>
        <row r="4696">
          <cell r="C4696" t="str">
            <v>Three-wattled Bellbird</v>
          </cell>
          <cell r="D4696" t="str">
            <v>Procnias tricarunculatus</v>
          </cell>
          <cell r="E4696" t="str">
            <v>(Verreaux &amp; Verreaux, 1853)</v>
          </cell>
          <cell r="F4696" t="str">
            <v>R</v>
          </cell>
          <cell r="G4696" t="str">
            <v>VU</v>
          </cell>
          <cell r="I4696" t="str">
            <v>Y</v>
          </cell>
          <cell r="Q4696" t="str">
            <v>Y</v>
          </cell>
          <cell r="R4696" t="str">
            <v>Y</v>
          </cell>
          <cell r="V4696" t="str">
            <v>Procnias tricarunculata (10); Procnias tricarunculata (11)</v>
          </cell>
          <cell r="X4696" t="str">
            <v>Gender agreement of species name follows David and Gosselin (2002b).</v>
          </cell>
        </row>
        <row r="4697">
          <cell r="C4697" t="str">
            <v>White Bellbird</v>
          </cell>
          <cell r="D4697" t="str">
            <v>Procnias albus</v>
          </cell>
          <cell r="E4697" t="str">
            <v>(Hermann, 1783)</v>
          </cell>
          <cell r="F4697" t="str">
            <v>R</v>
          </cell>
          <cell r="G4697" t="str">
            <v>LC</v>
          </cell>
          <cell r="P4697" t="str">
            <v>Y</v>
          </cell>
          <cell r="Q4697" t="str">
            <v>Y</v>
          </cell>
          <cell r="R4697" t="str">
            <v>Y</v>
          </cell>
          <cell r="V4697" t="str">
            <v>Procnias alba (10); Procnias alba (11)</v>
          </cell>
          <cell r="X4697" t="str">
            <v>Gender agreement of species name follows David and Gosselin (2002b).</v>
          </cell>
        </row>
        <row r="4698">
          <cell r="C4698" t="str">
            <v>Bearded Bellbird</v>
          </cell>
          <cell r="D4698" t="str">
            <v>Procnias averano</v>
          </cell>
          <cell r="E4698" t="str">
            <v>(Hermann, 1783)</v>
          </cell>
          <cell r="F4698" t="str">
            <v>R</v>
          </cell>
          <cell r="G4698" t="str">
            <v>LC</v>
          </cell>
          <cell r="P4698" t="str">
            <v>Y</v>
          </cell>
          <cell r="Q4698" t="str">
            <v>Y</v>
          </cell>
          <cell r="R4698" t="str">
            <v>Y</v>
          </cell>
        </row>
        <row r="4699">
          <cell r="C4699" t="str">
            <v>Bare-throated Bellbird</v>
          </cell>
          <cell r="D4699" t="str">
            <v>Procnias nudicollis</v>
          </cell>
          <cell r="E4699" t="str">
            <v>(Vieillot, 1817)</v>
          </cell>
          <cell r="F4699" t="str">
            <v>R</v>
          </cell>
          <cell r="G4699" t="str">
            <v>VU</v>
          </cell>
          <cell r="P4699" t="str">
            <v>Y</v>
          </cell>
          <cell r="Q4699" t="str">
            <v>Y</v>
          </cell>
          <cell r="R4699" t="str">
            <v>Y</v>
          </cell>
        </row>
        <row r="4700">
          <cell r="C4700" t="str">
            <v>Black-and-gold Cotinga</v>
          </cell>
          <cell r="D4700" t="str">
            <v>Tijuca atra</v>
          </cell>
          <cell r="E4700" t="str">
            <v>Férussac, 1829</v>
          </cell>
          <cell r="F4700" t="str">
            <v>R</v>
          </cell>
          <cell r="G4700" t="str">
            <v>NT</v>
          </cell>
          <cell r="P4700" t="str">
            <v>Y</v>
          </cell>
          <cell r="Q4700" t="str">
            <v>Y</v>
          </cell>
          <cell r="R4700" t="str">
            <v>Y</v>
          </cell>
        </row>
        <row r="4701">
          <cell r="C4701" t="str">
            <v>Grey-winged Cotinga</v>
          </cell>
          <cell r="D4701" t="str">
            <v>Tijuca condita</v>
          </cell>
          <cell r="E4701" t="str">
            <v>Snow, 1980</v>
          </cell>
          <cell r="F4701" t="str">
            <v>R</v>
          </cell>
          <cell r="G4701" t="str">
            <v>VU</v>
          </cell>
          <cell r="P4701" t="str">
            <v>Y</v>
          </cell>
          <cell r="Q4701" t="str">
            <v>Y</v>
          </cell>
          <cell r="R4701" t="str">
            <v>Y</v>
          </cell>
          <cell r="W4701" t="str">
            <v>Gray-winged Cotinga (9)</v>
          </cell>
        </row>
        <row r="4702">
          <cell r="C4702" t="str">
            <v>Dusky Piha</v>
          </cell>
          <cell r="D4702" t="str">
            <v>Lipaugus fuscocinereus</v>
          </cell>
          <cell r="E4702" t="str">
            <v>(Lafresnaye, 1843)</v>
          </cell>
          <cell r="F4702" t="str">
            <v>R</v>
          </cell>
          <cell r="G4702" t="str">
            <v>LC</v>
          </cell>
          <cell r="P4702" t="str">
            <v>Y</v>
          </cell>
          <cell r="Q4702" t="str">
            <v>Y</v>
          </cell>
          <cell r="R4702" t="str">
            <v>Y</v>
          </cell>
        </row>
        <row r="4703">
          <cell r="C4703" t="str">
            <v>Screaming Piha</v>
          </cell>
          <cell r="D4703" t="str">
            <v>Lipaugus vociferans</v>
          </cell>
          <cell r="E4703" t="str">
            <v>(Wied, 1820)</v>
          </cell>
          <cell r="F4703" t="str">
            <v>R</v>
          </cell>
          <cell r="G4703" t="str">
            <v>LC</v>
          </cell>
          <cell r="P4703" t="str">
            <v>Y</v>
          </cell>
          <cell r="Q4703" t="str">
            <v>Y</v>
          </cell>
          <cell r="R4703" t="str">
            <v>Y</v>
          </cell>
        </row>
        <row r="4704">
          <cell r="C4704" t="str">
            <v>Chestnut-capped Piha</v>
          </cell>
          <cell r="D4704" t="str">
            <v>Lipaugus weberi</v>
          </cell>
          <cell r="E4704" t="str">
            <v>Cuervo, Salaman, Donegan &amp; Ochoa, 2001</v>
          </cell>
          <cell r="F4704" t="str">
            <v>R</v>
          </cell>
          <cell r="G4704" t="str">
            <v>EN</v>
          </cell>
          <cell r="P4704" t="str">
            <v>Y</v>
          </cell>
        </row>
        <row r="4705">
          <cell r="C4705" t="str">
            <v>Rufous Piha</v>
          </cell>
          <cell r="D4705" t="str">
            <v>Lipaugus unirufus</v>
          </cell>
          <cell r="E4705" t="str">
            <v>Sclater, 1859</v>
          </cell>
          <cell r="F4705" t="str">
            <v>R</v>
          </cell>
          <cell r="G4705" t="str">
            <v>LC</v>
          </cell>
          <cell r="I4705" t="str">
            <v>Y</v>
          </cell>
          <cell r="P4705" t="str">
            <v>Y</v>
          </cell>
          <cell r="Q4705" t="str">
            <v>Y</v>
          </cell>
          <cell r="R4705" t="str">
            <v>Y</v>
          </cell>
        </row>
        <row r="4706">
          <cell r="C4706" t="str">
            <v>Cinnamon-vented Piha</v>
          </cell>
          <cell r="D4706" t="str">
            <v>Lipaugus lanioides</v>
          </cell>
          <cell r="E4706" t="str">
            <v>(Lesson, 1844)</v>
          </cell>
          <cell r="F4706" t="str">
            <v>R</v>
          </cell>
          <cell r="G4706" t="str">
            <v>NT</v>
          </cell>
          <cell r="P4706" t="str">
            <v>Y</v>
          </cell>
          <cell r="Q4706" t="str">
            <v>Y</v>
          </cell>
          <cell r="R4706" t="str">
            <v>Y</v>
          </cell>
        </row>
        <row r="4707">
          <cell r="C4707" t="str">
            <v>Rose-collared Piha</v>
          </cell>
          <cell r="D4707" t="str">
            <v>Lipaugus streptophorus</v>
          </cell>
          <cell r="E4707" t="str">
            <v>(Salvin &amp; Godman, 1884)</v>
          </cell>
          <cell r="F4707" t="str">
            <v>R</v>
          </cell>
          <cell r="G4707" t="str">
            <v>LC</v>
          </cell>
          <cell r="P4707" t="str">
            <v>Y</v>
          </cell>
          <cell r="Q4707" t="str">
            <v>Y</v>
          </cell>
          <cell r="R4707" t="str">
            <v>Y</v>
          </cell>
        </row>
        <row r="4708">
          <cell r="C4708" t="str">
            <v>Scimitar-winged Piha</v>
          </cell>
          <cell r="D4708" t="str">
            <v>Lipaugus uropygialis</v>
          </cell>
          <cell r="E4708" t="str">
            <v>Sclater &amp; Salvin, 1876</v>
          </cell>
          <cell r="F4708" t="str">
            <v>R</v>
          </cell>
          <cell r="G4708" t="str">
            <v>VU</v>
          </cell>
          <cell r="P4708" t="str">
            <v>Y</v>
          </cell>
          <cell r="Q4708" t="str">
            <v>Y</v>
          </cell>
          <cell r="R4708" t="str">
            <v>Y</v>
          </cell>
          <cell r="V4708" t="str">
            <v>Chirocylla uropygialis (11)</v>
          </cell>
        </row>
        <row r="4709">
          <cell r="C4709" t="str">
            <v>Black-faced Cotinga</v>
          </cell>
          <cell r="D4709" t="str">
            <v>Conioptilon mcilhennyi</v>
          </cell>
          <cell r="E4709" t="str">
            <v>Lowery &amp; O'Neill, 1966</v>
          </cell>
          <cell r="F4709" t="str">
            <v>R</v>
          </cell>
          <cell r="G4709" t="str">
            <v>LC</v>
          </cell>
          <cell r="P4709" t="str">
            <v>Y</v>
          </cell>
          <cell r="Q4709" t="str">
            <v>Y</v>
          </cell>
          <cell r="R4709" t="str">
            <v>Y</v>
          </cell>
        </row>
        <row r="4710">
          <cell r="C4710" t="str">
            <v>Grey-tailed Piha</v>
          </cell>
          <cell r="D4710" t="str">
            <v>Snowornis subalaris</v>
          </cell>
          <cell r="E4710" t="str">
            <v>Sclater, 1861</v>
          </cell>
          <cell r="F4710" t="str">
            <v>R</v>
          </cell>
          <cell r="G4710" t="str">
            <v>LC</v>
          </cell>
          <cell r="P4710" t="str">
            <v>Y</v>
          </cell>
          <cell r="Q4710" t="str">
            <v>Y</v>
          </cell>
          <cell r="R4710" t="str">
            <v>Y</v>
          </cell>
          <cell r="V4710" t="str">
            <v>Lipaugus subalaris (10); Lipaugus subalaris (11)</v>
          </cell>
          <cell r="W4710" t="str">
            <v>Gray-tailed Piha (9)</v>
          </cell>
        </row>
        <row r="4711">
          <cell r="C4711" t="str">
            <v>Olivaceous Piha</v>
          </cell>
          <cell r="D4711" t="str">
            <v>Snowornis cryptolophus</v>
          </cell>
          <cell r="E4711" t="str">
            <v>(Sclater &amp; Salvin, 1877)</v>
          </cell>
          <cell r="F4711" t="str">
            <v>R</v>
          </cell>
          <cell r="G4711" t="str">
            <v>LC</v>
          </cell>
          <cell r="P4711" t="str">
            <v>Y</v>
          </cell>
          <cell r="Q4711" t="str">
            <v>Y</v>
          </cell>
          <cell r="R4711" t="str">
            <v>Y</v>
          </cell>
          <cell r="V4711" t="str">
            <v>Lipaugus cryptolophus (10); Lipaugus cryptolophus (11)</v>
          </cell>
        </row>
        <row r="4712">
          <cell r="C4712" t="str">
            <v>Purple-throated Cotinga</v>
          </cell>
          <cell r="D4712" t="str">
            <v>Porphyrolaema porphyrolaema</v>
          </cell>
          <cell r="E4712" t="str">
            <v>(Deville &amp; Sclater, 1852)</v>
          </cell>
          <cell r="F4712" t="str">
            <v>R</v>
          </cell>
          <cell r="G4712" t="str">
            <v>LC</v>
          </cell>
          <cell r="P4712" t="str">
            <v>Y</v>
          </cell>
          <cell r="Q4712" t="str">
            <v>Y</v>
          </cell>
          <cell r="R4712" t="str">
            <v>Y</v>
          </cell>
        </row>
        <row r="4713">
          <cell r="C4713" t="str">
            <v>Pompadour Cotinga</v>
          </cell>
          <cell r="D4713" t="str">
            <v>Xipholena punicea</v>
          </cell>
          <cell r="E4713" t="str">
            <v>(Pallas, 1764)</v>
          </cell>
          <cell r="F4713" t="str">
            <v>R</v>
          </cell>
          <cell r="G4713" t="str">
            <v>LC</v>
          </cell>
          <cell r="P4713" t="str">
            <v>Y</v>
          </cell>
          <cell r="Q4713" t="str">
            <v>Y</v>
          </cell>
          <cell r="R4713" t="str">
            <v>Y</v>
          </cell>
        </row>
        <row r="4714">
          <cell r="C4714" t="str">
            <v>White-tailed Cotinga</v>
          </cell>
          <cell r="D4714" t="str">
            <v>Xipholena lamellipennis</v>
          </cell>
          <cell r="E4714" t="str">
            <v>(Lafresnaye, 1839)</v>
          </cell>
          <cell r="F4714" t="str">
            <v>R</v>
          </cell>
          <cell r="G4714" t="str">
            <v>LC</v>
          </cell>
          <cell r="P4714" t="str">
            <v>Y</v>
          </cell>
          <cell r="Q4714" t="str">
            <v>Y</v>
          </cell>
          <cell r="R4714" t="str">
            <v>Y</v>
          </cell>
        </row>
        <row r="4715">
          <cell r="C4715" t="str">
            <v>White-winged Cotinga</v>
          </cell>
          <cell r="D4715" t="str">
            <v>Xipholena atropurpurea</v>
          </cell>
          <cell r="E4715" t="str">
            <v>(Wied, 1820)</v>
          </cell>
          <cell r="F4715" t="str">
            <v>R</v>
          </cell>
          <cell r="G4715" t="str">
            <v>EN</v>
          </cell>
          <cell r="P4715" t="str">
            <v>Y</v>
          </cell>
          <cell r="Q4715" t="str">
            <v>Y</v>
          </cell>
          <cell r="R4715" t="str">
            <v>Y</v>
          </cell>
        </row>
        <row r="4716">
          <cell r="C4716" t="str">
            <v>Snowy Cotinga</v>
          </cell>
          <cell r="D4716" t="str">
            <v>Carpodectes nitidus</v>
          </cell>
          <cell r="E4716" t="str">
            <v>Salvin, 1865</v>
          </cell>
          <cell r="F4716" t="str">
            <v>R</v>
          </cell>
          <cell r="G4716" t="str">
            <v>LC</v>
          </cell>
          <cell r="I4716" t="str">
            <v>Y</v>
          </cell>
          <cell r="Q4716" t="str">
            <v>Y</v>
          </cell>
          <cell r="R4716" t="str">
            <v>Y</v>
          </cell>
        </row>
        <row r="4717">
          <cell r="C4717" t="str">
            <v>Yellow-billed Cotinga</v>
          </cell>
          <cell r="D4717" t="str">
            <v>Carpodectes antoniae</v>
          </cell>
          <cell r="E4717" t="str">
            <v>Ridgway, 1884</v>
          </cell>
          <cell r="F4717" t="str">
            <v>R</v>
          </cell>
          <cell r="G4717" t="str">
            <v>EN</v>
          </cell>
          <cell r="I4717" t="str">
            <v>Y</v>
          </cell>
          <cell r="Q4717" t="str">
            <v>Y</v>
          </cell>
          <cell r="R4717" t="str">
            <v>Y</v>
          </cell>
        </row>
        <row r="4718">
          <cell r="C4718" t="str">
            <v>Black-tipped Cotinga</v>
          </cell>
          <cell r="D4718" t="str">
            <v>Carpodectes hopkei</v>
          </cell>
          <cell r="E4718" t="str">
            <v>Berlepsch, 1897</v>
          </cell>
          <cell r="F4718" t="str">
            <v>R</v>
          </cell>
          <cell r="G4718" t="str">
            <v>LC</v>
          </cell>
          <cell r="I4718" t="str">
            <v>Y</v>
          </cell>
          <cell r="P4718" t="str">
            <v>Y</v>
          </cell>
          <cell r="Q4718" t="str">
            <v>Y</v>
          </cell>
          <cell r="R4718" t="str">
            <v>Y</v>
          </cell>
        </row>
        <row r="4719">
          <cell r="C4719" t="str">
            <v>Bare-necked Fruitcrow</v>
          </cell>
          <cell r="D4719" t="str">
            <v>Gymnoderus foetidus</v>
          </cell>
          <cell r="E4719" t="str">
            <v>(Linnaeus, 1758)</v>
          </cell>
          <cell r="F4719" t="str">
            <v>R</v>
          </cell>
          <cell r="G4719" t="str">
            <v>LC</v>
          </cell>
          <cell r="P4719" t="str">
            <v>Y</v>
          </cell>
          <cell r="Q4719" t="str">
            <v>Y</v>
          </cell>
          <cell r="R4719" t="str">
            <v>Y</v>
          </cell>
        </row>
        <row r="4720">
          <cell r="C4720" t="str">
            <v>Purple-throated Fruitcrow</v>
          </cell>
          <cell r="D4720" t="str">
            <v>Querula purpurata</v>
          </cell>
          <cell r="E4720" t="str">
            <v>(Müller, 1776)</v>
          </cell>
          <cell r="F4720" t="str">
            <v>R</v>
          </cell>
          <cell r="G4720" t="str">
            <v>LC</v>
          </cell>
          <cell r="I4720" t="str">
            <v>Y</v>
          </cell>
          <cell r="P4720" t="str">
            <v>Y</v>
          </cell>
          <cell r="Q4720" t="str">
            <v>Y</v>
          </cell>
          <cell r="R4720" t="str">
            <v>Y</v>
          </cell>
        </row>
        <row r="4721">
          <cell r="C4721" t="str">
            <v>Crimson Fruitcrow</v>
          </cell>
          <cell r="D4721" t="str">
            <v>Haematoderus militaris</v>
          </cell>
          <cell r="E4721" t="str">
            <v>(Shaw, 1792)</v>
          </cell>
          <cell r="F4721" t="str">
            <v>R</v>
          </cell>
          <cell r="G4721" t="str">
            <v>LC</v>
          </cell>
          <cell r="P4721" t="str">
            <v>Y</v>
          </cell>
          <cell r="Q4721" t="str">
            <v>Y</v>
          </cell>
          <cell r="R4721" t="str">
            <v>Y</v>
          </cell>
        </row>
        <row r="4722">
          <cell r="C4722" t="str">
            <v>Red-ruffed Fruitcrow</v>
          </cell>
          <cell r="D4722" t="str">
            <v>Pyroderus scutatus</v>
          </cell>
          <cell r="E4722" t="str">
            <v>(Shaw, 1792)</v>
          </cell>
          <cell r="F4722" t="str">
            <v>R</v>
          </cell>
          <cell r="G4722" t="str">
            <v>LC</v>
          </cell>
          <cell r="P4722" t="str">
            <v>Y</v>
          </cell>
          <cell r="Q4722" t="str">
            <v>Y</v>
          </cell>
          <cell r="R4722" t="str">
            <v>Y</v>
          </cell>
          <cell r="X4722" t="str">
            <v>Pyroderus scutatus (Sibley and Monroe 1990, 1993) was provisionally split into P. scutatus and P. granadensis by Stotz et al. (1996) but this treatment has not been adopted, following SACC (2005).</v>
          </cell>
        </row>
        <row r="4723">
          <cell r="D4723" t="str">
            <v>Pyroderus granadensis</v>
          </cell>
          <cell r="E4723" t="str">
            <v>(Lafresnaye, 1846)</v>
          </cell>
          <cell r="F4723" t="str">
            <v>NR</v>
          </cell>
          <cell r="G4723" t="str">
            <v>NR</v>
          </cell>
          <cell r="R4723" t="str">
            <v>Y</v>
          </cell>
          <cell r="X4723" t="str">
            <v>Pyroderus scutatus (Sibley and Monroe 1990, 1993) was provisionally split into P. scutatus and P. granadensis by Stotz et al. (1996) but this treatment has not been adopted, following SACC (2005).</v>
          </cell>
        </row>
        <row r="4724">
          <cell r="C4724" t="str">
            <v>Capuchinbird</v>
          </cell>
          <cell r="D4724" t="str">
            <v>Perissocephalus tricolor</v>
          </cell>
          <cell r="E4724" t="str">
            <v>(Müller, 1776)</v>
          </cell>
          <cell r="F4724" t="str">
            <v>R</v>
          </cell>
          <cell r="G4724" t="str">
            <v>LC</v>
          </cell>
          <cell r="P4724" t="str">
            <v>Y</v>
          </cell>
          <cell r="Q4724" t="str">
            <v>Y</v>
          </cell>
          <cell r="R4724" t="str">
            <v>Y</v>
          </cell>
        </row>
        <row r="4725">
          <cell r="C4725" t="str">
            <v>Bare-necked Umbrellabird</v>
          </cell>
          <cell r="D4725" t="str">
            <v>Cephalopterus glabricollis</v>
          </cell>
          <cell r="E4725" t="str">
            <v>Gould, 1851</v>
          </cell>
          <cell r="F4725" t="str">
            <v>R</v>
          </cell>
          <cell r="G4725" t="str">
            <v>VU</v>
          </cell>
          <cell r="I4725" t="str">
            <v>Y</v>
          </cell>
          <cell r="Q4725" t="str">
            <v>Y</v>
          </cell>
          <cell r="R4725" t="str">
            <v>Y</v>
          </cell>
        </row>
        <row r="4726">
          <cell r="C4726" t="str">
            <v>Long-wattled Umbrellabird</v>
          </cell>
          <cell r="D4726" t="str">
            <v>Cephalopterus penduliger</v>
          </cell>
          <cell r="E4726" t="str">
            <v>Sclater, 1859</v>
          </cell>
          <cell r="F4726" t="str">
            <v>R</v>
          </cell>
          <cell r="G4726" t="str">
            <v>VU</v>
          </cell>
          <cell r="P4726" t="str">
            <v>Y</v>
          </cell>
          <cell r="Q4726" t="str">
            <v>Y</v>
          </cell>
          <cell r="R4726" t="str">
            <v>Y</v>
          </cell>
        </row>
        <row r="4727">
          <cell r="C4727" t="str">
            <v>Amazonian Umbrellabird</v>
          </cell>
          <cell r="D4727" t="str">
            <v>Cephalopterus ornatus</v>
          </cell>
          <cell r="E4727" t="str">
            <v>Geoffroy Saint-Hilaire, 1809</v>
          </cell>
          <cell r="F4727" t="str">
            <v>R</v>
          </cell>
          <cell r="G4727" t="str">
            <v>LC</v>
          </cell>
          <cell r="P4727" t="str">
            <v>Y</v>
          </cell>
          <cell r="Q4727" t="str">
            <v>Y</v>
          </cell>
          <cell r="R4727" t="str">
            <v>Y</v>
          </cell>
        </row>
        <row r="4728">
          <cell r="C4728" t="str">
            <v>Kinglet Calyptura</v>
          </cell>
          <cell r="D4728" t="str">
            <v>Calyptura cristata</v>
          </cell>
          <cell r="E4728" t="str">
            <v>(Vieillot, 1818)</v>
          </cell>
          <cell r="F4728" t="str">
            <v>R</v>
          </cell>
          <cell r="G4728" t="str">
            <v>CR</v>
          </cell>
          <cell r="P4728" t="str">
            <v>Y</v>
          </cell>
          <cell r="Q4728" t="str">
            <v>Y</v>
          </cell>
          <cell r="R4728" t="str">
            <v>Y</v>
          </cell>
        </row>
        <row r="4729">
          <cell r="C4729" t="str">
            <v>Planalto Tyrannulet</v>
          </cell>
          <cell r="D4729" t="str">
            <v>Phyllomyias fasciatus</v>
          </cell>
          <cell r="E4729" t="str">
            <v>(Thunberg, 1822)</v>
          </cell>
          <cell r="F4729" t="str">
            <v>R</v>
          </cell>
          <cell r="G4729" t="str">
            <v>LC</v>
          </cell>
          <cell r="P4729" t="str">
            <v>Y</v>
          </cell>
          <cell r="Q4729" t="str">
            <v>Y</v>
          </cell>
          <cell r="R4729" t="str">
            <v>Y</v>
          </cell>
        </row>
        <row r="4730">
          <cell r="C4730" t="str">
            <v>Yungas Tyrannulet</v>
          </cell>
          <cell r="D4730" t="str">
            <v>Phyllomyias weedeni</v>
          </cell>
          <cell r="E4730" t="str">
            <v>Herzog, Kessler &amp; Balderrama, 2008</v>
          </cell>
          <cell r="F4730" t="str">
            <v>R</v>
          </cell>
          <cell r="G4730" t="str">
            <v>VU</v>
          </cell>
          <cell r="P4730" t="str">
            <v>Y</v>
          </cell>
          <cell r="X4730" t="str">
            <v>Phyllomyias weedeni (SACC 2005 + updates) was described as new to science by Herzog et al. (2008).</v>
          </cell>
        </row>
        <row r="4731">
          <cell r="D4731" t="str">
            <v>Phyllomyias zeledoni</v>
          </cell>
          <cell r="E4731" t="str">
            <v>(Lawrence, 1869)</v>
          </cell>
          <cell r="F4731" t="str">
            <v>NR</v>
          </cell>
          <cell r="G4731" t="str">
            <v>NR</v>
          </cell>
          <cell r="Q4731" t="str">
            <v>Y</v>
          </cell>
          <cell r="R4731" t="str">
            <v>Y</v>
          </cell>
          <cell r="X4731" t="str">
            <v>Phyllomyias burmeisteri and P. zeledoni (Sibley and Monroe 1990, 1993) have been lumped into P. burmeisteri following AOU (1998).</v>
          </cell>
        </row>
        <row r="4732">
          <cell r="D4732" t="str">
            <v>Phyllomyias burmeisteri</v>
          </cell>
          <cell r="E4732" t="str">
            <v>Cabanis &amp; Heine, 1859</v>
          </cell>
          <cell r="F4732" t="str">
            <v>NR</v>
          </cell>
          <cell r="G4732" t="str">
            <v>NR</v>
          </cell>
          <cell r="Q4732" t="str">
            <v>Y</v>
          </cell>
          <cell r="R4732" t="str">
            <v>Y</v>
          </cell>
          <cell r="X4732" t="str">
            <v>Phyllomyias burmeisteri and P. zeledoni (Sibley and Monroe 1990, 1993) have been lumped into P. burmeisteri following AOU (1998).</v>
          </cell>
        </row>
        <row r="4733">
          <cell r="C4733" t="str">
            <v>Rough-legged Tyrannulet</v>
          </cell>
          <cell r="D4733" t="str">
            <v>Phyllomyias burmeisteri</v>
          </cell>
          <cell r="E4733" t="str">
            <v>Cabanis &amp; Heine, 1859</v>
          </cell>
          <cell r="F4733" t="str">
            <v>R</v>
          </cell>
          <cell r="G4733" t="str">
            <v>LC</v>
          </cell>
          <cell r="I4733" t="str">
            <v>Y</v>
          </cell>
          <cell r="P4733" t="str">
            <v>Y</v>
          </cell>
          <cell r="X4733" t="str">
            <v>Phyllomyias burmeisteri (Sibley and Monroe 1990, 1993) was provisionally split into P. burmeisteri, P. zeledoni and P. leucogonys by Stotz et al. (1996). This treatment is not adopted following AOU (1998) who lump zeledoni with P. burmeisteri and SACC (2005) who lump leucogonys with P. burmeisteri.</v>
          </cell>
        </row>
        <row r="4734">
          <cell r="D4734" t="str">
            <v>Phyllomyias leucogonys</v>
          </cell>
          <cell r="E4734" t="str">
            <v>(Sclater &amp; Salvin, 1871)</v>
          </cell>
          <cell r="F4734" t="str">
            <v>NR</v>
          </cell>
          <cell r="G4734" t="str">
            <v>NR</v>
          </cell>
          <cell r="R4734" t="str">
            <v>Y</v>
          </cell>
          <cell r="X4734" t="str">
            <v xml:space="preserve">Phyllomyias burmeisteri (Sibley and Monroe 1990, 1993) was provisionally split into P. burmeisteri, P. zeledoni and P. leucogonys by Stotz et al. (1996). This treatment is not adopted following AOU (1998) who lump zeledoni with P. burmeisteri and SACC (2005) who lump leucogonys with P. burmeisteri. </v>
          </cell>
        </row>
        <row r="4735">
          <cell r="C4735" t="str">
            <v>Reiser's Tyrannulet</v>
          </cell>
          <cell r="D4735" t="str">
            <v>Phyllomyias reiseri</v>
          </cell>
          <cell r="E4735" t="str">
            <v>Hellmayr, 1905</v>
          </cell>
          <cell r="F4735" t="str">
            <v>R</v>
          </cell>
          <cell r="G4735" t="str">
            <v>LC</v>
          </cell>
          <cell r="P4735" t="str">
            <v>Y</v>
          </cell>
          <cell r="Q4735" t="str">
            <v>Y</v>
          </cell>
          <cell r="R4735" t="str">
            <v>Y</v>
          </cell>
        </row>
        <row r="4736">
          <cell r="D4736" t="str">
            <v>Phyllomyias virescens</v>
          </cell>
          <cell r="E4736" t="str">
            <v>(Temminck, 1824)</v>
          </cell>
          <cell r="F4736" t="str">
            <v>NR</v>
          </cell>
          <cell r="G4736" t="str">
            <v>NR</v>
          </cell>
          <cell r="Q4736" t="str">
            <v>Y</v>
          </cell>
          <cell r="X4736" t="str">
            <v>Phyllomyias virescens (Sibley and Monroe 1990, 1993) has been split into P. virescens and P. urichi following SACC (2005).</v>
          </cell>
        </row>
        <row r="4737">
          <cell r="C4737" t="str">
            <v>Greenish Tyrannulet</v>
          </cell>
          <cell r="D4737" t="str">
            <v>Phyllomyias virescens</v>
          </cell>
          <cell r="E4737" t="str">
            <v>(Temminck, 1824)</v>
          </cell>
          <cell r="F4737" t="str">
            <v>R</v>
          </cell>
          <cell r="G4737" t="str">
            <v>LC</v>
          </cell>
          <cell r="P4737" t="str">
            <v>Y</v>
          </cell>
          <cell r="R4737" t="str">
            <v>Y</v>
          </cell>
          <cell r="X4737" t="str">
            <v>Phyllomyias virescens (Sibley and Monroe 1990, 1993) has been split into P. virescens and P. urichi following SACC (2005).</v>
          </cell>
        </row>
        <row r="4738">
          <cell r="C4738" t="str">
            <v>Urich's Tyrannulet</v>
          </cell>
          <cell r="D4738" t="str">
            <v>Phyllomyias urichi</v>
          </cell>
          <cell r="E4738" t="str">
            <v>(Chapman, 1899)</v>
          </cell>
          <cell r="F4738" t="str">
            <v>R</v>
          </cell>
          <cell r="G4738" t="str">
            <v>EN</v>
          </cell>
          <cell r="P4738" t="str">
            <v>Y</v>
          </cell>
          <cell r="R4738" t="str">
            <v>Y</v>
          </cell>
          <cell r="X4738" t="str">
            <v>Phyllomyias virescens (Sibley and Monroe 1990, 1993) has been split into P. virescens and P. urichi following SACC (2005).</v>
          </cell>
        </row>
        <row r="4739">
          <cell r="C4739" t="str">
            <v>Sclater's Tyrannulet</v>
          </cell>
          <cell r="D4739" t="str">
            <v>Phyllomyias sclateri</v>
          </cell>
          <cell r="E4739" t="str">
            <v>Berlepsch, 1901</v>
          </cell>
          <cell r="F4739" t="str">
            <v>R</v>
          </cell>
          <cell r="G4739" t="str">
            <v>LC</v>
          </cell>
          <cell r="P4739" t="str">
            <v>Y</v>
          </cell>
          <cell r="Q4739" t="str">
            <v>Y</v>
          </cell>
          <cell r="R4739" t="str">
            <v>Y</v>
          </cell>
        </row>
        <row r="4740">
          <cell r="C4740" t="str">
            <v>Grey-capped Tyrannulet</v>
          </cell>
          <cell r="D4740" t="str">
            <v>Phyllomyias griseocapilla</v>
          </cell>
          <cell r="E4740" t="str">
            <v>Sclater, 1861</v>
          </cell>
          <cell r="F4740" t="str">
            <v>R</v>
          </cell>
          <cell r="G4740" t="str">
            <v>NT</v>
          </cell>
          <cell r="P4740" t="str">
            <v>Y</v>
          </cell>
          <cell r="Q4740" t="str">
            <v>Y</v>
          </cell>
          <cell r="R4740" t="str">
            <v>Y</v>
          </cell>
          <cell r="W4740" t="str">
            <v>Gray-capped Tyrannulet (9)</v>
          </cell>
        </row>
        <row r="4741">
          <cell r="C4741" t="str">
            <v>Sooty-headed Tyrannulet</v>
          </cell>
          <cell r="D4741" t="str">
            <v>Phyllomyias griseiceps</v>
          </cell>
          <cell r="E4741" t="str">
            <v>(Sclater &amp; Salvin, 1871)</v>
          </cell>
          <cell r="F4741" t="str">
            <v>R</v>
          </cell>
          <cell r="G4741" t="str">
            <v>LC</v>
          </cell>
          <cell r="I4741" t="str">
            <v>Y</v>
          </cell>
          <cell r="P4741" t="str">
            <v>Y</v>
          </cell>
          <cell r="Q4741" t="str">
            <v>Y</v>
          </cell>
          <cell r="R4741" t="str">
            <v>Y</v>
          </cell>
        </row>
        <row r="4742">
          <cell r="C4742" t="str">
            <v>Plumbeous-crowned Tyrannulet</v>
          </cell>
          <cell r="D4742" t="str">
            <v>Phyllomyias plumbeiceps</v>
          </cell>
          <cell r="E4742" t="str">
            <v>(Lawrence, 1869)</v>
          </cell>
          <cell r="F4742" t="str">
            <v>R</v>
          </cell>
          <cell r="G4742" t="str">
            <v>LC</v>
          </cell>
          <cell r="P4742" t="str">
            <v>Y</v>
          </cell>
          <cell r="Q4742" t="str">
            <v>Y</v>
          </cell>
          <cell r="R4742" t="str">
            <v>Y</v>
          </cell>
        </row>
        <row r="4743">
          <cell r="C4743" t="str">
            <v>Black-capped Tyrannulet</v>
          </cell>
          <cell r="D4743" t="str">
            <v>Phyllomyias nigrocapillus</v>
          </cell>
          <cell r="E4743" t="str">
            <v>(Lafresnaye, 1845)</v>
          </cell>
          <cell r="F4743" t="str">
            <v>R</v>
          </cell>
          <cell r="G4743" t="str">
            <v>LC</v>
          </cell>
          <cell r="P4743" t="str">
            <v>Y</v>
          </cell>
          <cell r="Q4743" t="str">
            <v>Y</v>
          </cell>
          <cell r="R4743" t="str">
            <v>Y</v>
          </cell>
        </row>
        <row r="4744">
          <cell r="C4744" t="str">
            <v>Ashy-headed Tyrannulet</v>
          </cell>
          <cell r="D4744" t="str">
            <v>Phyllomyias cinereiceps</v>
          </cell>
          <cell r="E4744" t="str">
            <v>(Sclater, 1860)</v>
          </cell>
          <cell r="F4744" t="str">
            <v>R</v>
          </cell>
          <cell r="G4744" t="str">
            <v>LC</v>
          </cell>
          <cell r="P4744" t="str">
            <v>Y</v>
          </cell>
          <cell r="Q4744" t="str">
            <v>Y</v>
          </cell>
          <cell r="R4744" t="str">
            <v>Y</v>
          </cell>
        </row>
        <row r="4745">
          <cell r="C4745" t="str">
            <v>Tawny-rumped Tyrannulet</v>
          </cell>
          <cell r="D4745" t="str">
            <v>Phyllomyias uropygialis</v>
          </cell>
          <cell r="E4745" t="str">
            <v>(Lawrence, 1869)</v>
          </cell>
          <cell r="F4745" t="str">
            <v>R</v>
          </cell>
          <cell r="G4745" t="str">
            <v>LC</v>
          </cell>
          <cell r="P4745" t="str">
            <v>Y</v>
          </cell>
          <cell r="Q4745" t="str">
            <v>Y</v>
          </cell>
          <cell r="R4745" t="str">
            <v>Y</v>
          </cell>
        </row>
        <row r="4746">
          <cell r="C4746" t="str">
            <v>Yellow-crowned Tyrannulet</v>
          </cell>
          <cell r="D4746" t="str">
            <v>Tyrannulus elatus</v>
          </cell>
          <cell r="E4746" t="str">
            <v>(Latham, 1790)</v>
          </cell>
          <cell r="F4746" t="str">
            <v>R</v>
          </cell>
          <cell r="G4746" t="str">
            <v>LC</v>
          </cell>
          <cell r="I4746" t="str">
            <v>Y</v>
          </cell>
          <cell r="P4746" t="str">
            <v>Y</v>
          </cell>
          <cell r="Q4746" t="str">
            <v>Y</v>
          </cell>
          <cell r="R4746" t="str">
            <v>Y</v>
          </cell>
        </row>
        <row r="4747">
          <cell r="C4747" t="str">
            <v>Forest Elaenia</v>
          </cell>
          <cell r="D4747" t="str">
            <v>Myiopagis gaimardii</v>
          </cell>
          <cell r="E4747" t="str">
            <v>(D'Orbigny, 1840)</v>
          </cell>
          <cell r="F4747" t="str">
            <v>R</v>
          </cell>
          <cell r="G4747" t="str">
            <v>LC</v>
          </cell>
          <cell r="I4747" t="str">
            <v>Y</v>
          </cell>
          <cell r="P4747" t="str">
            <v>Y</v>
          </cell>
          <cell r="Q4747" t="str">
            <v>Y</v>
          </cell>
          <cell r="R4747" t="str">
            <v>Y</v>
          </cell>
        </row>
        <row r="4748">
          <cell r="C4748" t="str">
            <v>Foothill Elaenia</v>
          </cell>
          <cell r="D4748" t="str">
            <v>Myiopagis olallai</v>
          </cell>
          <cell r="E4748" t="str">
            <v>Coopmans &amp; Krabbe, 2000</v>
          </cell>
          <cell r="F4748" t="str">
            <v>R</v>
          </cell>
          <cell r="G4748" t="str">
            <v>NT</v>
          </cell>
          <cell r="P4748" t="str">
            <v>Y</v>
          </cell>
        </row>
        <row r="4749">
          <cell r="C4749" t="str">
            <v>Grey Elaenia</v>
          </cell>
          <cell r="D4749" t="str">
            <v>Myiopagis caniceps</v>
          </cell>
          <cell r="E4749" t="str">
            <v>(Swainson, 1835)</v>
          </cell>
          <cell r="F4749" t="str">
            <v>R</v>
          </cell>
          <cell r="G4749" t="str">
            <v>LC</v>
          </cell>
          <cell r="I4749" t="str">
            <v>Y</v>
          </cell>
          <cell r="P4749" t="str">
            <v>Y</v>
          </cell>
          <cell r="Q4749" t="str">
            <v>Y</v>
          </cell>
          <cell r="R4749" t="str">
            <v>Y</v>
          </cell>
          <cell r="W4749" t="str">
            <v>Gray Elaenia (2); Gray Elaenia (9)</v>
          </cell>
          <cell r="X4749" t="str">
            <v>Serpophaga araguayae, previously treated as a species in Collar and Andrew (1988), is now considered a subspecies of Myiopagis caniceps following Sibley and Monroe (1990, 1993).</v>
          </cell>
        </row>
        <row r="4750">
          <cell r="C4750" t="str">
            <v>Pacific Elaenia</v>
          </cell>
          <cell r="D4750" t="str">
            <v>Myiopagis subplacens</v>
          </cell>
          <cell r="E4750" t="str">
            <v>(Sclater, 1861)</v>
          </cell>
          <cell r="F4750" t="str">
            <v>R</v>
          </cell>
          <cell r="G4750" t="str">
            <v>LC</v>
          </cell>
          <cell r="P4750" t="str">
            <v>Y</v>
          </cell>
          <cell r="Q4750" t="str">
            <v>Y</v>
          </cell>
          <cell r="R4750" t="str">
            <v>Y</v>
          </cell>
        </row>
        <row r="4751">
          <cell r="C4751" t="str">
            <v>Yellow-crowned Elaenia</v>
          </cell>
          <cell r="D4751" t="str">
            <v>Myiopagis flavivertex</v>
          </cell>
          <cell r="E4751" t="str">
            <v>(Sclater, 1887)</v>
          </cell>
          <cell r="F4751" t="str">
            <v>R</v>
          </cell>
          <cell r="G4751" t="str">
            <v>LC</v>
          </cell>
          <cell r="P4751" t="str">
            <v>Y</v>
          </cell>
          <cell r="Q4751" t="str">
            <v>Y</v>
          </cell>
          <cell r="R4751" t="str">
            <v>Y</v>
          </cell>
        </row>
        <row r="4752">
          <cell r="C4752" t="str">
            <v>Jamaican Elaenia</v>
          </cell>
          <cell r="D4752" t="str">
            <v>Myiopagis cotta</v>
          </cell>
          <cell r="E4752" t="str">
            <v>(Gosse, 1849)</v>
          </cell>
          <cell r="F4752" t="str">
            <v>R</v>
          </cell>
          <cell r="G4752" t="str">
            <v>LC</v>
          </cell>
          <cell r="I4752" t="str">
            <v>Y</v>
          </cell>
          <cell r="Q4752" t="str">
            <v>Y</v>
          </cell>
          <cell r="R4752" t="str">
            <v>Y</v>
          </cell>
        </row>
        <row r="4753">
          <cell r="C4753" t="str">
            <v>Greenish Elaenia</v>
          </cell>
          <cell r="D4753" t="str">
            <v>Myiopagis viridicata</v>
          </cell>
          <cell r="E4753" t="str">
            <v>(Vieillot, 1817)</v>
          </cell>
          <cell r="F4753" t="str">
            <v>R</v>
          </cell>
          <cell r="G4753" t="str">
            <v>LC</v>
          </cell>
          <cell r="I4753" t="str">
            <v>Y</v>
          </cell>
          <cell r="P4753" t="str">
            <v>Y</v>
          </cell>
          <cell r="Q4753" t="str">
            <v>Y</v>
          </cell>
          <cell r="R4753" t="str">
            <v>Y</v>
          </cell>
        </row>
        <row r="4754">
          <cell r="C4754" t="str">
            <v>Caribbean Elaenia</v>
          </cell>
          <cell r="D4754" t="str">
            <v>Elaenia martinica</v>
          </cell>
          <cell r="E4754" t="str">
            <v>(Linnaeus, 1766)</v>
          </cell>
          <cell r="F4754" t="str">
            <v>R</v>
          </cell>
          <cell r="G4754" t="str">
            <v>LC</v>
          </cell>
          <cell r="I4754" t="str">
            <v>Y</v>
          </cell>
          <cell r="P4754" t="str">
            <v>Y</v>
          </cell>
          <cell r="Q4754" t="str">
            <v>Y</v>
          </cell>
          <cell r="R4754" t="str">
            <v>Y</v>
          </cell>
        </row>
        <row r="4755">
          <cell r="C4755" t="str">
            <v>Yellow-bellied Elaenia</v>
          </cell>
          <cell r="D4755" t="str">
            <v>Elaenia flavogaster</v>
          </cell>
          <cell r="E4755" t="str">
            <v>(Thunberg, 1822)</v>
          </cell>
          <cell r="F4755" t="str">
            <v>R</v>
          </cell>
          <cell r="G4755" t="str">
            <v>LC</v>
          </cell>
          <cell r="I4755" t="str">
            <v>Y</v>
          </cell>
          <cell r="P4755" t="str">
            <v>Y</v>
          </cell>
          <cell r="Q4755" t="str">
            <v>Y</v>
          </cell>
          <cell r="R4755" t="str">
            <v>Y</v>
          </cell>
        </row>
        <row r="4756">
          <cell r="C4756" t="str">
            <v>Large Elaenia</v>
          </cell>
          <cell r="D4756" t="str">
            <v>Elaenia spectabilis</v>
          </cell>
          <cell r="E4756" t="str">
            <v>Pelzeln, 1868</v>
          </cell>
          <cell r="F4756" t="str">
            <v>R</v>
          </cell>
          <cell r="G4756" t="str">
            <v>LC</v>
          </cell>
          <cell r="P4756" t="str">
            <v>Y</v>
          </cell>
          <cell r="Q4756" t="str">
            <v>Y</v>
          </cell>
          <cell r="R4756" t="str">
            <v>Y</v>
          </cell>
        </row>
        <row r="4757">
          <cell r="C4757" t="str">
            <v>Noronha Elaenia</v>
          </cell>
          <cell r="D4757" t="str">
            <v>Elaenia ridleyana</v>
          </cell>
          <cell r="E4757" t="str">
            <v>Sharpe, 1888</v>
          </cell>
          <cell r="F4757" t="str">
            <v>R</v>
          </cell>
          <cell r="G4757" t="str">
            <v>VU</v>
          </cell>
          <cell r="P4757" t="str">
            <v>Y</v>
          </cell>
          <cell r="Q4757" t="str">
            <v>Y</v>
          </cell>
          <cell r="R4757" t="str">
            <v>Y</v>
          </cell>
        </row>
        <row r="4758">
          <cell r="C4758" t="str">
            <v>White-crested Elaenia</v>
          </cell>
          <cell r="D4758" t="str">
            <v>Elaenia albiceps</v>
          </cell>
          <cell r="E4758" t="str">
            <v>(D'Orbigny &amp; Lafresnaye, 1837)</v>
          </cell>
          <cell r="F4758" t="str">
            <v>R</v>
          </cell>
          <cell r="G4758" t="str">
            <v>LC</v>
          </cell>
          <cell r="P4758" t="str">
            <v>Y</v>
          </cell>
          <cell r="Q4758" t="str">
            <v>Y</v>
          </cell>
          <cell r="R4758" t="str">
            <v>Y</v>
          </cell>
        </row>
        <row r="4759">
          <cell r="C4759" t="str">
            <v>Small-billed Elaenia</v>
          </cell>
          <cell r="D4759" t="str">
            <v>Elaenia parvirostris</v>
          </cell>
          <cell r="E4759" t="str">
            <v>Pelzeln, 1868</v>
          </cell>
          <cell r="F4759" t="str">
            <v>R</v>
          </cell>
          <cell r="G4759" t="str">
            <v>LC</v>
          </cell>
          <cell r="P4759" t="str">
            <v>Y</v>
          </cell>
          <cell r="Q4759" t="str">
            <v>Y</v>
          </cell>
          <cell r="R4759" t="str">
            <v>Y</v>
          </cell>
        </row>
        <row r="4760">
          <cell r="C4760" t="str">
            <v>Slaty Elaenia</v>
          </cell>
          <cell r="D4760" t="str">
            <v>Elaenia strepera</v>
          </cell>
          <cell r="E4760" t="str">
            <v>Cabanis, 1883</v>
          </cell>
          <cell r="F4760" t="str">
            <v>R</v>
          </cell>
          <cell r="G4760" t="str">
            <v>LC</v>
          </cell>
          <cell r="P4760" t="str">
            <v>Y</v>
          </cell>
          <cell r="Q4760" t="str">
            <v>Y</v>
          </cell>
          <cell r="R4760" t="str">
            <v>Y</v>
          </cell>
        </row>
        <row r="4761">
          <cell r="C4761" t="str">
            <v>Olivaceous Elaenia</v>
          </cell>
          <cell r="D4761" t="str">
            <v>Elaenia mesoleuca</v>
          </cell>
          <cell r="E4761" t="str">
            <v>(Lichtenstein, 1830)</v>
          </cell>
          <cell r="F4761" t="str">
            <v>R</v>
          </cell>
          <cell r="G4761" t="str">
            <v>LC</v>
          </cell>
          <cell r="P4761" t="str">
            <v>Y</v>
          </cell>
          <cell r="Q4761" t="str">
            <v>Y</v>
          </cell>
          <cell r="R4761" t="str">
            <v>Y</v>
          </cell>
        </row>
        <row r="4762">
          <cell r="C4762" t="str">
            <v>Mottle-backed Elaenia</v>
          </cell>
          <cell r="D4762" t="str">
            <v>Elaenia gigas</v>
          </cell>
          <cell r="E4762" t="str">
            <v>Sclater, 1871</v>
          </cell>
          <cell r="F4762" t="str">
            <v>R</v>
          </cell>
          <cell r="G4762" t="str">
            <v>LC</v>
          </cell>
          <cell r="P4762" t="str">
            <v>Y</v>
          </cell>
          <cell r="Q4762" t="str">
            <v>Y</v>
          </cell>
          <cell r="R4762" t="str">
            <v>Y</v>
          </cell>
        </row>
        <row r="4763">
          <cell r="C4763" t="str">
            <v>Brownish Elaenia</v>
          </cell>
          <cell r="D4763" t="str">
            <v>Elaenia pelzelni</v>
          </cell>
          <cell r="E4763" t="str">
            <v>Berlepsch, 1907</v>
          </cell>
          <cell r="F4763" t="str">
            <v>R</v>
          </cell>
          <cell r="G4763" t="str">
            <v>LC</v>
          </cell>
          <cell r="P4763" t="str">
            <v>Y</v>
          </cell>
          <cell r="Q4763" t="str">
            <v>Y</v>
          </cell>
          <cell r="R4763" t="str">
            <v>Y</v>
          </cell>
        </row>
        <row r="4764">
          <cell r="C4764" t="str">
            <v>Plain-crested Elaenia</v>
          </cell>
          <cell r="D4764" t="str">
            <v>Elaenia cristata</v>
          </cell>
          <cell r="E4764" t="str">
            <v>Pelzeln, 1868</v>
          </cell>
          <cell r="F4764" t="str">
            <v>R</v>
          </cell>
          <cell r="G4764" t="str">
            <v>LC</v>
          </cell>
          <cell r="P4764" t="str">
            <v>Y</v>
          </cell>
          <cell r="Q4764" t="str">
            <v>Y</v>
          </cell>
          <cell r="R4764" t="str">
            <v>Y</v>
          </cell>
        </row>
        <row r="4765">
          <cell r="C4765" t="str">
            <v>Rufous-crowned Elaenia</v>
          </cell>
          <cell r="D4765" t="str">
            <v>Elaenia ruficeps</v>
          </cell>
          <cell r="E4765" t="str">
            <v>Pelzeln, 1868</v>
          </cell>
          <cell r="F4765" t="str">
            <v>R</v>
          </cell>
          <cell r="G4765" t="str">
            <v>LC</v>
          </cell>
          <cell r="P4765" t="str">
            <v>Y</v>
          </cell>
          <cell r="Q4765" t="str">
            <v>Y</v>
          </cell>
          <cell r="R4765" t="str">
            <v>Y</v>
          </cell>
        </row>
        <row r="4766">
          <cell r="C4766" t="str">
            <v>Lesser Elaenia</v>
          </cell>
          <cell r="D4766" t="str">
            <v>Elaenia chiriquensis</v>
          </cell>
          <cell r="E4766" t="str">
            <v>Lawrence, 1865</v>
          </cell>
          <cell r="F4766" t="str">
            <v>R</v>
          </cell>
          <cell r="G4766" t="str">
            <v>LC</v>
          </cell>
          <cell r="I4766" t="str">
            <v>Y</v>
          </cell>
          <cell r="P4766" t="str">
            <v>Y</v>
          </cell>
          <cell r="Q4766" t="str">
            <v>Y</v>
          </cell>
          <cell r="R4766" t="str">
            <v>Y</v>
          </cell>
        </row>
        <row r="4767">
          <cell r="C4767" t="str">
            <v>Mountain Elaenia</v>
          </cell>
          <cell r="D4767" t="str">
            <v>Elaenia frantzii</v>
          </cell>
          <cell r="E4767" t="str">
            <v>Lawrence, 1865</v>
          </cell>
          <cell r="F4767" t="str">
            <v>R</v>
          </cell>
          <cell r="G4767" t="str">
            <v>LC</v>
          </cell>
          <cell r="I4767" t="str">
            <v>Y</v>
          </cell>
          <cell r="P4767" t="str">
            <v>Y</v>
          </cell>
          <cell r="Q4767" t="str">
            <v>Y</v>
          </cell>
          <cell r="R4767" t="str">
            <v>Y</v>
          </cell>
        </row>
        <row r="4768">
          <cell r="C4768" t="str">
            <v>Highland Elaenia</v>
          </cell>
          <cell r="D4768" t="str">
            <v>Elaenia obscura</v>
          </cell>
          <cell r="E4768" t="str">
            <v>(D'Orbigny &amp; Lafresnaye, 1837)</v>
          </cell>
          <cell r="F4768" t="str">
            <v>R</v>
          </cell>
          <cell r="G4768" t="str">
            <v>LC</v>
          </cell>
          <cell r="P4768" t="str">
            <v>Y</v>
          </cell>
          <cell r="Q4768" t="str">
            <v>Y</v>
          </cell>
          <cell r="R4768" t="str">
            <v>Y</v>
          </cell>
        </row>
        <row r="4769">
          <cell r="C4769" t="str">
            <v>Great Elaenia</v>
          </cell>
          <cell r="D4769" t="str">
            <v>Elaenia dayi</v>
          </cell>
          <cell r="E4769" t="str">
            <v>Chapman, 1929</v>
          </cell>
          <cell r="F4769" t="str">
            <v>R</v>
          </cell>
          <cell r="G4769" t="str">
            <v>LC</v>
          </cell>
          <cell r="P4769" t="str">
            <v>Y</v>
          </cell>
          <cell r="Q4769" t="str">
            <v>Y</v>
          </cell>
          <cell r="R4769" t="str">
            <v>Y</v>
          </cell>
        </row>
        <row r="4770">
          <cell r="C4770" t="str">
            <v>Sierran Elaenia</v>
          </cell>
          <cell r="D4770" t="str">
            <v>Elaenia pallatangae</v>
          </cell>
          <cell r="E4770" t="str">
            <v>Sclater, 1861</v>
          </cell>
          <cell r="F4770" t="str">
            <v>R</v>
          </cell>
          <cell r="G4770" t="str">
            <v>LC</v>
          </cell>
          <cell r="P4770" t="str">
            <v>Y</v>
          </cell>
          <cell r="Q4770" t="str">
            <v>Y</v>
          </cell>
          <cell r="R4770" t="str">
            <v>Y</v>
          </cell>
        </row>
        <row r="4771">
          <cell r="C4771" t="str">
            <v>Greater Antillean Elaenia</v>
          </cell>
          <cell r="D4771" t="str">
            <v>Elaenia fallax</v>
          </cell>
          <cell r="E4771" t="str">
            <v>Sclater, 1861</v>
          </cell>
          <cell r="F4771" t="str">
            <v>R</v>
          </cell>
          <cell r="G4771" t="str">
            <v>LC</v>
          </cell>
          <cell r="I4771" t="str">
            <v>Y</v>
          </cell>
          <cell r="Q4771" t="str">
            <v>Y</v>
          </cell>
          <cell r="R4771" t="str">
            <v>Y</v>
          </cell>
        </row>
        <row r="4772">
          <cell r="C4772" t="str">
            <v>White-lored Tyrannulet</v>
          </cell>
          <cell r="D4772" t="str">
            <v>Ornithion inerme</v>
          </cell>
          <cell r="E4772" t="str">
            <v>Hartlaub, 1853</v>
          </cell>
          <cell r="F4772" t="str">
            <v>R</v>
          </cell>
          <cell r="G4772" t="str">
            <v>LC</v>
          </cell>
          <cell r="P4772" t="str">
            <v>Y</v>
          </cell>
          <cell r="Q4772" t="str">
            <v>Y</v>
          </cell>
          <cell r="R4772" t="str">
            <v>Y</v>
          </cell>
        </row>
        <row r="4773">
          <cell r="C4773" t="str">
            <v>Yellow-bellied Tyrannulet</v>
          </cell>
          <cell r="D4773" t="str">
            <v>Ornithion semiflavum</v>
          </cell>
          <cell r="E4773" t="str">
            <v>(Sclater &amp; Salvin, 1860)</v>
          </cell>
          <cell r="F4773" t="str">
            <v>R</v>
          </cell>
          <cell r="G4773" t="str">
            <v>LC</v>
          </cell>
          <cell r="I4773" t="str">
            <v>Y</v>
          </cell>
          <cell r="Q4773" t="str">
            <v>Y</v>
          </cell>
          <cell r="R4773" t="str">
            <v>Y</v>
          </cell>
        </row>
        <row r="4774">
          <cell r="C4774" t="str">
            <v>Brown-capped Tyrannulet</v>
          </cell>
          <cell r="D4774" t="str">
            <v>Ornithion brunneicapillus</v>
          </cell>
          <cell r="E4774" t="str">
            <v>(Lawrence, 1862)</v>
          </cell>
          <cell r="F4774" t="str">
            <v>R</v>
          </cell>
          <cell r="G4774" t="str">
            <v>LC</v>
          </cell>
          <cell r="I4774" t="str">
            <v>Y</v>
          </cell>
          <cell r="P4774" t="str">
            <v>Y</v>
          </cell>
          <cell r="Q4774" t="str">
            <v>Y</v>
          </cell>
          <cell r="R4774" t="str">
            <v>Y</v>
          </cell>
          <cell r="V4774" t="str">
            <v>Ornithion brunneicapillum (10); Ornithion brunneicapillum (11)</v>
          </cell>
          <cell r="X4774" t="str">
            <v>Gender agreement of species name follows David and Gosselin (2002a).</v>
          </cell>
        </row>
        <row r="4775">
          <cell r="C4775" t="str">
            <v>Northern Beardless-tyrannulet</v>
          </cell>
          <cell r="D4775" t="str">
            <v>Camptostoma imberbe</v>
          </cell>
          <cell r="E4775" t="str">
            <v>Sclater, 1857</v>
          </cell>
          <cell r="F4775" t="str">
            <v>R</v>
          </cell>
          <cell r="G4775" t="str">
            <v>LC</v>
          </cell>
          <cell r="I4775" t="str">
            <v>Y</v>
          </cell>
          <cell r="Q4775" t="str">
            <v>Y</v>
          </cell>
          <cell r="R4775" t="str">
            <v>Y</v>
          </cell>
          <cell r="W4775" t="str">
            <v>Northern Beardless Tyrannulet (15)</v>
          </cell>
        </row>
        <row r="4776">
          <cell r="C4776" t="str">
            <v>Southern Beardless-tyrannulet</v>
          </cell>
          <cell r="D4776" t="str">
            <v>Camptostoma obsoletum</v>
          </cell>
          <cell r="E4776" t="str">
            <v>(Temminck, 1824)</v>
          </cell>
          <cell r="F4776" t="str">
            <v>R</v>
          </cell>
          <cell r="G4776" t="str">
            <v>LC</v>
          </cell>
          <cell r="I4776" t="str">
            <v>Y</v>
          </cell>
          <cell r="P4776" t="str">
            <v>Y</v>
          </cell>
          <cell r="Q4776" t="str">
            <v>Y</v>
          </cell>
          <cell r="R4776" t="str">
            <v>Y</v>
          </cell>
          <cell r="W4776" t="str">
            <v>Southern Beardless Tyrannulet (15)</v>
          </cell>
        </row>
        <row r="4777">
          <cell r="D4777" t="str">
            <v>Suiriri affinis</v>
          </cell>
          <cell r="E4777" t="str">
            <v>(Burmeister, 1856)</v>
          </cell>
          <cell r="F4777" t="str">
            <v>NR</v>
          </cell>
          <cell r="G4777" t="str">
            <v>NR</v>
          </cell>
          <cell r="Q4777" t="str">
            <v>Y</v>
          </cell>
          <cell r="X4777" t="str">
            <v>Suiriri suiriri and S. affinis (Sibley and Monroe 1990, 1993) have been lumped into S. suiriri following SACC (2005).</v>
          </cell>
        </row>
        <row r="4778">
          <cell r="D4778" t="str">
            <v>Suiriri suiriri</v>
          </cell>
          <cell r="E4778" t="str">
            <v>(Vieillot, 1818)</v>
          </cell>
          <cell r="F4778" t="str">
            <v>NR</v>
          </cell>
          <cell r="G4778" t="str">
            <v>NR</v>
          </cell>
          <cell r="Q4778" t="str">
            <v>Y</v>
          </cell>
          <cell r="X4778" t="str">
            <v>Suiriri suiriri and S. affinis (Sibley and Monroe 1990, 1993) have been lumped into S. suiriri following SACC (2005).</v>
          </cell>
        </row>
        <row r="4779">
          <cell r="C4779" t="str">
            <v>Suiriri Flycatcher</v>
          </cell>
          <cell r="D4779" t="str">
            <v>Suiriri suiriri</v>
          </cell>
          <cell r="E4779" t="str">
            <v>(Vieillot, 1818)</v>
          </cell>
          <cell r="F4779" t="str">
            <v>R</v>
          </cell>
          <cell r="G4779" t="str">
            <v>LC</v>
          </cell>
          <cell r="P4779" t="str">
            <v>Y</v>
          </cell>
          <cell r="R4779" t="str">
            <v>Y</v>
          </cell>
          <cell r="W4779" t="str">
            <v>Chaco Suiriri (11)</v>
          </cell>
          <cell r="X4779" t="str">
            <v>Suiriri suiriri and S. affinis (Sibley and Monroe 1990, 1993) have been lumped into S. suiriri following SACC (2005).</v>
          </cell>
        </row>
        <row r="4780">
          <cell r="C4780" t="str">
            <v>Chapada Flycatcher</v>
          </cell>
          <cell r="D4780" t="str">
            <v>Suiriri islerorum</v>
          </cell>
          <cell r="E4780" t="str">
            <v>Zimmer, Whitaker &amp; Oren, 2001</v>
          </cell>
          <cell r="F4780" t="str">
            <v>R</v>
          </cell>
          <cell r="G4780" t="str">
            <v>NT</v>
          </cell>
          <cell r="P4780" t="str">
            <v>Y</v>
          </cell>
          <cell r="W4780" t="str">
            <v>Chapada Suiriri (15)</v>
          </cell>
          <cell r="X4780" t="str">
            <v>Described as new to science by Zimmer et al. (2001).</v>
          </cell>
        </row>
        <row r="4781">
          <cell r="C4781" t="str">
            <v>White-throated Tyrannulet</v>
          </cell>
          <cell r="D4781" t="str">
            <v>Mecocerculus leucophrys</v>
          </cell>
          <cell r="E4781" t="str">
            <v>(D'Orbigny &amp; Lafresnaye, 1837)</v>
          </cell>
          <cell r="F4781" t="str">
            <v>R</v>
          </cell>
          <cell r="G4781" t="str">
            <v>LC</v>
          </cell>
          <cell r="P4781" t="str">
            <v>Y</v>
          </cell>
          <cell r="Q4781" t="str">
            <v>Y</v>
          </cell>
          <cell r="R4781" t="str">
            <v>Y</v>
          </cell>
        </row>
        <row r="4782">
          <cell r="C4782" t="str">
            <v>White-tailed Tyrannulet</v>
          </cell>
          <cell r="D4782" t="str">
            <v>Mecocerculus poecilocercus</v>
          </cell>
          <cell r="E4782" t="str">
            <v>Sclater &amp; Salvin, 1873</v>
          </cell>
          <cell r="F4782" t="str">
            <v>R</v>
          </cell>
          <cell r="G4782" t="str">
            <v>LC</v>
          </cell>
          <cell r="P4782" t="str">
            <v>Y</v>
          </cell>
          <cell r="Q4782" t="str">
            <v>Y</v>
          </cell>
          <cell r="R4782" t="str">
            <v>Y</v>
          </cell>
        </row>
        <row r="4783">
          <cell r="C4783" t="str">
            <v>Buff-banded Tyrannulet</v>
          </cell>
          <cell r="D4783" t="str">
            <v>Mecocerculus hellmayri</v>
          </cell>
          <cell r="E4783" t="str">
            <v>Berlepsch, 1907</v>
          </cell>
          <cell r="F4783" t="str">
            <v>R</v>
          </cell>
          <cell r="G4783" t="str">
            <v>LC</v>
          </cell>
          <cell r="P4783" t="str">
            <v>Y</v>
          </cell>
          <cell r="Q4783" t="str">
            <v>Y</v>
          </cell>
          <cell r="R4783" t="str">
            <v>Y</v>
          </cell>
        </row>
        <row r="4784">
          <cell r="C4784" t="str">
            <v>Rufous-winged Tyrannulet</v>
          </cell>
          <cell r="D4784" t="str">
            <v>Mecocerculus calopterus</v>
          </cell>
          <cell r="E4784" t="str">
            <v>(Sclater, 1859)</v>
          </cell>
          <cell r="F4784" t="str">
            <v>R</v>
          </cell>
          <cell r="G4784" t="str">
            <v>LC</v>
          </cell>
          <cell r="P4784" t="str">
            <v>Y</v>
          </cell>
          <cell r="Q4784" t="str">
            <v>Y</v>
          </cell>
          <cell r="R4784" t="str">
            <v>Y</v>
          </cell>
        </row>
        <row r="4785">
          <cell r="C4785" t="str">
            <v>Sulphur-bellied Tyrannulet</v>
          </cell>
          <cell r="D4785" t="str">
            <v>Mecocerculus minor</v>
          </cell>
          <cell r="E4785" t="str">
            <v>(Taczanowski, 1879)</v>
          </cell>
          <cell r="F4785" t="str">
            <v>R</v>
          </cell>
          <cell r="G4785" t="str">
            <v>LC</v>
          </cell>
          <cell r="P4785" t="str">
            <v>Y</v>
          </cell>
          <cell r="Q4785" t="str">
            <v>Y</v>
          </cell>
          <cell r="R4785" t="str">
            <v>Y</v>
          </cell>
        </row>
        <row r="4786">
          <cell r="C4786" t="str">
            <v>White-banded Tyrannulet</v>
          </cell>
          <cell r="D4786" t="str">
            <v>Mecocerculus stictopterus</v>
          </cell>
          <cell r="E4786" t="str">
            <v>(Sclater, 1858)</v>
          </cell>
          <cell r="F4786" t="str">
            <v>R</v>
          </cell>
          <cell r="G4786" t="str">
            <v>LC</v>
          </cell>
          <cell r="P4786" t="str">
            <v>Y</v>
          </cell>
          <cell r="Q4786" t="str">
            <v>Y</v>
          </cell>
          <cell r="R4786" t="str">
            <v>Y</v>
          </cell>
        </row>
        <row r="4787">
          <cell r="C4787" t="str">
            <v>Agile Tit-tyrant</v>
          </cell>
          <cell r="D4787" t="str">
            <v>Anairetes agilis</v>
          </cell>
          <cell r="E4787" t="str">
            <v>(Sclater, 1856)</v>
          </cell>
          <cell r="F4787" t="str">
            <v>R</v>
          </cell>
          <cell r="G4787" t="str">
            <v>LC</v>
          </cell>
          <cell r="P4787" t="str">
            <v>Y</v>
          </cell>
          <cell r="Q4787" t="str">
            <v>Y</v>
          </cell>
          <cell r="R4787" t="str">
            <v>Y</v>
          </cell>
          <cell r="V4787" t="str">
            <v>Uromyias agilis (10)</v>
          </cell>
        </row>
        <row r="4788">
          <cell r="C4788" t="str">
            <v>Unstreaked Tit-tyrant</v>
          </cell>
          <cell r="D4788" t="str">
            <v>Anairetes agraphia</v>
          </cell>
          <cell r="E4788" t="str">
            <v>(Chapman, 1919)</v>
          </cell>
          <cell r="F4788" t="str">
            <v>R</v>
          </cell>
          <cell r="G4788" t="str">
            <v>LC</v>
          </cell>
          <cell r="P4788" t="str">
            <v>Y</v>
          </cell>
          <cell r="Q4788" t="str">
            <v>Y</v>
          </cell>
          <cell r="R4788" t="str">
            <v>Y</v>
          </cell>
          <cell r="V4788" t="str">
            <v>Uromyias agraphia (10)</v>
          </cell>
        </row>
        <row r="4789">
          <cell r="C4789" t="str">
            <v>Ash-breasted Tit-tyrant</v>
          </cell>
          <cell r="D4789" t="str">
            <v>Anairetes alpinus</v>
          </cell>
          <cell r="E4789" t="str">
            <v>(Carriker, 1933)</v>
          </cell>
          <cell r="F4789" t="str">
            <v>R</v>
          </cell>
          <cell r="G4789" t="str">
            <v>EN</v>
          </cell>
          <cell r="P4789" t="str">
            <v>Y</v>
          </cell>
          <cell r="Q4789" t="str">
            <v>Y</v>
          </cell>
          <cell r="R4789" t="str">
            <v>Y</v>
          </cell>
        </row>
        <row r="4790">
          <cell r="C4790" t="str">
            <v>Maranon Tit-tyrant</v>
          </cell>
          <cell r="D4790" t="str">
            <v>Anairetes nigrocristatus</v>
          </cell>
          <cell r="E4790" t="str">
            <v>Taczanowski, 1884</v>
          </cell>
          <cell r="F4790" t="str">
            <v>R</v>
          </cell>
          <cell r="G4790" t="str">
            <v>LC</v>
          </cell>
          <cell r="P4790" t="str">
            <v>Y</v>
          </cell>
          <cell r="Q4790" t="str">
            <v>Y</v>
          </cell>
          <cell r="R4790" t="str">
            <v>Y</v>
          </cell>
          <cell r="W4790" t="str">
            <v>Black-crested Tit-Tyrant (9); Marañón Tit-tyrant (14); Black-crested Tit-Tyrant (15)</v>
          </cell>
        </row>
        <row r="4791">
          <cell r="C4791" t="str">
            <v>Pied-crested Tit-tyrant</v>
          </cell>
          <cell r="D4791" t="str">
            <v>Anairetes reguloides</v>
          </cell>
          <cell r="E4791" t="str">
            <v>(D'Orbigny &amp; Lafresnaye, 1837)</v>
          </cell>
          <cell r="F4791" t="str">
            <v>R</v>
          </cell>
          <cell r="G4791" t="str">
            <v>LC</v>
          </cell>
          <cell r="P4791" t="str">
            <v>Y</v>
          </cell>
          <cell r="Q4791" t="str">
            <v>Y</v>
          </cell>
          <cell r="R4791" t="str">
            <v>Y</v>
          </cell>
        </row>
        <row r="4792">
          <cell r="C4792" t="str">
            <v>Yellow-billed Tit-tyrant</v>
          </cell>
          <cell r="D4792" t="str">
            <v>Anairetes flavirostris</v>
          </cell>
          <cell r="E4792" t="str">
            <v>Sclater &amp; Salvin, 1876</v>
          </cell>
          <cell r="F4792" t="str">
            <v>R</v>
          </cell>
          <cell r="G4792" t="str">
            <v>LC</v>
          </cell>
          <cell r="P4792" t="str">
            <v>Y</v>
          </cell>
          <cell r="Q4792" t="str">
            <v>Y</v>
          </cell>
          <cell r="R4792" t="str">
            <v>Y</v>
          </cell>
        </row>
        <row r="4793">
          <cell r="C4793" t="str">
            <v>Juan Fernandez Tit-tyrant</v>
          </cell>
          <cell r="D4793" t="str">
            <v>Anairetes fernandezianus</v>
          </cell>
          <cell r="E4793" t="str">
            <v>(Philippi, 1857)</v>
          </cell>
          <cell r="F4793" t="str">
            <v>R</v>
          </cell>
          <cell r="G4793" t="str">
            <v>NT</v>
          </cell>
          <cell r="P4793" t="str">
            <v>Y</v>
          </cell>
          <cell r="Q4793" t="str">
            <v>Y</v>
          </cell>
          <cell r="R4793" t="str">
            <v>Y</v>
          </cell>
          <cell r="W4793" t="str">
            <v>Juan Fernández Tit-tyrant (14)</v>
          </cell>
        </row>
        <row r="4794">
          <cell r="C4794" t="str">
            <v>Tufted Tit-tyrant</v>
          </cell>
          <cell r="D4794" t="str">
            <v>Anairetes parulus</v>
          </cell>
          <cell r="E4794" t="str">
            <v>(Kittlitz, 1830)</v>
          </cell>
          <cell r="F4794" t="str">
            <v>R</v>
          </cell>
          <cell r="G4794" t="str">
            <v>LC</v>
          </cell>
          <cell r="P4794" t="str">
            <v>Y</v>
          </cell>
          <cell r="Q4794" t="str">
            <v>Y</v>
          </cell>
          <cell r="R4794" t="str">
            <v>Y</v>
          </cell>
        </row>
        <row r="4795">
          <cell r="C4795" t="str">
            <v>Torrent Tyrannulet</v>
          </cell>
          <cell r="D4795" t="str">
            <v>Serpophaga cinerea</v>
          </cell>
          <cell r="E4795" t="str">
            <v>(Tschudi, 1844)</v>
          </cell>
          <cell r="F4795" t="str">
            <v>R</v>
          </cell>
          <cell r="G4795" t="str">
            <v>LC</v>
          </cell>
          <cell r="I4795" t="str">
            <v>Y</v>
          </cell>
          <cell r="P4795" t="str">
            <v>Y</v>
          </cell>
          <cell r="Q4795" t="str">
            <v>Y</v>
          </cell>
          <cell r="R4795" t="str">
            <v>Y</v>
          </cell>
        </row>
        <row r="4796">
          <cell r="C4796" t="str">
            <v>Sooty Tyrannulet</v>
          </cell>
          <cell r="D4796" t="str">
            <v>Serpophaga nigricans</v>
          </cell>
          <cell r="E4796" t="str">
            <v>(Vieillot, 1817)</v>
          </cell>
          <cell r="F4796" t="str">
            <v>R</v>
          </cell>
          <cell r="G4796" t="str">
            <v>LC</v>
          </cell>
          <cell r="P4796" t="str">
            <v>Y</v>
          </cell>
          <cell r="Q4796" t="str">
            <v>Y</v>
          </cell>
          <cell r="R4796" t="str">
            <v>Y</v>
          </cell>
        </row>
        <row r="4797">
          <cell r="D4797" t="str">
            <v>Serpophaga araguayae</v>
          </cell>
          <cell r="E4797" t="str">
            <v>Snethlage, 1928</v>
          </cell>
          <cell r="F4797" t="str">
            <v>NR</v>
          </cell>
          <cell r="G4797" t="str">
            <v>NR</v>
          </cell>
          <cell r="T4797" t="str">
            <v>Y</v>
          </cell>
          <cell r="U4797" t="str">
            <v>Traylor (1979)</v>
          </cell>
          <cell r="X4797" t="str">
            <v>Serpophaga araguayae, previously treated as a species in Collar and Andrew (1988), is now considered a subspecies of Myiopagis caniceps following Sibley and Monroe (1990, 1993).</v>
          </cell>
        </row>
        <row r="4798">
          <cell r="C4798" t="str">
            <v>River Tyrannulet</v>
          </cell>
          <cell r="D4798" t="str">
            <v>Serpophaga hypoleuca</v>
          </cell>
          <cell r="E4798" t="str">
            <v>Sclater &amp; Salvin, 1866</v>
          </cell>
          <cell r="F4798" t="str">
            <v>R</v>
          </cell>
          <cell r="G4798" t="str">
            <v>LC</v>
          </cell>
          <cell r="P4798" t="str">
            <v>Y</v>
          </cell>
          <cell r="Q4798" t="str">
            <v>Y</v>
          </cell>
          <cell r="R4798" t="str">
            <v>Y</v>
          </cell>
        </row>
        <row r="4799">
          <cell r="C4799" t="str">
            <v>White-crested Tyrannulet</v>
          </cell>
          <cell r="D4799" t="str">
            <v>Serpophaga subcristata</v>
          </cell>
          <cell r="E4799" t="str">
            <v>(Vieillot, 1817)</v>
          </cell>
          <cell r="F4799" t="str">
            <v>R</v>
          </cell>
          <cell r="G4799" t="str">
            <v>LC</v>
          </cell>
          <cell r="P4799" t="str">
            <v>Y</v>
          </cell>
          <cell r="Q4799" t="str">
            <v>Y</v>
          </cell>
          <cell r="R4799" t="str">
            <v>Y</v>
          </cell>
        </row>
        <row r="4800">
          <cell r="C4800" t="str">
            <v>White-bellied Tyrannulet</v>
          </cell>
          <cell r="D4800" t="str">
            <v>Serpophaga munda</v>
          </cell>
          <cell r="E4800" t="str">
            <v>Berlepsch, 1893</v>
          </cell>
          <cell r="F4800" t="str">
            <v>R</v>
          </cell>
          <cell r="G4800" t="str">
            <v>LC</v>
          </cell>
          <cell r="P4800" t="str">
            <v>Y</v>
          </cell>
          <cell r="Q4800" t="str">
            <v>Y</v>
          </cell>
          <cell r="R4800" t="str">
            <v>Y</v>
          </cell>
        </row>
        <row r="4801">
          <cell r="C4801" t="str">
            <v>Mouse-coloured Tyrannulet</v>
          </cell>
          <cell r="D4801" t="str">
            <v>Phaeomyias murina</v>
          </cell>
          <cell r="E4801" t="str">
            <v>(Spix, 1825)</v>
          </cell>
          <cell r="F4801" t="str">
            <v>R</v>
          </cell>
          <cell r="G4801" t="str">
            <v>LC</v>
          </cell>
          <cell r="I4801" t="str">
            <v>Y</v>
          </cell>
          <cell r="P4801" t="str">
            <v>Y</v>
          </cell>
          <cell r="Q4801" t="str">
            <v>Y</v>
          </cell>
          <cell r="R4801" t="str">
            <v>Y</v>
          </cell>
          <cell r="W4801" t="str">
            <v>Mouse-colored Tyrannulet (2); Mouse-colored Tyrannulet (9); Mouse-colored Tyrannulet (10); Mouse-colored Tyrannulet (11); Mouse-colored Tyrannulet (15)</v>
          </cell>
        </row>
        <row r="4802">
          <cell r="C4802" t="str">
            <v>Yellow Tyrannulet</v>
          </cell>
          <cell r="D4802" t="str">
            <v>Capsiempis flaveola</v>
          </cell>
          <cell r="E4802" t="str">
            <v>(Lichtenstein, 1823)</v>
          </cell>
          <cell r="F4802" t="str">
            <v>R</v>
          </cell>
          <cell r="G4802" t="str">
            <v>LC</v>
          </cell>
          <cell r="I4802" t="str">
            <v>Y</v>
          </cell>
          <cell r="P4802" t="str">
            <v>Y</v>
          </cell>
          <cell r="Q4802" t="str">
            <v>Y</v>
          </cell>
          <cell r="R4802" t="str">
            <v>Y</v>
          </cell>
          <cell r="V4802" t="str">
            <v>Phylloscartes flaveolus (11)</v>
          </cell>
        </row>
        <row r="4803">
          <cell r="C4803" t="str">
            <v>Bearded Tachuri</v>
          </cell>
          <cell r="D4803" t="str">
            <v>Polystictus pectoralis</v>
          </cell>
          <cell r="E4803" t="str">
            <v>(Vieillot, 1817)</v>
          </cell>
          <cell r="F4803" t="str">
            <v>R</v>
          </cell>
          <cell r="G4803" t="str">
            <v>NT</v>
          </cell>
          <cell r="P4803" t="str">
            <v>Y</v>
          </cell>
          <cell r="Q4803" t="str">
            <v>Y</v>
          </cell>
          <cell r="R4803" t="str">
            <v>Y</v>
          </cell>
        </row>
        <row r="4804">
          <cell r="C4804" t="str">
            <v>Grey-backed Tachuri</v>
          </cell>
          <cell r="D4804" t="str">
            <v>Polystictus superciliaris</v>
          </cell>
          <cell r="E4804" t="str">
            <v>(Wied, 1831)</v>
          </cell>
          <cell r="F4804" t="str">
            <v>R</v>
          </cell>
          <cell r="G4804" t="str">
            <v>NT</v>
          </cell>
          <cell r="P4804" t="str">
            <v>Y</v>
          </cell>
          <cell r="Q4804" t="str">
            <v>Y</v>
          </cell>
          <cell r="R4804" t="str">
            <v>Y</v>
          </cell>
          <cell r="W4804" t="str">
            <v>Gray-backed Tachuri (9)</v>
          </cell>
        </row>
        <row r="4805">
          <cell r="C4805" t="str">
            <v>Cocos Flycatcher</v>
          </cell>
          <cell r="D4805" t="str">
            <v>Nesotriccus ridgwayi</v>
          </cell>
          <cell r="E4805" t="str">
            <v>Townsend, 1895</v>
          </cell>
          <cell r="F4805" t="str">
            <v>R</v>
          </cell>
          <cell r="G4805" t="str">
            <v>VU</v>
          </cell>
          <cell r="I4805" t="str">
            <v>Y</v>
          </cell>
          <cell r="Q4805" t="str">
            <v>Y</v>
          </cell>
          <cell r="R4805" t="str">
            <v>Y</v>
          </cell>
        </row>
        <row r="4806">
          <cell r="C4806" t="str">
            <v>Crested Doradito</v>
          </cell>
          <cell r="D4806" t="str">
            <v>Pseudocolopteryx sclateri</v>
          </cell>
          <cell r="E4806" t="str">
            <v>(Oustalet, 1892)</v>
          </cell>
          <cell r="F4806" t="str">
            <v>R</v>
          </cell>
          <cell r="G4806" t="str">
            <v>LC</v>
          </cell>
          <cell r="P4806" t="str">
            <v>Y</v>
          </cell>
          <cell r="Q4806" t="str">
            <v>Y</v>
          </cell>
          <cell r="R4806" t="str">
            <v>Y</v>
          </cell>
        </row>
        <row r="4807">
          <cell r="C4807" t="str">
            <v>Subtropical Doradito</v>
          </cell>
          <cell r="D4807" t="str">
            <v>Pseudocolopteryx acutipennis</v>
          </cell>
          <cell r="E4807" t="str">
            <v>(Sclater &amp; Salvin, 1873)</v>
          </cell>
          <cell r="F4807" t="str">
            <v>R</v>
          </cell>
          <cell r="G4807" t="str">
            <v>LC</v>
          </cell>
          <cell r="P4807" t="str">
            <v>Y</v>
          </cell>
          <cell r="Q4807" t="str">
            <v>Y</v>
          </cell>
          <cell r="R4807" t="str">
            <v>Y</v>
          </cell>
        </row>
        <row r="4808">
          <cell r="C4808" t="str">
            <v>Dinelli's Doradito</v>
          </cell>
          <cell r="D4808" t="str">
            <v>Pseudocolopteryx dinelliana</v>
          </cell>
          <cell r="E4808" t="str">
            <v>Lillo, 1905</v>
          </cell>
          <cell r="F4808" t="str">
            <v>R</v>
          </cell>
          <cell r="G4808" t="str">
            <v>NT</v>
          </cell>
          <cell r="P4808" t="str">
            <v>Y</v>
          </cell>
          <cell r="Q4808" t="str">
            <v>Y</v>
          </cell>
          <cell r="R4808" t="str">
            <v>Y</v>
          </cell>
          <cell r="V4808" t="str">
            <v>Pseudocolopteryx dinellianus (10); Pseudocolopteryx dinellianus (11)</v>
          </cell>
          <cell r="X4808" t="str">
            <v>Gender agreement of species name follows David and Gosselin (2002b).</v>
          </cell>
        </row>
        <row r="4809">
          <cell r="C4809" t="str">
            <v>Warbling Doradito</v>
          </cell>
          <cell r="D4809" t="str">
            <v>Pseudocolopteryx flaviventris</v>
          </cell>
          <cell r="E4809" t="str">
            <v>(D'Orbigny &amp; Lafresnaye, 1837)</v>
          </cell>
          <cell r="F4809" t="str">
            <v>R</v>
          </cell>
          <cell r="G4809" t="str">
            <v>LC</v>
          </cell>
          <cell r="P4809" t="str">
            <v>Y</v>
          </cell>
          <cell r="Q4809" t="str">
            <v>Y</v>
          </cell>
          <cell r="R4809" t="str">
            <v>Y</v>
          </cell>
        </row>
        <row r="4810">
          <cell r="C4810" t="str">
            <v>Bronze-olive Pygmy-tyrant</v>
          </cell>
          <cell r="D4810" t="str">
            <v>Pseudotriccus pelzelni</v>
          </cell>
          <cell r="E4810" t="str">
            <v>Taczanowski &amp; Berlepsch, 1885</v>
          </cell>
          <cell r="F4810" t="str">
            <v>R</v>
          </cell>
          <cell r="G4810" t="str">
            <v>LC</v>
          </cell>
          <cell r="I4810" t="str">
            <v>Y</v>
          </cell>
          <cell r="P4810" t="str">
            <v>Y</v>
          </cell>
          <cell r="Q4810" t="str">
            <v>Y</v>
          </cell>
          <cell r="R4810" t="str">
            <v>Y</v>
          </cell>
          <cell r="W4810" t="str">
            <v>Bronze-olive Pygmy Tyrant (15)</v>
          </cell>
        </row>
        <row r="4811">
          <cell r="C4811" t="str">
            <v>Hazel-fronted Pygmy-tyrant</v>
          </cell>
          <cell r="D4811" t="str">
            <v>Pseudotriccus simplex</v>
          </cell>
          <cell r="E4811" t="str">
            <v>(Berlepsch, 1901)</v>
          </cell>
          <cell r="F4811" t="str">
            <v>R</v>
          </cell>
          <cell r="G4811" t="str">
            <v>LC</v>
          </cell>
          <cell r="P4811" t="str">
            <v>Y</v>
          </cell>
          <cell r="Q4811" t="str">
            <v>Y</v>
          </cell>
          <cell r="R4811" t="str">
            <v>Y</v>
          </cell>
          <cell r="W4811" t="str">
            <v>Hazel-fronted Pygmy Tyrant (15)</v>
          </cell>
        </row>
        <row r="4812">
          <cell r="C4812" t="str">
            <v>Rufous-headed Pygmy-tyrant</v>
          </cell>
          <cell r="D4812" t="str">
            <v>Pseudotriccus ruficeps</v>
          </cell>
          <cell r="E4812" t="str">
            <v>(Lafresnaye, 1843)</v>
          </cell>
          <cell r="F4812" t="str">
            <v>R</v>
          </cell>
          <cell r="G4812" t="str">
            <v>LC</v>
          </cell>
          <cell r="P4812" t="str">
            <v>Y</v>
          </cell>
          <cell r="Q4812" t="str">
            <v>Y</v>
          </cell>
          <cell r="R4812" t="str">
            <v>Y</v>
          </cell>
          <cell r="W4812" t="str">
            <v>Rufous-headed Pygmy Tyrant (15)</v>
          </cell>
        </row>
        <row r="4813">
          <cell r="C4813" t="str">
            <v>Ringed Antpipit</v>
          </cell>
          <cell r="D4813" t="str">
            <v>Corythopis torquatus</v>
          </cell>
          <cell r="E4813" t="str">
            <v>Tschudi, 1844</v>
          </cell>
          <cell r="F4813" t="str">
            <v>R</v>
          </cell>
          <cell r="G4813" t="str">
            <v>LC</v>
          </cell>
          <cell r="P4813" t="str">
            <v>Y</v>
          </cell>
          <cell r="Q4813" t="str">
            <v>Y</v>
          </cell>
          <cell r="R4813" t="str">
            <v>Y</v>
          </cell>
          <cell r="V4813" t="str">
            <v>Corythopis torquata (10); Corythopis torquata (11)</v>
          </cell>
          <cell r="X4813" t="str">
            <v>Gender agreement of species name follows David and Gosselin (2002b).</v>
          </cell>
        </row>
        <row r="4814">
          <cell r="C4814" t="str">
            <v>Southern Antpipit</v>
          </cell>
          <cell r="D4814" t="str">
            <v>Corythopis delalandi</v>
          </cell>
          <cell r="E4814" t="str">
            <v>(Lesson, 1831)</v>
          </cell>
          <cell r="F4814" t="str">
            <v>R</v>
          </cell>
          <cell r="G4814" t="str">
            <v>LC</v>
          </cell>
          <cell r="P4814" t="str">
            <v>Y</v>
          </cell>
          <cell r="Q4814" t="str">
            <v>Y</v>
          </cell>
          <cell r="R4814" t="str">
            <v>Y</v>
          </cell>
        </row>
        <row r="4815">
          <cell r="C4815" t="str">
            <v>Tawny-crowned Pygmy-tyrant</v>
          </cell>
          <cell r="D4815" t="str">
            <v>Euscarthmus meloryphus</v>
          </cell>
          <cell r="E4815" t="str">
            <v>Wied, 1831</v>
          </cell>
          <cell r="F4815" t="str">
            <v>R</v>
          </cell>
          <cell r="G4815" t="str">
            <v>LC</v>
          </cell>
          <cell r="P4815" t="str">
            <v>Y</v>
          </cell>
          <cell r="Q4815" t="str">
            <v>Y</v>
          </cell>
          <cell r="R4815" t="str">
            <v>Y</v>
          </cell>
          <cell r="W4815" t="str">
            <v>Tawny-crowned Pygmy Tyrant (15)</v>
          </cell>
        </row>
        <row r="4816">
          <cell r="C4816" t="str">
            <v>Rufous-sided Pygmy-tyrant</v>
          </cell>
          <cell r="D4816" t="str">
            <v>Euscarthmus rufomarginatus</v>
          </cell>
          <cell r="E4816" t="str">
            <v>(Pelzeln, 1868)</v>
          </cell>
          <cell r="F4816" t="str">
            <v>R</v>
          </cell>
          <cell r="G4816" t="str">
            <v>NT</v>
          </cell>
          <cell r="P4816" t="str">
            <v>Y</v>
          </cell>
          <cell r="Q4816" t="str">
            <v>Y</v>
          </cell>
          <cell r="R4816" t="str">
            <v>Y</v>
          </cell>
          <cell r="W4816" t="str">
            <v>Rufous-sided Pygmy Tyrant (15)</v>
          </cell>
        </row>
        <row r="4817">
          <cell r="C4817" t="str">
            <v>Grey-and-white Tyrannulet</v>
          </cell>
          <cell r="D4817" t="str">
            <v>Pseudelaenia leucospodia</v>
          </cell>
          <cell r="E4817" t="str">
            <v>(Taczanowski, 1877)</v>
          </cell>
          <cell r="F4817" t="str">
            <v>R</v>
          </cell>
          <cell r="G4817" t="str">
            <v>LC</v>
          </cell>
          <cell r="P4817" t="str">
            <v>Y</v>
          </cell>
          <cell r="Q4817" t="str">
            <v>Y</v>
          </cell>
          <cell r="R4817" t="str">
            <v>Y</v>
          </cell>
          <cell r="V4817" t="str">
            <v>Myiopagis leucospodia (11)</v>
          </cell>
          <cell r="W4817" t="str">
            <v>Gray-and-white Tyrannulet (9)</v>
          </cell>
        </row>
        <row r="4818">
          <cell r="C4818" t="str">
            <v>Lesser Wagtail-tyrant</v>
          </cell>
          <cell r="D4818" t="str">
            <v>Stigmatura napensis</v>
          </cell>
          <cell r="E4818" t="str">
            <v>Chapman, 1926</v>
          </cell>
          <cell r="F4818" t="str">
            <v>R</v>
          </cell>
          <cell r="G4818" t="str">
            <v>LC</v>
          </cell>
          <cell r="P4818" t="str">
            <v>Y</v>
          </cell>
          <cell r="Q4818" t="str">
            <v>Y</v>
          </cell>
          <cell r="R4818" t="str">
            <v>Y</v>
          </cell>
          <cell r="X4818" t="str">
            <v>Stigmatura napensis (Sibley and Monroe 1990, 1993) was provisionally split into S. napensis and S. bahiae by Stotz et al. (1996) but this treatment has not been adopted, following SACC (2005).</v>
          </cell>
        </row>
        <row r="4819">
          <cell r="D4819" t="str">
            <v>Stigmatura bahiae</v>
          </cell>
          <cell r="E4819" t="str">
            <v>Chapman, 1926</v>
          </cell>
          <cell r="F4819" t="str">
            <v>NR</v>
          </cell>
          <cell r="G4819" t="str">
            <v>NR</v>
          </cell>
          <cell r="R4819" t="str">
            <v>Y</v>
          </cell>
          <cell r="X4819" t="str">
            <v>Stigmatura napensis (Sibley and Monroe 1990, 1993) was provisionally split into S. napensis and S. bahiae by Stotz et al. (1996) but this treatment has not been adopted, following SACC (2005).</v>
          </cell>
        </row>
        <row r="4820">
          <cell r="C4820" t="str">
            <v>Greater Wagtail-tyrant</v>
          </cell>
          <cell r="D4820" t="str">
            <v>Stigmatura budytoides</v>
          </cell>
          <cell r="E4820" t="str">
            <v>(D'Orbigny &amp; Lafresnaye, 1837)</v>
          </cell>
          <cell r="F4820" t="str">
            <v>R</v>
          </cell>
          <cell r="G4820" t="str">
            <v>LC</v>
          </cell>
          <cell r="P4820" t="str">
            <v>Y</v>
          </cell>
          <cell r="Q4820" t="str">
            <v>Y</v>
          </cell>
          <cell r="R4820" t="str">
            <v>Y</v>
          </cell>
        </row>
        <row r="4821">
          <cell r="C4821" t="str">
            <v>Paltry Tyrannulet</v>
          </cell>
          <cell r="D4821" t="str">
            <v>Zimmerius vilissimus</v>
          </cell>
          <cell r="E4821" t="str">
            <v>(Sclater &amp; Salvin, 1859)</v>
          </cell>
          <cell r="F4821" t="str">
            <v>R</v>
          </cell>
          <cell r="G4821" t="str">
            <v>LC</v>
          </cell>
          <cell r="I4821" t="str">
            <v>Y</v>
          </cell>
          <cell r="P4821" t="str">
            <v>Y</v>
          </cell>
          <cell r="Q4821" t="str">
            <v>Y</v>
          </cell>
          <cell r="R4821" t="str">
            <v>Y</v>
          </cell>
          <cell r="X4821" t="str">
            <v>Zimmerius vilissimus and Z. improbus (Sibley and Monroe 1990, 1993) are retained as separate species contra SACC (2006), who include improbus as a subspecies of Z. vilissimus, pending the outcome of investigation into the taxonomy of this group by SACC.</v>
          </cell>
        </row>
        <row r="4822">
          <cell r="C4822" t="str">
            <v>Mishana Tyrannulet</v>
          </cell>
          <cell r="D4822" t="str">
            <v>Zimmerius villarejoi</v>
          </cell>
          <cell r="E4822" t="str">
            <v>Alvarez Alonso &amp; Whitney, 2001</v>
          </cell>
          <cell r="F4822" t="str">
            <v>R</v>
          </cell>
          <cell r="G4822" t="str">
            <v>VU</v>
          </cell>
          <cell r="P4822" t="str">
            <v>Y</v>
          </cell>
        </row>
        <row r="4823">
          <cell r="C4823" t="str">
            <v>Venezuelan Tyrannulet</v>
          </cell>
          <cell r="D4823" t="str">
            <v>Zimmerius improbus</v>
          </cell>
          <cell r="E4823" t="str">
            <v>(Sclater &amp; Salvin, 1871)</v>
          </cell>
          <cell r="F4823" t="str">
            <v>R</v>
          </cell>
          <cell r="G4823" t="str">
            <v>LC</v>
          </cell>
          <cell r="Q4823" t="str">
            <v>Y</v>
          </cell>
          <cell r="X4823" t="str">
            <v>Zimmerius vilissimus and Z. improbus (Sibley and Monroe 1990, 1993) are retained as separate species contra SACC (2006), who include improbus as a subspecies of Z. vilissimus, pending the outcome of investigation into the taxonomy of this group by SACC.</v>
          </cell>
        </row>
        <row r="4824">
          <cell r="C4824" t="str">
            <v>Bolivian Tyrannulet</v>
          </cell>
          <cell r="D4824" t="str">
            <v>Zimmerius bolivianus</v>
          </cell>
          <cell r="E4824" t="str">
            <v>(d'Orbigny, 1840)</v>
          </cell>
          <cell r="F4824" t="str">
            <v>R</v>
          </cell>
          <cell r="G4824" t="str">
            <v>LC</v>
          </cell>
          <cell r="P4824" t="str">
            <v>Y</v>
          </cell>
          <cell r="Q4824" t="str">
            <v>Y</v>
          </cell>
          <cell r="R4824" t="str">
            <v>Y</v>
          </cell>
        </row>
        <row r="4825">
          <cell r="C4825" t="str">
            <v>Red-billed Tyrannulet</v>
          </cell>
          <cell r="D4825" t="str">
            <v>Zimmerius cinereicapilla</v>
          </cell>
          <cell r="E4825" t="str">
            <v>(Cabanis, 1873)</v>
          </cell>
          <cell r="F4825" t="str">
            <v>R</v>
          </cell>
          <cell r="G4825" t="str">
            <v>LC</v>
          </cell>
          <cell r="P4825" t="str">
            <v>Y</v>
          </cell>
          <cell r="Q4825" t="str">
            <v>Y</v>
          </cell>
          <cell r="R4825" t="str">
            <v>Y</v>
          </cell>
          <cell r="V4825" t="str">
            <v>Zimmerius cinereicapillus (10); Zimmerius cinereicapillus (11)</v>
          </cell>
          <cell r="X4825" t="str">
            <v>Gender agreement of species name follows David and Gosselin (2002a).</v>
          </cell>
        </row>
        <row r="4826">
          <cell r="D4826" t="str">
            <v>Zimmerius gracilipes</v>
          </cell>
          <cell r="E4826" t="str">
            <v>(Sclater &amp; Salvin, 1867)</v>
          </cell>
          <cell r="F4826" t="str">
            <v>NR</v>
          </cell>
          <cell r="G4826" t="str">
            <v>NR</v>
          </cell>
          <cell r="Q4826" t="str">
            <v>Y</v>
          </cell>
          <cell r="R4826" t="str">
            <v>Y</v>
          </cell>
          <cell r="X4826" t="str">
            <v>Zimmerius gracilipes (Sibley and Monroe 1990, 1993; Stotz et al. 1996) has been split into Z. gracilipes and Z. acer following SACC (2008).</v>
          </cell>
        </row>
        <row r="4827">
          <cell r="C4827" t="str">
            <v>Slender-footed Tyrannulet</v>
          </cell>
          <cell r="D4827" t="str">
            <v>Zimmerius gracilipes</v>
          </cell>
          <cell r="E4827" t="str">
            <v>(Sclater &amp; Salvin, 1867)</v>
          </cell>
          <cell r="F4827" t="str">
            <v>R</v>
          </cell>
          <cell r="G4827" t="str">
            <v>LC</v>
          </cell>
          <cell r="P4827" t="str">
            <v>Y</v>
          </cell>
          <cell r="X4827" t="str">
            <v>Zimmerius gracilipes (Sibley and Monroe 1990, 1993; Stotz et al. 1996) has been split into Z. gracilipes and Z. acer following SACC (2008).</v>
          </cell>
        </row>
        <row r="4828">
          <cell r="C4828" t="str">
            <v>Guianan Tyrannulet</v>
          </cell>
          <cell r="D4828" t="str">
            <v>Zimmerius acer</v>
          </cell>
          <cell r="E4828" t="str">
            <v>(Salvin &amp; Godman, 1883)</v>
          </cell>
          <cell r="F4828" t="str">
            <v>R</v>
          </cell>
          <cell r="G4828" t="str">
            <v>LC</v>
          </cell>
          <cell r="P4828" t="str">
            <v>Y</v>
          </cell>
          <cell r="X4828" t="str">
            <v>Zimmerius gracilipes (Sibley and Monroe 1990, 1993; Stotz et al. 1996) has been split into Z. gracilipes and Z. acer following SACC (2008).</v>
          </cell>
        </row>
        <row r="4829">
          <cell r="D4829" t="str">
            <v>Zimmerius chrysops</v>
          </cell>
          <cell r="E4829" t="str">
            <v>(Sclater, 1859)</v>
          </cell>
          <cell r="F4829" t="str">
            <v>NR</v>
          </cell>
          <cell r="G4829" t="str">
            <v>NR</v>
          </cell>
          <cell r="Q4829" t="str">
            <v>Y</v>
          </cell>
          <cell r="R4829" t="str">
            <v>Y</v>
          </cell>
          <cell r="X4829" t="str">
            <v>Zimmerius chrysops (Sibley and Monroe 1990, 1993; Stotz et al. 1996) has been split into Z. chrysops and Z. albigularis following SACC (2008). An additional outcome of this taxonomic reassessment is that subspecies Z. chrysops flavidifrons and southern populations of Z. chrysops chrysops have been transferred to Z. viridiflavus.</v>
          </cell>
        </row>
        <row r="4830">
          <cell r="C4830" t="str">
            <v>Golden-faced Tyrannulet</v>
          </cell>
          <cell r="D4830" t="str">
            <v>Zimmerius chrysops</v>
          </cell>
          <cell r="E4830" t="str">
            <v>(Sclater, 1859)</v>
          </cell>
          <cell r="F4830" t="str">
            <v>R</v>
          </cell>
          <cell r="G4830" t="str">
            <v>LC</v>
          </cell>
          <cell r="P4830" t="str">
            <v>Y</v>
          </cell>
          <cell r="X4830" t="str">
            <v>Zimmerius chrysops (Sibley and Monroe 1990, 1993; Stotz et al. 1996) has been split into Z. chrysops and Z. albigularis following SACC (2008). An additional outcome of this taxonomic reassessment is that subspecies Z. chrysops flavidifrons and southern populations of Z. chrysops chrysops have been transferred to Z. viridiflavus.</v>
          </cell>
        </row>
        <row r="4831">
          <cell r="C4831" t="str">
            <v>Choco Tyrannulet</v>
          </cell>
          <cell r="D4831" t="str">
            <v>Zimmerius albigularis</v>
          </cell>
          <cell r="E4831" t="str">
            <v>(Chapman 1924)</v>
          </cell>
          <cell r="F4831" t="str">
            <v>R</v>
          </cell>
          <cell r="G4831" t="str">
            <v>LC</v>
          </cell>
          <cell r="P4831" t="str">
            <v>Y</v>
          </cell>
          <cell r="X4831" t="str">
            <v>Zimmerius chrysops (Sibley and Monroe 1990, 1993; Stotz et al. 1996) has been split into Z. chrysops and Z. albigularis following SACC (2008). An additional outcome of this taxonomic reassessment is that subspecies Z. chrysops flavidifrons and southern populations of Z. chrysops chrysops have been transferred to Z. viridiflavus.</v>
          </cell>
        </row>
        <row r="4832">
          <cell r="C4832" t="str">
            <v>Tschudi's Tyrannulet</v>
          </cell>
          <cell r="D4832" t="str">
            <v>Zimmerius viridiflavus</v>
          </cell>
          <cell r="E4832" t="str">
            <v>(Tschudi, 1844)</v>
          </cell>
          <cell r="F4832" t="str">
            <v>R</v>
          </cell>
          <cell r="G4832" t="str">
            <v>LC</v>
          </cell>
          <cell r="P4832" t="str">
            <v>Y</v>
          </cell>
          <cell r="Q4832" t="str">
            <v>Y</v>
          </cell>
          <cell r="R4832" t="str">
            <v>Y</v>
          </cell>
          <cell r="W4832" t="str">
            <v>Peruvian Tyrannulet (10); Peruvian Tyrannulet (11); Peruvian Tyrannulet (15)</v>
          </cell>
        </row>
        <row r="4833">
          <cell r="C4833" t="str">
            <v>Marble-faced Bristle-tyrant</v>
          </cell>
          <cell r="D4833" t="str">
            <v>Phylloscartes ophthalmicus</v>
          </cell>
          <cell r="E4833" t="str">
            <v>(Taczanowski, 1874)</v>
          </cell>
          <cell r="F4833" t="str">
            <v>R</v>
          </cell>
          <cell r="G4833" t="str">
            <v>LC</v>
          </cell>
          <cell r="P4833" t="str">
            <v>Y</v>
          </cell>
          <cell r="Q4833" t="str">
            <v>Y</v>
          </cell>
          <cell r="R4833" t="str">
            <v>Y</v>
          </cell>
        </row>
        <row r="4834">
          <cell r="C4834" t="str">
            <v>Venezuelan Bristle-tyrant</v>
          </cell>
          <cell r="D4834" t="str">
            <v>Phylloscartes venezuelanus</v>
          </cell>
          <cell r="E4834" t="str">
            <v>(Berlepsch, 1907)</v>
          </cell>
          <cell r="F4834" t="str">
            <v>R</v>
          </cell>
          <cell r="G4834" t="str">
            <v>NT</v>
          </cell>
          <cell r="P4834" t="str">
            <v>Y</v>
          </cell>
          <cell r="Q4834" t="str">
            <v>Y</v>
          </cell>
          <cell r="R4834" t="str">
            <v>Y</v>
          </cell>
        </row>
        <row r="4835">
          <cell r="C4835" t="str">
            <v>Antioquia Bristle-tyrant</v>
          </cell>
          <cell r="D4835" t="str">
            <v>Phylloscartes lanyoni</v>
          </cell>
          <cell r="E4835" t="str">
            <v>Graves, 1988</v>
          </cell>
          <cell r="F4835" t="str">
            <v>R</v>
          </cell>
          <cell r="G4835" t="str">
            <v>EN</v>
          </cell>
          <cell r="P4835" t="str">
            <v>Y</v>
          </cell>
          <cell r="Q4835" t="str">
            <v>Y</v>
          </cell>
          <cell r="R4835" t="str">
            <v>Y</v>
          </cell>
        </row>
        <row r="4836">
          <cell r="C4836" t="str">
            <v>Spectacled Bristle-tyrant</v>
          </cell>
          <cell r="D4836" t="str">
            <v>Phylloscartes orbitalis</v>
          </cell>
          <cell r="E4836" t="str">
            <v>(Cabanis, 1873)</v>
          </cell>
          <cell r="F4836" t="str">
            <v>R</v>
          </cell>
          <cell r="G4836" t="str">
            <v>LC</v>
          </cell>
          <cell r="P4836" t="str">
            <v>Y</v>
          </cell>
          <cell r="Q4836" t="str">
            <v>Y</v>
          </cell>
          <cell r="R4836" t="str">
            <v>Y</v>
          </cell>
        </row>
        <row r="4837">
          <cell r="C4837" t="str">
            <v>Variegated Bristle-tyrant</v>
          </cell>
          <cell r="D4837" t="str">
            <v>Phylloscartes poecilotis</v>
          </cell>
          <cell r="E4837" t="str">
            <v>(Sclater, 1862)</v>
          </cell>
          <cell r="F4837" t="str">
            <v>R</v>
          </cell>
          <cell r="G4837" t="str">
            <v>LC</v>
          </cell>
          <cell r="P4837" t="str">
            <v>Y</v>
          </cell>
          <cell r="Q4837" t="str">
            <v>Y</v>
          </cell>
          <cell r="R4837" t="str">
            <v>Y</v>
          </cell>
        </row>
        <row r="4838">
          <cell r="C4838" t="str">
            <v>Southern Bristle-tyrant</v>
          </cell>
          <cell r="D4838" t="str">
            <v>Phylloscartes eximius</v>
          </cell>
          <cell r="E4838" t="str">
            <v>(Temminck, 1822)</v>
          </cell>
          <cell r="F4838" t="str">
            <v>R</v>
          </cell>
          <cell r="G4838" t="str">
            <v>NT</v>
          </cell>
          <cell r="P4838" t="str">
            <v>Y</v>
          </cell>
          <cell r="Q4838" t="str">
            <v>Y</v>
          </cell>
          <cell r="R4838" t="str">
            <v>Y</v>
          </cell>
        </row>
        <row r="4839">
          <cell r="C4839" t="str">
            <v>Black-fronted Tyrannulet</v>
          </cell>
          <cell r="D4839" t="str">
            <v>Phylloscartes nigrifrons</v>
          </cell>
          <cell r="E4839" t="str">
            <v>(Salvin &amp; Godman, 1884)</v>
          </cell>
          <cell r="F4839" t="str">
            <v>R</v>
          </cell>
          <cell r="G4839" t="str">
            <v>LC</v>
          </cell>
          <cell r="P4839" t="str">
            <v>Y</v>
          </cell>
          <cell r="Q4839" t="str">
            <v>Y</v>
          </cell>
          <cell r="R4839" t="str">
            <v>Y</v>
          </cell>
        </row>
        <row r="4840">
          <cell r="C4840" t="str">
            <v>Chapman's Tyrannulet</v>
          </cell>
          <cell r="D4840" t="str">
            <v>Phylloscartes chapmani</v>
          </cell>
          <cell r="E4840" t="str">
            <v>Gilliard, 1940</v>
          </cell>
          <cell r="F4840" t="str">
            <v>R</v>
          </cell>
          <cell r="G4840" t="str">
            <v>LC</v>
          </cell>
          <cell r="P4840" t="str">
            <v>Y</v>
          </cell>
          <cell r="Q4840" t="str">
            <v>Y</v>
          </cell>
          <cell r="R4840" t="str">
            <v>Y</v>
          </cell>
          <cell r="W4840" t="str">
            <v>Chapman's Bristle-Tyrant (9)</v>
          </cell>
        </row>
        <row r="4841">
          <cell r="C4841" t="str">
            <v>Ecuadorian Tyrannulet</v>
          </cell>
          <cell r="D4841" t="str">
            <v>Phylloscartes gualaquizae</v>
          </cell>
          <cell r="E4841" t="str">
            <v>(Sclater, 1887)</v>
          </cell>
          <cell r="F4841" t="str">
            <v>R</v>
          </cell>
          <cell r="G4841" t="str">
            <v>LC</v>
          </cell>
          <cell r="P4841" t="str">
            <v>Y</v>
          </cell>
          <cell r="Q4841" t="str">
            <v>Y</v>
          </cell>
          <cell r="R4841" t="str">
            <v>Y</v>
          </cell>
        </row>
        <row r="4842">
          <cell r="C4842" t="str">
            <v>Cinnamon-faced Tyrannulet</v>
          </cell>
          <cell r="D4842" t="str">
            <v>Phylloscartes parkeri</v>
          </cell>
          <cell r="E4842" t="str">
            <v>Fitzpatrick &amp; Stotz, 1997</v>
          </cell>
          <cell r="F4842" t="str">
            <v>R</v>
          </cell>
          <cell r="G4842" t="str">
            <v>LC</v>
          </cell>
          <cell r="P4842" t="str">
            <v>Y</v>
          </cell>
          <cell r="X4842" t="str">
            <v>Described as new to science by Fitzpatrick and Stotz (1997).</v>
          </cell>
        </row>
        <row r="4843">
          <cell r="C4843" t="str">
            <v>Rufous-lored Tyrannulet</v>
          </cell>
          <cell r="D4843" t="str">
            <v>Phylloscartes flaviventris</v>
          </cell>
          <cell r="E4843" t="str">
            <v>(Hartert, 1897)</v>
          </cell>
          <cell r="F4843" t="str">
            <v>R</v>
          </cell>
          <cell r="G4843" t="str">
            <v>LC</v>
          </cell>
          <cell r="P4843" t="str">
            <v>Y</v>
          </cell>
          <cell r="Q4843" t="str">
            <v>Y</v>
          </cell>
          <cell r="R4843" t="str">
            <v>Y</v>
          </cell>
        </row>
        <row r="4844">
          <cell r="C4844" t="str">
            <v>Minas Gerais Tyrannulet</v>
          </cell>
          <cell r="D4844" t="str">
            <v>Phylloscartes roquettei</v>
          </cell>
          <cell r="E4844" t="str">
            <v>Snethlage, 1928</v>
          </cell>
          <cell r="F4844" t="str">
            <v>R</v>
          </cell>
          <cell r="G4844" t="str">
            <v>EN</v>
          </cell>
          <cell r="P4844" t="str">
            <v>Y</v>
          </cell>
          <cell r="Q4844" t="str">
            <v>Y</v>
          </cell>
          <cell r="R4844" t="str">
            <v>Y</v>
          </cell>
        </row>
        <row r="4845">
          <cell r="C4845" t="str">
            <v>Sao Paulo Tyrannulet</v>
          </cell>
          <cell r="D4845" t="str">
            <v>Phylloscartes paulista</v>
          </cell>
          <cell r="E4845" t="str">
            <v>Ihering &amp; Ihering, 1907</v>
          </cell>
          <cell r="F4845" t="str">
            <v>R</v>
          </cell>
          <cell r="G4845" t="str">
            <v>NT</v>
          </cell>
          <cell r="P4845" t="str">
            <v>Y</v>
          </cell>
          <cell r="Q4845" t="str">
            <v>Y</v>
          </cell>
          <cell r="R4845" t="str">
            <v>Y</v>
          </cell>
          <cell r="V4845" t="str">
            <v>Phylloscartes paulistus (10); Phylloscartes paulistus (11)</v>
          </cell>
          <cell r="W4845" t="str">
            <v>São Paulo Tyrannulet (14)</v>
          </cell>
          <cell r="X4845" t="str">
            <v>Spelling of specific name follows SACC (2007).</v>
          </cell>
        </row>
        <row r="4846">
          <cell r="C4846" t="str">
            <v>Oustalet's Tyrannulet</v>
          </cell>
          <cell r="D4846" t="str">
            <v>Phylloscartes oustaleti</v>
          </cell>
          <cell r="E4846" t="str">
            <v>(Sclater, 1887)</v>
          </cell>
          <cell r="F4846" t="str">
            <v>R</v>
          </cell>
          <cell r="G4846" t="str">
            <v>NT</v>
          </cell>
          <cell r="P4846" t="str">
            <v>Y</v>
          </cell>
          <cell r="Q4846" t="str">
            <v>Y</v>
          </cell>
          <cell r="R4846" t="str">
            <v>Y</v>
          </cell>
        </row>
        <row r="4847">
          <cell r="C4847" t="str">
            <v>Serra Do Mar Tyrannulet</v>
          </cell>
          <cell r="D4847" t="str">
            <v>Phylloscartes difficilis</v>
          </cell>
          <cell r="E4847" t="str">
            <v>(Ihering &amp; Ihering, 1907)</v>
          </cell>
          <cell r="F4847" t="str">
            <v>R</v>
          </cell>
          <cell r="G4847" t="str">
            <v>NT</v>
          </cell>
          <cell r="P4847" t="str">
            <v>Y</v>
          </cell>
          <cell r="Q4847" t="str">
            <v>Y</v>
          </cell>
          <cell r="R4847" t="str">
            <v>Y</v>
          </cell>
        </row>
        <row r="4848">
          <cell r="C4848" t="str">
            <v>Alagoas Tyrannulet</v>
          </cell>
          <cell r="D4848" t="str">
            <v>Phylloscartes ceciliae</v>
          </cell>
          <cell r="E4848" t="str">
            <v>Teixeira, 1987</v>
          </cell>
          <cell r="F4848" t="str">
            <v>R</v>
          </cell>
          <cell r="G4848" t="str">
            <v>EN</v>
          </cell>
          <cell r="P4848" t="str">
            <v>Y</v>
          </cell>
          <cell r="Q4848" t="str">
            <v>Y</v>
          </cell>
          <cell r="R4848" t="str">
            <v>Y</v>
          </cell>
        </row>
        <row r="4849">
          <cell r="C4849" t="str">
            <v>Bahia Tyrannulet</v>
          </cell>
          <cell r="D4849" t="str">
            <v>Phylloscartes beckeri</v>
          </cell>
          <cell r="E4849" t="str">
            <v>Gonzaga &amp; Picheco, 1995</v>
          </cell>
          <cell r="F4849" t="str">
            <v>R</v>
          </cell>
          <cell r="G4849" t="str">
            <v>EN</v>
          </cell>
          <cell r="P4849" t="str">
            <v>Y</v>
          </cell>
        </row>
        <row r="4850">
          <cell r="C4850" t="str">
            <v>Mottle-cheeked Tyrannulet</v>
          </cell>
          <cell r="D4850" t="str">
            <v>Phylloscartes ventralis</v>
          </cell>
          <cell r="E4850" t="str">
            <v>(Temminck, 1824)</v>
          </cell>
          <cell r="F4850" t="str">
            <v>R</v>
          </cell>
          <cell r="G4850" t="str">
            <v>LC</v>
          </cell>
          <cell r="P4850" t="str">
            <v>Y</v>
          </cell>
          <cell r="Q4850" t="str">
            <v>Y</v>
          </cell>
          <cell r="R4850" t="str">
            <v>Y</v>
          </cell>
        </row>
        <row r="4851">
          <cell r="C4851" t="str">
            <v>Restinga Tyrannulet</v>
          </cell>
          <cell r="D4851" t="str">
            <v>Phylloscartes kronei</v>
          </cell>
          <cell r="E4851" t="str">
            <v>Willis &amp; Oniki, 1992</v>
          </cell>
          <cell r="F4851" t="str">
            <v>R</v>
          </cell>
          <cell r="G4851" t="str">
            <v>VU</v>
          </cell>
          <cell r="P4851" t="str">
            <v>Y</v>
          </cell>
          <cell r="R4851" t="str">
            <v>Y</v>
          </cell>
        </row>
        <row r="4852">
          <cell r="C4852" t="str">
            <v>Yellow-green Tyrannulet</v>
          </cell>
          <cell r="D4852" t="str">
            <v>Phylloscartes flavovirens</v>
          </cell>
          <cell r="E4852" t="str">
            <v>(Lawrence, 1862)</v>
          </cell>
          <cell r="F4852" t="str">
            <v>R</v>
          </cell>
          <cell r="G4852" t="str">
            <v>LC</v>
          </cell>
          <cell r="I4852" t="str">
            <v>Y</v>
          </cell>
          <cell r="Q4852" t="str">
            <v>Y</v>
          </cell>
          <cell r="R4852" t="str">
            <v>Y</v>
          </cell>
          <cell r="W4852" t="str">
            <v>Panamanian Tyrannulet (15)</v>
          </cell>
        </row>
        <row r="4853">
          <cell r="C4853" t="str">
            <v>Olive-green Tyrannulet</v>
          </cell>
          <cell r="D4853" t="str">
            <v>Phylloscartes virescens</v>
          </cell>
          <cell r="E4853" t="str">
            <v>Todd, 1925</v>
          </cell>
          <cell r="F4853" t="str">
            <v>R</v>
          </cell>
          <cell r="G4853" t="str">
            <v>LC</v>
          </cell>
          <cell r="P4853" t="str">
            <v>Y</v>
          </cell>
          <cell r="Q4853" t="str">
            <v>Y</v>
          </cell>
          <cell r="R4853" t="str">
            <v>Y</v>
          </cell>
          <cell r="W4853" t="str">
            <v>Guianan Tyrannulet (15)</v>
          </cell>
        </row>
        <row r="4854">
          <cell r="C4854" t="str">
            <v>Rufous-browed Tyrannulet</v>
          </cell>
          <cell r="D4854" t="str">
            <v>Phylloscartes superciliaris</v>
          </cell>
          <cell r="E4854" t="str">
            <v>(Sclater &amp; Salvin, 1868)</v>
          </cell>
          <cell r="F4854" t="str">
            <v>R</v>
          </cell>
          <cell r="G4854" t="str">
            <v>LC</v>
          </cell>
          <cell r="I4854" t="str">
            <v>Y</v>
          </cell>
          <cell r="P4854" t="str">
            <v>Y</v>
          </cell>
          <cell r="Q4854" t="str">
            <v>Y</v>
          </cell>
          <cell r="R4854" t="str">
            <v>Y</v>
          </cell>
        </row>
        <row r="4855">
          <cell r="C4855" t="str">
            <v>Bay-ringed Tyrannulet</v>
          </cell>
          <cell r="D4855" t="str">
            <v>Phylloscartes sylviolus</v>
          </cell>
          <cell r="E4855" t="str">
            <v>(Cabanis &amp; Heine, 1859)</v>
          </cell>
          <cell r="F4855" t="str">
            <v>R</v>
          </cell>
          <cell r="G4855" t="str">
            <v>NT</v>
          </cell>
          <cell r="P4855" t="str">
            <v>Y</v>
          </cell>
          <cell r="Q4855" t="str">
            <v>Y</v>
          </cell>
          <cell r="R4855" t="str">
            <v>Y</v>
          </cell>
        </row>
        <row r="4856">
          <cell r="C4856" t="str">
            <v>Streak-necked Flycatcher</v>
          </cell>
          <cell r="D4856" t="str">
            <v>Mionectes striaticollis</v>
          </cell>
          <cell r="E4856" t="str">
            <v>(D'Orbigny &amp; Lafresnaye, 1837)</v>
          </cell>
          <cell r="F4856" t="str">
            <v>R</v>
          </cell>
          <cell r="G4856" t="str">
            <v>LC</v>
          </cell>
          <cell r="P4856" t="str">
            <v>Y</v>
          </cell>
          <cell r="Q4856" t="str">
            <v>Y</v>
          </cell>
          <cell r="R4856" t="str">
            <v>Y</v>
          </cell>
        </row>
        <row r="4857">
          <cell r="C4857" t="str">
            <v>Olive-striped Flycatcher</v>
          </cell>
          <cell r="D4857" t="str">
            <v>Mionectes olivaceus</v>
          </cell>
          <cell r="E4857" t="str">
            <v>Lawrence, 1868</v>
          </cell>
          <cell r="F4857" t="str">
            <v>R</v>
          </cell>
          <cell r="G4857" t="str">
            <v>LC</v>
          </cell>
          <cell r="I4857" t="str">
            <v>Y</v>
          </cell>
          <cell r="P4857" t="str">
            <v>Y</v>
          </cell>
          <cell r="Q4857" t="str">
            <v>Y</v>
          </cell>
          <cell r="R4857" t="str">
            <v>Y</v>
          </cell>
        </row>
        <row r="4858">
          <cell r="C4858" t="str">
            <v>Ochre-bellied Flycatcher</v>
          </cell>
          <cell r="D4858" t="str">
            <v>Mionectes oleagineus</v>
          </cell>
          <cell r="E4858" t="str">
            <v>(Lichtenstein, 1823)</v>
          </cell>
          <cell r="F4858" t="str">
            <v>R</v>
          </cell>
          <cell r="G4858" t="str">
            <v>LC</v>
          </cell>
          <cell r="I4858" t="str">
            <v>Y</v>
          </cell>
          <cell r="P4858" t="str">
            <v>Y</v>
          </cell>
          <cell r="Q4858" t="str">
            <v>Y</v>
          </cell>
          <cell r="R4858" t="str">
            <v>Y</v>
          </cell>
        </row>
        <row r="4859">
          <cell r="C4859" t="str">
            <v>MacConnell's Flycatcher</v>
          </cell>
          <cell r="D4859" t="str">
            <v>Mionectes macconnelli</v>
          </cell>
          <cell r="E4859" t="str">
            <v>(Chubb, 1919)</v>
          </cell>
          <cell r="F4859" t="str">
            <v>R</v>
          </cell>
          <cell r="G4859" t="str">
            <v>LC</v>
          </cell>
          <cell r="P4859" t="str">
            <v>Y</v>
          </cell>
          <cell r="Q4859" t="str">
            <v>Y</v>
          </cell>
          <cell r="R4859" t="str">
            <v>Y</v>
          </cell>
          <cell r="W4859" t="str">
            <v>McConnell's Flycatcher (9); McConnell's Flycatcher (15)</v>
          </cell>
        </row>
        <row r="4860">
          <cell r="C4860" t="str">
            <v>Grey-hooded Flycatcher</v>
          </cell>
          <cell r="D4860" t="str">
            <v>Mionectes rufiventris</v>
          </cell>
          <cell r="E4860" t="str">
            <v>Cabanis, 1846</v>
          </cell>
          <cell r="F4860" t="str">
            <v>R</v>
          </cell>
          <cell r="G4860" t="str">
            <v>LC</v>
          </cell>
          <cell r="P4860" t="str">
            <v>Y</v>
          </cell>
          <cell r="Q4860" t="str">
            <v>Y</v>
          </cell>
          <cell r="R4860" t="str">
            <v>Y</v>
          </cell>
          <cell r="W4860" t="str">
            <v>Gray-hooded Flycatcher (9)</v>
          </cell>
        </row>
        <row r="4861">
          <cell r="C4861" t="str">
            <v>Rufous-breasted Flycatcher</v>
          </cell>
          <cell r="D4861" t="str">
            <v>Leptopogon rufipectus</v>
          </cell>
          <cell r="E4861" t="str">
            <v>(Lafresnaye, 1846)</v>
          </cell>
          <cell r="F4861" t="str">
            <v>R</v>
          </cell>
          <cell r="G4861" t="str">
            <v>LC</v>
          </cell>
          <cell r="P4861" t="str">
            <v>Y</v>
          </cell>
          <cell r="Q4861" t="str">
            <v>Y</v>
          </cell>
          <cell r="R4861" t="str">
            <v>Y</v>
          </cell>
        </row>
        <row r="4862">
          <cell r="C4862" t="str">
            <v>Inca Flycatcher</v>
          </cell>
          <cell r="D4862" t="str">
            <v>Leptopogon taczanowskii</v>
          </cell>
          <cell r="E4862" t="str">
            <v>Hellmayr, 1917</v>
          </cell>
          <cell r="F4862" t="str">
            <v>R</v>
          </cell>
          <cell r="G4862" t="str">
            <v>LC</v>
          </cell>
          <cell r="P4862" t="str">
            <v>Y</v>
          </cell>
          <cell r="Q4862" t="str">
            <v>Y</v>
          </cell>
          <cell r="R4862" t="str">
            <v>Y</v>
          </cell>
        </row>
        <row r="4863">
          <cell r="C4863" t="str">
            <v>Sepia-capped Flycatcher</v>
          </cell>
          <cell r="D4863" t="str">
            <v>Leptopogon amaurocephalus</v>
          </cell>
          <cell r="E4863" t="str">
            <v>Tschudi, 1846</v>
          </cell>
          <cell r="F4863" t="str">
            <v>R</v>
          </cell>
          <cell r="G4863" t="str">
            <v>LC</v>
          </cell>
          <cell r="I4863" t="str">
            <v>Y</v>
          </cell>
          <cell r="P4863" t="str">
            <v>Y</v>
          </cell>
          <cell r="Q4863" t="str">
            <v>Y</v>
          </cell>
          <cell r="R4863" t="str">
            <v>Y</v>
          </cell>
        </row>
        <row r="4864">
          <cell r="C4864" t="str">
            <v>Slaty-capped Flycatcher</v>
          </cell>
          <cell r="D4864" t="str">
            <v>Leptopogon superciliaris</v>
          </cell>
          <cell r="E4864" t="str">
            <v>Tschudi, 1844</v>
          </cell>
          <cell r="F4864" t="str">
            <v>R</v>
          </cell>
          <cell r="G4864" t="str">
            <v>LC</v>
          </cell>
          <cell r="I4864" t="str">
            <v>Y</v>
          </cell>
          <cell r="P4864" t="str">
            <v>Y</v>
          </cell>
          <cell r="Q4864" t="str">
            <v>Y</v>
          </cell>
          <cell r="R4864" t="str">
            <v>Y</v>
          </cell>
        </row>
        <row r="4865">
          <cell r="C4865" t="str">
            <v>Northern Scrub-flycatcher</v>
          </cell>
          <cell r="D4865" t="str">
            <v>Sublegatus arenarum</v>
          </cell>
          <cell r="E4865" t="str">
            <v>(Salvin, 1863)</v>
          </cell>
          <cell r="F4865" t="str">
            <v>R</v>
          </cell>
          <cell r="G4865" t="str">
            <v>LC</v>
          </cell>
          <cell r="I4865" t="str">
            <v>Y</v>
          </cell>
          <cell r="P4865" t="str">
            <v>Y</v>
          </cell>
          <cell r="Q4865" t="str">
            <v>Y</v>
          </cell>
          <cell r="R4865" t="str">
            <v>Y</v>
          </cell>
          <cell r="W4865" t="str">
            <v>Northern Scrub Flycatcher (15)</v>
          </cell>
        </row>
        <row r="4866">
          <cell r="C4866" t="str">
            <v>Todd's Scrub-flycatcher</v>
          </cell>
          <cell r="D4866" t="str">
            <v>Sublegatus obscurior</v>
          </cell>
          <cell r="E4866" t="str">
            <v>Todd, 1920</v>
          </cell>
          <cell r="F4866" t="str">
            <v>R</v>
          </cell>
          <cell r="G4866" t="str">
            <v>LC</v>
          </cell>
          <cell r="P4866" t="str">
            <v>Y</v>
          </cell>
          <cell r="Q4866" t="str">
            <v>Y</v>
          </cell>
          <cell r="R4866" t="str">
            <v>Y</v>
          </cell>
          <cell r="W4866" t="str">
            <v>Amazonian Scrub-Flycatcher (9); Amazonian Scrub Flycatcher (15)</v>
          </cell>
        </row>
        <row r="4867">
          <cell r="C4867" t="str">
            <v>Southern Scrub-flycatcher</v>
          </cell>
          <cell r="D4867" t="str">
            <v>Sublegatus modestus</v>
          </cell>
          <cell r="E4867" t="str">
            <v>(Wied, 1831)</v>
          </cell>
          <cell r="F4867" t="str">
            <v>R</v>
          </cell>
          <cell r="G4867" t="str">
            <v>LC</v>
          </cell>
          <cell r="P4867" t="str">
            <v>Y</v>
          </cell>
          <cell r="Q4867" t="str">
            <v>Y</v>
          </cell>
          <cell r="R4867" t="str">
            <v>Y</v>
          </cell>
          <cell r="W4867" t="str">
            <v>Southern Scrub Flycatcher (15)</v>
          </cell>
        </row>
        <row r="4868">
          <cell r="C4868" t="str">
            <v>Slender-billed Tyrannulet</v>
          </cell>
          <cell r="D4868" t="str">
            <v>Inezia tenuirostris</v>
          </cell>
          <cell r="E4868" t="str">
            <v>Cory, 1913</v>
          </cell>
          <cell r="F4868" t="str">
            <v>R</v>
          </cell>
          <cell r="G4868" t="str">
            <v>LC</v>
          </cell>
          <cell r="P4868" t="str">
            <v>Y</v>
          </cell>
          <cell r="Q4868" t="str">
            <v>Y</v>
          </cell>
          <cell r="R4868" t="str">
            <v>Y</v>
          </cell>
          <cell r="W4868" t="str">
            <v>Slender-billed Inezia (15)</v>
          </cell>
        </row>
        <row r="4869">
          <cell r="C4869" t="str">
            <v>Plain Tyrannulet</v>
          </cell>
          <cell r="D4869" t="str">
            <v>Inezia inornata</v>
          </cell>
          <cell r="E4869" t="str">
            <v>(Salvadori, 1897)</v>
          </cell>
          <cell r="F4869" t="str">
            <v>R</v>
          </cell>
          <cell r="G4869" t="str">
            <v>LC</v>
          </cell>
          <cell r="P4869" t="str">
            <v>Y</v>
          </cell>
          <cell r="Q4869" t="str">
            <v>Y</v>
          </cell>
          <cell r="R4869" t="str">
            <v>Y</v>
          </cell>
          <cell r="W4869" t="str">
            <v>Plain Inezia (15)</v>
          </cell>
        </row>
        <row r="4870">
          <cell r="D4870" t="str">
            <v>Inezia subflava</v>
          </cell>
          <cell r="E4870" t="str">
            <v>(Sclater &amp; Salvin, 1873)</v>
          </cell>
          <cell r="F4870" t="str">
            <v>NR</v>
          </cell>
          <cell r="G4870" t="str">
            <v>NR</v>
          </cell>
          <cell r="Q4870" t="str">
            <v>Y</v>
          </cell>
          <cell r="R4870" t="str">
            <v>Y</v>
          </cell>
          <cell r="X4870" t="str">
            <v>Inezia subflava (Sibley and Monroe 1990, 1993) has been split into I. subflava and I. caudata following SACC (2005).</v>
          </cell>
        </row>
        <row r="4871">
          <cell r="C4871" t="str">
            <v>Amazonian Tyrannulet</v>
          </cell>
          <cell r="D4871" t="str">
            <v>Inezia subflava</v>
          </cell>
          <cell r="E4871" t="str">
            <v>(Sclater &amp; Salvin, 1873)</v>
          </cell>
          <cell r="F4871" t="str">
            <v>R</v>
          </cell>
          <cell r="G4871" t="str">
            <v>LC</v>
          </cell>
          <cell r="P4871" t="str">
            <v>Y</v>
          </cell>
          <cell r="W4871" t="str">
            <v>Amazonian Inezia (15)</v>
          </cell>
          <cell r="X4871" t="str">
            <v>Inezia subflava (Sibley and Monroe 1990, 1993) has been split into I. subflava and I. caudata following SACC (2005).</v>
          </cell>
        </row>
        <row r="4872">
          <cell r="C4872" t="str">
            <v>Pale-tipped Tyrannulet</v>
          </cell>
          <cell r="D4872" t="str">
            <v>Inezia caudata</v>
          </cell>
          <cell r="E4872" t="str">
            <v>(Salvin, 1897)</v>
          </cell>
          <cell r="F4872" t="str">
            <v>R</v>
          </cell>
          <cell r="G4872" t="str">
            <v>LC</v>
          </cell>
          <cell r="P4872" t="str">
            <v>Y</v>
          </cell>
          <cell r="W4872" t="str">
            <v>Pale-tipped Inezia (15)</v>
          </cell>
          <cell r="X4872" t="str">
            <v>Inezia subflava (Sibley and Monroe 1990, 1993) has been split into I. subflava and I. caudata following SACC (2005).</v>
          </cell>
        </row>
        <row r="4873">
          <cell r="C4873" t="str">
            <v>Flavescent Flycatcher</v>
          </cell>
          <cell r="D4873" t="str">
            <v>Myiophobus flavicans</v>
          </cell>
          <cell r="E4873" t="str">
            <v>(Sclater, 1860)</v>
          </cell>
          <cell r="F4873" t="str">
            <v>R</v>
          </cell>
          <cell r="G4873" t="str">
            <v>LC</v>
          </cell>
          <cell r="P4873" t="str">
            <v>Y</v>
          </cell>
          <cell r="Q4873" t="str">
            <v>Y</v>
          </cell>
          <cell r="R4873" t="str">
            <v>Y</v>
          </cell>
        </row>
        <row r="4874">
          <cell r="C4874" t="str">
            <v>Orange-crested Flycatcher</v>
          </cell>
          <cell r="D4874" t="str">
            <v>Myiophobus phoenicomitra</v>
          </cell>
          <cell r="E4874" t="str">
            <v>(Taczanowski &amp; Berlepsch, 1885)</v>
          </cell>
          <cell r="F4874" t="str">
            <v>R</v>
          </cell>
          <cell r="G4874" t="str">
            <v>LC</v>
          </cell>
          <cell r="P4874" t="str">
            <v>Y</v>
          </cell>
          <cell r="Q4874" t="str">
            <v>Y</v>
          </cell>
          <cell r="R4874" t="str">
            <v>Y</v>
          </cell>
        </row>
        <row r="4875">
          <cell r="C4875" t="str">
            <v>Unadorned Flycatcher</v>
          </cell>
          <cell r="D4875" t="str">
            <v>Myiophobus inornatus</v>
          </cell>
          <cell r="E4875" t="str">
            <v>Carriker, 1932</v>
          </cell>
          <cell r="F4875" t="str">
            <v>R</v>
          </cell>
          <cell r="G4875" t="str">
            <v>LC</v>
          </cell>
          <cell r="P4875" t="str">
            <v>Y</v>
          </cell>
          <cell r="Q4875" t="str">
            <v>Y</v>
          </cell>
          <cell r="R4875" t="str">
            <v>Y</v>
          </cell>
        </row>
        <row r="4876">
          <cell r="C4876" t="str">
            <v>Roraiman Flycatcher</v>
          </cell>
          <cell r="D4876" t="str">
            <v>Myiophobus roraimae</v>
          </cell>
          <cell r="E4876" t="str">
            <v>(Salvin &amp; Godman, 1883)</v>
          </cell>
          <cell r="F4876" t="str">
            <v>R</v>
          </cell>
          <cell r="G4876" t="str">
            <v>LC</v>
          </cell>
          <cell r="P4876" t="str">
            <v>Y</v>
          </cell>
          <cell r="Q4876" t="str">
            <v>Y</v>
          </cell>
          <cell r="R4876" t="str">
            <v>Y</v>
          </cell>
        </row>
        <row r="4877">
          <cell r="C4877" t="str">
            <v>Handsome Flycatcher</v>
          </cell>
          <cell r="D4877" t="str">
            <v>Myiophobus pulcher</v>
          </cell>
          <cell r="E4877" t="str">
            <v>(Sclater, 1860)</v>
          </cell>
          <cell r="F4877" t="str">
            <v>R</v>
          </cell>
          <cell r="G4877" t="str">
            <v>LC</v>
          </cell>
          <cell r="P4877" t="str">
            <v>Y</v>
          </cell>
          <cell r="Q4877" t="str">
            <v>Y</v>
          </cell>
          <cell r="R4877" t="str">
            <v>Y</v>
          </cell>
        </row>
        <row r="4878">
          <cell r="C4878" t="str">
            <v>Orange-banded Flycatcher</v>
          </cell>
          <cell r="D4878" t="str">
            <v>Myiophobus lintoni</v>
          </cell>
          <cell r="E4878" t="str">
            <v>Meyer de Schauensee, 1951</v>
          </cell>
          <cell r="F4878" t="str">
            <v>R</v>
          </cell>
          <cell r="G4878" t="str">
            <v>NT</v>
          </cell>
          <cell r="P4878" t="str">
            <v>Y</v>
          </cell>
          <cell r="Q4878" t="str">
            <v>Y</v>
          </cell>
          <cell r="R4878" t="str">
            <v>Y</v>
          </cell>
        </row>
        <row r="4879">
          <cell r="C4879" t="str">
            <v>Ochraceous-breasted Flycatcher</v>
          </cell>
          <cell r="D4879" t="str">
            <v>Myiophobus ochraceiventris</v>
          </cell>
          <cell r="E4879" t="str">
            <v>(Cabanis, 1873)</v>
          </cell>
          <cell r="F4879" t="str">
            <v>R</v>
          </cell>
          <cell r="G4879" t="str">
            <v>LC</v>
          </cell>
          <cell r="P4879" t="str">
            <v>Y</v>
          </cell>
          <cell r="Q4879" t="str">
            <v>Y</v>
          </cell>
          <cell r="R4879" t="str">
            <v>Y</v>
          </cell>
        </row>
        <row r="4880">
          <cell r="C4880" t="str">
            <v>Bran-coloured Flycatcher</v>
          </cell>
          <cell r="D4880" t="str">
            <v>Myiophobus fasciatus</v>
          </cell>
          <cell r="E4880" t="str">
            <v>(Müller, 1776)</v>
          </cell>
          <cell r="F4880" t="str">
            <v>R</v>
          </cell>
          <cell r="G4880" t="str">
            <v>LC</v>
          </cell>
          <cell r="I4880" t="str">
            <v>Y</v>
          </cell>
          <cell r="P4880" t="str">
            <v>Y</v>
          </cell>
          <cell r="Q4880" t="str">
            <v>Y</v>
          </cell>
          <cell r="R4880" t="str">
            <v>Y</v>
          </cell>
          <cell r="W4880" t="str">
            <v>Bran-colored Flycatcher (2); Bran-colored Flycatcher (9); Bran-colored Flycatcher (10); Bran-colored Flycatcher (11); Bran-colored Flycatcher (15)</v>
          </cell>
        </row>
        <row r="4881">
          <cell r="C4881" t="str">
            <v>Olive-chested Flycatcher</v>
          </cell>
          <cell r="D4881" t="str">
            <v>Myiophobus cryptoxanthus</v>
          </cell>
          <cell r="E4881" t="str">
            <v>(Sclater, 1860)</v>
          </cell>
          <cell r="F4881" t="str">
            <v>R</v>
          </cell>
          <cell r="G4881" t="str">
            <v>LC</v>
          </cell>
          <cell r="P4881" t="str">
            <v>Y</v>
          </cell>
          <cell r="Q4881" t="str">
            <v>Y</v>
          </cell>
          <cell r="R4881" t="str">
            <v>Y</v>
          </cell>
        </row>
        <row r="4882">
          <cell r="C4882" t="str">
            <v>Ornate Flycatcher</v>
          </cell>
          <cell r="D4882" t="str">
            <v>Myiotriccus ornatus</v>
          </cell>
          <cell r="E4882" t="str">
            <v>(Lafresnaye, 1853)</v>
          </cell>
          <cell r="F4882" t="str">
            <v>R</v>
          </cell>
          <cell r="G4882" t="str">
            <v>LC</v>
          </cell>
          <cell r="P4882" t="str">
            <v>Y</v>
          </cell>
          <cell r="Q4882" t="str">
            <v>Y</v>
          </cell>
          <cell r="R4882" t="str">
            <v>Y</v>
          </cell>
        </row>
        <row r="4883">
          <cell r="C4883" t="str">
            <v>Many-coloured Rush-tyrant</v>
          </cell>
          <cell r="D4883" t="str">
            <v>Tachuris rubrigastra</v>
          </cell>
          <cell r="E4883" t="str">
            <v>(Vieillot, 1817)</v>
          </cell>
          <cell r="F4883" t="str">
            <v>R</v>
          </cell>
          <cell r="G4883" t="str">
            <v>LC</v>
          </cell>
          <cell r="P4883" t="str">
            <v>Y</v>
          </cell>
          <cell r="Q4883" t="str">
            <v>Y</v>
          </cell>
          <cell r="R4883" t="str">
            <v>Y</v>
          </cell>
          <cell r="W4883" t="str">
            <v>Many-colored Rush-Tyrant (9); Many-colored Rush-Tyrant (10); Many-colored Rush-Tyrant (11); Many-colored Rush Tyrant (15)</v>
          </cell>
        </row>
        <row r="4884">
          <cell r="C4884" t="str">
            <v>Sharp-tailed Tyrant</v>
          </cell>
          <cell r="D4884" t="str">
            <v>Culicivora caudacuta</v>
          </cell>
          <cell r="E4884" t="str">
            <v>(Vieillot, 1818)</v>
          </cell>
          <cell r="F4884" t="str">
            <v>R</v>
          </cell>
          <cell r="G4884" t="str">
            <v>VU</v>
          </cell>
          <cell r="P4884" t="str">
            <v>Y</v>
          </cell>
          <cell r="Q4884" t="str">
            <v>Y</v>
          </cell>
          <cell r="R4884" t="str">
            <v>Y</v>
          </cell>
          <cell r="W4884" t="str">
            <v>Sharp-tailed Grass-Tyrant (10); Sharp-tailed Grass-Tyrant (11); Sharp-tailed Grass Tyrant (15)</v>
          </cell>
        </row>
        <row r="4885">
          <cell r="C4885" t="str">
            <v>Snethlage's Tody-tyrant</v>
          </cell>
          <cell r="D4885" t="str">
            <v>Hemitriccus minor</v>
          </cell>
          <cell r="E4885" t="str">
            <v>(Snethlage, 1907)</v>
          </cell>
          <cell r="F4885" t="str">
            <v>R</v>
          </cell>
          <cell r="G4885" t="str">
            <v>LC</v>
          </cell>
          <cell r="P4885" t="str">
            <v>Y</v>
          </cell>
          <cell r="Q4885" t="str">
            <v>Y</v>
          </cell>
          <cell r="R4885" t="str">
            <v>Y</v>
          </cell>
        </row>
        <row r="4886">
          <cell r="C4886" t="str">
            <v>Boat-billed Tody-tyrant</v>
          </cell>
          <cell r="D4886" t="str">
            <v>Hemitriccus josephinae</v>
          </cell>
          <cell r="E4886" t="str">
            <v>(Chubb, 1914)</v>
          </cell>
          <cell r="F4886" t="str">
            <v>R</v>
          </cell>
          <cell r="G4886" t="str">
            <v>LC</v>
          </cell>
          <cell r="P4886" t="str">
            <v>Y</v>
          </cell>
          <cell r="Q4886" t="str">
            <v>Y</v>
          </cell>
          <cell r="R4886" t="str">
            <v>Y</v>
          </cell>
        </row>
        <row r="4887">
          <cell r="C4887" t="str">
            <v>Flammulated Bamboo-tyrant</v>
          </cell>
          <cell r="D4887" t="str">
            <v>Hemitriccus flammulatus</v>
          </cell>
          <cell r="E4887" t="str">
            <v>Berlepsch, 1901</v>
          </cell>
          <cell r="F4887" t="str">
            <v>R</v>
          </cell>
          <cell r="G4887" t="str">
            <v>LC</v>
          </cell>
          <cell r="P4887" t="str">
            <v>Y</v>
          </cell>
          <cell r="Q4887" t="str">
            <v>Y</v>
          </cell>
          <cell r="R4887" t="str">
            <v>Y</v>
          </cell>
          <cell r="W4887" t="str">
            <v>Flammulated Pygmy-Tyrant (9); Flammulated Bamboo Tyrant (15)</v>
          </cell>
        </row>
        <row r="4888">
          <cell r="C4888" t="str">
            <v>Drab-breasted Bamboo-tyrant</v>
          </cell>
          <cell r="D4888" t="str">
            <v>Hemitriccus diops</v>
          </cell>
          <cell r="E4888" t="str">
            <v>(Temminck, 1822)</v>
          </cell>
          <cell r="F4888" t="str">
            <v>R</v>
          </cell>
          <cell r="G4888" t="str">
            <v>LC</v>
          </cell>
          <cell r="P4888" t="str">
            <v>Y</v>
          </cell>
          <cell r="Q4888" t="str">
            <v>Y</v>
          </cell>
          <cell r="R4888" t="str">
            <v>Y</v>
          </cell>
          <cell r="W4888" t="str">
            <v>Drab-breasted Pygmy-Tyrant (9); Drab-breasted Bamboo Tyrant (15)</v>
          </cell>
        </row>
        <row r="4889">
          <cell r="C4889" t="str">
            <v>Brown-breasted Bamboo-tyrant</v>
          </cell>
          <cell r="D4889" t="str">
            <v>Hemitriccus obsoletus</v>
          </cell>
          <cell r="E4889" t="str">
            <v>(Ribeiro, 1906)</v>
          </cell>
          <cell r="F4889" t="str">
            <v>R</v>
          </cell>
          <cell r="G4889" t="str">
            <v>LC</v>
          </cell>
          <cell r="P4889" t="str">
            <v>Y</v>
          </cell>
          <cell r="Q4889" t="str">
            <v>Y</v>
          </cell>
          <cell r="R4889" t="str">
            <v>Y</v>
          </cell>
          <cell r="W4889" t="str">
            <v>Brown-breasted Pygmy-Tyrant (9); Brown-breasted Bamboo Tyrant (15)</v>
          </cell>
        </row>
        <row r="4890">
          <cell r="D4890" t="str">
            <v>Hemitriccus zosterops</v>
          </cell>
          <cell r="E4890" t="str">
            <v>(Pelzeln, 1868)</v>
          </cell>
          <cell r="F4890" t="str">
            <v>NR</v>
          </cell>
          <cell r="G4890" t="str">
            <v>NR</v>
          </cell>
          <cell r="Q4890" t="str">
            <v>Y</v>
          </cell>
          <cell r="R4890" t="str">
            <v>Y</v>
          </cell>
          <cell r="X4890" t="str">
            <v>Hemitriccus zosterops (Sibley and Monroe 1990, 1993) has been split into H. zosterops and H. griseipectus following SACC (2005).</v>
          </cell>
        </row>
        <row r="4891">
          <cell r="C4891" t="str">
            <v>White-eyed Tody-tyrant</v>
          </cell>
          <cell r="D4891" t="str">
            <v>Hemitriccus zosterops</v>
          </cell>
          <cell r="E4891" t="str">
            <v>(Pelzeln, 1868)</v>
          </cell>
          <cell r="F4891" t="str">
            <v>R</v>
          </cell>
          <cell r="G4891" t="str">
            <v>LC</v>
          </cell>
          <cell r="P4891" t="str">
            <v>Y</v>
          </cell>
          <cell r="X4891" t="str">
            <v>Hemitriccus zosterops (Sibley and Monroe 1990, 1993) has been split into H. zosterops and H. griseipectus following SACC (2005).</v>
          </cell>
        </row>
        <row r="4892">
          <cell r="C4892" t="str">
            <v>White-bellied Tody-tyrant</v>
          </cell>
          <cell r="D4892" t="str">
            <v>Hemitriccus griseipectus</v>
          </cell>
          <cell r="E4892" t="str">
            <v>(E. Snethlage, 1907)</v>
          </cell>
          <cell r="F4892" t="str">
            <v>R</v>
          </cell>
          <cell r="G4892" t="str">
            <v>LC</v>
          </cell>
          <cell r="P4892" t="str">
            <v>Y</v>
          </cell>
          <cell r="W4892" t="str">
            <v>White-bellied Tody-Tyrant  (9)</v>
          </cell>
          <cell r="X4892" t="str">
            <v>Hemitriccus zosterops (Sibley and Monroe 1990, 1993) has been split into H. zosterops and H. griseipectus following SACC (2005).</v>
          </cell>
        </row>
        <row r="4893">
          <cell r="C4893" t="str">
            <v>Zimmer's Tody-tyrant</v>
          </cell>
          <cell r="D4893" t="str">
            <v>Hemitriccus minimus</v>
          </cell>
          <cell r="E4893" t="str">
            <v>(Zimmer, 1940)</v>
          </cell>
          <cell r="F4893" t="str">
            <v>R</v>
          </cell>
          <cell r="G4893" t="str">
            <v>LC</v>
          </cell>
          <cell r="P4893" t="str">
            <v>Y</v>
          </cell>
          <cell r="Q4893" t="str">
            <v>Y</v>
          </cell>
          <cell r="R4893" t="str">
            <v>Y</v>
          </cell>
          <cell r="V4893" t="str">
            <v>Hemitriccus aenigma (10)</v>
          </cell>
          <cell r="W4893" t="str">
            <v>Dwarf Tody-Tyrant (11)</v>
          </cell>
        </row>
        <row r="4894">
          <cell r="C4894" t="str">
            <v>Eye-ringed Tody-tyrant</v>
          </cell>
          <cell r="D4894" t="str">
            <v>Hemitriccus orbitatus</v>
          </cell>
          <cell r="E4894" t="str">
            <v>(Wied, 1831)</v>
          </cell>
          <cell r="F4894" t="str">
            <v>R</v>
          </cell>
          <cell r="G4894" t="str">
            <v>NT</v>
          </cell>
          <cell r="P4894" t="str">
            <v>Y</v>
          </cell>
          <cell r="Q4894" t="str">
            <v>Y</v>
          </cell>
          <cell r="R4894" t="str">
            <v>Y</v>
          </cell>
        </row>
        <row r="4895">
          <cell r="C4895" t="str">
            <v>Johannes's Tody-tyrant</v>
          </cell>
          <cell r="D4895" t="str">
            <v>Hemitriccus iohannis</v>
          </cell>
          <cell r="E4895" t="str">
            <v>(Snethlage, 1907)</v>
          </cell>
          <cell r="F4895" t="str">
            <v>R</v>
          </cell>
          <cell r="G4895" t="str">
            <v>LC</v>
          </cell>
          <cell r="P4895" t="str">
            <v>Y</v>
          </cell>
          <cell r="Q4895" t="str">
            <v>Y</v>
          </cell>
          <cell r="R4895" t="str">
            <v>Y</v>
          </cell>
        </row>
        <row r="4896">
          <cell r="C4896" t="str">
            <v>Stripe-necked Tody-tyrant</v>
          </cell>
          <cell r="D4896" t="str">
            <v>Hemitriccus striaticollis</v>
          </cell>
          <cell r="E4896" t="str">
            <v>(Lafresnaye, 1853)</v>
          </cell>
          <cell r="F4896" t="str">
            <v>R</v>
          </cell>
          <cell r="G4896" t="str">
            <v>LC</v>
          </cell>
          <cell r="P4896" t="str">
            <v>Y</v>
          </cell>
          <cell r="Q4896" t="str">
            <v>Y</v>
          </cell>
          <cell r="R4896" t="str">
            <v>Y</v>
          </cell>
        </row>
        <row r="4897">
          <cell r="C4897" t="str">
            <v>Hangnest Tody-tyrant</v>
          </cell>
          <cell r="D4897" t="str">
            <v>Hemitriccus nidipendulus</v>
          </cell>
          <cell r="E4897" t="str">
            <v>(Wied, 1831)</v>
          </cell>
          <cell r="F4897" t="str">
            <v>R</v>
          </cell>
          <cell r="G4897" t="str">
            <v>LC</v>
          </cell>
          <cell r="P4897" t="str">
            <v>Y</v>
          </cell>
          <cell r="Q4897" t="str">
            <v>Y</v>
          </cell>
          <cell r="R4897" t="str">
            <v>Y</v>
          </cell>
        </row>
        <row r="4898">
          <cell r="C4898" t="str">
            <v>Yungas Tody-tyrant</v>
          </cell>
          <cell r="D4898" t="str">
            <v>Hemitriccus spodiops</v>
          </cell>
          <cell r="E4898" t="str">
            <v>(Berlepsch, 1901)</v>
          </cell>
          <cell r="F4898" t="str">
            <v>R</v>
          </cell>
          <cell r="G4898" t="str">
            <v>LC</v>
          </cell>
          <cell r="P4898" t="str">
            <v>Y</v>
          </cell>
          <cell r="Q4898" t="str">
            <v>Y</v>
          </cell>
          <cell r="R4898" t="str">
            <v>Y</v>
          </cell>
        </row>
        <row r="4899">
          <cell r="C4899" t="str">
            <v>Pearly-vented Tody-tyrant</v>
          </cell>
          <cell r="D4899" t="str">
            <v>Hemitriccus margaritaceiventer</v>
          </cell>
          <cell r="E4899" t="str">
            <v>(D'Orbigny &amp; Lafresnaye, 1837)</v>
          </cell>
          <cell r="F4899" t="str">
            <v>R</v>
          </cell>
          <cell r="G4899" t="str">
            <v>LC</v>
          </cell>
          <cell r="P4899" t="str">
            <v>Y</v>
          </cell>
          <cell r="Q4899" t="str">
            <v>Y</v>
          </cell>
          <cell r="R4899" t="str">
            <v>Y</v>
          </cell>
        </row>
        <row r="4900">
          <cell r="C4900" t="str">
            <v>Pelzeln's Tody-tyrant</v>
          </cell>
          <cell r="D4900" t="str">
            <v>Hemitriccus inornatus</v>
          </cell>
          <cell r="E4900" t="str">
            <v>(Pelzeln, 1868)</v>
          </cell>
          <cell r="F4900" t="str">
            <v>R</v>
          </cell>
          <cell r="G4900" t="str">
            <v>LC</v>
          </cell>
          <cell r="P4900" t="str">
            <v>Y</v>
          </cell>
          <cell r="Q4900" t="str">
            <v>Y</v>
          </cell>
          <cell r="R4900" t="str">
            <v>Y</v>
          </cell>
        </row>
        <row r="4901">
          <cell r="C4901" t="str">
            <v>Black-throated Tody-tyrant</v>
          </cell>
          <cell r="D4901" t="str">
            <v>Hemitriccus granadensis</v>
          </cell>
          <cell r="E4901" t="str">
            <v>(Hartlaub, 1843)</v>
          </cell>
          <cell r="F4901" t="str">
            <v>R</v>
          </cell>
          <cell r="G4901" t="str">
            <v>LC</v>
          </cell>
          <cell r="P4901" t="str">
            <v>Y</v>
          </cell>
          <cell r="Q4901" t="str">
            <v>Y</v>
          </cell>
          <cell r="R4901" t="str">
            <v>Y</v>
          </cell>
        </row>
        <row r="4902">
          <cell r="C4902" t="str">
            <v>Buff-throated Tody-tyrant</v>
          </cell>
          <cell r="D4902" t="str">
            <v>Hemitriccus rufigularis</v>
          </cell>
          <cell r="E4902" t="str">
            <v>(Cabanis, 1873)</v>
          </cell>
          <cell r="F4902" t="str">
            <v>R</v>
          </cell>
          <cell r="G4902" t="str">
            <v>NT</v>
          </cell>
          <cell r="P4902" t="str">
            <v>Y</v>
          </cell>
          <cell r="Q4902" t="str">
            <v>Y</v>
          </cell>
          <cell r="R4902" t="str">
            <v>Y</v>
          </cell>
        </row>
        <row r="4903">
          <cell r="C4903" t="str">
            <v>Cinnamon-breasted Tody-tyrant</v>
          </cell>
          <cell r="D4903" t="str">
            <v>Hemitriccus cinnamomeipectus</v>
          </cell>
          <cell r="E4903" t="str">
            <v>Fitzpatrick &amp; O'Neill, 1979</v>
          </cell>
          <cell r="F4903" t="str">
            <v>R</v>
          </cell>
          <cell r="G4903" t="str">
            <v>NT</v>
          </cell>
          <cell r="P4903" t="str">
            <v>Y</v>
          </cell>
          <cell r="Q4903" t="str">
            <v>Y</v>
          </cell>
          <cell r="R4903" t="str">
            <v>Y</v>
          </cell>
        </row>
        <row r="4904">
          <cell r="C4904" t="str">
            <v>Buff-breasted Tody-tyrant</v>
          </cell>
          <cell r="D4904" t="str">
            <v>Hemitriccus mirandae</v>
          </cell>
          <cell r="E4904" t="str">
            <v>(Snethlage, 1925)</v>
          </cell>
          <cell r="F4904" t="str">
            <v>R</v>
          </cell>
          <cell r="G4904" t="str">
            <v>VU</v>
          </cell>
          <cell r="P4904" t="str">
            <v>Y</v>
          </cell>
          <cell r="Q4904" t="str">
            <v>Y</v>
          </cell>
          <cell r="R4904" t="str">
            <v>Y</v>
          </cell>
        </row>
        <row r="4905">
          <cell r="C4905" t="str">
            <v>Kaempfer's Tody-tyrant</v>
          </cell>
          <cell r="D4905" t="str">
            <v>Hemitriccus kaempferi</v>
          </cell>
          <cell r="E4905" t="str">
            <v>(Zimmer, 1953)</v>
          </cell>
          <cell r="F4905" t="str">
            <v>R</v>
          </cell>
          <cell r="G4905" t="str">
            <v>EN</v>
          </cell>
          <cell r="P4905" t="str">
            <v>Y</v>
          </cell>
          <cell r="Q4905" t="str">
            <v>Y</v>
          </cell>
          <cell r="R4905" t="str">
            <v>Y</v>
          </cell>
        </row>
        <row r="4906">
          <cell r="C4906" t="str">
            <v>Fork-tailed Pygmy-tyrant</v>
          </cell>
          <cell r="D4906" t="str">
            <v>Hemitriccus furcatus</v>
          </cell>
          <cell r="E4906" t="str">
            <v>(Lafresnaye, 1846)</v>
          </cell>
          <cell r="F4906" t="str">
            <v>R</v>
          </cell>
          <cell r="G4906" t="str">
            <v>VU</v>
          </cell>
          <cell r="P4906" t="str">
            <v>Y</v>
          </cell>
          <cell r="Q4906" t="str">
            <v>Y</v>
          </cell>
          <cell r="R4906" t="str">
            <v>Y</v>
          </cell>
          <cell r="W4906" t="str">
            <v>Fork-tailed Tody-Tyrant (10); Fork-tailed Tody-Tyrant (11); Fork-tailed Tody-Tyrant (15)</v>
          </cell>
        </row>
        <row r="4907">
          <cell r="C4907" t="str">
            <v>White-bellied Pygmy-tyrant</v>
          </cell>
          <cell r="D4907" t="str">
            <v>Myiornis albiventris</v>
          </cell>
          <cell r="E4907" t="str">
            <v>(Berlepsch &amp; Stolzmann, 1894)</v>
          </cell>
          <cell r="F4907" t="str">
            <v>R</v>
          </cell>
          <cell r="G4907" t="str">
            <v>LC</v>
          </cell>
          <cell r="P4907" t="str">
            <v>Y</v>
          </cell>
          <cell r="Q4907" t="str">
            <v>Y</v>
          </cell>
          <cell r="R4907" t="str">
            <v>Y</v>
          </cell>
          <cell r="W4907" t="str">
            <v>White-bellied Pygmy Tyrant (15)</v>
          </cell>
        </row>
        <row r="4908">
          <cell r="C4908" t="str">
            <v>Eared Pygmy-tyrant</v>
          </cell>
          <cell r="D4908" t="str">
            <v>Myiornis auricularis</v>
          </cell>
          <cell r="E4908" t="str">
            <v>(Vieillot, 1818)</v>
          </cell>
          <cell r="F4908" t="str">
            <v>R</v>
          </cell>
          <cell r="G4908" t="str">
            <v>LC</v>
          </cell>
          <cell r="P4908" t="str">
            <v>Y</v>
          </cell>
          <cell r="Q4908" t="str">
            <v>Y</v>
          </cell>
          <cell r="R4908" t="str">
            <v>Y</v>
          </cell>
          <cell r="W4908" t="str">
            <v>Eared Pygmy Tyrant (15)</v>
          </cell>
        </row>
        <row r="4909">
          <cell r="C4909" t="str">
            <v>Black-capped Pygmy-tyrant</v>
          </cell>
          <cell r="D4909" t="str">
            <v>Myiornis atricapillus</v>
          </cell>
          <cell r="E4909" t="str">
            <v>(Lawrence, 1875)</v>
          </cell>
          <cell r="F4909" t="str">
            <v>R</v>
          </cell>
          <cell r="G4909" t="str">
            <v>LC</v>
          </cell>
          <cell r="I4909" t="str">
            <v>Y</v>
          </cell>
          <cell r="P4909" t="str">
            <v>Y</v>
          </cell>
          <cell r="Q4909" t="str">
            <v>Y</v>
          </cell>
          <cell r="R4909" t="str">
            <v>Y</v>
          </cell>
          <cell r="W4909" t="str">
            <v>Black-capped Pygmy Tyrant (15)</v>
          </cell>
        </row>
        <row r="4910">
          <cell r="C4910" t="str">
            <v>Short-tailed Pygmy-tyrant</v>
          </cell>
          <cell r="D4910" t="str">
            <v>Myiornis ecaudatus</v>
          </cell>
          <cell r="E4910" t="str">
            <v>(D'Orbigny &amp; Lafresnaye, 1837)</v>
          </cell>
          <cell r="F4910" t="str">
            <v>R</v>
          </cell>
          <cell r="G4910" t="str">
            <v>LC</v>
          </cell>
          <cell r="P4910" t="str">
            <v>Y</v>
          </cell>
          <cell r="Q4910" t="str">
            <v>Y</v>
          </cell>
          <cell r="R4910" t="str">
            <v>Y</v>
          </cell>
          <cell r="W4910" t="str">
            <v>Short-tailed Pygmy Tyrant (15)</v>
          </cell>
        </row>
        <row r="4911">
          <cell r="C4911" t="str">
            <v>Northern Bentbill</v>
          </cell>
          <cell r="D4911" t="str">
            <v>Oncostoma cinereigulare</v>
          </cell>
          <cell r="E4911" t="str">
            <v>(Sclater, 1857)</v>
          </cell>
          <cell r="F4911" t="str">
            <v>R</v>
          </cell>
          <cell r="G4911" t="str">
            <v>LC</v>
          </cell>
          <cell r="I4911" t="str">
            <v>Y</v>
          </cell>
          <cell r="P4911" t="str">
            <v>Y</v>
          </cell>
          <cell r="Q4911" t="str">
            <v>Y</v>
          </cell>
          <cell r="R4911" t="str">
            <v>Y</v>
          </cell>
        </row>
        <row r="4912">
          <cell r="C4912" t="str">
            <v>Southern Bentbill</v>
          </cell>
          <cell r="D4912" t="str">
            <v>Oncostoma olivaceum</v>
          </cell>
          <cell r="E4912" t="str">
            <v>(Lawrence, 1862)</v>
          </cell>
          <cell r="F4912" t="str">
            <v>R</v>
          </cell>
          <cell r="G4912" t="str">
            <v>LC</v>
          </cell>
          <cell r="I4912" t="str">
            <v>Y</v>
          </cell>
          <cell r="P4912" t="str">
            <v>Y</v>
          </cell>
          <cell r="Q4912" t="str">
            <v>Y</v>
          </cell>
          <cell r="R4912" t="str">
            <v>Y</v>
          </cell>
        </row>
        <row r="4913">
          <cell r="C4913" t="str">
            <v>Scale-crested Pygmy-tyrant</v>
          </cell>
          <cell r="D4913" t="str">
            <v>Lophotriccus pileatus</v>
          </cell>
          <cell r="E4913" t="str">
            <v>(Tschudi, 1844)</v>
          </cell>
          <cell r="F4913" t="str">
            <v>R</v>
          </cell>
          <cell r="G4913" t="str">
            <v>LC</v>
          </cell>
          <cell r="I4913" t="str">
            <v>Y</v>
          </cell>
          <cell r="P4913" t="str">
            <v>Y</v>
          </cell>
          <cell r="Q4913" t="str">
            <v>Y</v>
          </cell>
          <cell r="R4913" t="str">
            <v>Y</v>
          </cell>
          <cell r="W4913" t="str">
            <v>Scale-crested Pygmy Tyrant (15)</v>
          </cell>
        </row>
        <row r="4914">
          <cell r="C4914" t="str">
            <v>Double-banded Pygmy-tyrant</v>
          </cell>
          <cell r="D4914" t="str">
            <v>Lophotriccus vitiosus</v>
          </cell>
          <cell r="E4914" t="str">
            <v>(Bangs &amp; Penard, 1921)</v>
          </cell>
          <cell r="F4914" t="str">
            <v>R</v>
          </cell>
          <cell r="G4914" t="str">
            <v>LC</v>
          </cell>
          <cell r="P4914" t="str">
            <v>Y</v>
          </cell>
          <cell r="Q4914" t="str">
            <v>Y</v>
          </cell>
          <cell r="R4914" t="str">
            <v>Y</v>
          </cell>
          <cell r="W4914" t="str">
            <v>Double-banded Pygmy Tyrant (15)</v>
          </cell>
        </row>
        <row r="4915">
          <cell r="C4915" t="str">
            <v>Long-crested Pygmy-tyrant</v>
          </cell>
          <cell r="D4915" t="str">
            <v>Lophotriccus eulophotes</v>
          </cell>
          <cell r="E4915" t="str">
            <v>Todd, 1925</v>
          </cell>
          <cell r="F4915" t="str">
            <v>R</v>
          </cell>
          <cell r="G4915" t="str">
            <v>LC</v>
          </cell>
          <cell r="P4915" t="str">
            <v>Y</v>
          </cell>
          <cell r="Q4915" t="str">
            <v>Y</v>
          </cell>
          <cell r="R4915" t="str">
            <v>Y</v>
          </cell>
          <cell r="W4915" t="str">
            <v>Long-crested Pygmy Tyrant (15)</v>
          </cell>
        </row>
        <row r="4916">
          <cell r="C4916" t="str">
            <v>Helmeted Pygmy-tyrant</v>
          </cell>
          <cell r="D4916" t="str">
            <v>Lophotriccus galeatus</v>
          </cell>
          <cell r="E4916" t="str">
            <v>(Boddaert, 1783)</v>
          </cell>
          <cell r="F4916" t="str">
            <v>R</v>
          </cell>
          <cell r="G4916" t="str">
            <v>LC</v>
          </cell>
          <cell r="P4916" t="str">
            <v>Y</v>
          </cell>
          <cell r="Q4916" t="str">
            <v>Y</v>
          </cell>
          <cell r="R4916" t="str">
            <v>Y</v>
          </cell>
          <cell r="W4916" t="str">
            <v>Helmeted Pygmy Tyrant (15)</v>
          </cell>
        </row>
        <row r="4917">
          <cell r="C4917" t="str">
            <v>Pale-eyed Pygmy-tyrant</v>
          </cell>
          <cell r="D4917" t="str">
            <v>Atalotriccus pilaris</v>
          </cell>
          <cell r="E4917" t="str">
            <v>(Cabanis, 1847)</v>
          </cell>
          <cell r="F4917" t="str">
            <v>R</v>
          </cell>
          <cell r="G4917" t="str">
            <v>LC</v>
          </cell>
          <cell r="I4917" t="str">
            <v>Y</v>
          </cell>
          <cell r="P4917" t="str">
            <v>Y</v>
          </cell>
          <cell r="Q4917" t="str">
            <v>Y</v>
          </cell>
          <cell r="R4917" t="str">
            <v>Y</v>
          </cell>
          <cell r="V4917" t="str">
            <v>Lophotriccus pilaris (2)</v>
          </cell>
        </row>
        <row r="4918">
          <cell r="C4918" t="str">
            <v>Rufous-crowned Tody-flycatcher</v>
          </cell>
          <cell r="D4918" t="str">
            <v>Poecilotriccus ruficeps</v>
          </cell>
          <cell r="E4918" t="str">
            <v>(Kaup, 1852)</v>
          </cell>
          <cell r="F4918" t="str">
            <v>R</v>
          </cell>
          <cell r="G4918" t="str">
            <v>LC</v>
          </cell>
          <cell r="P4918" t="str">
            <v>Y</v>
          </cell>
          <cell r="Q4918" t="str">
            <v>Y</v>
          </cell>
          <cell r="R4918" t="str">
            <v>Y</v>
          </cell>
          <cell r="W4918" t="str">
            <v>Rufous-crowned Tody-Tyrant (10); Rufous-crowned Tody-Tyrant (11)</v>
          </cell>
        </row>
        <row r="4919">
          <cell r="C4919" t="str">
            <v>Lulu's Tody-flycatcher</v>
          </cell>
          <cell r="D4919" t="str">
            <v>Poecilotriccus luluae</v>
          </cell>
          <cell r="E4919" t="str">
            <v>Johnson &amp; Jones, 2001</v>
          </cell>
          <cell r="F4919" t="str">
            <v>R</v>
          </cell>
          <cell r="G4919" t="str">
            <v>VU</v>
          </cell>
          <cell r="P4919" t="str">
            <v>Y</v>
          </cell>
          <cell r="R4919" t="str">
            <v>Y</v>
          </cell>
          <cell r="V4919" t="str">
            <v>Poecilotriccus sp.nov. (11)</v>
          </cell>
        </row>
        <row r="4920">
          <cell r="C4920" t="str">
            <v>White-cheeked Tody-flycatcher</v>
          </cell>
          <cell r="D4920" t="str">
            <v>Poecilotriccus albifacies</v>
          </cell>
          <cell r="E4920" t="str">
            <v>(Blake, 1959)</v>
          </cell>
          <cell r="F4920" t="str">
            <v>R</v>
          </cell>
          <cell r="G4920" t="str">
            <v>LC</v>
          </cell>
          <cell r="P4920" t="str">
            <v>Y</v>
          </cell>
          <cell r="Q4920" t="str">
            <v>Y</v>
          </cell>
          <cell r="R4920" t="str">
            <v>Y</v>
          </cell>
          <cell r="W4920" t="str">
            <v>White-cheeked Tody-Tyrant (10); White-cheeked Tody-Tyrant (11)</v>
          </cell>
        </row>
        <row r="4921">
          <cell r="C4921" t="str">
            <v>Black-and-white Tody-flycatcher</v>
          </cell>
          <cell r="D4921" t="str">
            <v>Poecilotriccus capitalis</v>
          </cell>
          <cell r="E4921" t="str">
            <v>(Sclater, 1857)</v>
          </cell>
          <cell r="F4921" t="str">
            <v>R</v>
          </cell>
          <cell r="G4921" t="str">
            <v>LC</v>
          </cell>
          <cell r="P4921" t="str">
            <v>Y</v>
          </cell>
          <cell r="Q4921" t="str">
            <v>Y</v>
          </cell>
          <cell r="R4921" t="str">
            <v>Y</v>
          </cell>
          <cell r="W4921" t="str">
            <v>Black-and-white Tody-Tyrant (10); Black-and-white Tody-Tyrant (11)</v>
          </cell>
        </row>
        <row r="4922">
          <cell r="C4922" t="str">
            <v>Buff-cheeked Tody-flycatcher</v>
          </cell>
          <cell r="D4922" t="str">
            <v>Poecilotriccus senex</v>
          </cell>
          <cell r="E4922" t="str">
            <v>(Pelzeln, 1868)</v>
          </cell>
          <cell r="F4922" t="str">
            <v>R</v>
          </cell>
          <cell r="G4922" t="str">
            <v>LC</v>
          </cell>
          <cell r="P4922" t="str">
            <v>Y</v>
          </cell>
          <cell r="Q4922" t="str">
            <v>Y</v>
          </cell>
          <cell r="R4922" t="str">
            <v>Y</v>
          </cell>
          <cell r="V4922" t="str">
            <v>Todirostrum senex (10); Todirostrum senex (11)</v>
          </cell>
        </row>
        <row r="4923">
          <cell r="C4923" t="str">
            <v>Ruddy Tody-flycatcher</v>
          </cell>
          <cell r="D4923" t="str">
            <v>Poecilotriccus russatus</v>
          </cell>
          <cell r="E4923" t="str">
            <v>(Salvin &amp; Godman, 1884)</v>
          </cell>
          <cell r="F4923" t="str">
            <v>R</v>
          </cell>
          <cell r="G4923" t="str">
            <v>LC</v>
          </cell>
          <cell r="P4923" t="str">
            <v>Y</v>
          </cell>
          <cell r="Q4923" t="str">
            <v>Y</v>
          </cell>
          <cell r="R4923" t="str">
            <v>Y</v>
          </cell>
          <cell r="V4923" t="str">
            <v>Todirostrum russatum (10); Todirostrum russatum (11)</v>
          </cell>
        </row>
        <row r="4924">
          <cell r="C4924" t="str">
            <v>Ochre-faced Tody-flycatcher</v>
          </cell>
          <cell r="D4924" t="str">
            <v>Poecilotriccus plumbeiceps</v>
          </cell>
          <cell r="E4924" t="str">
            <v>Lafresnaye, 1846</v>
          </cell>
          <cell r="F4924" t="str">
            <v>R</v>
          </cell>
          <cell r="G4924" t="str">
            <v>LC</v>
          </cell>
          <cell r="P4924" t="str">
            <v>Y</v>
          </cell>
          <cell r="Q4924" t="str">
            <v>Y</v>
          </cell>
          <cell r="R4924" t="str">
            <v>Y</v>
          </cell>
          <cell r="V4924" t="str">
            <v>Todirostrum plumbeiceps (10); Todirostrum plumbeiceps (11)</v>
          </cell>
        </row>
        <row r="4925">
          <cell r="C4925" t="str">
            <v>Smoky-fronted Tody-flycatcher</v>
          </cell>
          <cell r="D4925" t="str">
            <v>Poecilotriccus fumifrons</v>
          </cell>
          <cell r="E4925" t="str">
            <v>Hartlaub, 1853</v>
          </cell>
          <cell r="F4925" t="str">
            <v>R</v>
          </cell>
          <cell r="G4925" t="str">
            <v>LC</v>
          </cell>
          <cell r="P4925" t="str">
            <v>Y</v>
          </cell>
          <cell r="Q4925" t="str">
            <v>Y</v>
          </cell>
          <cell r="R4925" t="str">
            <v>Y</v>
          </cell>
          <cell r="V4925" t="str">
            <v>Todirostrum fumifrons (10); Todirostrum fumifrons (11)</v>
          </cell>
        </row>
        <row r="4926">
          <cell r="C4926" t="str">
            <v>Rusty-fronted Tody-flycatcher</v>
          </cell>
          <cell r="D4926" t="str">
            <v>Poecilotriccus latirostris</v>
          </cell>
          <cell r="E4926" t="str">
            <v>(Pelzeln, 1868)</v>
          </cell>
          <cell r="F4926" t="str">
            <v>R</v>
          </cell>
          <cell r="G4926" t="str">
            <v>LC</v>
          </cell>
          <cell r="P4926" t="str">
            <v>Y</v>
          </cell>
          <cell r="Q4926" t="str">
            <v>Y</v>
          </cell>
          <cell r="R4926" t="str">
            <v>Y</v>
          </cell>
          <cell r="V4926" t="str">
            <v>Todirostrum latirostre (10); Todirostrum latirostre (11)</v>
          </cell>
        </row>
        <row r="4927">
          <cell r="C4927" t="str">
            <v>Slate-headed Tody-flycatcher</v>
          </cell>
          <cell r="D4927" t="str">
            <v>Poecilotriccus sylvia</v>
          </cell>
          <cell r="E4927" t="str">
            <v>(Desmarest, 1806)</v>
          </cell>
          <cell r="F4927" t="str">
            <v>R</v>
          </cell>
          <cell r="G4927" t="str">
            <v>LC</v>
          </cell>
          <cell r="I4927" t="str">
            <v>Y</v>
          </cell>
          <cell r="P4927" t="str">
            <v>Y</v>
          </cell>
          <cell r="Q4927" t="str">
            <v>Y</v>
          </cell>
          <cell r="R4927" t="str">
            <v>Y</v>
          </cell>
          <cell r="V4927" t="str">
            <v>Todirostrum sylvia (10); Todirostrum sylvia (11)</v>
          </cell>
          <cell r="W4927" t="str">
            <v>Slaty-headed Tody-Flycatcher (15)</v>
          </cell>
        </row>
        <row r="4928">
          <cell r="C4928" t="str">
            <v>Golden-winged Tody-flycatcher</v>
          </cell>
          <cell r="D4928" t="str">
            <v>Poecilotriccus calopterus</v>
          </cell>
          <cell r="E4928" t="str">
            <v>Sclater, 1857</v>
          </cell>
          <cell r="F4928" t="str">
            <v>R</v>
          </cell>
          <cell r="G4928" t="str">
            <v>LC</v>
          </cell>
          <cell r="P4928" t="str">
            <v>Y</v>
          </cell>
          <cell r="Q4928" t="str">
            <v>Y</v>
          </cell>
          <cell r="R4928" t="str">
            <v>Y</v>
          </cell>
          <cell r="V4928" t="str">
            <v>Todirostrum calopterum (10); Todirostrum calopterum (11)</v>
          </cell>
        </row>
        <row r="4929">
          <cell r="C4929" t="str">
            <v>Black-backed Tody-flycatcher</v>
          </cell>
          <cell r="D4929" t="str">
            <v>Poecilotriccus pulchellus</v>
          </cell>
          <cell r="E4929" t="str">
            <v>Sclater, 1874</v>
          </cell>
          <cell r="F4929" t="str">
            <v>R</v>
          </cell>
          <cell r="G4929" t="str">
            <v>LC</v>
          </cell>
          <cell r="P4929" t="str">
            <v>Y</v>
          </cell>
          <cell r="Q4929" t="str">
            <v>Y</v>
          </cell>
          <cell r="R4929" t="str">
            <v>Y</v>
          </cell>
          <cell r="V4929" t="str">
            <v>Todirostrum pulchellum (10); Todirostrum pulchellum (11)</v>
          </cell>
        </row>
        <row r="4930">
          <cell r="C4930" t="str">
            <v>Black-chested Tyrant</v>
          </cell>
          <cell r="D4930" t="str">
            <v>Taeniotriccus andrei</v>
          </cell>
          <cell r="E4930" t="str">
            <v>Berlepsch &amp; Hartert, 1902</v>
          </cell>
          <cell r="F4930" t="str">
            <v>R</v>
          </cell>
          <cell r="G4930" t="str">
            <v>LC</v>
          </cell>
          <cell r="P4930" t="str">
            <v>Y</v>
          </cell>
          <cell r="Q4930" t="str">
            <v>Y</v>
          </cell>
          <cell r="R4930" t="str">
            <v>Y</v>
          </cell>
          <cell r="V4930" t="str">
            <v>Poecilotriccus andrei (11)</v>
          </cell>
        </row>
        <row r="4931">
          <cell r="C4931" t="str">
            <v>Spotted Tody-flycatcher</v>
          </cell>
          <cell r="D4931" t="str">
            <v>Todirostrum maculatum</v>
          </cell>
          <cell r="E4931" t="str">
            <v>(Desmarest, 1806)</v>
          </cell>
          <cell r="F4931" t="str">
            <v>R</v>
          </cell>
          <cell r="G4931" t="str">
            <v>LC</v>
          </cell>
          <cell r="P4931" t="str">
            <v>Y</v>
          </cell>
          <cell r="Q4931" t="str">
            <v>Y</v>
          </cell>
          <cell r="R4931" t="str">
            <v>Y</v>
          </cell>
        </row>
        <row r="4932">
          <cell r="C4932" t="str">
            <v>Yellow-lored Tody-flycatcher</v>
          </cell>
          <cell r="D4932" t="str">
            <v>Todirostrum poliocephalum</v>
          </cell>
          <cell r="E4932" t="str">
            <v>(Wied, 1831)</v>
          </cell>
          <cell r="F4932" t="str">
            <v>R</v>
          </cell>
          <cell r="G4932" t="str">
            <v>LC</v>
          </cell>
          <cell r="P4932" t="str">
            <v>Y</v>
          </cell>
          <cell r="Q4932" t="str">
            <v>Y</v>
          </cell>
          <cell r="R4932" t="str">
            <v>Y</v>
          </cell>
          <cell r="W4932" t="str">
            <v>Gray-headed Tody-Flycatcher (9)</v>
          </cell>
        </row>
        <row r="4933">
          <cell r="C4933" t="str">
            <v>Common Tody-flycatcher</v>
          </cell>
          <cell r="D4933" t="str">
            <v>Todirostrum cinereum</v>
          </cell>
          <cell r="E4933" t="str">
            <v>(Linnaeus, 1766)</v>
          </cell>
          <cell r="F4933" t="str">
            <v>R</v>
          </cell>
          <cell r="G4933" t="str">
            <v>LC</v>
          </cell>
          <cell r="I4933" t="str">
            <v>Y</v>
          </cell>
          <cell r="P4933" t="str">
            <v>Y</v>
          </cell>
          <cell r="Q4933" t="str">
            <v>Y</v>
          </cell>
          <cell r="R4933" t="str">
            <v>Y</v>
          </cell>
        </row>
        <row r="4934">
          <cell r="C4934" t="str">
            <v>Maracaibo Tody-flycatcher</v>
          </cell>
          <cell r="D4934" t="str">
            <v>Todirostrum viridanum</v>
          </cell>
          <cell r="E4934" t="str">
            <v>Hellmayr, 1927</v>
          </cell>
          <cell r="F4934" t="str">
            <v>R</v>
          </cell>
          <cell r="G4934" t="str">
            <v>NT</v>
          </cell>
          <cell r="P4934" t="str">
            <v>Y</v>
          </cell>
          <cell r="Q4934" t="str">
            <v>Y</v>
          </cell>
          <cell r="R4934" t="str">
            <v>Y</v>
          </cell>
        </row>
        <row r="4935">
          <cell r="C4935" t="str">
            <v>Black-headed Tody-flycatcher</v>
          </cell>
          <cell r="D4935" t="str">
            <v>Todirostrum nigriceps</v>
          </cell>
          <cell r="E4935" t="str">
            <v>Sclater, 1855</v>
          </cell>
          <cell r="F4935" t="str">
            <v>R</v>
          </cell>
          <cell r="G4935" t="str">
            <v>LC</v>
          </cell>
          <cell r="I4935" t="str">
            <v>Y</v>
          </cell>
          <cell r="P4935" t="str">
            <v>Y</v>
          </cell>
          <cell r="Q4935" t="str">
            <v>Y</v>
          </cell>
          <cell r="R4935" t="str">
            <v>Y</v>
          </cell>
        </row>
        <row r="4936">
          <cell r="C4936" t="str">
            <v>Painted Tody-flycatcher</v>
          </cell>
          <cell r="D4936" t="str">
            <v>Todirostrum pictum</v>
          </cell>
          <cell r="E4936" t="str">
            <v>Salvin, 1897</v>
          </cell>
          <cell r="F4936" t="str">
            <v>R</v>
          </cell>
          <cell r="G4936" t="str">
            <v>LC</v>
          </cell>
          <cell r="P4936" t="str">
            <v>Y</v>
          </cell>
          <cell r="Q4936" t="str">
            <v>Y</v>
          </cell>
          <cell r="R4936" t="str">
            <v>Y</v>
          </cell>
        </row>
        <row r="4937">
          <cell r="C4937" t="str">
            <v>Yellow-browed Tody-flycatcher</v>
          </cell>
          <cell r="D4937" t="str">
            <v>Todirostrum chrysocrotaphum</v>
          </cell>
          <cell r="E4937" t="str">
            <v>Strickland, 1850</v>
          </cell>
          <cell r="F4937" t="str">
            <v>R</v>
          </cell>
          <cell r="G4937" t="str">
            <v>LC</v>
          </cell>
          <cell r="P4937" t="str">
            <v>Y</v>
          </cell>
          <cell r="Q4937" t="str">
            <v>Y</v>
          </cell>
          <cell r="R4937" t="str">
            <v>Y</v>
          </cell>
        </row>
        <row r="4938">
          <cell r="C4938" t="str">
            <v>Brownish Twistwing</v>
          </cell>
          <cell r="D4938" t="str">
            <v>Cnipodectes subbrunneus</v>
          </cell>
          <cell r="E4938" t="str">
            <v>(Sclater, 1860)</v>
          </cell>
          <cell r="F4938" t="str">
            <v>R</v>
          </cell>
          <cell r="G4938" t="str">
            <v>LC</v>
          </cell>
          <cell r="I4938" t="str">
            <v>Y</v>
          </cell>
          <cell r="P4938" t="str">
            <v>Y</v>
          </cell>
          <cell r="Q4938" t="str">
            <v>Y</v>
          </cell>
          <cell r="R4938" t="str">
            <v>Y</v>
          </cell>
          <cell r="W4938" t="str">
            <v>Brownish Flycatcher (2); Brownish Flycatcher (10); Brownish Flycatcher (11)</v>
          </cell>
        </row>
        <row r="4939">
          <cell r="C4939" t="str">
            <v>Rufous Twistwing</v>
          </cell>
          <cell r="D4939" t="str">
            <v>Cnipodectes superrufus</v>
          </cell>
          <cell r="E4939" t="str">
            <v>Lane, Servat, Valqui &amp; Lambert, 2007</v>
          </cell>
          <cell r="F4939" t="str">
            <v>R</v>
          </cell>
          <cell r="G4939" t="str">
            <v>VU</v>
          </cell>
          <cell r="P4939" t="str">
            <v>Y</v>
          </cell>
        </row>
        <row r="4940">
          <cell r="D4940" t="str">
            <v>Rhynchocyclus brevirostris</v>
          </cell>
          <cell r="E4940" t="str">
            <v>(Cabanis, 1847)</v>
          </cell>
          <cell r="F4940" t="str">
            <v>NR</v>
          </cell>
          <cell r="G4940" t="str">
            <v>NR</v>
          </cell>
          <cell r="Q4940" t="str">
            <v>Y</v>
          </cell>
          <cell r="X4940" t="str">
            <v>Rhynchocyclus brevirostris (Sibley and Monroe 1990, 1993) has been split into R. brevirostris and R. pacificus following SACC (2005).</v>
          </cell>
        </row>
        <row r="4941">
          <cell r="C4941" t="str">
            <v>Eye-ringed Flatbill</v>
          </cell>
          <cell r="D4941" t="str">
            <v>Rhynchocyclus brevirostris</v>
          </cell>
          <cell r="E4941" t="str">
            <v>(Cabanis, 1847)</v>
          </cell>
          <cell r="F4941" t="str">
            <v>R</v>
          </cell>
          <cell r="G4941" t="str">
            <v>LC</v>
          </cell>
          <cell r="I4941" t="str">
            <v>Y</v>
          </cell>
          <cell r="P4941" t="str">
            <v>Y</v>
          </cell>
          <cell r="R4941" t="str">
            <v>Y</v>
          </cell>
          <cell r="X4941" t="str">
            <v>Rhynchocyclus brevirostris (Sibley and Monroe 1990, 1993) has been split into R. brevirostris and R. pacificus following SACC (2005).</v>
          </cell>
        </row>
        <row r="4942">
          <cell r="C4942" t="str">
            <v>Pacific Flatbill</v>
          </cell>
          <cell r="D4942" t="str">
            <v>Rhynchocyclus pacificus</v>
          </cell>
          <cell r="E4942" t="str">
            <v>(Chapman, 1914)</v>
          </cell>
          <cell r="F4942" t="str">
            <v>R</v>
          </cell>
          <cell r="G4942" t="str">
            <v>LC</v>
          </cell>
          <cell r="P4942" t="str">
            <v>Y</v>
          </cell>
          <cell r="R4942" t="str">
            <v>Y</v>
          </cell>
          <cell r="X4942" t="str">
            <v>Rhynchocyclus brevirostris (Sibley and Monroe 1990, 1993) has been split into R. brevirostris and R. pacificus following SACC (2005).</v>
          </cell>
        </row>
        <row r="4943">
          <cell r="C4943" t="str">
            <v>Olivaceous Flatbill</v>
          </cell>
          <cell r="D4943" t="str">
            <v>Rhynchocyclus olivaceus</v>
          </cell>
          <cell r="E4943" t="str">
            <v>(Temminck, 1820)</v>
          </cell>
          <cell r="F4943" t="str">
            <v>R</v>
          </cell>
          <cell r="G4943" t="str">
            <v>LC</v>
          </cell>
          <cell r="I4943" t="str">
            <v>Y</v>
          </cell>
          <cell r="P4943" t="str">
            <v>Y</v>
          </cell>
          <cell r="Q4943" t="str">
            <v>Y</v>
          </cell>
          <cell r="R4943" t="str">
            <v>Y</v>
          </cell>
        </row>
        <row r="4944">
          <cell r="C4944" t="str">
            <v>Fulvous-breasted Flatbill</v>
          </cell>
          <cell r="D4944" t="str">
            <v>Rhynchocyclus fulvipectus</v>
          </cell>
          <cell r="E4944" t="str">
            <v>(Sclater, 1860)</v>
          </cell>
          <cell r="F4944" t="str">
            <v>R</v>
          </cell>
          <cell r="G4944" t="str">
            <v>LC</v>
          </cell>
          <cell r="P4944" t="str">
            <v>Y</v>
          </cell>
          <cell r="Q4944" t="str">
            <v>Y</v>
          </cell>
          <cell r="R4944" t="str">
            <v>Y</v>
          </cell>
        </row>
        <row r="4945">
          <cell r="C4945" t="str">
            <v>Yellow-olive Flycatcher</v>
          </cell>
          <cell r="D4945" t="str">
            <v>Tolmomyias sulphurescens</v>
          </cell>
          <cell r="E4945" t="str">
            <v>(Spix, 1825)</v>
          </cell>
          <cell r="F4945" t="str">
            <v>R</v>
          </cell>
          <cell r="G4945" t="str">
            <v>LC</v>
          </cell>
          <cell r="I4945" t="str">
            <v>Y</v>
          </cell>
          <cell r="P4945" t="str">
            <v>Y</v>
          </cell>
          <cell r="Q4945" t="str">
            <v>Y</v>
          </cell>
          <cell r="R4945" t="str">
            <v>Y</v>
          </cell>
          <cell r="W4945" t="str">
            <v>Yellow-olive Flatbill (15)</v>
          </cell>
        </row>
        <row r="4946">
          <cell r="C4946" t="str">
            <v>Yellow-margined Flycatcher</v>
          </cell>
          <cell r="D4946" t="str">
            <v>Tolmomyias assimilis</v>
          </cell>
          <cell r="E4946" t="str">
            <v>(Pelzeln, 1868)</v>
          </cell>
          <cell r="F4946" t="str">
            <v>R</v>
          </cell>
          <cell r="G4946" t="str">
            <v>LC</v>
          </cell>
          <cell r="I4946" t="str">
            <v>Y</v>
          </cell>
          <cell r="P4946" t="str">
            <v>Y</v>
          </cell>
          <cell r="Q4946" t="str">
            <v>Y</v>
          </cell>
          <cell r="R4946" t="str">
            <v>Y</v>
          </cell>
          <cell r="W4946" t="str">
            <v>Zimmer's Flatbill (15)</v>
          </cell>
          <cell r="X4946" t="str">
            <v>Tolmomyias assimilis (Sibley and Monroe 1990, 1993) was provisionally split into T. assimilis and T. flavotectus by Stotz et al. (1996) but this treatment has not been adopted, following SACC (2005).</v>
          </cell>
        </row>
        <row r="4947">
          <cell r="D4947" t="str">
            <v>Tolmomyias flavotectus</v>
          </cell>
          <cell r="E4947" t="str">
            <v>(E.Hartert, 1902)</v>
          </cell>
          <cell r="F4947" t="str">
            <v>NR</v>
          </cell>
          <cell r="G4947" t="str">
            <v>NR</v>
          </cell>
          <cell r="R4947" t="str">
            <v>Y</v>
          </cell>
          <cell r="X4947" t="str">
            <v>Tolmomyias assimilis (Sibley and Monroe 1990, 1993) was provisionally split into T. assimilis and T. flavotectus by Stotz et al. (1996) but this treatment has not been adopted, following SACC (2005).</v>
          </cell>
        </row>
        <row r="4948">
          <cell r="C4948" t="str">
            <v>Grey-crowned Flycatcher</v>
          </cell>
          <cell r="D4948" t="str">
            <v>Tolmomyias poliocephalus</v>
          </cell>
          <cell r="E4948" t="str">
            <v>(Taczanowski, 1884)</v>
          </cell>
          <cell r="F4948" t="str">
            <v>R</v>
          </cell>
          <cell r="G4948" t="str">
            <v>LC</v>
          </cell>
          <cell r="P4948" t="str">
            <v>Y</v>
          </cell>
          <cell r="Q4948" t="str">
            <v>Y</v>
          </cell>
          <cell r="R4948" t="str">
            <v>Y</v>
          </cell>
          <cell r="W4948" t="str">
            <v>Gray-crowned Flycatcher (9); Grey-crowned Flatbill (15)</v>
          </cell>
        </row>
        <row r="4949">
          <cell r="C4949" t="str">
            <v>Yellow-breasted Flycatcher</v>
          </cell>
          <cell r="D4949" t="str">
            <v>Tolmomyias flaviventris</v>
          </cell>
          <cell r="E4949" t="str">
            <v>(Wied, 1831)</v>
          </cell>
          <cell r="F4949" t="str">
            <v>R</v>
          </cell>
          <cell r="G4949" t="str">
            <v>LC</v>
          </cell>
          <cell r="P4949" t="str">
            <v>Y</v>
          </cell>
          <cell r="Q4949" t="str">
            <v>Y</v>
          </cell>
          <cell r="R4949" t="str">
            <v>Y</v>
          </cell>
          <cell r="W4949" t="str">
            <v>Ochre-lored Flatbill (15)</v>
          </cell>
          <cell r="X4949" t="str">
            <v>Tolmomyias flaviventris (Sibley and Mornoe 1900, 1993) was provisionally split into T. flaviventris and T. viridiceps by Stotz et al. (1996) but this treatment has not been adopted, following SACC (2005).</v>
          </cell>
        </row>
        <row r="4950">
          <cell r="D4950" t="str">
            <v>Tolmomyias viridiceps</v>
          </cell>
          <cell r="E4950" t="str">
            <v>(Sclater &amp; Salvin, 1873)</v>
          </cell>
          <cell r="F4950" t="str">
            <v>NR</v>
          </cell>
          <cell r="G4950" t="str">
            <v>NR</v>
          </cell>
          <cell r="R4950" t="str">
            <v>Y</v>
          </cell>
          <cell r="X4950" t="str">
            <v>Tolmomyias flaviventris (Sibley and Mornoe 1900, 1993) was provisionally split into T. flaviventris and T. viridiceps by Stotz et al. (1996) but this treatment has not been adopted, following SACC (2005).</v>
          </cell>
        </row>
        <row r="4951">
          <cell r="C4951" t="str">
            <v>Orange-eyed Flycatcher</v>
          </cell>
          <cell r="D4951" t="str">
            <v>Tolmomyias traylori</v>
          </cell>
          <cell r="E4951" t="str">
            <v>Schulenberg &amp; Parker, 1997</v>
          </cell>
          <cell r="F4951" t="str">
            <v>R</v>
          </cell>
          <cell r="G4951" t="str">
            <v>LC</v>
          </cell>
          <cell r="P4951" t="str">
            <v>Y</v>
          </cell>
          <cell r="W4951" t="str">
            <v>Orange-eyed Flycatcher  (9); Orange-eyed Flatbill (15)</v>
          </cell>
        </row>
        <row r="4952">
          <cell r="C4952" t="str">
            <v>Cinnamon-crested Spadebill</v>
          </cell>
          <cell r="D4952" t="str">
            <v>Platyrinchus saturatus</v>
          </cell>
          <cell r="E4952" t="str">
            <v>Salvin &amp; Godman, 1882</v>
          </cell>
          <cell r="F4952" t="str">
            <v>R</v>
          </cell>
          <cell r="G4952" t="str">
            <v>LC</v>
          </cell>
          <cell r="P4952" t="str">
            <v>Y</v>
          </cell>
          <cell r="Q4952" t="str">
            <v>Y</v>
          </cell>
          <cell r="R4952" t="str">
            <v>Y</v>
          </cell>
        </row>
        <row r="4953">
          <cell r="C4953" t="str">
            <v>Stub-tailed Spadebill</v>
          </cell>
          <cell r="D4953" t="str">
            <v>Platyrinchus cancrominus</v>
          </cell>
          <cell r="E4953" t="str">
            <v>Sclater &amp; Salvin, 1860</v>
          </cell>
          <cell r="F4953" t="str">
            <v>R</v>
          </cell>
          <cell r="G4953" t="str">
            <v>LC</v>
          </cell>
          <cell r="I4953" t="str">
            <v>Y</v>
          </cell>
          <cell r="Q4953" t="str">
            <v>Y</v>
          </cell>
          <cell r="R4953" t="str">
            <v>Y</v>
          </cell>
        </row>
        <row r="4954">
          <cell r="C4954" t="str">
            <v>White-throated Spadebill</v>
          </cell>
          <cell r="D4954" t="str">
            <v>Platyrinchus mystaceus</v>
          </cell>
          <cell r="E4954" t="str">
            <v>Vieillot, 1818</v>
          </cell>
          <cell r="F4954" t="str">
            <v>R</v>
          </cell>
          <cell r="G4954" t="str">
            <v>LC</v>
          </cell>
          <cell r="I4954" t="str">
            <v>Y</v>
          </cell>
          <cell r="P4954" t="str">
            <v>Y</v>
          </cell>
          <cell r="Q4954" t="str">
            <v>Y</v>
          </cell>
          <cell r="R4954" t="str">
            <v>Y</v>
          </cell>
        </row>
        <row r="4955">
          <cell r="C4955" t="str">
            <v>Golden-crowned Spadebill</v>
          </cell>
          <cell r="D4955" t="str">
            <v>Platyrinchus coronatus</v>
          </cell>
          <cell r="E4955" t="str">
            <v>Sclater, 1858</v>
          </cell>
          <cell r="F4955" t="str">
            <v>R</v>
          </cell>
          <cell r="G4955" t="str">
            <v>LC</v>
          </cell>
          <cell r="I4955" t="str">
            <v>Y</v>
          </cell>
          <cell r="P4955" t="str">
            <v>Y</v>
          </cell>
          <cell r="Q4955" t="str">
            <v>Y</v>
          </cell>
          <cell r="R4955" t="str">
            <v>Y</v>
          </cell>
        </row>
        <row r="4956">
          <cell r="C4956" t="str">
            <v>Yellow-throated Spadebill</v>
          </cell>
          <cell r="D4956" t="str">
            <v>Platyrinchus flavigularis</v>
          </cell>
          <cell r="E4956" t="str">
            <v>Sclater, 1862</v>
          </cell>
          <cell r="F4956" t="str">
            <v>R</v>
          </cell>
          <cell r="G4956" t="str">
            <v>LC</v>
          </cell>
          <cell r="P4956" t="str">
            <v>Y</v>
          </cell>
          <cell r="Q4956" t="str">
            <v>Y</v>
          </cell>
          <cell r="R4956" t="str">
            <v>Y</v>
          </cell>
        </row>
        <row r="4957">
          <cell r="C4957" t="str">
            <v>White-crested Spadebill</v>
          </cell>
          <cell r="D4957" t="str">
            <v>Platyrinchus platyrhynchos</v>
          </cell>
          <cell r="E4957" t="str">
            <v>(Gmelin, 1788)</v>
          </cell>
          <cell r="F4957" t="str">
            <v>R</v>
          </cell>
          <cell r="G4957" t="str">
            <v>LC</v>
          </cell>
          <cell r="P4957" t="str">
            <v>Y</v>
          </cell>
          <cell r="Q4957" t="str">
            <v>Y</v>
          </cell>
          <cell r="R4957" t="str">
            <v>Y</v>
          </cell>
        </row>
        <row r="4958">
          <cell r="C4958" t="str">
            <v>Russet-winged Spadebill</v>
          </cell>
          <cell r="D4958" t="str">
            <v>Platyrinchus leucoryphus</v>
          </cell>
          <cell r="E4958" t="str">
            <v>Wied, 1831</v>
          </cell>
          <cell r="F4958" t="str">
            <v>R</v>
          </cell>
          <cell r="G4958" t="str">
            <v>VU</v>
          </cell>
          <cell r="P4958" t="str">
            <v>Y</v>
          </cell>
          <cell r="Q4958" t="str">
            <v>Y</v>
          </cell>
          <cell r="R4958" t="str">
            <v>Y</v>
          </cell>
        </row>
        <row r="4959">
          <cell r="D4959" t="str">
            <v>Onychorhynchus coronatus</v>
          </cell>
          <cell r="E4959" t="str">
            <v>(Müller, 1776)</v>
          </cell>
          <cell r="F4959" t="str">
            <v>NR</v>
          </cell>
          <cell r="G4959" t="str">
            <v>NR</v>
          </cell>
          <cell r="I4959" t="str">
            <v>Y</v>
          </cell>
          <cell r="P4959" t="str">
            <v>Y</v>
          </cell>
          <cell r="Q4959" t="str">
            <v>Y</v>
          </cell>
          <cell r="X4959" t="str">
            <v>Onychorhynchus coronatus (Sibley and Monroe 1990, 1993) has been split into O. coronatus, O. occidentalis, O. mexicanus and O. swainsoni following Stotz et al. (1996) contra SACC (2005), pending the outcome of investigation into the taxonomy of this group by SACC.</v>
          </cell>
        </row>
        <row r="4960">
          <cell r="C4960" t="str">
            <v>Amazonian Royal Flycatcher</v>
          </cell>
          <cell r="D4960" t="str">
            <v>Onychorhynchus coronatus</v>
          </cell>
          <cell r="E4960" t="str">
            <v>(Müller, 1776)</v>
          </cell>
          <cell r="F4960" t="str">
            <v>R</v>
          </cell>
          <cell r="G4960" t="str">
            <v>LC</v>
          </cell>
          <cell r="R4960" t="str">
            <v>Y</v>
          </cell>
          <cell r="W4960" t="str">
            <v>Amazonian Royal-Flycatcher (11)</v>
          </cell>
          <cell r="X4960" t="str">
            <v>Onychorhynchus coronatus (Sibley and Monroe 1990, 1993) has been split into O. coronatus, O. occidentalis, O. mexicanus and O. swainsoni following Stotz et al. (1996) contra SACC (2005), pending the outcome of investigation into the taxonomy of this group by SACC.</v>
          </cell>
        </row>
        <row r="4961">
          <cell r="C4961" t="str">
            <v>Pacific Royal Flycatcher</v>
          </cell>
          <cell r="D4961" t="str">
            <v>Onychorhynchus occidentalis</v>
          </cell>
          <cell r="E4961" t="str">
            <v>(Sclater, 1860)</v>
          </cell>
          <cell r="F4961" t="str">
            <v>R</v>
          </cell>
          <cell r="G4961" t="str">
            <v>VU</v>
          </cell>
          <cell r="R4961" t="str">
            <v>Y</v>
          </cell>
          <cell r="W4961" t="str">
            <v>Western Royal-Flycatcher (11)</v>
          </cell>
          <cell r="X4961" t="str">
            <v>Onychorhynchus coronatus (Sibley and Monroe 1990, 1993) has been split into O. coronatus, O. occidentalis, O. mexicanus and O. swainsoni following Stotz et al. (1996) contra SACC (2005), pending the outcome of investigation into the taxonomy of this group by SACC.</v>
          </cell>
        </row>
        <row r="4962">
          <cell r="C4962" t="str">
            <v>Northern Royal Flycatcher</v>
          </cell>
          <cell r="D4962" t="str">
            <v>Onychorhynchus mexicanus</v>
          </cell>
          <cell r="E4962" t="str">
            <v>(Sclater, 1857)</v>
          </cell>
          <cell r="F4962" t="str">
            <v>R</v>
          </cell>
          <cell r="G4962" t="str">
            <v>LC</v>
          </cell>
          <cell r="R4962" t="str">
            <v>Y</v>
          </cell>
          <cell r="W4962" t="str">
            <v>Northern Royal-Flycatcher (11)</v>
          </cell>
          <cell r="X4962" t="str">
            <v>Onychorhynchus coronatus (Sibley and Monroe 1990, 1993) has been split into O. coronatus, O. occidentalis, O. mexicanus and O. swainsoni following Stotz et al. (1996) contra SACC (2005), pending the outcome of investigation into the taxonomy of this group by SACC.</v>
          </cell>
        </row>
        <row r="4963">
          <cell r="C4963" t="str">
            <v>Atlantic Royal Flycatcher</v>
          </cell>
          <cell r="D4963" t="str">
            <v>Onychorhynchus swainsoni</v>
          </cell>
          <cell r="E4963" t="str">
            <v>(Pelzeln, 1858)</v>
          </cell>
          <cell r="F4963" t="str">
            <v>R</v>
          </cell>
          <cell r="G4963" t="str">
            <v>VU</v>
          </cell>
          <cell r="R4963" t="str">
            <v>Y</v>
          </cell>
          <cell r="W4963" t="str">
            <v>Swainson's Royal-Flycatcher (11)</v>
          </cell>
          <cell r="X4963" t="str">
            <v>Onychorhynchus coronatus (Sibley and Monroe 1990, 1993) has been split into O. coronatus, O. occidentalis, O. mexicanus and O. swainsoni following Stotz et al. (1996) contra SACC (2005), pending the outcome of investigation into the taxonomy of this group by SACC.</v>
          </cell>
        </row>
        <row r="4964">
          <cell r="C4964" t="str">
            <v>Tawny-breasted Flycatcher</v>
          </cell>
          <cell r="D4964" t="str">
            <v>Myiobius villosus</v>
          </cell>
          <cell r="E4964" t="str">
            <v>Sclater, 1860</v>
          </cell>
          <cell r="F4964" t="str">
            <v>R</v>
          </cell>
          <cell r="G4964" t="str">
            <v>LC</v>
          </cell>
          <cell r="I4964" t="str">
            <v>Y</v>
          </cell>
          <cell r="P4964" t="str">
            <v>Y</v>
          </cell>
          <cell r="Q4964" t="str">
            <v>Y</v>
          </cell>
          <cell r="R4964" t="str">
            <v>Y</v>
          </cell>
          <cell r="W4964" t="str">
            <v>Tawny-breasted Myiobius (15)</v>
          </cell>
        </row>
        <row r="4965">
          <cell r="D4965" t="str">
            <v>Myiobius barbatus</v>
          </cell>
          <cell r="E4965" t="str">
            <v>(Gmelin, 1789)</v>
          </cell>
          <cell r="F4965" t="str">
            <v>NR</v>
          </cell>
          <cell r="G4965" t="str">
            <v>NR</v>
          </cell>
          <cell r="P4965" t="str">
            <v>Y</v>
          </cell>
          <cell r="Q4965" t="str">
            <v>Y</v>
          </cell>
          <cell r="X4965" t="str">
            <v>Myiobius barbatus (Sibley and Monroe 1990, 1993) has been split into M. barbatus following Stotz et al. (1996) and M. sulphureipygius following Stotz et al. (1996) and AOU (1998), contra SACC (2005), pending the outcome of investigation into the taxonomy of this group by SACC.</v>
          </cell>
        </row>
        <row r="4966">
          <cell r="C4966" t="str">
            <v>Bearded Flycatcher</v>
          </cell>
          <cell r="D4966" t="str">
            <v>Myiobius barbatus</v>
          </cell>
          <cell r="E4966" t="str">
            <v>(Gmelin, 1789)</v>
          </cell>
          <cell r="F4966" t="str">
            <v>R</v>
          </cell>
          <cell r="G4966" t="str">
            <v>LC</v>
          </cell>
          <cell r="R4966" t="str">
            <v>Y</v>
          </cell>
          <cell r="W4966" t="str">
            <v>Whiskered Myiobius (15)</v>
          </cell>
          <cell r="X4966" t="str">
            <v>Myiobius barbatus (Sibley and Monroe 1990, 1993) has been split into M. barbatus following Stotz et al. (1996) and M. sulphureipygius following Stotz et al. (1996) and AOU (1998), contra SACC (2005), pending the outcome of investigation into the taxonomy of this group by SACC.</v>
          </cell>
        </row>
        <row r="4967">
          <cell r="C4967" t="str">
            <v>Sulphur-rumped Flycatcher</v>
          </cell>
          <cell r="D4967" t="str">
            <v>Myiobius sulphureipygius</v>
          </cell>
          <cell r="E4967" t="str">
            <v>(P. L. Sclater, 1857)</v>
          </cell>
          <cell r="F4967" t="str">
            <v>R</v>
          </cell>
          <cell r="G4967" t="str">
            <v>LC</v>
          </cell>
          <cell r="I4967" t="str">
            <v>Y</v>
          </cell>
          <cell r="R4967" t="str">
            <v>Y</v>
          </cell>
          <cell r="W4967" t="str">
            <v>Sulphur-rumped Myiobius (15)</v>
          </cell>
          <cell r="X4967" t="str">
            <v>Myiobius barbatus (Sibley and Monroe 1990, 1993) has been split into M. barbatus following Stotz et al. (1996) and M. sulphureipygius following Stotz et al. (1996) and AOU (1998), contra SACC (2005), pending the outcome of investigation into the taxonomy of this group by SACC.</v>
          </cell>
        </row>
        <row r="4968">
          <cell r="C4968" t="str">
            <v>Black-tailed Flycatcher</v>
          </cell>
          <cell r="D4968" t="str">
            <v>Myiobius atricaudus</v>
          </cell>
          <cell r="E4968" t="str">
            <v>Lawrence, 1863</v>
          </cell>
          <cell r="F4968" t="str">
            <v>R</v>
          </cell>
          <cell r="G4968" t="str">
            <v>LC</v>
          </cell>
          <cell r="I4968" t="str">
            <v>Y</v>
          </cell>
          <cell r="P4968" t="str">
            <v>Y</v>
          </cell>
          <cell r="Q4968" t="str">
            <v>Y</v>
          </cell>
          <cell r="R4968" t="str">
            <v>Y</v>
          </cell>
          <cell r="W4968" t="str">
            <v>Black-tailed Myiobius (15)</v>
          </cell>
        </row>
        <row r="4969">
          <cell r="C4969" t="str">
            <v>Ruddy-tailed Flycatcher</v>
          </cell>
          <cell r="D4969" t="str">
            <v>Terenotriccus erythrurus</v>
          </cell>
          <cell r="E4969" t="str">
            <v>(Cabanis, 1847)</v>
          </cell>
          <cell r="F4969" t="str">
            <v>R</v>
          </cell>
          <cell r="G4969" t="str">
            <v>LC</v>
          </cell>
          <cell r="I4969" t="str">
            <v>Y</v>
          </cell>
          <cell r="P4969" t="str">
            <v>Y</v>
          </cell>
          <cell r="Q4969" t="str">
            <v>Y</v>
          </cell>
          <cell r="R4969" t="str">
            <v>Y</v>
          </cell>
          <cell r="V4969" t="str">
            <v>Myiobius erythrurus (10)</v>
          </cell>
        </row>
        <row r="4970">
          <cell r="C4970" t="str">
            <v>Cinnamon Manakin-tyrant</v>
          </cell>
          <cell r="D4970" t="str">
            <v>Neopipo cinnamomea</v>
          </cell>
          <cell r="E4970" t="str">
            <v>(Lawrence, 1869)</v>
          </cell>
          <cell r="F4970" t="str">
            <v>R</v>
          </cell>
          <cell r="G4970" t="str">
            <v>LC</v>
          </cell>
          <cell r="P4970" t="str">
            <v>Y</v>
          </cell>
          <cell r="Q4970" t="str">
            <v>Y</v>
          </cell>
          <cell r="R4970" t="str">
            <v>Y</v>
          </cell>
          <cell r="W4970" t="str">
            <v>Cinnamon Tyrant-Manakin (10); Cinnamon Tyrant-Manakin (11); Cinnamon Neopipo (15)</v>
          </cell>
        </row>
        <row r="4971">
          <cell r="C4971" t="str">
            <v>Cinnamon Flycatcher</v>
          </cell>
          <cell r="D4971" t="str">
            <v>Pyrrhomyias cinnamomeus</v>
          </cell>
          <cell r="E4971" t="str">
            <v>(D'Orbigny &amp; Lafresnaye, 1837)</v>
          </cell>
          <cell r="F4971" t="str">
            <v>R</v>
          </cell>
          <cell r="G4971" t="str">
            <v>LC</v>
          </cell>
          <cell r="P4971" t="str">
            <v>Y</v>
          </cell>
          <cell r="Q4971" t="str">
            <v>Y</v>
          </cell>
          <cell r="R4971" t="str">
            <v>Y</v>
          </cell>
          <cell r="V4971" t="str">
            <v>Pyrrhomyias cinnamomea (10); Pyrrhomyias cinnamomea (11)</v>
          </cell>
          <cell r="X4971" t="str">
            <v>Gender agreement of species name follows David and Gosselin (2002b).</v>
          </cell>
        </row>
        <row r="4972">
          <cell r="D4972" t="str">
            <v>Hirundinea bellicosa</v>
          </cell>
          <cell r="E4972" t="str">
            <v>(Vieillot, 1819)</v>
          </cell>
          <cell r="F4972" t="str">
            <v>NR</v>
          </cell>
          <cell r="G4972" t="str">
            <v>NR</v>
          </cell>
          <cell r="Q4972" t="str">
            <v>Y</v>
          </cell>
          <cell r="R4972" t="str">
            <v>Y</v>
          </cell>
          <cell r="X4972" t="str">
            <v>Hirundinea ferruginea and H. bellicosa (Sibley and Monroe 1990, 1993) have been lumped into H. ferruginea following SACC (2005).</v>
          </cell>
        </row>
        <row r="4973">
          <cell r="D4973" t="str">
            <v>Hirundinea ferruginea</v>
          </cell>
          <cell r="E4973" t="str">
            <v>(Gmelin, 1788)</v>
          </cell>
          <cell r="F4973" t="str">
            <v>NR</v>
          </cell>
          <cell r="G4973" t="str">
            <v>NR</v>
          </cell>
          <cell r="Q4973" t="str">
            <v>Y</v>
          </cell>
          <cell r="R4973" t="str">
            <v>Y</v>
          </cell>
          <cell r="X4973" t="str">
            <v>Hirundinea ferruginea and H. bellicosa (Sibley and Monroe 1990, 1993) have been lumped into H. ferruginea following SACC (2005).</v>
          </cell>
        </row>
        <row r="4974">
          <cell r="C4974" t="str">
            <v>Cliff Flycatcher</v>
          </cell>
          <cell r="D4974" t="str">
            <v>Hirundinea ferruginea</v>
          </cell>
          <cell r="E4974" t="str">
            <v>(Gmelin, 1788)</v>
          </cell>
          <cell r="F4974" t="str">
            <v>R</v>
          </cell>
          <cell r="G4974" t="str">
            <v>LC</v>
          </cell>
          <cell r="P4974" t="str">
            <v>Y</v>
          </cell>
          <cell r="X4974" t="str">
            <v>Hirundinea ferruginea and H. bellicosa (Sibley and Monroe 1990, 1993) have been lumped into H. ferruginea following SACC (2005).</v>
          </cell>
        </row>
        <row r="4975">
          <cell r="C4975" t="str">
            <v>Euler's Flycatcher</v>
          </cell>
          <cell r="D4975" t="str">
            <v>Lathrotriccus euleri</v>
          </cell>
          <cell r="E4975" t="str">
            <v>(Cabanis, 1868)</v>
          </cell>
          <cell r="F4975" t="str">
            <v>R</v>
          </cell>
          <cell r="G4975" t="str">
            <v>LC</v>
          </cell>
          <cell r="I4975" t="str">
            <v>Y</v>
          </cell>
          <cell r="P4975" t="str">
            <v>Y</v>
          </cell>
          <cell r="Q4975" t="str">
            <v>Y</v>
          </cell>
          <cell r="R4975" t="str">
            <v>Y</v>
          </cell>
          <cell r="V4975" t="str">
            <v>Empidonax euleri (11)</v>
          </cell>
        </row>
        <row r="4976">
          <cell r="C4976" t="str">
            <v>Grey-breasted Flycatcher</v>
          </cell>
          <cell r="D4976" t="str">
            <v>Lathrotriccus griseipectus</v>
          </cell>
          <cell r="E4976" t="str">
            <v>(Lawrence, 1870)</v>
          </cell>
          <cell r="F4976" t="str">
            <v>R</v>
          </cell>
          <cell r="G4976" t="str">
            <v>VU</v>
          </cell>
          <cell r="P4976" t="str">
            <v>Y</v>
          </cell>
          <cell r="Q4976" t="str">
            <v>Y</v>
          </cell>
          <cell r="R4976" t="str">
            <v>Y</v>
          </cell>
          <cell r="V4976" t="str">
            <v>Empidonax griseipectus (11)</v>
          </cell>
          <cell r="W4976" t="str">
            <v>Gray-breasted Flycatcher (9)</v>
          </cell>
        </row>
        <row r="4977">
          <cell r="C4977" t="str">
            <v>Tawny-chested Flycatcher</v>
          </cell>
          <cell r="D4977" t="str">
            <v>Aphanotriccus capitalis</v>
          </cell>
          <cell r="E4977" t="str">
            <v>(Salvin, 1865)</v>
          </cell>
          <cell r="F4977" t="str">
            <v>R</v>
          </cell>
          <cell r="G4977" t="str">
            <v>VU</v>
          </cell>
          <cell r="I4977" t="str">
            <v>Y</v>
          </cell>
          <cell r="Q4977" t="str">
            <v>Y</v>
          </cell>
          <cell r="R4977" t="str">
            <v>Y</v>
          </cell>
        </row>
        <row r="4978">
          <cell r="C4978" t="str">
            <v>Black-billed Flycatcher</v>
          </cell>
          <cell r="D4978" t="str">
            <v>Aphanotriccus audax</v>
          </cell>
          <cell r="E4978" t="str">
            <v>(Nelson, 1912)</v>
          </cell>
          <cell r="F4978" t="str">
            <v>R</v>
          </cell>
          <cell r="G4978" t="str">
            <v>NT</v>
          </cell>
          <cell r="I4978" t="str">
            <v>Y</v>
          </cell>
          <cell r="P4978" t="str">
            <v>Y</v>
          </cell>
          <cell r="Q4978" t="str">
            <v>Y</v>
          </cell>
          <cell r="R4978" t="str">
            <v>Y</v>
          </cell>
        </row>
        <row r="4979">
          <cell r="C4979" t="str">
            <v>Fuscous Flycatcher</v>
          </cell>
          <cell r="D4979" t="str">
            <v>Cnemotriccus fuscatus</v>
          </cell>
          <cell r="E4979" t="str">
            <v>(Wied, 1831)</v>
          </cell>
          <cell r="F4979" t="str">
            <v>R</v>
          </cell>
          <cell r="G4979" t="str">
            <v>LC</v>
          </cell>
          <cell r="P4979" t="str">
            <v>Y</v>
          </cell>
          <cell r="Q4979" t="str">
            <v>Y</v>
          </cell>
          <cell r="R4979" t="str">
            <v>Y</v>
          </cell>
        </row>
        <row r="4980">
          <cell r="C4980" t="str">
            <v>Belted Flycatcher</v>
          </cell>
          <cell r="D4980" t="str">
            <v>Xenotriccus callizonus</v>
          </cell>
          <cell r="E4980" t="str">
            <v>Dwight &amp; Griscom, 1927</v>
          </cell>
          <cell r="F4980" t="str">
            <v>R</v>
          </cell>
          <cell r="G4980" t="str">
            <v>NT</v>
          </cell>
          <cell r="I4980" t="str">
            <v>Y</v>
          </cell>
          <cell r="Q4980" t="str">
            <v>Y</v>
          </cell>
          <cell r="R4980" t="str">
            <v>Y</v>
          </cell>
        </row>
        <row r="4981">
          <cell r="C4981" t="str">
            <v>Pileated Flycatcher</v>
          </cell>
          <cell r="D4981" t="str">
            <v>Xenotriccus mexicanus</v>
          </cell>
          <cell r="E4981" t="str">
            <v>(Zimmer, 1938)</v>
          </cell>
          <cell r="F4981" t="str">
            <v>R</v>
          </cell>
          <cell r="G4981" t="str">
            <v>NT</v>
          </cell>
          <cell r="I4981" t="str">
            <v>Y</v>
          </cell>
          <cell r="Q4981" t="str">
            <v>Y</v>
          </cell>
          <cell r="R4981" t="str">
            <v>Y</v>
          </cell>
        </row>
        <row r="4982">
          <cell r="C4982" t="str">
            <v>Eastern Phoebe</v>
          </cell>
          <cell r="D4982" t="str">
            <v>Sayornis phoebe</v>
          </cell>
          <cell r="E4982" t="str">
            <v>(Latham, 1790)</v>
          </cell>
          <cell r="F4982" t="str">
            <v>R</v>
          </cell>
          <cell r="G4982" t="str">
            <v>LC</v>
          </cell>
          <cell r="H4982" t="str">
            <v>Y</v>
          </cell>
          <cell r="I4982" t="str">
            <v>Y</v>
          </cell>
          <cell r="Q4982" t="str">
            <v>Y</v>
          </cell>
          <cell r="R4982" t="str">
            <v>Y</v>
          </cell>
        </row>
        <row r="4983">
          <cell r="C4983" t="str">
            <v>Say's Phoebe</v>
          </cell>
          <cell r="D4983" t="str">
            <v>Sayornis saya</v>
          </cell>
          <cell r="E4983" t="str">
            <v>(Bonaparte, 1825)</v>
          </cell>
          <cell r="F4983" t="str">
            <v>R</v>
          </cell>
          <cell r="G4983" t="str">
            <v>LC</v>
          </cell>
          <cell r="I4983" t="str">
            <v>Y</v>
          </cell>
          <cell r="Q4983" t="str">
            <v>Y</v>
          </cell>
          <cell r="R4983" t="str">
            <v>Y</v>
          </cell>
        </row>
        <row r="4984">
          <cell r="C4984" t="str">
            <v>Black Phoebe</v>
          </cell>
          <cell r="D4984" t="str">
            <v>Sayornis nigricans</v>
          </cell>
          <cell r="E4984" t="str">
            <v>(Swainson, 1827)</v>
          </cell>
          <cell r="F4984" t="str">
            <v>R</v>
          </cell>
          <cell r="G4984" t="str">
            <v>LC</v>
          </cell>
          <cell r="I4984" t="str">
            <v>Y</v>
          </cell>
          <cell r="P4984" t="str">
            <v>Y</v>
          </cell>
          <cell r="Q4984" t="str">
            <v>Y</v>
          </cell>
          <cell r="R4984" t="str">
            <v>Y</v>
          </cell>
        </row>
        <row r="4985">
          <cell r="C4985" t="str">
            <v>Tufted Flycatcher</v>
          </cell>
          <cell r="D4985" t="str">
            <v>Mitrephanes phaeocercus</v>
          </cell>
          <cell r="E4985" t="str">
            <v>(Sclater, 1859)</v>
          </cell>
          <cell r="F4985" t="str">
            <v>R</v>
          </cell>
          <cell r="G4985" t="str">
            <v>LC</v>
          </cell>
          <cell r="I4985" t="str">
            <v>Y</v>
          </cell>
          <cell r="P4985" t="str">
            <v>Y</v>
          </cell>
          <cell r="Q4985" t="str">
            <v>Y</v>
          </cell>
          <cell r="R4985" t="str">
            <v>Y</v>
          </cell>
          <cell r="W4985" t="str">
            <v>Northern Tufted Flycatcher (15)</v>
          </cell>
        </row>
        <row r="4986">
          <cell r="C4986" t="str">
            <v>Olive Flycatcher</v>
          </cell>
          <cell r="D4986" t="str">
            <v>Mitrephanes olivaceus</v>
          </cell>
          <cell r="E4986" t="str">
            <v>Berlepsch &amp; Stolzmann, 1894</v>
          </cell>
          <cell r="F4986" t="str">
            <v>R</v>
          </cell>
          <cell r="G4986" t="str">
            <v>LC</v>
          </cell>
          <cell r="P4986" t="str">
            <v>Y</v>
          </cell>
          <cell r="Q4986" t="str">
            <v>Y</v>
          </cell>
          <cell r="R4986" t="str">
            <v>Y</v>
          </cell>
          <cell r="W4986" t="str">
            <v>Olive Tufted Flycatcher (15)</v>
          </cell>
        </row>
        <row r="4987">
          <cell r="C4987" t="str">
            <v>Olive-sided Flycatcher</v>
          </cell>
          <cell r="D4987" t="str">
            <v>Contopus cooperi</v>
          </cell>
          <cell r="E4987" t="str">
            <v>(Swainson, 1832)</v>
          </cell>
          <cell r="F4987" t="str">
            <v>R</v>
          </cell>
          <cell r="G4987" t="str">
            <v>NT</v>
          </cell>
          <cell r="I4987" t="str">
            <v>Y</v>
          </cell>
          <cell r="P4987" t="str">
            <v>Y</v>
          </cell>
          <cell r="Q4987" t="str">
            <v>Y</v>
          </cell>
          <cell r="R4987" t="str">
            <v>Y</v>
          </cell>
          <cell r="V4987" t="str">
            <v>Contopus borealis (10); Contopus borealis (11)</v>
          </cell>
          <cell r="X4987" t="str">
            <v>Use of the specific name cooperi rather than borealis follows AOU (1998).</v>
          </cell>
        </row>
        <row r="4988">
          <cell r="C4988" t="str">
            <v>Greater Pewee</v>
          </cell>
          <cell r="D4988" t="str">
            <v>Contopus pertinax</v>
          </cell>
          <cell r="E4988" t="str">
            <v>Cabanis &amp; Heine, 1859</v>
          </cell>
          <cell r="F4988" t="str">
            <v>R</v>
          </cell>
          <cell r="G4988" t="str">
            <v>LC</v>
          </cell>
          <cell r="I4988" t="str">
            <v>Y</v>
          </cell>
          <cell r="Q4988" t="str">
            <v>Y</v>
          </cell>
          <cell r="R4988" t="str">
            <v>Y</v>
          </cell>
        </row>
        <row r="4989">
          <cell r="C4989" t="str">
            <v>Dark Pewee</v>
          </cell>
          <cell r="D4989" t="str">
            <v>Contopus lugubris</v>
          </cell>
          <cell r="E4989" t="str">
            <v>Lawrence, 1865</v>
          </cell>
          <cell r="F4989" t="str">
            <v>R</v>
          </cell>
          <cell r="G4989" t="str">
            <v>LC</v>
          </cell>
          <cell r="I4989" t="str">
            <v>Y</v>
          </cell>
          <cell r="Q4989" t="str">
            <v>Y</v>
          </cell>
          <cell r="R4989" t="str">
            <v>Y</v>
          </cell>
        </row>
        <row r="4990">
          <cell r="C4990" t="str">
            <v>Smoke-coloured Pewee</v>
          </cell>
          <cell r="D4990" t="str">
            <v>Contopus fumigatus</v>
          </cell>
          <cell r="E4990" t="str">
            <v>(D'Orbigny &amp; Lafresnaye, 1837)</v>
          </cell>
          <cell r="F4990" t="str">
            <v>R</v>
          </cell>
          <cell r="G4990" t="str">
            <v>LC</v>
          </cell>
          <cell r="P4990" t="str">
            <v>Y</v>
          </cell>
          <cell r="Q4990" t="str">
            <v>Y</v>
          </cell>
          <cell r="R4990" t="str">
            <v>Y</v>
          </cell>
          <cell r="W4990" t="str">
            <v>Smoke-colored Pewee (9); Smoke-colored Pewee (10); Smoke-colored Pewee (11); Smoke-colored Pewee (15)</v>
          </cell>
        </row>
        <row r="4991">
          <cell r="C4991" t="str">
            <v>Ochraceous Pewee</v>
          </cell>
          <cell r="D4991" t="str">
            <v>Contopus ochraceus</v>
          </cell>
          <cell r="E4991" t="str">
            <v>Sclater &amp; Salvin, 1869</v>
          </cell>
          <cell r="F4991" t="str">
            <v>R</v>
          </cell>
          <cell r="G4991" t="str">
            <v>LC</v>
          </cell>
          <cell r="I4991" t="str">
            <v>Y</v>
          </cell>
          <cell r="Q4991" t="str">
            <v>Y</v>
          </cell>
          <cell r="R4991" t="str">
            <v>Y</v>
          </cell>
        </row>
        <row r="4992">
          <cell r="C4992" t="str">
            <v>Western Wood-pewee</v>
          </cell>
          <cell r="D4992" t="str">
            <v>Contopus sordidulus</v>
          </cell>
          <cell r="E4992" t="str">
            <v>Sclater, 1859</v>
          </cell>
          <cell r="F4992" t="str">
            <v>R</v>
          </cell>
          <cell r="G4992" t="str">
            <v>LC</v>
          </cell>
          <cell r="I4992" t="str">
            <v>Y</v>
          </cell>
          <cell r="P4992" t="str">
            <v>Y</v>
          </cell>
          <cell r="Q4992" t="str">
            <v>Y</v>
          </cell>
          <cell r="R4992" t="str">
            <v>Y</v>
          </cell>
          <cell r="W4992" t="str">
            <v>Western Wood Pewee (15)</v>
          </cell>
        </row>
        <row r="4993">
          <cell r="C4993" t="str">
            <v>Eastern Wood-pewee</v>
          </cell>
          <cell r="D4993" t="str">
            <v>Contopus virens</v>
          </cell>
          <cell r="E4993" t="str">
            <v>(Linnaeus, 1766)</v>
          </cell>
          <cell r="F4993" t="str">
            <v>R</v>
          </cell>
          <cell r="G4993" t="str">
            <v>LC</v>
          </cell>
          <cell r="I4993" t="str">
            <v>Y</v>
          </cell>
          <cell r="P4993" t="str">
            <v>Y</v>
          </cell>
          <cell r="Q4993" t="str">
            <v>Y</v>
          </cell>
          <cell r="R4993" t="str">
            <v>Y</v>
          </cell>
          <cell r="W4993" t="str">
            <v>Eastern Wood Pewee (15)</v>
          </cell>
        </row>
        <row r="4994">
          <cell r="C4994" t="str">
            <v>Tropical Pewee</v>
          </cell>
          <cell r="D4994" t="str">
            <v>Contopus cinereus</v>
          </cell>
          <cell r="E4994" t="str">
            <v>(Spix, 1825)</v>
          </cell>
          <cell r="F4994" t="str">
            <v>R</v>
          </cell>
          <cell r="G4994" t="str">
            <v>LC</v>
          </cell>
          <cell r="I4994" t="str">
            <v>Y</v>
          </cell>
          <cell r="P4994" t="str">
            <v>Y</v>
          </cell>
          <cell r="Q4994" t="str">
            <v>Y</v>
          </cell>
          <cell r="R4994" t="str">
            <v>Y</v>
          </cell>
        </row>
        <row r="4995">
          <cell r="C4995" t="str">
            <v>Blackish Pewee</v>
          </cell>
          <cell r="D4995" t="str">
            <v>Contopus nigrescens</v>
          </cell>
          <cell r="E4995" t="str">
            <v>(Sclater &amp; Salvin, 1880)</v>
          </cell>
          <cell r="F4995" t="str">
            <v>R</v>
          </cell>
          <cell r="G4995" t="str">
            <v>LC</v>
          </cell>
          <cell r="P4995" t="str">
            <v>Y</v>
          </cell>
          <cell r="Q4995" t="str">
            <v>Y</v>
          </cell>
          <cell r="R4995" t="str">
            <v>Y</v>
          </cell>
        </row>
        <row r="4996">
          <cell r="C4996" t="str">
            <v>White-throated Pewee</v>
          </cell>
          <cell r="D4996" t="str">
            <v>Contopus albogularis</v>
          </cell>
          <cell r="E4996" t="str">
            <v>(Berlioz, 1962)</v>
          </cell>
          <cell r="F4996" t="str">
            <v>R</v>
          </cell>
          <cell r="G4996" t="str">
            <v>LC</v>
          </cell>
          <cell r="P4996" t="str">
            <v>Y</v>
          </cell>
          <cell r="Q4996" t="str">
            <v>Y</v>
          </cell>
          <cell r="R4996" t="str">
            <v>Y</v>
          </cell>
        </row>
        <row r="4997">
          <cell r="D4997" t="str">
            <v>Contopus caribaeus</v>
          </cell>
          <cell r="E4997" t="str">
            <v>(D'Orbigny, 1839)</v>
          </cell>
          <cell r="F4997" t="str">
            <v>NR</v>
          </cell>
          <cell r="G4997" t="str">
            <v>NR</v>
          </cell>
          <cell r="Q4997" t="str">
            <v>Y</v>
          </cell>
          <cell r="R4997" t="str">
            <v>Y</v>
          </cell>
          <cell r="X4997" t="str">
            <v>Contopus caribaeus (Sibley and Monroe 1990, 1993) has been split into C. caribaeus, C. pallidus and C. hispaniolensis following AOU (1998).</v>
          </cell>
        </row>
        <row r="4998">
          <cell r="C4998" t="str">
            <v>Greater Antillean Pewee</v>
          </cell>
          <cell r="D4998" t="str">
            <v>Contopus caribaeus</v>
          </cell>
          <cell r="E4998" t="str">
            <v>(D'Orbigny, 1839)</v>
          </cell>
          <cell r="F4998" t="str">
            <v>R</v>
          </cell>
          <cell r="G4998" t="str">
            <v>LC</v>
          </cell>
          <cell r="I4998" t="str">
            <v>Y</v>
          </cell>
          <cell r="W4998" t="str">
            <v>Cuban Pewee (2); Cuban Pewee (15)</v>
          </cell>
          <cell r="X4998" t="str">
            <v>Contopus caribaeus (Sibley and Monroe 1990, 1993) has been split into C. caribaeus, C. pallidus and C. hispaniolensis following AOU (1998).</v>
          </cell>
        </row>
        <row r="4999">
          <cell r="C4999" t="str">
            <v>Jamaican Pewee</v>
          </cell>
          <cell r="D4999" t="str">
            <v>Contopus pallidus</v>
          </cell>
          <cell r="E4999" t="str">
            <v>(Gosse, 1847)</v>
          </cell>
          <cell r="F4999" t="str">
            <v>R</v>
          </cell>
          <cell r="G4999" t="str">
            <v>LC</v>
          </cell>
          <cell r="I4999" t="str">
            <v>Y</v>
          </cell>
          <cell r="X4999" t="str">
            <v>Contopus caribaeus (Sibley and Monroe 1990, 1993) has been split into C. caribaeus, C. pallidus and C. hispaniolensis following AOU (1998).</v>
          </cell>
        </row>
        <row r="5000">
          <cell r="C5000" t="str">
            <v>Hispaniolan Pewee</v>
          </cell>
          <cell r="D5000" t="str">
            <v>Contopus hispaniolensis</v>
          </cell>
          <cell r="E5000" t="str">
            <v>(Bryant, 1867)</v>
          </cell>
          <cell r="F5000" t="str">
            <v>R</v>
          </cell>
          <cell r="G5000" t="str">
            <v>LC</v>
          </cell>
          <cell r="I5000" t="str">
            <v>Y</v>
          </cell>
          <cell r="X5000" t="str">
            <v>Contopus caribaeus (Sibley and Monroe 1990, 1993) has been split into C. caribaeus, C. pallidus and C. hispaniolensis following AOU (1998).</v>
          </cell>
        </row>
        <row r="5001">
          <cell r="C5001" t="str">
            <v>Lesser Antillean Pewee</v>
          </cell>
          <cell r="D5001" t="str">
            <v>Contopus latirostris</v>
          </cell>
          <cell r="E5001" t="str">
            <v>(Verreaux, 1866)</v>
          </cell>
          <cell r="F5001" t="str">
            <v>R</v>
          </cell>
          <cell r="G5001" t="str">
            <v>LC</v>
          </cell>
          <cell r="I5001" t="str">
            <v>Y</v>
          </cell>
          <cell r="Q5001" t="str">
            <v>Y</v>
          </cell>
          <cell r="R5001" t="str">
            <v>Y</v>
          </cell>
        </row>
        <row r="5002">
          <cell r="C5002" t="str">
            <v>Yellow-bellied Flycatcher</v>
          </cell>
          <cell r="D5002" t="str">
            <v>Empidonax flaviventris</v>
          </cell>
          <cell r="E5002" t="str">
            <v>(Baird &amp; Girard, 1843)</v>
          </cell>
          <cell r="F5002" t="str">
            <v>R</v>
          </cell>
          <cell r="G5002" t="str">
            <v>LC</v>
          </cell>
          <cell r="I5002" t="str">
            <v>Y</v>
          </cell>
          <cell r="Q5002" t="str">
            <v>Y</v>
          </cell>
          <cell r="R5002" t="str">
            <v>Y</v>
          </cell>
        </row>
        <row r="5003">
          <cell r="C5003" t="str">
            <v>Acadian Flycatcher</v>
          </cell>
          <cell r="D5003" t="str">
            <v>Empidonax virescens</v>
          </cell>
          <cell r="E5003" t="str">
            <v>(Vieillot, 1818)</v>
          </cell>
          <cell r="F5003" t="str">
            <v>R</v>
          </cell>
          <cell r="G5003" t="str">
            <v>LC</v>
          </cell>
          <cell r="H5003" t="str">
            <v>Y</v>
          </cell>
          <cell r="I5003" t="str">
            <v>Y</v>
          </cell>
          <cell r="M5003" t="str">
            <v>Y</v>
          </cell>
          <cell r="P5003" t="str">
            <v>Y</v>
          </cell>
          <cell r="Q5003" t="str">
            <v>Y</v>
          </cell>
          <cell r="R5003" t="str">
            <v>Y</v>
          </cell>
        </row>
        <row r="5004">
          <cell r="C5004" t="str">
            <v>Alder Flycatcher</v>
          </cell>
          <cell r="D5004" t="str">
            <v>Empidonax alnorum</v>
          </cell>
          <cell r="E5004" t="str">
            <v>Brewster, 1895</v>
          </cell>
          <cell r="F5004" t="str">
            <v>R</v>
          </cell>
          <cell r="G5004" t="str">
            <v>LC</v>
          </cell>
          <cell r="H5004" t="str">
            <v>Y</v>
          </cell>
          <cell r="I5004" t="str">
            <v>Y</v>
          </cell>
          <cell r="P5004" t="str">
            <v>Y</v>
          </cell>
          <cell r="Q5004" t="str">
            <v>Y</v>
          </cell>
          <cell r="R5004" t="str">
            <v>Y</v>
          </cell>
        </row>
        <row r="5005">
          <cell r="C5005" t="str">
            <v>Willow Flycatcher</v>
          </cell>
          <cell r="D5005" t="str">
            <v>Empidonax traillii</v>
          </cell>
          <cell r="E5005" t="str">
            <v>(Audubon, 1828)</v>
          </cell>
          <cell r="F5005" t="str">
            <v>R</v>
          </cell>
          <cell r="G5005" t="str">
            <v>LC</v>
          </cell>
          <cell r="I5005" t="str">
            <v>Y</v>
          </cell>
          <cell r="P5005" t="str">
            <v>Y</v>
          </cell>
          <cell r="Q5005" t="str">
            <v>Y</v>
          </cell>
          <cell r="R5005" t="str">
            <v>Y</v>
          </cell>
        </row>
        <row r="5006">
          <cell r="C5006" t="str">
            <v>White-throated Flycatcher</v>
          </cell>
          <cell r="D5006" t="str">
            <v>Empidonax albigularis</v>
          </cell>
          <cell r="E5006" t="str">
            <v>Sclater &amp; Salvin, 1859</v>
          </cell>
          <cell r="F5006" t="str">
            <v>R</v>
          </cell>
          <cell r="G5006" t="str">
            <v>LC</v>
          </cell>
          <cell r="I5006" t="str">
            <v>Y</v>
          </cell>
          <cell r="Q5006" t="str">
            <v>Y</v>
          </cell>
          <cell r="R5006" t="str">
            <v>Y</v>
          </cell>
        </row>
        <row r="5007">
          <cell r="C5007" t="str">
            <v>Least Flycatcher</v>
          </cell>
          <cell r="D5007" t="str">
            <v>Empidonax minimus</v>
          </cell>
          <cell r="E5007" t="str">
            <v>(Baird &amp; Baird, 1843)</v>
          </cell>
          <cell r="F5007" t="str">
            <v>R</v>
          </cell>
          <cell r="G5007" t="str">
            <v>LC</v>
          </cell>
          <cell r="H5007" t="str">
            <v>Y</v>
          </cell>
          <cell r="I5007" t="str">
            <v>Y</v>
          </cell>
          <cell r="Q5007" t="str">
            <v>Y</v>
          </cell>
          <cell r="R5007" t="str">
            <v>Y</v>
          </cell>
        </row>
        <row r="5008">
          <cell r="C5008" t="str">
            <v>Hammond's Flycatcher</v>
          </cell>
          <cell r="D5008" t="str">
            <v>Empidonax hammondii</v>
          </cell>
          <cell r="E5008" t="str">
            <v>(Xántus de Vesey, 1858)</v>
          </cell>
          <cell r="F5008" t="str">
            <v>R</v>
          </cell>
          <cell r="G5008" t="str">
            <v>LC</v>
          </cell>
          <cell r="I5008" t="str">
            <v>Y</v>
          </cell>
          <cell r="Q5008" t="str">
            <v>Y</v>
          </cell>
          <cell r="R5008" t="str">
            <v>Y</v>
          </cell>
        </row>
        <row r="5009">
          <cell r="C5009" t="str">
            <v>Grey Flycatcher</v>
          </cell>
          <cell r="D5009" t="str">
            <v>Empidonax wrightii</v>
          </cell>
          <cell r="E5009" t="str">
            <v>Baird, 1858</v>
          </cell>
          <cell r="F5009" t="str">
            <v>R</v>
          </cell>
          <cell r="G5009" t="str">
            <v>LC</v>
          </cell>
          <cell r="I5009" t="str">
            <v>Y</v>
          </cell>
          <cell r="Q5009" t="str">
            <v>Y</v>
          </cell>
          <cell r="R5009" t="str">
            <v>Y</v>
          </cell>
          <cell r="W5009" t="str">
            <v>Gray Flycatcher (2)</v>
          </cell>
        </row>
        <row r="5010">
          <cell r="C5010" t="str">
            <v>American Dusky Flycatcher</v>
          </cell>
          <cell r="D5010" t="str">
            <v>Empidonax oberholseri</v>
          </cell>
          <cell r="E5010" t="str">
            <v>Phillips, 1939</v>
          </cell>
          <cell r="F5010" t="str">
            <v>R</v>
          </cell>
          <cell r="G5010" t="str">
            <v>LC</v>
          </cell>
          <cell r="I5010" t="str">
            <v>Y</v>
          </cell>
          <cell r="Q5010" t="str">
            <v>Y</v>
          </cell>
          <cell r="R5010" t="str">
            <v>Y</v>
          </cell>
          <cell r="W5010" t="str">
            <v>Dusky Flycatcher (2); Dusky Flycatcher (10); Dusky Flycatcher (11); Dusky Flycatcher (15)</v>
          </cell>
        </row>
        <row r="5011">
          <cell r="C5011" t="str">
            <v>Pine Flycatcher</v>
          </cell>
          <cell r="D5011" t="str">
            <v>Empidonax affinis</v>
          </cell>
          <cell r="E5011" t="str">
            <v>(Swainson, 1827)</v>
          </cell>
          <cell r="F5011" t="str">
            <v>R</v>
          </cell>
          <cell r="G5011" t="str">
            <v>LC</v>
          </cell>
          <cell r="I5011" t="str">
            <v>Y</v>
          </cell>
          <cell r="Q5011" t="str">
            <v>Y</v>
          </cell>
          <cell r="R5011" t="str">
            <v>Y</v>
          </cell>
        </row>
        <row r="5012">
          <cell r="C5012" t="str">
            <v>Pacific-slope Flycatcher</v>
          </cell>
          <cell r="D5012" t="str">
            <v>Empidonax difficilis</v>
          </cell>
          <cell r="E5012" t="str">
            <v>Baird, 1858</v>
          </cell>
          <cell r="F5012" t="str">
            <v>R</v>
          </cell>
          <cell r="G5012" t="str">
            <v>LC</v>
          </cell>
          <cell r="I5012" t="str">
            <v>Y</v>
          </cell>
          <cell r="Q5012" t="str">
            <v>Y</v>
          </cell>
          <cell r="R5012" t="str">
            <v>Y</v>
          </cell>
        </row>
        <row r="5013">
          <cell r="C5013" t="str">
            <v>Cordilleran Flycatcher</v>
          </cell>
          <cell r="D5013" t="str">
            <v>Empidonax occidentalis</v>
          </cell>
          <cell r="E5013" t="str">
            <v>Nelson, 1897</v>
          </cell>
          <cell r="F5013" t="str">
            <v>R</v>
          </cell>
          <cell r="G5013" t="str">
            <v>LC</v>
          </cell>
          <cell r="I5013" t="str">
            <v>Y</v>
          </cell>
          <cell r="Q5013" t="str">
            <v>Y</v>
          </cell>
          <cell r="R5013" t="str">
            <v>Y</v>
          </cell>
        </row>
        <row r="5014">
          <cell r="C5014" t="str">
            <v>Yellowish Flycatcher</v>
          </cell>
          <cell r="D5014" t="str">
            <v>Empidonax flavescens</v>
          </cell>
          <cell r="E5014" t="str">
            <v>Lawrence, 1865</v>
          </cell>
          <cell r="F5014" t="str">
            <v>R</v>
          </cell>
          <cell r="G5014" t="str">
            <v>LC</v>
          </cell>
          <cell r="I5014" t="str">
            <v>Y</v>
          </cell>
          <cell r="Q5014" t="str">
            <v>Y</v>
          </cell>
          <cell r="R5014" t="str">
            <v>Y</v>
          </cell>
        </row>
        <row r="5015">
          <cell r="C5015" t="str">
            <v>Buff-breasted Flycatcher</v>
          </cell>
          <cell r="D5015" t="str">
            <v>Empidonax fulvifrons</v>
          </cell>
          <cell r="E5015" t="str">
            <v>(Giraud, 1841)</v>
          </cell>
          <cell r="F5015" t="str">
            <v>R</v>
          </cell>
          <cell r="G5015" t="str">
            <v>LC</v>
          </cell>
          <cell r="I5015" t="str">
            <v>Y</v>
          </cell>
          <cell r="Q5015" t="str">
            <v>Y</v>
          </cell>
          <cell r="R5015" t="str">
            <v>Y</v>
          </cell>
        </row>
        <row r="5016">
          <cell r="C5016" t="str">
            <v>Black-capped Flycatcher</v>
          </cell>
          <cell r="D5016" t="str">
            <v>Empidonax atriceps</v>
          </cell>
          <cell r="E5016" t="str">
            <v>Salvin, 1870</v>
          </cell>
          <cell r="F5016" t="str">
            <v>R</v>
          </cell>
          <cell r="G5016" t="str">
            <v>LC</v>
          </cell>
          <cell r="I5016" t="str">
            <v>Y</v>
          </cell>
          <cell r="Q5016" t="str">
            <v>Y</v>
          </cell>
          <cell r="R5016" t="str">
            <v>Y</v>
          </cell>
        </row>
        <row r="5017">
          <cell r="C5017" t="str">
            <v>Vermilion Flycatcher</v>
          </cell>
          <cell r="D5017" t="str">
            <v>Pyrocephalus rubinus</v>
          </cell>
          <cell r="E5017" t="str">
            <v>(Boddaert, 1783)</v>
          </cell>
          <cell r="F5017" t="str">
            <v>R</v>
          </cell>
          <cell r="G5017" t="str">
            <v>LC</v>
          </cell>
          <cell r="I5017" t="str">
            <v>Y</v>
          </cell>
          <cell r="P5017" t="str">
            <v>Y</v>
          </cell>
          <cell r="Q5017" t="str">
            <v>Y</v>
          </cell>
          <cell r="R5017" t="str">
            <v>Y</v>
          </cell>
        </row>
        <row r="5018">
          <cell r="C5018" t="str">
            <v>Andean Negrito</v>
          </cell>
          <cell r="D5018" t="str">
            <v>Lessonia oreas</v>
          </cell>
          <cell r="E5018" t="str">
            <v>(Sclater &amp; Salvin, 1869)</v>
          </cell>
          <cell r="F5018" t="str">
            <v>R</v>
          </cell>
          <cell r="G5018" t="str">
            <v>LC</v>
          </cell>
          <cell r="P5018" t="str">
            <v>Y</v>
          </cell>
          <cell r="Q5018" t="str">
            <v>Y</v>
          </cell>
          <cell r="R5018" t="str">
            <v>Y</v>
          </cell>
        </row>
        <row r="5019">
          <cell r="C5019" t="str">
            <v>Patagonian Negrito</v>
          </cell>
          <cell r="D5019" t="str">
            <v>Lessonia rufa</v>
          </cell>
          <cell r="E5019" t="str">
            <v>(Gmelin, 1789)</v>
          </cell>
          <cell r="F5019" t="str">
            <v>R</v>
          </cell>
          <cell r="G5019" t="str">
            <v>LC</v>
          </cell>
          <cell r="P5019" t="str">
            <v>Y</v>
          </cell>
          <cell r="Q5019" t="str">
            <v>Y</v>
          </cell>
          <cell r="R5019" t="str">
            <v>Y</v>
          </cell>
          <cell r="W5019" t="str">
            <v>Austral Negrito (9)</v>
          </cell>
        </row>
        <row r="5020">
          <cell r="C5020" t="str">
            <v>Cinereous Tyrant</v>
          </cell>
          <cell r="D5020" t="str">
            <v>Knipolegus striaticeps</v>
          </cell>
          <cell r="E5020" t="str">
            <v>(D'Orbigny &amp; Lafresnaye, 1837)</v>
          </cell>
          <cell r="F5020" t="str">
            <v>R</v>
          </cell>
          <cell r="G5020" t="str">
            <v>LC</v>
          </cell>
          <cell r="P5020" t="str">
            <v>Y</v>
          </cell>
          <cell r="Q5020" t="str">
            <v>Y</v>
          </cell>
          <cell r="R5020" t="str">
            <v>Y</v>
          </cell>
        </row>
        <row r="5021">
          <cell r="C5021" t="str">
            <v>Hudson's Black-tyrant</v>
          </cell>
          <cell r="D5021" t="str">
            <v>Knipolegus hudsoni</v>
          </cell>
          <cell r="E5021" t="str">
            <v>Sclater, 1872</v>
          </cell>
          <cell r="F5021" t="str">
            <v>R</v>
          </cell>
          <cell r="G5021" t="str">
            <v>LC</v>
          </cell>
          <cell r="P5021" t="str">
            <v>Y</v>
          </cell>
          <cell r="Q5021" t="str">
            <v>Y</v>
          </cell>
          <cell r="R5021" t="str">
            <v>Y</v>
          </cell>
          <cell r="W5021" t="str">
            <v>Hudson's Black Tyrant (15)</v>
          </cell>
        </row>
        <row r="5022">
          <cell r="C5022" t="str">
            <v>Amazonian Black-tyrant</v>
          </cell>
          <cell r="D5022" t="str">
            <v>Knipolegus poecilocercus</v>
          </cell>
          <cell r="E5022" t="str">
            <v>(Pelzeln, 1868)</v>
          </cell>
          <cell r="F5022" t="str">
            <v>R</v>
          </cell>
          <cell r="G5022" t="str">
            <v>LC</v>
          </cell>
          <cell r="P5022" t="str">
            <v>Y</v>
          </cell>
          <cell r="Q5022" t="str">
            <v>Y</v>
          </cell>
          <cell r="R5022" t="str">
            <v>Y</v>
          </cell>
          <cell r="W5022" t="str">
            <v>Amazonian Black Tyrant (15)</v>
          </cell>
        </row>
        <row r="5023">
          <cell r="C5023" t="str">
            <v>Andean Tyrant</v>
          </cell>
          <cell r="D5023" t="str">
            <v>Knipolegus signatus</v>
          </cell>
          <cell r="E5023" t="str">
            <v>(Taczanowski, 1874)</v>
          </cell>
          <cell r="F5023" t="str">
            <v>R</v>
          </cell>
          <cell r="G5023" t="str">
            <v>LC</v>
          </cell>
          <cell r="P5023" t="str">
            <v>Y</v>
          </cell>
          <cell r="Q5023" t="str">
            <v>Y</v>
          </cell>
          <cell r="R5023" t="str">
            <v>Y</v>
          </cell>
          <cell r="W5023" t="str">
            <v>Black Andean-Tyrant (11)</v>
          </cell>
          <cell r="X5023" t="str">
            <v>Knipolegus signatus (Sibley and Monroe 1990, 1993) was provisionally split into K. signatus and K. cabanisi by Stotz et al. (1996) but this treatment has not been adopted, following SACC (2005).</v>
          </cell>
        </row>
        <row r="5024">
          <cell r="D5024" t="str">
            <v>Knipolegus cabanisi</v>
          </cell>
          <cell r="E5024" t="str">
            <v>Schulz, 1882</v>
          </cell>
          <cell r="F5024" t="str">
            <v>NR</v>
          </cell>
          <cell r="G5024" t="str">
            <v>NR</v>
          </cell>
          <cell r="R5024" t="str">
            <v>Y</v>
          </cell>
          <cell r="X5024" t="str">
            <v>Knipolegus signatus (Sibley and Monroe 1990, 1993) was provisionally split into K. signatus and K. cabanisi by Stotz et al. (1996) but this treatment has not been adopted, following SACC (2005).</v>
          </cell>
        </row>
        <row r="5025">
          <cell r="C5025" t="str">
            <v>Blue-billed Black-tyrant</v>
          </cell>
          <cell r="D5025" t="str">
            <v>Knipolegus cyanirostris</v>
          </cell>
          <cell r="E5025" t="str">
            <v>(Vieillot, 1818)</v>
          </cell>
          <cell r="F5025" t="str">
            <v>R</v>
          </cell>
          <cell r="G5025" t="str">
            <v>LC</v>
          </cell>
          <cell r="P5025" t="str">
            <v>Y</v>
          </cell>
          <cell r="Q5025" t="str">
            <v>Y</v>
          </cell>
          <cell r="R5025" t="str">
            <v>Y</v>
          </cell>
          <cell r="W5025" t="str">
            <v>Blue-billed Black Tyrant (15)</v>
          </cell>
        </row>
        <row r="5026">
          <cell r="C5026" t="str">
            <v>Rufous-tailed Tyrant</v>
          </cell>
          <cell r="D5026" t="str">
            <v>Knipolegus poecilurus</v>
          </cell>
          <cell r="E5026" t="str">
            <v>(Sclater, 1862)</v>
          </cell>
          <cell r="F5026" t="str">
            <v>R</v>
          </cell>
          <cell r="G5026" t="str">
            <v>LC</v>
          </cell>
          <cell r="P5026" t="str">
            <v>Y</v>
          </cell>
          <cell r="Q5026" t="str">
            <v>Y</v>
          </cell>
          <cell r="R5026" t="str">
            <v>Y</v>
          </cell>
        </row>
        <row r="5027">
          <cell r="C5027" t="str">
            <v>Riverside Tyrant</v>
          </cell>
          <cell r="D5027" t="str">
            <v>Knipolegus orenocensis</v>
          </cell>
          <cell r="E5027" t="str">
            <v>Berlepsch, 1884</v>
          </cell>
          <cell r="F5027" t="str">
            <v>R</v>
          </cell>
          <cell r="G5027" t="str">
            <v>LC</v>
          </cell>
          <cell r="P5027" t="str">
            <v>Y</v>
          </cell>
          <cell r="Q5027" t="str">
            <v>Y</v>
          </cell>
          <cell r="R5027" t="str">
            <v>Y</v>
          </cell>
        </row>
        <row r="5028">
          <cell r="D5028" t="str">
            <v>Knipolegus aterrimus</v>
          </cell>
          <cell r="E5028" t="str">
            <v>Kaup, 1853</v>
          </cell>
          <cell r="F5028" t="str">
            <v>NR</v>
          </cell>
          <cell r="G5028" t="str">
            <v>NR</v>
          </cell>
          <cell r="P5028" t="str">
            <v>Y</v>
          </cell>
          <cell r="Q5028" t="str">
            <v>Y</v>
          </cell>
          <cell r="X5028" t="str">
            <v>Knipolegus aterrimus (Sibley and Monroe 1990, 1993) has been split into K. aterrimus and K. franciscanus following Stotz et al. (1996), contra SACC (2005), pending the outcome of investigation into the taxonomy of this form by SACC.</v>
          </cell>
        </row>
        <row r="5029">
          <cell r="C5029" t="str">
            <v>White-winged Black-tyrant</v>
          </cell>
          <cell r="D5029" t="str">
            <v>Knipolegus aterrimus</v>
          </cell>
          <cell r="E5029" t="str">
            <v>Kaup, 1853</v>
          </cell>
          <cell r="F5029" t="str">
            <v>R</v>
          </cell>
          <cell r="G5029" t="str">
            <v>LC</v>
          </cell>
          <cell r="R5029" t="str">
            <v>Y</v>
          </cell>
          <cell r="W5029" t="str">
            <v>White-winged Black Tyrant (15)</v>
          </cell>
          <cell r="X5029" t="str">
            <v>Knipolegus aterrimus (Sibley and Monroe 1990, 1993) has been split into K. aterrimus and K. franciscanus following Stotz et al. (1996), contra SACC (2005), pending the outcome of investigation into the taxonomy of this form by SACC.</v>
          </cell>
        </row>
        <row r="5030">
          <cell r="C5030" t="str">
            <v>Brazilian Black-tyrant</v>
          </cell>
          <cell r="D5030" t="str">
            <v>Knipolegus franciscanus</v>
          </cell>
          <cell r="E5030" t="str">
            <v>Snethlage, 1928</v>
          </cell>
          <cell r="F5030" t="str">
            <v>R</v>
          </cell>
          <cell r="G5030" t="str">
            <v>NT</v>
          </cell>
          <cell r="R5030" t="str">
            <v>Y</v>
          </cell>
          <cell r="W5030" t="str">
            <v>Caatinga Black Tyrant (15)</v>
          </cell>
          <cell r="X5030" t="str">
            <v>Knipolegus aterrimus (Sibley and Monroe 1990, 1993) has been split into K. aterrimus and K. franciscanus following Stotz et al. (1996), contra SACC (2005), pending the outcome of investigation into the taxonomy of this form by SACC.</v>
          </cell>
        </row>
        <row r="5031">
          <cell r="C5031" t="str">
            <v>Velvety Black-tyrant</v>
          </cell>
          <cell r="D5031" t="str">
            <v>Knipolegus nigerrimus</v>
          </cell>
          <cell r="E5031" t="str">
            <v>(Vieillot, 1818)</v>
          </cell>
          <cell r="F5031" t="str">
            <v>R</v>
          </cell>
          <cell r="G5031" t="str">
            <v>LC</v>
          </cell>
          <cell r="P5031" t="str">
            <v>Y</v>
          </cell>
          <cell r="Q5031" t="str">
            <v>Y</v>
          </cell>
          <cell r="R5031" t="str">
            <v>Y</v>
          </cell>
          <cell r="W5031" t="str">
            <v>Velvety Black Tyrant (15)</v>
          </cell>
        </row>
        <row r="5032">
          <cell r="C5032" t="str">
            <v>Crested Black-tyrant</v>
          </cell>
          <cell r="D5032" t="str">
            <v>Knipolegus lophotes</v>
          </cell>
          <cell r="E5032" t="str">
            <v>Boie, 1828</v>
          </cell>
          <cell r="F5032" t="str">
            <v>R</v>
          </cell>
          <cell r="G5032" t="str">
            <v>LC</v>
          </cell>
          <cell r="P5032" t="str">
            <v>Y</v>
          </cell>
          <cell r="Q5032" t="str">
            <v>Y</v>
          </cell>
          <cell r="R5032" t="str">
            <v>Y</v>
          </cell>
          <cell r="W5032" t="str">
            <v>Crested Black Tyrant (15)</v>
          </cell>
        </row>
        <row r="5033">
          <cell r="C5033" t="str">
            <v>Spectacled Tyrant</v>
          </cell>
          <cell r="D5033" t="str">
            <v>Hymenops perspicillatus</v>
          </cell>
          <cell r="E5033" t="str">
            <v>(Gmelin, 1789)</v>
          </cell>
          <cell r="F5033" t="str">
            <v>R</v>
          </cell>
          <cell r="G5033" t="str">
            <v>LC</v>
          </cell>
          <cell r="P5033" t="str">
            <v>Y</v>
          </cell>
          <cell r="Q5033" t="str">
            <v>Y</v>
          </cell>
          <cell r="R5033" t="str">
            <v>Y</v>
          </cell>
          <cell r="V5033" t="str">
            <v>Hymenops perspicillata (11)</v>
          </cell>
          <cell r="X5033" t="str">
            <v>Gender agreement of species name follows David and Gosselin (2002b).</v>
          </cell>
        </row>
        <row r="5034">
          <cell r="C5034" t="str">
            <v>Drab Water Tyrant</v>
          </cell>
          <cell r="D5034" t="str">
            <v>Ochthornis littoralis</v>
          </cell>
          <cell r="E5034" t="str">
            <v>(Pelzeln, 1868)</v>
          </cell>
          <cell r="F5034" t="str">
            <v>R</v>
          </cell>
          <cell r="G5034" t="str">
            <v>LC</v>
          </cell>
          <cell r="P5034" t="str">
            <v>Y</v>
          </cell>
          <cell r="Q5034" t="str">
            <v>Y</v>
          </cell>
          <cell r="R5034" t="str">
            <v>Y</v>
          </cell>
          <cell r="V5034" t="str">
            <v>Ochthoeca littoralis (11)</v>
          </cell>
          <cell r="W5034" t="str">
            <v>Drab Water-Tyrant (10); Drab Water-Tyrant (11)</v>
          </cell>
        </row>
        <row r="5035">
          <cell r="C5035" t="str">
            <v>Yellow-browed Tyrant</v>
          </cell>
          <cell r="D5035" t="str">
            <v>Satrapa icterophrys</v>
          </cell>
          <cell r="E5035" t="str">
            <v>(Vieillot, 1818)</v>
          </cell>
          <cell r="F5035" t="str">
            <v>R</v>
          </cell>
          <cell r="G5035" t="str">
            <v>LC</v>
          </cell>
          <cell r="P5035" t="str">
            <v>Y</v>
          </cell>
          <cell r="Q5035" t="str">
            <v>Y</v>
          </cell>
          <cell r="R5035" t="str">
            <v>Y</v>
          </cell>
        </row>
        <row r="5036">
          <cell r="C5036" t="str">
            <v>Spot-billed Ground-tyrant</v>
          </cell>
          <cell r="D5036" t="str">
            <v>Muscisaxicola maculirostris</v>
          </cell>
          <cell r="E5036" t="str">
            <v>d'Orbigny &amp; Lafresnaye, 1837</v>
          </cell>
          <cell r="F5036" t="str">
            <v>R</v>
          </cell>
          <cell r="G5036" t="str">
            <v>LC</v>
          </cell>
          <cell r="P5036" t="str">
            <v>Y</v>
          </cell>
          <cell r="Q5036" t="str">
            <v>Y</v>
          </cell>
          <cell r="R5036" t="str">
            <v>Y</v>
          </cell>
          <cell r="W5036" t="str">
            <v>Spot-billed Ground Tyrant (15)</v>
          </cell>
        </row>
        <row r="5037">
          <cell r="C5037" t="str">
            <v>Little Ground-tyrant</v>
          </cell>
          <cell r="D5037" t="str">
            <v>Muscisaxicola fluviatilis</v>
          </cell>
          <cell r="E5037" t="str">
            <v>Sclater &amp; Salvin, 1866</v>
          </cell>
          <cell r="F5037" t="str">
            <v>R</v>
          </cell>
          <cell r="G5037" t="str">
            <v>LC</v>
          </cell>
          <cell r="P5037" t="str">
            <v>Y</v>
          </cell>
          <cell r="Q5037" t="str">
            <v>Y</v>
          </cell>
          <cell r="R5037" t="str">
            <v>Y</v>
          </cell>
          <cell r="W5037" t="str">
            <v>Little Ground Tyrant (15)</v>
          </cell>
        </row>
        <row r="5038">
          <cell r="C5038" t="str">
            <v>Dark-faced Ground-tyrant</v>
          </cell>
          <cell r="D5038" t="str">
            <v>Muscisaxicola maclovianus</v>
          </cell>
          <cell r="E5038" t="str">
            <v>(Garnot, 1829)</v>
          </cell>
          <cell r="F5038" t="str">
            <v>R</v>
          </cell>
          <cell r="G5038" t="str">
            <v>LC</v>
          </cell>
          <cell r="P5038" t="str">
            <v>Y</v>
          </cell>
          <cell r="Q5038" t="str">
            <v>Y</v>
          </cell>
          <cell r="R5038" t="str">
            <v>Y</v>
          </cell>
          <cell r="V5038" t="str">
            <v>Muscisaxicola macloviana (10); Muscisaxicola macloviana (11)</v>
          </cell>
          <cell r="W5038" t="str">
            <v>Dark-faced Ground Tyrant (15)</v>
          </cell>
          <cell r="X5038" t="str">
            <v>Gender agreement of species name follows David and Gosselin (2002b).</v>
          </cell>
        </row>
        <row r="5039">
          <cell r="C5039" t="str">
            <v>Cinnamon-bellied Ground-tyrant</v>
          </cell>
          <cell r="D5039" t="str">
            <v>Muscisaxicola capistratus</v>
          </cell>
          <cell r="E5039" t="str">
            <v>(Burmeister, 1860)</v>
          </cell>
          <cell r="F5039" t="str">
            <v>R</v>
          </cell>
          <cell r="G5039" t="str">
            <v>LC</v>
          </cell>
          <cell r="P5039" t="str">
            <v>Y</v>
          </cell>
          <cell r="Q5039" t="str">
            <v>Y</v>
          </cell>
          <cell r="R5039" t="str">
            <v>Y</v>
          </cell>
          <cell r="V5039" t="str">
            <v>Muscisaxicola capistrata (10); Muscisaxicola capistrata (11)</v>
          </cell>
          <cell r="W5039" t="str">
            <v>Cinnamon-bellied Ground Tyrant (15)</v>
          </cell>
          <cell r="X5039" t="str">
            <v>Gender agreement of species name follows David and Gosselin (2002b).</v>
          </cell>
        </row>
        <row r="5040">
          <cell r="C5040" t="str">
            <v>Rufous-naped Ground-tyrant</v>
          </cell>
          <cell r="D5040" t="str">
            <v>Muscisaxicola rufivertex</v>
          </cell>
          <cell r="E5040" t="str">
            <v>d'Orbigny &amp; Lafresnaye, 1837</v>
          </cell>
          <cell r="F5040" t="str">
            <v>R</v>
          </cell>
          <cell r="G5040" t="str">
            <v>LC</v>
          </cell>
          <cell r="P5040" t="str">
            <v>Y</v>
          </cell>
          <cell r="Q5040" t="str">
            <v>Y</v>
          </cell>
          <cell r="R5040" t="str">
            <v>Y</v>
          </cell>
          <cell r="W5040" t="str">
            <v>Rufous-naped Ground Tyrant (15)</v>
          </cell>
        </row>
        <row r="5041">
          <cell r="C5041" t="str">
            <v>Puna Ground-tyrant</v>
          </cell>
          <cell r="D5041" t="str">
            <v>Muscisaxicola juninensis</v>
          </cell>
          <cell r="E5041" t="str">
            <v>Taczanowski, 1884</v>
          </cell>
          <cell r="F5041" t="str">
            <v>R</v>
          </cell>
          <cell r="G5041" t="str">
            <v>LC</v>
          </cell>
          <cell r="P5041" t="str">
            <v>Y</v>
          </cell>
          <cell r="Q5041" t="str">
            <v>Y</v>
          </cell>
          <cell r="R5041" t="str">
            <v>Y</v>
          </cell>
          <cell r="W5041" t="str">
            <v>Puna Ground Tyrant (15)</v>
          </cell>
        </row>
        <row r="5042">
          <cell r="C5042" t="str">
            <v>White-browed Ground-tyrant</v>
          </cell>
          <cell r="D5042" t="str">
            <v>Muscisaxicola albilora</v>
          </cell>
          <cell r="E5042" t="str">
            <v>Lafresnaye, 1855</v>
          </cell>
          <cell r="F5042" t="str">
            <v>R</v>
          </cell>
          <cell r="G5042" t="str">
            <v>LC</v>
          </cell>
          <cell r="P5042" t="str">
            <v>Y</v>
          </cell>
          <cell r="Q5042" t="str">
            <v>Y</v>
          </cell>
          <cell r="R5042" t="str">
            <v>Y</v>
          </cell>
          <cell r="W5042" t="str">
            <v>White-browed Ground Tyrant (15)</v>
          </cell>
        </row>
        <row r="5043">
          <cell r="D5043" t="str">
            <v>Muscisaxicola alpina</v>
          </cell>
          <cell r="E5043" t="str">
            <v>(Jardine, 1849)</v>
          </cell>
          <cell r="F5043" t="str">
            <v>NR</v>
          </cell>
          <cell r="G5043" t="str">
            <v>NR</v>
          </cell>
          <cell r="Q5043" t="str">
            <v>Y</v>
          </cell>
          <cell r="R5043" t="str">
            <v>Y</v>
          </cell>
          <cell r="X5043" t="str">
            <v>Muscisaxicola alpina (Sibley and Monroe 1990, 1993) has been split into M. alpinus and M. griseus following SACC (2005). Gender agreement of species names follows David and Gosselin (2002b).</v>
          </cell>
        </row>
        <row r="5044">
          <cell r="C5044" t="str">
            <v>Plain-capped Ground-tyrant</v>
          </cell>
          <cell r="D5044" t="str">
            <v>Muscisaxicola alpinus</v>
          </cell>
          <cell r="E5044" t="str">
            <v>(Jardine, 1849)</v>
          </cell>
          <cell r="F5044" t="str">
            <v>R</v>
          </cell>
          <cell r="G5044" t="str">
            <v>LC</v>
          </cell>
          <cell r="P5044" t="str">
            <v>Y</v>
          </cell>
          <cell r="W5044" t="str">
            <v>Paramo Ground Tyrant (15)</v>
          </cell>
          <cell r="X5044" t="str">
            <v>Muscisaxicola alpina (Sibley and Monroe 1990, 1993) has been split into M. alpinus and M. griseus following SACC (2005). Gender agreement of species names follows David and Gosselin (2002b).</v>
          </cell>
        </row>
        <row r="5045">
          <cell r="C5045" t="str">
            <v>Taczanowski's Ground-tyrant</v>
          </cell>
          <cell r="D5045" t="str">
            <v>Muscisaxicola griseus</v>
          </cell>
          <cell r="E5045" t="str">
            <v>Taczanowski, 1884</v>
          </cell>
          <cell r="F5045" t="str">
            <v>R</v>
          </cell>
          <cell r="G5045" t="str">
            <v>LC</v>
          </cell>
          <cell r="P5045" t="str">
            <v>Y</v>
          </cell>
          <cell r="W5045" t="str">
            <v>Plain-capped Ground Tyrant (15)</v>
          </cell>
          <cell r="X5045" t="str">
            <v>Muscisaxicola alpina (Sibley and Monroe 1990, 1993) has been split into M. alpinus and M. griseus following SACC (2005). Gender agreement of species names follows David and Gosselin (2002b).</v>
          </cell>
        </row>
        <row r="5046">
          <cell r="C5046" t="str">
            <v>Cinereous Ground-tyrant</v>
          </cell>
          <cell r="D5046" t="str">
            <v>Muscisaxicola cinereus</v>
          </cell>
          <cell r="E5046" t="str">
            <v>Philippi &amp; Landbeck, 1864</v>
          </cell>
          <cell r="F5046" t="str">
            <v>R</v>
          </cell>
          <cell r="G5046" t="str">
            <v>LC</v>
          </cell>
          <cell r="P5046" t="str">
            <v>Y</v>
          </cell>
          <cell r="Q5046" t="str">
            <v>Y</v>
          </cell>
          <cell r="R5046" t="str">
            <v>Y</v>
          </cell>
          <cell r="V5046" t="str">
            <v>Muscisaxicola cinerea (10); Muscisaxicola cinerea (11)</v>
          </cell>
          <cell r="W5046" t="str">
            <v>Cinereous Ground Tyrant (15)</v>
          </cell>
          <cell r="X5046" t="str">
            <v>Gender agreement of species name follows David and Gosselin (2002b).</v>
          </cell>
        </row>
        <row r="5047">
          <cell r="C5047" t="str">
            <v>White-fronted Ground-tyrant</v>
          </cell>
          <cell r="D5047" t="str">
            <v>Muscisaxicola albifrons</v>
          </cell>
          <cell r="E5047" t="str">
            <v>(Tschudi, 1844)</v>
          </cell>
          <cell r="F5047" t="str">
            <v>R</v>
          </cell>
          <cell r="G5047" t="str">
            <v>LC</v>
          </cell>
          <cell r="P5047" t="str">
            <v>Y</v>
          </cell>
          <cell r="Q5047" t="str">
            <v>Y</v>
          </cell>
          <cell r="R5047" t="str">
            <v>Y</v>
          </cell>
          <cell r="W5047" t="str">
            <v>White-fronted Ground Tyrant (15)</v>
          </cell>
        </row>
        <row r="5048">
          <cell r="C5048" t="str">
            <v>Ochre-naped Ground-tyrant</v>
          </cell>
          <cell r="D5048" t="str">
            <v>Muscisaxicola flavinucha</v>
          </cell>
          <cell r="E5048" t="str">
            <v>Lafresnaye, 1855</v>
          </cell>
          <cell r="F5048" t="str">
            <v>R</v>
          </cell>
          <cell r="G5048" t="str">
            <v>LC</v>
          </cell>
          <cell r="P5048" t="str">
            <v>Y</v>
          </cell>
          <cell r="Q5048" t="str">
            <v>Y</v>
          </cell>
          <cell r="R5048" t="str">
            <v>Y</v>
          </cell>
          <cell r="W5048" t="str">
            <v>Ochre-naped Ground Tyrant (15)</v>
          </cell>
        </row>
        <row r="5049">
          <cell r="C5049" t="str">
            <v>Black-fronted Ground-tyrant</v>
          </cell>
          <cell r="D5049" t="str">
            <v>Muscisaxicola frontalis</v>
          </cell>
          <cell r="E5049" t="str">
            <v>(Burmeister, 1860)</v>
          </cell>
          <cell r="F5049" t="str">
            <v>R</v>
          </cell>
          <cell r="G5049" t="str">
            <v>LC</v>
          </cell>
          <cell r="P5049" t="str">
            <v>Y</v>
          </cell>
          <cell r="Q5049" t="str">
            <v>Y</v>
          </cell>
          <cell r="R5049" t="str">
            <v>Y</v>
          </cell>
          <cell r="W5049" t="str">
            <v>Black-fronted Ground Tyrant (15)</v>
          </cell>
        </row>
        <row r="5050">
          <cell r="C5050" t="str">
            <v>Black-billed Shrike-tyrant</v>
          </cell>
          <cell r="D5050" t="str">
            <v>Agriornis montanus</v>
          </cell>
          <cell r="E5050" t="str">
            <v>(D'Orbigny &amp; Lafresnaye, 1837)</v>
          </cell>
          <cell r="F5050" t="str">
            <v>R</v>
          </cell>
          <cell r="G5050" t="str">
            <v>LC</v>
          </cell>
          <cell r="P5050" t="str">
            <v>Y</v>
          </cell>
          <cell r="Q5050" t="str">
            <v>Y</v>
          </cell>
          <cell r="R5050" t="str">
            <v>Y</v>
          </cell>
          <cell r="V5050" t="str">
            <v>Agriornis montana (10); Agriornis montana (11)</v>
          </cell>
          <cell r="X5050" t="str">
            <v>Gender agreement of species name follows David and Gosselin (2002b).</v>
          </cell>
        </row>
        <row r="5051">
          <cell r="C5051" t="str">
            <v>White-tailed Shrike-tyrant</v>
          </cell>
          <cell r="D5051" t="str">
            <v>Agriornis albicauda</v>
          </cell>
          <cell r="E5051" t="str">
            <v>Sclater, 1860</v>
          </cell>
          <cell r="F5051" t="str">
            <v>R</v>
          </cell>
          <cell r="G5051" t="str">
            <v>VU</v>
          </cell>
          <cell r="P5051" t="str">
            <v>Y</v>
          </cell>
          <cell r="Q5051" t="str">
            <v>Y</v>
          </cell>
          <cell r="R5051" t="str">
            <v>Y</v>
          </cell>
          <cell r="V5051" t="str">
            <v>Agriornis andicola (10); Agriornis andicola (11)</v>
          </cell>
          <cell r="X5051" t="str">
            <v>Use of the specific name albicauda follows SACC (2007).</v>
          </cell>
        </row>
        <row r="5052">
          <cell r="C5052" t="str">
            <v>Great Shrike-tyrant</v>
          </cell>
          <cell r="D5052" t="str">
            <v>Agriornis lividus</v>
          </cell>
          <cell r="E5052" t="str">
            <v>(Kittlitz, 1835)</v>
          </cell>
          <cell r="F5052" t="str">
            <v>R</v>
          </cell>
          <cell r="G5052" t="str">
            <v>LC</v>
          </cell>
          <cell r="P5052" t="str">
            <v>Y</v>
          </cell>
          <cell r="Q5052" t="str">
            <v>Y</v>
          </cell>
          <cell r="R5052" t="str">
            <v>Y</v>
          </cell>
          <cell r="V5052" t="str">
            <v>Agriornis livida (10); Agriornis livida (11)</v>
          </cell>
          <cell r="X5052" t="str">
            <v>Gender agreement of species name follows David and Gosselin (2002b).</v>
          </cell>
        </row>
        <row r="5053">
          <cell r="C5053" t="str">
            <v>Grey-bellied Shrike-tyrant</v>
          </cell>
          <cell r="D5053" t="str">
            <v>Agriornis micropterus</v>
          </cell>
          <cell r="E5053" t="str">
            <v>Gould, 1839</v>
          </cell>
          <cell r="F5053" t="str">
            <v>R</v>
          </cell>
          <cell r="G5053" t="str">
            <v>LC</v>
          </cell>
          <cell r="P5053" t="str">
            <v>Y</v>
          </cell>
          <cell r="Q5053" t="str">
            <v>Y</v>
          </cell>
          <cell r="R5053" t="str">
            <v>Y</v>
          </cell>
          <cell r="V5053" t="str">
            <v>Agriornis microptera (10); Agriornis microptera (11)</v>
          </cell>
          <cell r="W5053" t="str">
            <v>Gray-bellied Shrike-Tyrant (9)</v>
          </cell>
          <cell r="X5053" t="str">
            <v>Gender agreement of species name follows David and Gosselin (2002b).</v>
          </cell>
        </row>
        <row r="5054">
          <cell r="C5054" t="str">
            <v>Lesser Shrike-tyrant</v>
          </cell>
          <cell r="D5054" t="str">
            <v>Agriornis murinus</v>
          </cell>
          <cell r="E5054" t="str">
            <v>(D'Orbigny &amp; Lafresnaye, 1837)</v>
          </cell>
          <cell r="F5054" t="str">
            <v>R</v>
          </cell>
          <cell r="G5054" t="str">
            <v>LC</v>
          </cell>
          <cell r="P5054" t="str">
            <v>Y</v>
          </cell>
          <cell r="Q5054" t="str">
            <v>Y</v>
          </cell>
          <cell r="R5054" t="str">
            <v>Y</v>
          </cell>
          <cell r="V5054" t="str">
            <v>Agriornis murina (10); Agriornis murina (11)</v>
          </cell>
          <cell r="X5054" t="str">
            <v>Gender agreement of species name follows David and Gosselin (2002b).</v>
          </cell>
        </row>
        <row r="5055">
          <cell r="C5055" t="str">
            <v>Fire-eyed Diucon</v>
          </cell>
          <cell r="D5055" t="str">
            <v>Xolmis pyrope</v>
          </cell>
          <cell r="E5055" t="str">
            <v>(Kittlitz, 1830)</v>
          </cell>
          <cell r="F5055" t="str">
            <v>R</v>
          </cell>
          <cell r="G5055" t="str">
            <v>LC</v>
          </cell>
          <cell r="P5055" t="str">
            <v>Y</v>
          </cell>
          <cell r="Q5055" t="str">
            <v>Y</v>
          </cell>
          <cell r="R5055" t="str">
            <v>Y</v>
          </cell>
        </row>
        <row r="5056">
          <cell r="C5056" t="str">
            <v>Grey Monjita</v>
          </cell>
          <cell r="D5056" t="str">
            <v>Xolmis cinereus</v>
          </cell>
          <cell r="E5056" t="str">
            <v>(Vieillot, 1816)</v>
          </cell>
          <cell r="F5056" t="str">
            <v>R</v>
          </cell>
          <cell r="G5056" t="str">
            <v>LC</v>
          </cell>
          <cell r="P5056" t="str">
            <v>Y</v>
          </cell>
          <cell r="Q5056" t="str">
            <v>Y</v>
          </cell>
          <cell r="R5056" t="str">
            <v>Y</v>
          </cell>
          <cell r="V5056" t="str">
            <v>Xolmis cinerea (10); Xolmis cinerea (11)</v>
          </cell>
          <cell r="W5056" t="str">
            <v>Gray Monjita (9)</v>
          </cell>
          <cell r="X5056" t="str">
            <v>Gender agreement of species name follows David and Gosselin (2002b).</v>
          </cell>
        </row>
        <row r="5057">
          <cell r="C5057" t="str">
            <v>Black-crowned Monjita</v>
          </cell>
          <cell r="D5057" t="str">
            <v>Xolmis coronatus</v>
          </cell>
          <cell r="E5057" t="str">
            <v>(Vieillot, 1823)</v>
          </cell>
          <cell r="F5057" t="str">
            <v>R</v>
          </cell>
          <cell r="G5057" t="str">
            <v>LC</v>
          </cell>
          <cell r="P5057" t="str">
            <v>Y</v>
          </cell>
          <cell r="Q5057" t="str">
            <v>Y</v>
          </cell>
          <cell r="R5057" t="str">
            <v>Y</v>
          </cell>
          <cell r="V5057" t="str">
            <v>Xolmis coronata (10); Xolmis coronata (11)</v>
          </cell>
          <cell r="X5057" t="str">
            <v>Gender agreement of species name follows David and Gosselin (2002b).</v>
          </cell>
        </row>
        <row r="5058">
          <cell r="C5058" t="str">
            <v>White-rumped Monjita</v>
          </cell>
          <cell r="D5058" t="str">
            <v>Xolmis velatus</v>
          </cell>
          <cell r="E5058" t="str">
            <v>(Lichtenstein, 1823)</v>
          </cell>
          <cell r="F5058" t="str">
            <v>R</v>
          </cell>
          <cell r="G5058" t="str">
            <v>LC</v>
          </cell>
          <cell r="P5058" t="str">
            <v>Y</v>
          </cell>
          <cell r="Q5058" t="str">
            <v>Y</v>
          </cell>
          <cell r="R5058" t="str">
            <v>Y</v>
          </cell>
          <cell r="V5058" t="str">
            <v>Xolmis velata (10); Xolmis velata (11)</v>
          </cell>
          <cell r="X5058" t="str">
            <v>Gender agreement of species name follows David and Gosselin (2002b).</v>
          </cell>
        </row>
        <row r="5059">
          <cell r="C5059" t="str">
            <v>White Monjita</v>
          </cell>
          <cell r="D5059" t="str">
            <v>Xolmis irupero</v>
          </cell>
          <cell r="E5059" t="str">
            <v>(Vieillot, 1823)</v>
          </cell>
          <cell r="F5059" t="str">
            <v>R</v>
          </cell>
          <cell r="G5059" t="str">
            <v>LC</v>
          </cell>
          <cell r="P5059" t="str">
            <v>Y</v>
          </cell>
          <cell r="Q5059" t="str">
            <v>Y</v>
          </cell>
          <cell r="R5059" t="str">
            <v>Y</v>
          </cell>
        </row>
        <row r="5060">
          <cell r="C5060" t="str">
            <v>Black-and-white Monjita</v>
          </cell>
          <cell r="D5060" t="str">
            <v>Xolmis dominicanus</v>
          </cell>
          <cell r="E5060" t="str">
            <v>(Vieillot, 1823)</v>
          </cell>
          <cell r="F5060" t="str">
            <v>R</v>
          </cell>
          <cell r="G5060" t="str">
            <v>VU</v>
          </cell>
          <cell r="P5060" t="str">
            <v>Y</v>
          </cell>
          <cell r="Q5060" t="str">
            <v>Y</v>
          </cell>
          <cell r="R5060" t="str">
            <v>Y</v>
          </cell>
          <cell r="V5060" t="str">
            <v>Heteroxolmis dominicana (10); Xolmis dominicana (11)</v>
          </cell>
          <cell r="X5060" t="str">
            <v>Gender agreement of species name follows David and Gosselin (2002b).</v>
          </cell>
        </row>
        <row r="5061">
          <cell r="C5061" t="str">
            <v>Rusty-backed Monjita</v>
          </cell>
          <cell r="D5061" t="str">
            <v>Xolmis rubetra</v>
          </cell>
          <cell r="E5061" t="str">
            <v>(Burmeister, 1860)</v>
          </cell>
          <cell r="F5061" t="str">
            <v>R</v>
          </cell>
          <cell r="G5061" t="str">
            <v>LC</v>
          </cell>
          <cell r="P5061" t="str">
            <v>Y</v>
          </cell>
          <cell r="Q5061" t="str">
            <v>Y</v>
          </cell>
          <cell r="R5061" t="str">
            <v>Y</v>
          </cell>
          <cell r="V5061" t="str">
            <v>Neoxolmis rubetra (11)</v>
          </cell>
        </row>
        <row r="5062">
          <cell r="C5062" t="str">
            <v>Salinas Monjita</v>
          </cell>
          <cell r="D5062" t="str">
            <v>Xolmis salinarum</v>
          </cell>
          <cell r="E5062" t="str">
            <v>Nores &amp; Yzurieta, 1979</v>
          </cell>
          <cell r="F5062" t="str">
            <v>R</v>
          </cell>
          <cell r="G5062" t="str">
            <v>NT</v>
          </cell>
          <cell r="P5062" t="str">
            <v>Y</v>
          </cell>
          <cell r="Q5062" t="str">
            <v>Y</v>
          </cell>
        </row>
        <row r="5063">
          <cell r="C5063" t="str">
            <v>Streak-throated Bush-tyrant</v>
          </cell>
          <cell r="D5063" t="str">
            <v>Myiotheretes striaticollis</v>
          </cell>
          <cell r="E5063" t="str">
            <v>(Sclater, 1853)</v>
          </cell>
          <cell r="F5063" t="str">
            <v>R</v>
          </cell>
          <cell r="G5063" t="str">
            <v>LC</v>
          </cell>
          <cell r="P5063" t="str">
            <v>Y</v>
          </cell>
          <cell r="Q5063" t="str">
            <v>Y</v>
          </cell>
          <cell r="R5063" t="str">
            <v>Y</v>
          </cell>
          <cell r="W5063" t="str">
            <v>Streak-throated Bush Tyrant (15)</v>
          </cell>
        </row>
        <row r="5064">
          <cell r="C5064" t="str">
            <v>Santa Marta Bush-tyrant</v>
          </cell>
          <cell r="D5064" t="str">
            <v>Myiotheretes pernix</v>
          </cell>
          <cell r="E5064" t="str">
            <v>(Bangs, 1899)</v>
          </cell>
          <cell r="F5064" t="str">
            <v>R</v>
          </cell>
          <cell r="G5064" t="str">
            <v>EN</v>
          </cell>
          <cell r="P5064" t="str">
            <v>Y</v>
          </cell>
          <cell r="Q5064" t="str">
            <v>Y</v>
          </cell>
          <cell r="R5064" t="str">
            <v>Y</v>
          </cell>
          <cell r="W5064" t="str">
            <v>Santa Marta Bush Tyrant (15)</v>
          </cell>
        </row>
        <row r="5065">
          <cell r="C5065" t="str">
            <v>Smoky Bush-tyrant</v>
          </cell>
          <cell r="D5065" t="str">
            <v>Myiotheretes fumigatus</v>
          </cell>
          <cell r="E5065" t="str">
            <v>(Boissonneau, 1840)</v>
          </cell>
          <cell r="F5065" t="str">
            <v>R</v>
          </cell>
          <cell r="G5065" t="str">
            <v>LC</v>
          </cell>
          <cell r="P5065" t="str">
            <v>Y</v>
          </cell>
          <cell r="Q5065" t="str">
            <v>Y</v>
          </cell>
          <cell r="R5065" t="str">
            <v>Y</v>
          </cell>
          <cell r="W5065" t="str">
            <v>Smoky Bush Tyrant (15)</v>
          </cell>
        </row>
        <row r="5066">
          <cell r="C5066" t="str">
            <v>Rufous-bellied Bush-tyrant</v>
          </cell>
          <cell r="D5066" t="str">
            <v>Myiotheretes fuscorufus</v>
          </cell>
          <cell r="E5066" t="str">
            <v>(Sclater &amp; Salvin, 1876)</v>
          </cell>
          <cell r="F5066" t="str">
            <v>R</v>
          </cell>
          <cell r="G5066" t="str">
            <v>LC</v>
          </cell>
          <cell r="P5066" t="str">
            <v>Y</v>
          </cell>
          <cell r="Q5066" t="str">
            <v>Y</v>
          </cell>
          <cell r="R5066" t="str">
            <v>Y</v>
          </cell>
          <cell r="W5066" t="str">
            <v>Rufous-bellied Bush Tyrant (15)</v>
          </cell>
        </row>
        <row r="5067">
          <cell r="C5067" t="str">
            <v>Red-rumped Bush-tyrant</v>
          </cell>
          <cell r="D5067" t="str">
            <v>Cnemarchus erythropygius</v>
          </cell>
          <cell r="E5067" t="str">
            <v>(Sclater, 1853)</v>
          </cell>
          <cell r="F5067" t="str">
            <v>R</v>
          </cell>
          <cell r="G5067" t="str">
            <v>LC</v>
          </cell>
          <cell r="P5067" t="str">
            <v>Y</v>
          </cell>
          <cell r="Q5067" t="str">
            <v>Y</v>
          </cell>
          <cell r="R5067" t="str">
            <v>Y</v>
          </cell>
          <cell r="V5067" t="str">
            <v>Myiotheretes erythropygius (11)</v>
          </cell>
          <cell r="W5067" t="str">
            <v>Red-rumped Bush Tyrant (15)</v>
          </cell>
        </row>
        <row r="5068">
          <cell r="C5068" t="str">
            <v>Rufous-webbed Bush-tyrant</v>
          </cell>
          <cell r="D5068" t="str">
            <v>Polioxolmis rufipennis</v>
          </cell>
          <cell r="E5068" t="str">
            <v>(Taczanowski, 1874)</v>
          </cell>
          <cell r="F5068" t="str">
            <v>R</v>
          </cell>
          <cell r="G5068" t="str">
            <v>LC</v>
          </cell>
          <cell r="P5068" t="str">
            <v>Y</v>
          </cell>
          <cell r="Q5068" t="str">
            <v>Y</v>
          </cell>
          <cell r="R5068" t="str">
            <v>Y</v>
          </cell>
          <cell r="V5068" t="str">
            <v>Myiotheretes rufipennis (11)</v>
          </cell>
          <cell r="W5068" t="str">
            <v>Rufous-webbed Bush Tyrant (15)</v>
          </cell>
        </row>
        <row r="5069">
          <cell r="C5069" t="str">
            <v>Chocolate-vented Tyrant</v>
          </cell>
          <cell r="D5069" t="str">
            <v>Neoxolmis rufiventris</v>
          </cell>
          <cell r="E5069" t="str">
            <v>(Vieillot, 1823)</v>
          </cell>
          <cell r="F5069" t="str">
            <v>R</v>
          </cell>
          <cell r="G5069" t="str">
            <v>LC</v>
          </cell>
          <cell r="P5069" t="str">
            <v>Y</v>
          </cell>
          <cell r="Q5069" t="str">
            <v>Y</v>
          </cell>
          <cell r="R5069" t="str">
            <v>Y</v>
          </cell>
        </row>
        <row r="5070">
          <cell r="C5070" t="str">
            <v>Streamer-tailed Tyrant</v>
          </cell>
          <cell r="D5070" t="str">
            <v>Gubernetes yetapa</v>
          </cell>
          <cell r="E5070" t="str">
            <v>(Vieillot, 1818)</v>
          </cell>
          <cell r="F5070" t="str">
            <v>R</v>
          </cell>
          <cell r="G5070" t="str">
            <v>LC</v>
          </cell>
          <cell r="P5070" t="str">
            <v>Y</v>
          </cell>
          <cell r="Q5070" t="str">
            <v>Y</v>
          </cell>
          <cell r="R5070" t="str">
            <v>Y</v>
          </cell>
        </row>
        <row r="5071">
          <cell r="C5071" t="str">
            <v>Shear-tailed Grey-tyrant</v>
          </cell>
          <cell r="D5071" t="str">
            <v>Muscipipra vetula</v>
          </cell>
          <cell r="E5071" t="str">
            <v>(Lichtenstein, 1823)</v>
          </cell>
          <cell r="F5071" t="str">
            <v>R</v>
          </cell>
          <cell r="G5071" t="str">
            <v>LC</v>
          </cell>
          <cell r="P5071" t="str">
            <v>Y</v>
          </cell>
          <cell r="Q5071" t="str">
            <v>Y</v>
          </cell>
          <cell r="R5071" t="str">
            <v>Y</v>
          </cell>
          <cell r="W5071" t="str">
            <v>Shear-tailed Gray-Tyrant (9); Shear-tailed Grey Tyrant (10); Shear-tailed Grey Tyrant (11); Shear-tailed Grey Tyrant (15)</v>
          </cell>
        </row>
        <row r="5072">
          <cell r="C5072" t="str">
            <v>Pied Water-tyrant</v>
          </cell>
          <cell r="D5072" t="str">
            <v>Fluvicola pica</v>
          </cell>
          <cell r="E5072" t="str">
            <v>(Boddaert, 1783)</v>
          </cell>
          <cell r="F5072" t="str">
            <v>R</v>
          </cell>
          <cell r="G5072" t="str">
            <v>LC</v>
          </cell>
          <cell r="I5072" t="str">
            <v>Y</v>
          </cell>
          <cell r="P5072" t="str">
            <v>Y</v>
          </cell>
          <cell r="Q5072" t="str">
            <v>Y</v>
          </cell>
          <cell r="R5072" t="str">
            <v>Y</v>
          </cell>
          <cell r="W5072" t="str">
            <v>Pied Water Tyrant (15)</v>
          </cell>
        </row>
        <row r="5073">
          <cell r="C5073" t="str">
            <v>Black-backed Water-tyrant</v>
          </cell>
          <cell r="D5073" t="str">
            <v>Fluvicola albiventer</v>
          </cell>
          <cell r="E5073" t="str">
            <v>(Spix, 1825)</v>
          </cell>
          <cell r="F5073" t="str">
            <v>R</v>
          </cell>
          <cell r="G5073" t="str">
            <v>LC</v>
          </cell>
          <cell r="P5073" t="str">
            <v>Y</v>
          </cell>
          <cell r="Q5073" t="str">
            <v>Y</v>
          </cell>
          <cell r="R5073" t="str">
            <v>Y</v>
          </cell>
          <cell r="W5073" t="str">
            <v>Black-backed Water Tyrant (15)</v>
          </cell>
        </row>
        <row r="5074">
          <cell r="C5074" t="str">
            <v>Masked Water-tyrant</v>
          </cell>
          <cell r="D5074" t="str">
            <v>Fluvicola nengeta</v>
          </cell>
          <cell r="E5074" t="str">
            <v>(Linnaeus, 1766)</v>
          </cell>
          <cell r="F5074" t="str">
            <v>R</v>
          </cell>
          <cell r="G5074" t="str">
            <v>LC</v>
          </cell>
          <cell r="P5074" t="str">
            <v>Y</v>
          </cell>
          <cell r="Q5074" t="str">
            <v>Y</v>
          </cell>
          <cell r="R5074" t="str">
            <v>Y</v>
          </cell>
          <cell r="W5074" t="str">
            <v>Masked Water Tyrant (15)</v>
          </cell>
          <cell r="X5074" t="str">
            <v>Fluvicola nengeta (Sibley and Monroe 1990, 1993) was provisionally split into F. nengeta and F. atripennis by Stotz et al. (1996) but this treatment has not been adopted, following SACC (2005).</v>
          </cell>
        </row>
        <row r="5075">
          <cell r="D5075" t="str">
            <v>Fluvicola atripennis</v>
          </cell>
          <cell r="E5075" t="str">
            <v>P.L. Sclater, 1860</v>
          </cell>
          <cell r="F5075" t="str">
            <v>NR</v>
          </cell>
          <cell r="G5075" t="str">
            <v>NR</v>
          </cell>
          <cell r="R5075" t="str">
            <v>Y</v>
          </cell>
          <cell r="X5075" t="str">
            <v>Fluvicola nengeta (Sibley and Monroe 1990, 1993) was provisionally split into F. nengeta and F. atripennis by Stotz et al. (1996) but this treatment has not been adopted, following SACC (2005).</v>
          </cell>
        </row>
        <row r="5076">
          <cell r="C5076" t="str">
            <v>White-headed Marsh-tyrant</v>
          </cell>
          <cell r="D5076" t="str">
            <v>Arundinicola leucocephala</v>
          </cell>
          <cell r="E5076" t="str">
            <v>Linnaeus, 1764</v>
          </cell>
          <cell r="F5076" t="str">
            <v>R</v>
          </cell>
          <cell r="G5076" t="str">
            <v>LC</v>
          </cell>
          <cell r="P5076" t="str">
            <v>Y</v>
          </cell>
          <cell r="Q5076" t="str">
            <v>Y</v>
          </cell>
          <cell r="R5076" t="str">
            <v>Y</v>
          </cell>
          <cell r="V5076" t="str">
            <v>Fluvicola leucocephala (11)</v>
          </cell>
          <cell r="W5076" t="str">
            <v>White-headed Marsh Tyrant (15)</v>
          </cell>
        </row>
        <row r="5077">
          <cell r="C5077" t="str">
            <v>Cock-tailed Tyrant</v>
          </cell>
          <cell r="D5077" t="str">
            <v>Alectrurus tricolor</v>
          </cell>
          <cell r="E5077" t="str">
            <v>(Vieillot, 1816)</v>
          </cell>
          <cell r="F5077" t="str">
            <v>R</v>
          </cell>
          <cell r="G5077" t="str">
            <v>VU</v>
          </cell>
          <cell r="P5077" t="str">
            <v>Y</v>
          </cell>
          <cell r="Q5077" t="str">
            <v>Y</v>
          </cell>
          <cell r="R5077" t="str">
            <v>Y</v>
          </cell>
        </row>
        <row r="5078">
          <cell r="C5078" t="str">
            <v>Strange-tailed Tyrant</v>
          </cell>
          <cell r="D5078" t="str">
            <v>Alectrurus risora</v>
          </cell>
          <cell r="E5078" t="str">
            <v>(Vieillot, 1824)</v>
          </cell>
          <cell r="F5078" t="str">
            <v>R</v>
          </cell>
          <cell r="G5078" t="str">
            <v>VU</v>
          </cell>
          <cell r="P5078" t="str">
            <v>Y</v>
          </cell>
          <cell r="Q5078" t="str">
            <v>Y</v>
          </cell>
          <cell r="R5078" t="str">
            <v>Y</v>
          </cell>
          <cell r="V5078" t="str">
            <v>Alectrurus risorus (11)</v>
          </cell>
        </row>
        <row r="5079">
          <cell r="C5079" t="str">
            <v>Tumbes Tyrant</v>
          </cell>
          <cell r="D5079" t="str">
            <v>Tumbezia salvini</v>
          </cell>
          <cell r="E5079" t="str">
            <v>Taczanowski, 1877</v>
          </cell>
          <cell r="F5079" t="str">
            <v>R</v>
          </cell>
          <cell r="G5079" t="str">
            <v>NT</v>
          </cell>
          <cell r="P5079" t="str">
            <v>Y</v>
          </cell>
          <cell r="Q5079" t="str">
            <v>Y</v>
          </cell>
          <cell r="R5079" t="str">
            <v>Y</v>
          </cell>
          <cell r="V5079" t="str">
            <v>Ochthoeca salvini (10)</v>
          </cell>
        </row>
        <row r="5080">
          <cell r="C5080" t="str">
            <v>Crowned Chat-tyrant</v>
          </cell>
          <cell r="D5080" t="str">
            <v>Ochthoeca frontalis</v>
          </cell>
          <cell r="E5080" t="str">
            <v>(Lafresnaye, 1847)</v>
          </cell>
          <cell r="F5080" t="str">
            <v>R</v>
          </cell>
          <cell r="G5080" t="str">
            <v>LC</v>
          </cell>
          <cell r="P5080" t="str">
            <v>Y</v>
          </cell>
          <cell r="Q5080" t="str">
            <v>Y</v>
          </cell>
          <cell r="R5080" t="str">
            <v>Y</v>
          </cell>
          <cell r="V5080" t="str">
            <v>Silvicultrix frontalis (10)</v>
          </cell>
        </row>
        <row r="5081">
          <cell r="C5081" t="str">
            <v>Jelski's Chat-tyrant</v>
          </cell>
          <cell r="D5081" t="str">
            <v>Ochthoeca jelskii</v>
          </cell>
          <cell r="E5081" t="str">
            <v>(Taczanowski, 1883)</v>
          </cell>
          <cell r="F5081" t="str">
            <v>R</v>
          </cell>
          <cell r="G5081" t="str">
            <v>LC</v>
          </cell>
          <cell r="P5081" t="str">
            <v>Y</v>
          </cell>
          <cell r="Q5081" t="str">
            <v>Y</v>
          </cell>
          <cell r="R5081" t="str">
            <v>Y</v>
          </cell>
          <cell r="V5081" t="str">
            <v>Silvicultrix jelskii (10)</v>
          </cell>
        </row>
        <row r="5082">
          <cell r="C5082" t="str">
            <v>Yellow-bellied Chat-tyrant</v>
          </cell>
          <cell r="D5082" t="str">
            <v>Ochthoeca diadema</v>
          </cell>
          <cell r="E5082" t="str">
            <v>(Hartlaub, 1843)</v>
          </cell>
          <cell r="F5082" t="str">
            <v>R</v>
          </cell>
          <cell r="G5082" t="str">
            <v>LC</v>
          </cell>
          <cell r="P5082" t="str">
            <v>Y</v>
          </cell>
          <cell r="Q5082" t="str">
            <v>Y</v>
          </cell>
          <cell r="R5082" t="str">
            <v>Y</v>
          </cell>
          <cell r="V5082" t="str">
            <v>Silvicultrix diadema (10)</v>
          </cell>
        </row>
        <row r="5083">
          <cell r="C5083" t="str">
            <v>Golden-browed Chat-tyrant</v>
          </cell>
          <cell r="D5083" t="str">
            <v>Ochthoeca pulchella</v>
          </cell>
          <cell r="E5083" t="str">
            <v>(Sclater &amp; Salvin, 1876)</v>
          </cell>
          <cell r="F5083" t="str">
            <v>R</v>
          </cell>
          <cell r="G5083" t="str">
            <v>LC</v>
          </cell>
          <cell r="P5083" t="str">
            <v>Y</v>
          </cell>
          <cell r="Q5083" t="str">
            <v>Y</v>
          </cell>
          <cell r="R5083" t="str">
            <v>Y</v>
          </cell>
          <cell r="V5083" t="str">
            <v>Silvicultrix pulchella (10)</v>
          </cell>
        </row>
        <row r="5084">
          <cell r="C5084" t="str">
            <v>Slaty-backed Chat-tyrant</v>
          </cell>
          <cell r="D5084" t="str">
            <v>Ochthoeca cinnamomeiventris</v>
          </cell>
          <cell r="E5084" t="str">
            <v>(Lafresnaye, 1843)</v>
          </cell>
          <cell r="F5084" t="str">
            <v>R</v>
          </cell>
          <cell r="G5084" t="str">
            <v>LC</v>
          </cell>
          <cell r="P5084" t="str">
            <v>Y</v>
          </cell>
          <cell r="Q5084" t="str">
            <v>Y</v>
          </cell>
          <cell r="R5084" t="str">
            <v>Y</v>
          </cell>
        </row>
        <row r="5085">
          <cell r="C5085" t="str">
            <v>Rufous-breasted Chat-tyrant</v>
          </cell>
          <cell r="D5085" t="str">
            <v>Ochthoeca rufipectoralis</v>
          </cell>
          <cell r="E5085" t="str">
            <v>(D'Orbigny &amp; Lafresnaye, 1837)</v>
          </cell>
          <cell r="F5085" t="str">
            <v>R</v>
          </cell>
          <cell r="G5085" t="str">
            <v>LC</v>
          </cell>
          <cell r="P5085" t="str">
            <v>Y</v>
          </cell>
          <cell r="Q5085" t="str">
            <v>Y</v>
          </cell>
          <cell r="R5085" t="str">
            <v>Y</v>
          </cell>
        </row>
        <row r="5086">
          <cell r="C5086" t="str">
            <v>Brown-backed Chat-tyrant</v>
          </cell>
          <cell r="D5086" t="str">
            <v>Ochthoeca fumicolor</v>
          </cell>
          <cell r="E5086" t="str">
            <v>Sclater, 1856</v>
          </cell>
          <cell r="F5086" t="str">
            <v>R</v>
          </cell>
          <cell r="G5086" t="str">
            <v>LC</v>
          </cell>
          <cell r="P5086" t="str">
            <v>Y</v>
          </cell>
          <cell r="Q5086" t="str">
            <v>Y</v>
          </cell>
          <cell r="R5086" t="str">
            <v>Y</v>
          </cell>
        </row>
        <row r="5087">
          <cell r="C5087" t="str">
            <v>D'Orbigny's Chat-tyrant</v>
          </cell>
          <cell r="D5087" t="str">
            <v>Ochthoeca oenanthoides</v>
          </cell>
          <cell r="E5087" t="str">
            <v>(D'Orbigny &amp; Lafresnaye, 1837)</v>
          </cell>
          <cell r="F5087" t="str">
            <v>R</v>
          </cell>
          <cell r="G5087" t="str">
            <v>LC</v>
          </cell>
          <cell r="P5087" t="str">
            <v>Y</v>
          </cell>
          <cell r="Q5087" t="str">
            <v>Y</v>
          </cell>
          <cell r="R5087" t="str">
            <v>Y</v>
          </cell>
        </row>
        <row r="5088">
          <cell r="C5088" t="str">
            <v>White-browed Chat-tyrant</v>
          </cell>
          <cell r="D5088" t="str">
            <v>Ochthoeca leucophrys</v>
          </cell>
          <cell r="E5088" t="str">
            <v>(D'Orbigny &amp; Lafresnaye, 1837)</v>
          </cell>
          <cell r="F5088" t="str">
            <v>R</v>
          </cell>
          <cell r="G5088" t="str">
            <v>LC</v>
          </cell>
          <cell r="P5088" t="str">
            <v>Y</v>
          </cell>
          <cell r="Q5088" t="str">
            <v>Y</v>
          </cell>
          <cell r="R5088" t="str">
            <v>Y</v>
          </cell>
        </row>
        <row r="5089">
          <cell r="C5089" t="str">
            <v>Piura Chat-tyrant</v>
          </cell>
          <cell r="D5089" t="str">
            <v>Ochthoeca piurae</v>
          </cell>
          <cell r="E5089" t="str">
            <v>Chapman, 1924</v>
          </cell>
          <cell r="F5089" t="str">
            <v>R</v>
          </cell>
          <cell r="G5089" t="str">
            <v>NT</v>
          </cell>
          <cell r="P5089" t="str">
            <v>Y</v>
          </cell>
          <cell r="Q5089" t="str">
            <v>Y</v>
          </cell>
          <cell r="R5089" t="str">
            <v>Y</v>
          </cell>
        </row>
        <row r="5090">
          <cell r="C5090" t="str">
            <v>Patagonian Tyrant</v>
          </cell>
          <cell r="D5090" t="str">
            <v>Colorhamphus parvirostris</v>
          </cell>
          <cell r="E5090" t="str">
            <v>(Gould &amp; G. R. Gray, in Gould, 1839)</v>
          </cell>
          <cell r="F5090" t="str">
            <v>R</v>
          </cell>
          <cell r="G5090" t="str">
            <v>LC</v>
          </cell>
          <cell r="P5090" t="str">
            <v>Y</v>
          </cell>
          <cell r="Q5090" t="str">
            <v>Y</v>
          </cell>
          <cell r="R5090" t="str">
            <v>Y</v>
          </cell>
          <cell r="V5090" t="str">
            <v>Ochthoeca parvirostris (11)</v>
          </cell>
        </row>
        <row r="5091">
          <cell r="C5091" t="str">
            <v>Long-tailed Tyrant</v>
          </cell>
          <cell r="D5091" t="str">
            <v>Colonia colonus</v>
          </cell>
          <cell r="E5091" t="str">
            <v>(Vieillot, 1818)</v>
          </cell>
          <cell r="F5091" t="str">
            <v>R</v>
          </cell>
          <cell r="G5091" t="str">
            <v>LC</v>
          </cell>
          <cell r="I5091" t="str">
            <v>Y</v>
          </cell>
          <cell r="P5091" t="str">
            <v>Y</v>
          </cell>
          <cell r="Q5091" t="str">
            <v>Y</v>
          </cell>
          <cell r="R5091" t="str">
            <v>Y</v>
          </cell>
        </row>
        <row r="5092">
          <cell r="C5092" t="str">
            <v>Short-tailed Field-tyrant</v>
          </cell>
          <cell r="D5092" t="str">
            <v>Muscigralla brevicauda</v>
          </cell>
          <cell r="E5092" t="str">
            <v>d'Orbigny &amp; Lafresnaye, 1837</v>
          </cell>
          <cell r="F5092" t="str">
            <v>R</v>
          </cell>
          <cell r="G5092" t="str">
            <v>LC</v>
          </cell>
          <cell r="P5092" t="str">
            <v>Y</v>
          </cell>
          <cell r="Q5092" t="str">
            <v>Y</v>
          </cell>
          <cell r="R5092" t="str">
            <v>Y</v>
          </cell>
          <cell r="W5092" t="str">
            <v>Short-tailed Field Tyrant (15)</v>
          </cell>
        </row>
        <row r="5093">
          <cell r="C5093" t="str">
            <v>Cattle Tyrant</v>
          </cell>
          <cell r="D5093" t="str">
            <v>Machetornis rixosa</v>
          </cell>
          <cell r="E5093" t="str">
            <v>(Vieillot, 1819)</v>
          </cell>
          <cell r="F5093" t="str">
            <v>R</v>
          </cell>
          <cell r="G5093" t="str">
            <v>LC</v>
          </cell>
          <cell r="I5093" t="str">
            <v>Y</v>
          </cell>
          <cell r="P5093" t="str">
            <v>Y</v>
          </cell>
          <cell r="Q5093" t="str">
            <v>Y</v>
          </cell>
          <cell r="R5093" t="str">
            <v>Y</v>
          </cell>
          <cell r="V5093" t="str">
            <v>Machetornis rixosus (10); Machetornis rixosus (11)</v>
          </cell>
          <cell r="X5093" t="str">
            <v>Gender agreement of species name follows David and Gosselin (2002b).</v>
          </cell>
        </row>
        <row r="5094">
          <cell r="C5094" t="str">
            <v>Piratic Flycatcher</v>
          </cell>
          <cell r="D5094" t="str">
            <v>Legatus leucophaius</v>
          </cell>
          <cell r="E5094" t="str">
            <v>(Vieillot, 1818)</v>
          </cell>
          <cell r="F5094" t="str">
            <v>R</v>
          </cell>
          <cell r="G5094" t="str">
            <v>LC</v>
          </cell>
          <cell r="I5094" t="str">
            <v>Y</v>
          </cell>
          <cell r="P5094" t="str">
            <v>Y</v>
          </cell>
          <cell r="Q5094" t="str">
            <v>Y</v>
          </cell>
          <cell r="R5094" t="str">
            <v>Y</v>
          </cell>
        </row>
        <row r="5095">
          <cell r="C5095" t="str">
            <v>White-bearded Flycatcher</v>
          </cell>
          <cell r="D5095" t="str">
            <v>Phelpsia inornatus</v>
          </cell>
          <cell r="E5095" t="str">
            <v>(Lawrence, 1869)</v>
          </cell>
          <cell r="F5095" t="str">
            <v>R</v>
          </cell>
          <cell r="G5095" t="str">
            <v>LC</v>
          </cell>
          <cell r="P5095" t="str">
            <v>Y</v>
          </cell>
          <cell r="Q5095" t="str">
            <v>Y</v>
          </cell>
          <cell r="R5095" t="str">
            <v>Y</v>
          </cell>
          <cell r="V5095" t="str">
            <v>Phelpsia inornata (10); Conopias inornata (11)</v>
          </cell>
        </row>
        <row r="5096">
          <cell r="C5096" t="str">
            <v>Rusty-margined Flycatcher</v>
          </cell>
          <cell r="D5096" t="str">
            <v>Myiozetetes cayanensis</v>
          </cell>
          <cell r="E5096" t="str">
            <v>(Linnaeus, 1766)</v>
          </cell>
          <cell r="F5096" t="str">
            <v>R</v>
          </cell>
          <cell r="G5096" t="str">
            <v>LC</v>
          </cell>
          <cell r="I5096" t="str">
            <v>Y</v>
          </cell>
          <cell r="P5096" t="str">
            <v>Y</v>
          </cell>
          <cell r="Q5096" t="str">
            <v>Y</v>
          </cell>
          <cell r="R5096" t="str">
            <v>Y</v>
          </cell>
        </row>
        <row r="5097">
          <cell r="C5097" t="str">
            <v>Social Flycatcher</v>
          </cell>
          <cell r="D5097" t="str">
            <v>Myiozetetes similis</v>
          </cell>
          <cell r="E5097" t="str">
            <v>(Spix, 1825)</v>
          </cell>
          <cell r="F5097" t="str">
            <v>R</v>
          </cell>
          <cell r="G5097" t="str">
            <v>LC</v>
          </cell>
          <cell r="I5097" t="str">
            <v>Y</v>
          </cell>
          <cell r="P5097" t="str">
            <v>Y</v>
          </cell>
          <cell r="Q5097" t="str">
            <v>Y</v>
          </cell>
          <cell r="R5097" t="str">
            <v>Y</v>
          </cell>
        </row>
        <row r="5098">
          <cell r="C5098" t="str">
            <v>Grey-capped Flycatcher</v>
          </cell>
          <cell r="D5098" t="str">
            <v>Myiozetetes granadensis</v>
          </cell>
          <cell r="E5098" t="str">
            <v>Lawrence, 1862</v>
          </cell>
          <cell r="F5098" t="str">
            <v>R</v>
          </cell>
          <cell r="G5098" t="str">
            <v>LC</v>
          </cell>
          <cell r="I5098" t="str">
            <v>Y</v>
          </cell>
          <cell r="P5098" t="str">
            <v>Y</v>
          </cell>
          <cell r="Q5098" t="str">
            <v>Y</v>
          </cell>
          <cell r="R5098" t="str">
            <v>Y</v>
          </cell>
          <cell r="W5098" t="str">
            <v>Gray-capped Flycatcher (2); Gray-capped Flycatcher (9)</v>
          </cell>
        </row>
        <row r="5099">
          <cell r="C5099" t="str">
            <v>Dusky-chested Flycatcher</v>
          </cell>
          <cell r="D5099" t="str">
            <v>Myiozetetes luteiventris</v>
          </cell>
          <cell r="E5099" t="str">
            <v>(Sclater, 1858)</v>
          </cell>
          <cell r="F5099" t="str">
            <v>R</v>
          </cell>
          <cell r="G5099" t="str">
            <v>LC</v>
          </cell>
          <cell r="P5099" t="str">
            <v>Y</v>
          </cell>
          <cell r="Q5099" t="str">
            <v>Y</v>
          </cell>
          <cell r="R5099" t="str">
            <v>Y</v>
          </cell>
        </row>
        <row r="5100">
          <cell r="C5100" t="str">
            <v>Lesser Kiskadee</v>
          </cell>
          <cell r="D5100" t="str">
            <v>Pitangus lictor</v>
          </cell>
          <cell r="E5100" t="str">
            <v>(Lichtenstein, 1823)</v>
          </cell>
          <cell r="F5100" t="str">
            <v>R</v>
          </cell>
          <cell r="G5100" t="str">
            <v>LC</v>
          </cell>
          <cell r="I5100" t="str">
            <v>Y</v>
          </cell>
          <cell r="P5100" t="str">
            <v>Y</v>
          </cell>
          <cell r="Q5100" t="str">
            <v>Y</v>
          </cell>
          <cell r="R5100" t="str">
            <v>Y</v>
          </cell>
          <cell r="V5100" t="str">
            <v>Philohydor lictor (10)</v>
          </cell>
        </row>
        <row r="5101">
          <cell r="C5101" t="str">
            <v>Great Kiskadee</v>
          </cell>
          <cell r="D5101" t="str">
            <v>Pitangus sulphuratus</v>
          </cell>
          <cell r="E5101" t="str">
            <v>(Linnaeus, 1766)</v>
          </cell>
          <cell r="F5101" t="str">
            <v>R</v>
          </cell>
          <cell r="G5101" t="str">
            <v>LC</v>
          </cell>
          <cell r="I5101" t="str">
            <v>Y</v>
          </cell>
          <cell r="P5101" t="str">
            <v>Y</v>
          </cell>
          <cell r="Q5101" t="str">
            <v>Y</v>
          </cell>
          <cell r="R5101" t="str">
            <v>Y</v>
          </cell>
        </row>
        <row r="5102">
          <cell r="C5102" t="str">
            <v>White-ringed Flycatcher</v>
          </cell>
          <cell r="D5102" t="str">
            <v>Conopias albovittatus</v>
          </cell>
          <cell r="E5102" t="str">
            <v>(Lawrence, 1862)</v>
          </cell>
          <cell r="F5102" t="str">
            <v>R</v>
          </cell>
          <cell r="G5102" t="str">
            <v>LC</v>
          </cell>
          <cell r="I5102" t="str">
            <v>Y</v>
          </cell>
          <cell r="P5102" t="str">
            <v>Y</v>
          </cell>
          <cell r="Q5102" t="str">
            <v>Y</v>
          </cell>
          <cell r="R5102" t="str">
            <v>Y</v>
          </cell>
          <cell r="V5102" t="str">
            <v>Conopias albovittata (10); Conopias albovittata (11)</v>
          </cell>
          <cell r="X5102" t="str">
            <v>Gender agreement of species names follows David and Gosselin (2002b).</v>
          </cell>
        </row>
        <row r="5103">
          <cell r="C5103" t="str">
            <v>Yellow-throated Flycatcher</v>
          </cell>
          <cell r="D5103" t="str">
            <v>Conopias parvus</v>
          </cell>
          <cell r="E5103" t="str">
            <v>(Pelzeln, 1868)</v>
          </cell>
          <cell r="F5103" t="str">
            <v>R</v>
          </cell>
          <cell r="G5103" t="str">
            <v>LC</v>
          </cell>
          <cell r="P5103" t="str">
            <v>Y</v>
          </cell>
          <cell r="Q5103" t="str">
            <v>Y</v>
          </cell>
          <cell r="R5103" t="str">
            <v>Y</v>
          </cell>
          <cell r="V5103" t="str">
            <v>Conopias parva (10); Conopias parva (11)</v>
          </cell>
          <cell r="X5103" t="str">
            <v>Gender agreement of species names follows David and Gosselin (2002b).</v>
          </cell>
        </row>
        <row r="5104">
          <cell r="C5104" t="str">
            <v>Three-striped Flycatcher</v>
          </cell>
          <cell r="D5104" t="str">
            <v>Conopias trivirgatus</v>
          </cell>
          <cell r="E5104" t="str">
            <v>(Wied, 1831)</v>
          </cell>
          <cell r="F5104" t="str">
            <v>R</v>
          </cell>
          <cell r="G5104" t="str">
            <v>LC</v>
          </cell>
          <cell r="P5104" t="str">
            <v>Y</v>
          </cell>
          <cell r="Q5104" t="str">
            <v>Y</v>
          </cell>
          <cell r="R5104" t="str">
            <v>Y</v>
          </cell>
          <cell r="V5104" t="str">
            <v>Conopias trivirgata (10); Conopias trivirgata (11)</v>
          </cell>
          <cell r="X5104" t="str">
            <v>Gender agreement of species name follows David and Gosselin (2002b).</v>
          </cell>
        </row>
        <row r="5105">
          <cell r="C5105" t="str">
            <v>Lemon-browed Flycatcher</v>
          </cell>
          <cell r="D5105" t="str">
            <v>Conopias cinchoneti</v>
          </cell>
          <cell r="E5105" t="str">
            <v>(Tschudi, 1844)</v>
          </cell>
          <cell r="F5105" t="str">
            <v>R</v>
          </cell>
          <cell r="G5105" t="str">
            <v>LC</v>
          </cell>
          <cell r="P5105" t="str">
            <v>Y</v>
          </cell>
          <cell r="Q5105" t="str">
            <v>Y</v>
          </cell>
          <cell r="R5105" t="str">
            <v>Y</v>
          </cell>
        </row>
        <row r="5106">
          <cell r="C5106" t="str">
            <v>Golden-bellied Flycatcher</v>
          </cell>
          <cell r="D5106" t="str">
            <v>Myiodynastes hemichrysus</v>
          </cell>
          <cell r="E5106" t="str">
            <v>(Cabanis, 1862)</v>
          </cell>
          <cell r="F5106" t="str">
            <v>R</v>
          </cell>
          <cell r="G5106" t="str">
            <v>LC</v>
          </cell>
          <cell r="I5106" t="str">
            <v>Y</v>
          </cell>
          <cell r="Q5106" t="str">
            <v>Y</v>
          </cell>
          <cell r="R5106" t="str">
            <v>Y</v>
          </cell>
        </row>
        <row r="5107">
          <cell r="C5107" t="str">
            <v>Golden-crowned Flycatcher</v>
          </cell>
          <cell r="D5107" t="str">
            <v>Myiodynastes chrysocephalus</v>
          </cell>
          <cell r="E5107" t="str">
            <v>(Tschudi, 1844)</v>
          </cell>
          <cell r="F5107" t="str">
            <v>R</v>
          </cell>
          <cell r="G5107" t="str">
            <v>LC</v>
          </cell>
          <cell r="I5107" t="str">
            <v>Y</v>
          </cell>
          <cell r="P5107" t="str">
            <v>Y</v>
          </cell>
          <cell r="Q5107" t="str">
            <v>Y</v>
          </cell>
          <cell r="R5107" t="str">
            <v>Y</v>
          </cell>
        </row>
        <row r="5108">
          <cell r="C5108" t="str">
            <v>Baird's Flycatcher</v>
          </cell>
          <cell r="D5108" t="str">
            <v>Myiodynastes bairdii</v>
          </cell>
          <cell r="E5108" t="str">
            <v>(Gambel, 1847)</v>
          </cell>
          <cell r="F5108" t="str">
            <v>R</v>
          </cell>
          <cell r="G5108" t="str">
            <v>LC</v>
          </cell>
          <cell r="P5108" t="str">
            <v>Y</v>
          </cell>
          <cell r="Q5108" t="str">
            <v>Y</v>
          </cell>
          <cell r="R5108" t="str">
            <v>Y</v>
          </cell>
          <cell r="V5108" t="str">
            <v>Myiodynastes bairdi (11)</v>
          </cell>
        </row>
        <row r="5109">
          <cell r="C5109" t="str">
            <v>Streaked Flycatcher</v>
          </cell>
          <cell r="D5109" t="str">
            <v>Myiodynastes maculatus</v>
          </cell>
          <cell r="E5109" t="str">
            <v>(Müller, 1776)</v>
          </cell>
          <cell r="F5109" t="str">
            <v>R</v>
          </cell>
          <cell r="G5109" t="str">
            <v>LC</v>
          </cell>
          <cell r="I5109" t="str">
            <v>Y</v>
          </cell>
          <cell r="P5109" t="str">
            <v>Y</v>
          </cell>
          <cell r="Q5109" t="str">
            <v>Y</v>
          </cell>
          <cell r="R5109" t="str">
            <v>Y</v>
          </cell>
          <cell r="X5109" t="str">
            <v>Myiodynastes maculatus (Sibley and Monroe 1990, 1993) was provisionally split into M. maculatus and M. solitarius by Stotz et al. (1996) but this treatment has not been adopted, following SACC (2005).</v>
          </cell>
        </row>
        <row r="5110">
          <cell r="D5110" t="str">
            <v>Myiodynastes solitarius</v>
          </cell>
          <cell r="E5110" t="str">
            <v>(Vieillot, 1819)</v>
          </cell>
          <cell r="F5110" t="str">
            <v>NR</v>
          </cell>
          <cell r="G5110" t="str">
            <v>NR</v>
          </cell>
          <cell r="R5110" t="str">
            <v>Y</v>
          </cell>
          <cell r="X5110" t="str">
            <v>Myiodynastes maculatus (Sibley and Monroe 1990, 1993) was provisionally split into M. maculatus and M. solitarius by Stotz et al. (1996) but this treatment has not been adopted, following SACC (2005).</v>
          </cell>
        </row>
        <row r="5111">
          <cell r="C5111" t="str">
            <v>Sulphur-bellied Flycatcher</v>
          </cell>
          <cell r="D5111" t="str">
            <v>Myiodynastes luteiventris</v>
          </cell>
          <cell r="E5111" t="str">
            <v>Sclater, 1859</v>
          </cell>
          <cell r="F5111" t="str">
            <v>R</v>
          </cell>
          <cell r="G5111" t="str">
            <v>LC</v>
          </cell>
          <cell r="I5111" t="str">
            <v>Y</v>
          </cell>
          <cell r="P5111" t="str">
            <v>Y</v>
          </cell>
          <cell r="Q5111" t="str">
            <v>Y</v>
          </cell>
          <cell r="R5111" t="str">
            <v>Y</v>
          </cell>
        </row>
        <row r="5112">
          <cell r="C5112" t="str">
            <v>Boat-billed Flycatcher</v>
          </cell>
          <cell r="D5112" t="str">
            <v>Megarynchus pitangua</v>
          </cell>
          <cell r="E5112" t="str">
            <v>(Linnaeus, 1766)</v>
          </cell>
          <cell r="F5112" t="str">
            <v>R</v>
          </cell>
          <cell r="G5112" t="str">
            <v>LC</v>
          </cell>
          <cell r="I5112" t="str">
            <v>Y</v>
          </cell>
          <cell r="P5112" t="str">
            <v>Y</v>
          </cell>
          <cell r="Q5112" t="str">
            <v>Y</v>
          </cell>
          <cell r="R5112" t="str">
            <v>Y</v>
          </cell>
        </row>
        <row r="5113">
          <cell r="C5113" t="str">
            <v>Sulphury Flycatcher</v>
          </cell>
          <cell r="D5113" t="str">
            <v>Tyrannopsis sulphurea</v>
          </cell>
          <cell r="E5113" t="str">
            <v>(Spix, 1825)</v>
          </cell>
          <cell r="F5113" t="str">
            <v>R</v>
          </cell>
          <cell r="G5113" t="str">
            <v>LC</v>
          </cell>
          <cell r="P5113" t="str">
            <v>Y</v>
          </cell>
          <cell r="Q5113" t="str">
            <v>Y</v>
          </cell>
          <cell r="R5113" t="str">
            <v>Y</v>
          </cell>
        </row>
        <row r="5114">
          <cell r="C5114" t="str">
            <v>Variegated Flycatcher</v>
          </cell>
          <cell r="D5114" t="str">
            <v>Empidonomus varius</v>
          </cell>
          <cell r="E5114" t="str">
            <v>(Vieillot, 1818)</v>
          </cell>
          <cell r="F5114" t="str">
            <v>R</v>
          </cell>
          <cell r="G5114" t="str">
            <v>LC</v>
          </cell>
          <cell r="I5114" t="str">
            <v>Y</v>
          </cell>
          <cell r="P5114" t="str">
            <v>Y</v>
          </cell>
          <cell r="Q5114" t="str">
            <v>Y</v>
          </cell>
          <cell r="R5114" t="str">
            <v>Y</v>
          </cell>
        </row>
        <row r="5115">
          <cell r="C5115" t="str">
            <v>Crowned Slaty Flycatcher</v>
          </cell>
          <cell r="D5115" t="str">
            <v>Empidonomus aurantioatrocristatus</v>
          </cell>
          <cell r="E5115" t="str">
            <v>(d'Orbigny &amp; Lafresnaye, 1837)</v>
          </cell>
          <cell r="F5115" t="str">
            <v>R</v>
          </cell>
          <cell r="G5115" t="str">
            <v>LC</v>
          </cell>
          <cell r="P5115" t="str">
            <v>Y</v>
          </cell>
          <cell r="Q5115" t="str">
            <v>Y</v>
          </cell>
          <cell r="R5115" t="str">
            <v>Y</v>
          </cell>
          <cell r="V5115" t="str">
            <v>Griseotyrannus aurantioatrocristatus (10)</v>
          </cell>
          <cell r="W5115" t="str">
            <v>Crowned Slaty-Flycatcher (9)</v>
          </cell>
        </row>
        <row r="5116">
          <cell r="C5116" t="str">
            <v>Snowy-throated Kingbird</v>
          </cell>
          <cell r="D5116" t="str">
            <v>Tyrannus niveigularis</v>
          </cell>
          <cell r="E5116" t="str">
            <v>Sclater, 1860</v>
          </cell>
          <cell r="F5116" t="str">
            <v>R</v>
          </cell>
          <cell r="G5116" t="str">
            <v>LC</v>
          </cell>
          <cell r="P5116" t="str">
            <v>Y</v>
          </cell>
          <cell r="Q5116" t="str">
            <v>Y</v>
          </cell>
          <cell r="R5116" t="str">
            <v>Y</v>
          </cell>
        </row>
        <row r="5117">
          <cell r="C5117" t="str">
            <v>White-throated Kingbird</v>
          </cell>
          <cell r="D5117" t="str">
            <v>Tyrannus albogularis</v>
          </cell>
          <cell r="E5117" t="str">
            <v>Burmeister, 1856</v>
          </cell>
          <cell r="F5117" t="str">
            <v>R</v>
          </cell>
          <cell r="G5117" t="str">
            <v>LC</v>
          </cell>
          <cell r="P5117" t="str">
            <v>Y</v>
          </cell>
          <cell r="Q5117" t="str">
            <v>Y</v>
          </cell>
          <cell r="R5117" t="str">
            <v>Y</v>
          </cell>
        </row>
        <row r="5118">
          <cell r="C5118" t="str">
            <v>Tropical Kingbird</v>
          </cell>
          <cell r="D5118" t="str">
            <v>Tyrannus melancholicus</v>
          </cell>
          <cell r="E5118" t="str">
            <v>Vieillot, 1819</v>
          </cell>
          <cell r="F5118" t="str">
            <v>R</v>
          </cell>
          <cell r="G5118" t="str">
            <v>LC</v>
          </cell>
          <cell r="I5118" t="str">
            <v>Y</v>
          </cell>
          <cell r="P5118" t="str">
            <v>Y</v>
          </cell>
          <cell r="Q5118" t="str">
            <v>Y</v>
          </cell>
          <cell r="R5118" t="str">
            <v>Y</v>
          </cell>
        </row>
        <row r="5119">
          <cell r="C5119" t="str">
            <v>Couch's Kingbird</v>
          </cell>
          <cell r="D5119" t="str">
            <v>Tyrannus couchii</v>
          </cell>
          <cell r="E5119" t="str">
            <v>Baird, 1858</v>
          </cell>
          <cell r="F5119" t="str">
            <v>R</v>
          </cell>
          <cell r="G5119" t="str">
            <v>LC</v>
          </cell>
          <cell r="I5119" t="str">
            <v>Y</v>
          </cell>
          <cell r="Q5119" t="str">
            <v>Y</v>
          </cell>
          <cell r="R5119" t="str">
            <v>Y</v>
          </cell>
        </row>
        <row r="5120">
          <cell r="C5120" t="str">
            <v>Cassin's Kingbird</v>
          </cell>
          <cell r="D5120" t="str">
            <v>Tyrannus vociferans</v>
          </cell>
          <cell r="E5120" t="str">
            <v>Swainson, 1826</v>
          </cell>
          <cell r="F5120" t="str">
            <v>R</v>
          </cell>
          <cell r="G5120" t="str">
            <v>LC</v>
          </cell>
          <cell r="I5120" t="str">
            <v>Y</v>
          </cell>
          <cell r="Q5120" t="str">
            <v>Y</v>
          </cell>
          <cell r="R5120" t="str">
            <v>Y</v>
          </cell>
        </row>
        <row r="5121">
          <cell r="C5121" t="str">
            <v>Thick-billed Kingbird</v>
          </cell>
          <cell r="D5121" t="str">
            <v>Tyrannus crassirostris</v>
          </cell>
          <cell r="E5121" t="str">
            <v>Swainson, 1826</v>
          </cell>
          <cell r="F5121" t="str">
            <v>R</v>
          </cell>
          <cell r="G5121" t="str">
            <v>LC</v>
          </cell>
          <cell r="I5121" t="str">
            <v>Y</v>
          </cell>
          <cell r="Q5121" t="str">
            <v>Y</v>
          </cell>
          <cell r="R5121" t="str">
            <v>Y</v>
          </cell>
        </row>
        <row r="5122">
          <cell r="C5122" t="str">
            <v>Western Kingbird</v>
          </cell>
          <cell r="D5122" t="str">
            <v>Tyrannus verticalis</v>
          </cell>
          <cell r="E5122" t="str">
            <v>Say, 1823</v>
          </cell>
          <cell r="F5122" t="str">
            <v>R</v>
          </cell>
          <cell r="G5122" t="str">
            <v>LC</v>
          </cell>
          <cell r="I5122" t="str">
            <v>Y</v>
          </cell>
          <cell r="Q5122" t="str">
            <v>Y</v>
          </cell>
          <cell r="R5122" t="str">
            <v>Y</v>
          </cell>
        </row>
        <row r="5123">
          <cell r="C5123" t="str">
            <v>Scissor-tailed Flycatcher</v>
          </cell>
          <cell r="D5123" t="str">
            <v>Tyrannus forficatus</v>
          </cell>
          <cell r="E5123" t="str">
            <v>(Gmelin, 1789)</v>
          </cell>
          <cell r="F5123" t="str">
            <v>R</v>
          </cell>
          <cell r="G5123" t="str">
            <v>LC</v>
          </cell>
          <cell r="I5123" t="str">
            <v>Y</v>
          </cell>
          <cell r="Q5123" t="str">
            <v>Y</v>
          </cell>
          <cell r="R5123" t="str">
            <v>Y</v>
          </cell>
        </row>
        <row r="5124">
          <cell r="C5124" t="str">
            <v>Fork-tailed Flycatcher</v>
          </cell>
          <cell r="D5124" t="str">
            <v>Tyrannus savana</v>
          </cell>
          <cell r="E5124" t="str">
            <v>Vieillot, 1808</v>
          </cell>
          <cell r="F5124" t="str">
            <v>R</v>
          </cell>
          <cell r="G5124" t="str">
            <v>LC</v>
          </cell>
          <cell r="I5124" t="str">
            <v>Y</v>
          </cell>
          <cell r="P5124" t="str">
            <v>Y</v>
          </cell>
          <cell r="Q5124" t="str">
            <v>Y</v>
          </cell>
          <cell r="R5124" t="str">
            <v>Y</v>
          </cell>
        </row>
        <row r="5125">
          <cell r="C5125" t="str">
            <v>Eastern Kingbird</v>
          </cell>
          <cell r="D5125" t="str">
            <v>Tyrannus tyrannus</v>
          </cell>
          <cell r="E5125" t="str">
            <v>(Linnaeus, 1758)</v>
          </cell>
          <cell r="F5125" t="str">
            <v>R</v>
          </cell>
          <cell r="G5125" t="str">
            <v>LC</v>
          </cell>
          <cell r="I5125" t="str">
            <v>Y</v>
          </cell>
          <cell r="P5125" t="str">
            <v>Y</v>
          </cell>
          <cell r="Q5125" t="str">
            <v>Y</v>
          </cell>
          <cell r="R5125" t="str">
            <v>Y</v>
          </cell>
        </row>
        <row r="5126">
          <cell r="C5126" t="str">
            <v>Grey Kingbird</v>
          </cell>
          <cell r="D5126" t="str">
            <v>Tyrannus dominicensis</v>
          </cell>
          <cell r="E5126" t="str">
            <v>(Gmelin, 1788)</v>
          </cell>
          <cell r="F5126" t="str">
            <v>R</v>
          </cell>
          <cell r="G5126" t="str">
            <v>LC</v>
          </cell>
          <cell r="I5126" t="str">
            <v>Y</v>
          </cell>
          <cell r="P5126" t="str">
            <v>Y</v>
          </cell>
          <cell r="Q5126" t="str">
            <v>Y</v>
          </cell>
          <cell r="R5126" t="str">
            <v>Y</v>
          </cell>
          <cell r="W5126" t="str">
            <v>Gray Kingbird (2); Gray Kingbird (9)</v>
          </cell>
        </row>
        <row r="5127">
          <cell r="C5127" t="str">
            <v>Loggerhead Kingbird</v>
          </cell>
          <cell r="D5127" t="str">
            <v>Tyrannus caudifasciatus</v>
          </cell>
          <cell r="E5127" t="str">
            <v>d'Orbigny, 1839</v>
          </cell>
          <cell r="F5127" t="str">
            <v>R</v>
          </cell>
          <cell r="G5127" t="str">
            <v>LC</v>
          </cell>
          <cell r="I5127" t="str">
            <v>Y</v>
          </cell>
          <cell r="Q5127" t="str">
            <v>Y</v>
          </cell>
          <cell r="R5127" t="str">
            <v>Y</v>
          </cell>
        </row>
        <row r="5128">
          <cell r="C5128" t="str">
            <v>Giant Kingbird</v>
          </cell>
          <cell r="D5128" t="str">
            <v>Tyrannus cubensis</v>
          </cell>
          <cell r="E5128" t="str">
            <v>Richmond, 1898</v>
          </cell>
          <cell r="F5128" t="str">
            <v>R</v>
          </cell>
          <cell r="G5128" t="str">
            <v>EN</v>
          </cell>
          <cell r="I5128" t="str">
            <v>Y</v>
          </cell>
          <cell r="Q5128" t="str">
            <v>Y</v>
          </cell>
          <cell r="R5128" t="str">
            <v>Y</v>
          </cell>
        </row>
        <row r="5129">
          <cell r="C5129" t="str">
            <v>Rufous Mourner</v>
          </cell>
          <cell r="D5129" t="str">
            <v>Rhytipterna holerythra</v>
          </cell>
          <cell r="E5129" t="str">
            <v>(Sclater &amp; Salvin, 1860)</v>
          </cell>
          <cell r="F5129" t="str">
            <v>R</v>
          </cell>
          <cell r="G5129" t="str">
            <v>LC</v>
          </cell>
          <cell r="I5129" t="str">
            <v>Y</v>
          </cell>
          <cell r="P5129" t="str">
            <v>Y</v>
          </cell>
          <cell r="Q5129" t="str">
            <v>Y</v>
          </cell>
          <cell r="R5129" t="str">
            <v>Y</v>
          </cell>
        </row>
        <row r="5130">
          <cell r="C5130" t="str">
            <v>Greyish Mourner</v>
          </cell>
          <cell r="D5130" t="str">
            <v>Rhytipterna simplex</v>
          </cell>
          <cell r="E5130" t="str">
            <v>(Lichtenstein, 1823)</v>
          </cell>
          <cell r="F5130" t="str">
            <v>R</v>
          </cell>
          <cell r="G5130" t="str">
            <v>LC</v>
          </cell>
          <cell r="P5130" t="str">
            <v>Y</v>
          </cell>
          <cell r="Q5130" t="str">
            <v>Y</v>
          </cell>
          <cell r="R5130" t="str">
            <v>Y</v>
          </cell>
          <cell r="W5130" t="str">
            <v>Grayish Mourner (9)</v>
          </cell>
        </row>
        <row r="5131">
          <cell r="C5131" t="str">
            <v>Pale-bellied Mourner</v>
          </cell>
          <cell r="D5131" t="str">
            <v>Rhytipterna immunda</v>
          </cell>
          <cell r="E5131" t="str">
            <v>(Sclater &amp; Salvin, 1873)</v>
          </cell>
          <cell r="F5131" t="str">
            <v>R</v>
          </cell>
          <cell r="G5131" t="str">
            <v>LC</v>
          </cell>
          <cell r="P5131" t="str">
            <v>Y</v>
          </cell>
          <cell r="Q5131" t="str">
            <v>Y</v>
          </cell>
          <cell r="R5131" t="str">
            <v>Y</v>
          </cell>
        </row>
        <row r="5132">
          <cell r="C5132" t="str">
            <v>Sirystes</v>
          </cell>
          <cell r="D5132" t="str">
            <v>Sirystes sibilator</v>
          </cell>
          <cell r="E5132" t="str">
            <v>(Vieillot, 1818)</v>
          </cell>
          <cell r="F5132" t="str">
            <v>R</v>
          </cell>
          <cell r="G5132" t="str">
            <v>LC</v>
          </cell>
          <cell r="I5132" t="str">
            <v>Y</v>
          </cell>
          <cell r="P5132" t="str">
            <v>Y</v>
          </cell>
          <cell r="Q5132" t="str">
            <v>Y</v>
          </cell>
          <cell r="R5132" t="str">
            <v>Y</v>
          </cell>
          <cell r="W5132" t="str">
            <v>Eastern Sirystes (15)</v>
          </cell>
        </row>
        <row r="5133">
          <cell r="C5133" t="str">
            <v>Rufous Casiornis</v>
          </cell>
          <cell r="D5133" t="str">
            <v>Casiornis rufus</v>
          </cell>
          <cell r="E5133" t="str">
            <v>(Vieillot, 1816)</v>
          </cell>
          <cell r="F5133" t="str">
            <v>R</v>
          </cell>
          <cell r="G5133" t="str">
            <v>LC</v>
          </cell>
          <cell r="P5133" t="str">
            <v>Y</v>
          </cell>
          <cell r="Q5133" t="str">
            <v>Y</v>
          </cell>
          <cell r="R5133" t="str">
            <v>Y</v>
          </cell>
          <cell r="V5133" t="str">
            <v>Casiornis rufa (10); Casiornis rufa (11)</v>
          </cell>
          <cell r="X5133" t="str">
            <v>Gender agreement of species name follows David and Gosselin (2002b).</v>
          </cell>
        </row>
        <row r="5134">
          <cell r="C5134" t="str">
            <v>Ash-throated Casiornis</v>
          </cell>
          <cell r="D5134" t="str">
            <v>Casiornis fuscus</v>
          </cell>
          <cell r="E5134" t="str">
            <v>Sclater &amp; Salvin, 1873</v>
          </cell>
          <cell r="F5134" t="str">
            <v>R</v>
          </cell>
          <cell r="G5134" t="str">
            <v>LC</v>
          </cell>
          <cell r="P5134" t="str">
            <v>Y</v>
          </cell>
          <cell r="Q5134" t="str">
            <v>Y</v>
          </cell>
          <cell r="R5134" t="str">
            <v>Y</v>
          </cell>
          <cell r="V5134" t="str">
            <v>Casiornis fusca (10); Casiornis fusca (11)</v>
          </cell>
          <cell r="X5134" t="str">
            <v>Gender agreement of species name follows David and Gosselin (2002b).</v>
          </cell>
        </row>
        <row r="5135">
          <cell r="C5135" t="str">
            <v>Rufous Flycatcher</v>
          </cell>
          <cell r="D5135" t="str">
            <v>Myiarchus semirufus</v>
          </cell>
          <cell r="E5135" t="str">
            <v>Sclater &amp; Salvin, 1878</v>
          </cell>
          <cell r="F5135" t="str">
            <v>R</v>
          </cell>
          <cell r="G5135" t="str">
            <v>EN</v>
          </cell>
          <cell r="P5135" t="str">
            <v>Y</v>
          </cell>
          <cell r="Q5135" t="str">
            <v>Y</v>
          </cell>
          <cell r="R5135" t="str">
            <v>Y</v>
          </cell>
        </row>
        <row r="5136">
          <cell r="C5136" t="str">
            <v>Yucatan Flycatcher</v>
          </cell>
          <cell r="D5136" t="str">
            <v>Myiarchus yucatanensis</v>
          </cell>
          <cell r="E5136" t="str">
            <v>Lawrence, 1871</v>
          </cell>
          <cell r="F5136" t="str">
            <v>R</v>
          </cell>
          <cell r="G5136" t="str">
            <v>LC</v>
          </cell>
          <cell r="I5136" t="str">
            <v>Y</v>
          </cell>
          <cell r="Q5136" t="str">
            <v>Y</v>
          </cell>
          <cell r="R5136" t="str">
            <v>Y</v>
          </cell>
        </row>
        <row r="5137">
          <cell r="C5137" t="str">
            <v>Dusky-capped Flycatcher</v>
          </cell>
          <cell r="D5137" t="str">
            <v>Myiarchus tuberculifer</v>
          </cell>
          <cell r="E5137" t="str">
            <v>(D'Orbigny &amp; Lafresnaye, 1837)</v>
          </cell>
          <cell r="F5137" t="str">
            <v>R</v>
          </cell>
          <cell r="G5137" t="str">
            <v>LC</v>
          </cell>
          <cell r="I5137" t="str">
            <v>Y</v>
          </cell>
          <cell r="P5137" t="str">
            <v>Y</v>
          </cell>
          <cell r="Q5137" t="str">
            <v>Y</v>
          </cell>
          <cell r="R5137" t="str">
            <v>Y</v>
          </cell>
        </row>
        <row r="5138">
          <cell r="C5138" t="str">
            <v>Sad Flycatcher</v>
          </cell>
          <cell r="D5138" t="str">
            <v>Myiarchus barbirostris</v>
          </cell>
          <cell r="E5138" t="str">
            <v>(Swainson, 1827)</v>
          </cell>
          <cell r="F5138" t="str">
            <v>R</v>
          </cell>
          <cell r="G5138" t="str">
            <v>LC</v>
          </cell>
          <cell r="I5138" t="str">
            <v>Y</v>
          </cell>
          <cell r="Q5138" t="str">
            <v>Y</v>
          </cell>
          <cell r="R5138" t="str">
            <v>Y</v>
          </cell>
        </row>
        <row r="5139">
          <cell r="C5139" t="str">
            <v>Swainson's Flycatcher</v>
          </cell>
          <cell r="D5139" t="str">
            <v>Myiarchus swainsoni</v>
          </cell>
          <cell r="E5139" t="str">
            <v>Cabanis &amp; Heine, 1859</v>
          </cell>
          <cell r="F5139" t="str">
            <v>R</v>
          </cell>
          <cell r="G5139" t="str">
            <v>LC</v>
          </cell>
          <cell r="P5139" t="str">
            <v>Y</v>
          </cell>
          <cell r="Q5139" t="str">
            <v>Y</v>
          </cell>
          <cell r="R5139" t="str">
            <v>Y</v>
          </cell>
        </row>
        <row r="5140">
          <cell r="C5140" t="str">
            <v>Venezuelan Flycatcher</v>
          </cell>
          <cell r="D5140" t="str">
            <v>Myiarchus venezuelensis</v>
          </cell>
          <cell r="E5140" t="str">
            <v>Lawrence, 1865</v>
          </cell>
          <cell r="F5140" t="str">
            <v>R</v>
          </cell>
          <cell r="G5140" t="str">
            <v>LC</v>
          </cell>
          <cell r="P5140" t="str">
            <v>Y</v>
          </cell>
          <cell r="Q5140" t="str">
            <v>Y</v>
          </cell>
          <cell r="R5140" t="str">
            <v>Y</v>
          </cell>
        </row>
        <row r="5141">
          <cell r="C5141" t="str">
            <v>Panama Flycatcher</v>
          </cell>
          <cell r="D5141" t="str">
            <v>Myiarchus panamensis</v>
          </cell>
          <cell r="E5141" t="str">
            <v>Lawrence, 1860</v>
          </cell>
          <cell r="F5141" t="str">
            <v>R</v>
          </cell>
          <cell r="G5141" t="str">
            <v>LC</v>
          </cell>
          <cell r="I5141" t="str">
            <v>Y</v>
          </cell>
          <cell r="P5141" t="str">
            <v>Y</v>
          </cell>
          <cell r="Q5141" t="str">
            <v>Y</v>
          </cell>
          <cell r="R5141" t="str">
            <v>Y</v>
          </cell>
          <cell r="W5141" t="str">
            <v>Panamanian Flycatcher (15)</v>
          </cell>
        </row>
        <row r="5142">
          <cell r="C5142" t="str">
            <v>Short-crested Flycatcher</v>
          </cell>
          <cell r="D5142" t="str">
            <v>Myiarchus ferox</v>
          </cell>
          <cell r="E5142" t="str">
            <v>(Gmelin, 1789)</v>
          </cell>
          <cell r="F5142" t="str">
            <v>R</v>
          </cell>
          <cell r="G5142" t="str">
            <v>LC</v>
          </cell>
          <cell r="P5142" t="str">
            <v>Y</v>
          </cell>
          <cell r="Q5142" t="str">
            <v>Y</v>
          </cell>
          <cell r="R5142" t="str">
            <v>Y</v>
          </cell>
        </row>
        <row r="5143">
          <cell r="C5143" t="str">
            <v>Pale-edged Flycatcher</v>
          </cell>
          <cell r="D5143" t="str">
            <v>Myiarchus cephalotes</v>
          </cell>
          <cell r="E5143" t="str">
            <v>Taczanowski, 1879</v>
          </cell>
          <cell r="F5143" t="str">
            <v>R</v>
          </cell>
          <cell r="G5143" t="str">
            <v>LC</v>
          </cell>
          <cell r="P5143" t="str">
            <v>Y</v>
          </cell>
          <cell r="Q5143" t="str">
            <v>Y</v>
          </cell>
          <cell r="R5143" t="str">
            <v>Y</v>
          </cell>
        </row>
        <row r="5144">
          <cell r="C5144" t="str">
            <v>Sooty-crowned Flycatcher</v>
          </cell>
          <cell r="D5144" t="str">
            <v>Myiarchus phaeocephalus</v>
          </cell>
          <cell r="E5144" t="str">
            <v>Sclater, 1860</v>
          </cell>
          <cell r="F5144" t="str">
            <v>R</v>
          </cell>
          <cell r="G5144" t="str">
            <v>LC</v>
          </cell>
          <cell r="P5144" t="str">
            <v>Y</v>
          </cell>
          <cell r="Q5144" t="str">
            <v>Y</v>
          </cell>
          <cell r="R5144" t="str">
            <v>Y</v>
          </cell>
        </row>
        <row r="5145">
          <cell r="C5145" t="str">
            <v>Apical Flycatcher</v>
          </cell>
          <cell r="D5145" t="str">
            <v>Myiarchus apicalis</v>
          </cell>
          <cell r="E5145" t="str">
            <v>Sclater &amp; Salvin, 1881</v>
          </cell>
          <cell r="F5145" t="str">
            <v>R</v>
          </cell>
          <cell r="G5145" t="str">
            <v>LC</v>
          </cell>
          <cell r="P5145" t="str">
            <v>Y</v>
          </cell>
          <cell r="Q5145" t="str">
            <v>Y</v>
          </cell>
          <cell r="R5145" t="str">
            <v>Y</v>
          </cell>
        </row>
        <row r="5146">
          <cell r="C5146" t="str">
            <v>Ash-throated Flycatcher</v>
          </cell>
          <cell r="D5146" t="str">
            <v>Myiarchus cinerascens</v>
          </cell>
          <cell r="E5146" t="str">
            <v>(Lawrence, 1851)</v>
          </cell>
          <cell r="F5146" t="str">
            <v>R</v>
          </cell>
          <cell r="G5146" t="str">
            <v>LC</v>
          </cell>
          <cell r="I5146" t="str">
            <v>Y</v>
          </cell>
          <cell r="Q5146" t="str">
            <v>Y</v>
          </cell>
          <cell r="R5146" t="str">
            <v>Y</v>
          </cell>
        </row>
        <row r="5147">
          <cell r="C5147" t="str">
            <v>Nutting's Flycatcher</v>
          </cell>
          <cell r="D5147" t="str">
            <v>Myiarchus nuttingi</v>
          </cell>
          <cell r="E5147" t="str">
            <v>Ridgway, 1882</v>
          </cell>
          <cell r="F5147" t="str">
            <v>R</v>
          </cell>
          <cell r="G5147" t="str">
            <v>LC</v>
          </cell>
          <cell r="I5147" t="str">
            <v>Y</v>
          </cell>
          <cell r="Q5147" t="str">
            <v>Y</v>
          </cell>
          <cell r="R5147" t="str">
            <v>Y</v>
          </cell>
        </row>
        <row r="5148">
          <cell r="C5148" t="str">
            <v>Great Crested Flycatcher</v>
          </cell>
          <cell r="D5148" t="str">
            <v>Myiarchus crinitus</v>
          </cell>
          <cell r="E5148" t="str">
            <v>(Linnaeus, 1758)</v>
          </cell>
          <cell r="F5148" t="str">
            <v>R</v>
          </cell>
          <cell r="G5148" t="str">
            <v>LC</v>
          </cell>
          <cell r="I5148" t="str">
            <v>Y</v>
          </cell>
          <cell r="P5148" t="str">
            <v>Y</v>
          </cell>
          <cell r="Q5148" t="str">
            <v>Y</v>
          </cell>
          <cell r="R5148" t="str">
            <v>Y</v>
          </cell>
        </row>
        <row r="5149">
          <cell r="C5149" t="str">
            <v>Brown-crested Flycatcher</v>
          </cell>
          <cell r="D5149" t="str">
            <v>Myiarchus tyrannulus</v>
          </cell>
          <cell r="E5149" t="str">
            <v>(Müller, 1776)</v>
          </cell>
          <cell r="F5149" t="str">
            <v>R</v>
          </cell>
          <cell r="G5149" t="str">
            <v>LC</v>
          </cell>
          <cell r="I5149" t="str">
            <v>Y</v>
          </cell>
          <cell r="P5149" t="str">
            <v>Y</v>
          </cell>
          <cell r="Q5149" t="str">
            <v>Y</v>
          </cell>
          <cell r="R5149" t="str">
            <v>Y</v>
          </cell>
        </row>
        <row r="5150">
          <cell r="C5150" t="str">
            <v>Grenada Flycatcher</v>
          </cell>
          <cell r="D5150" t="str">
            <v>Myiarchus nugator</v>
          </cell>
          <cell r="E5150" t="str">
            <v>Riley, 1904</v>
          </cell>
          <cell r="F5150" t="str">
            <v>R</v>
          </cell>
          <cell r="G5150" t="str">
            <v>LC</v>
          </cell>
          <cell r="I5150" t="str">
            <v>Y</v>
          </cell>
          <cell r="Q5150" t="str">
            <v>Y</v>
          </cell>
          <cell r="R5150" t="str">
            <v>Y</v>
          </cell>
        </row>
        <row r="5151">
          <cell r="C5151" t="str">
            <v>Large-billed Flycatcher</v>
          </cell>
          <cell r="D5151" t="str">
            <v>Myiarchus magnirostris</v>
          </cell>
          <cell r="E5151" t="str">
            <v>(Gould, 1838)</v>
          </cell>
          <cell r="F5151" t="str">
            <v>R</v>
          </cell>
          <cell r="G5151" t="str">
            <v>LC</v>
          </cell>
          <cell r="P5151" t="str">
            <v>Y</v>
          </cell>
          <cell r="Q5151" t="str">
            <v>Y</v>
          </cell>
          <cell r="R5151" t="str">
            <v>Y</v>
          </cell>
          <cell r="W5151" t="str">
            <v>Galapagos Flycatcher (9); Galapagos Flycatcher (15)</v>
          </cell>
        </row>
        <row r="5152">
          <cell r="C5152" t="str">
            <v>Rufous-tailed Flycatcher</v>
          </cell>
          <cell r="D5152" t="str">
            <v>Myiarchus validus</v>
          </cell>
          <cell r="E5152" t="str">
            <v>Cabanis, 1847</v>
          </cell>
          <cell r="F5152" t="str">
            <v>R</v>
          </cell>
          <cell r="G5152" t="str">
            <v>LC</v>
          </cell>
          <cell r="I5152" t="str">
            <v>Y</v>
          </cell>
          <cell r="Q5152" t="str">
            <v>Y</v>
          </cell>
          <cell r="R5152" t="str">
            <v>Y</v>
          </cell>
        </row>
        <row r="5153">
          <cell r="C5153" t="str">
            <v>La Sagra's Flycatcher</v>
          </cell>
          <cell r="D5153" t="str">
            <v>Myiarchus sagrae</v>
          </cell>
          <cell r="E5153" t="str">
            <v>(Gundlach, 1852)</v>
          </cell>
          <cell r="F5153" t="str">
            <v>R</v>
          </cell>
          <cell r="G5153" t="str">
            <v>LC</v>
          </cell>
          <cell r="I5153" t="str">
            <v>Y</v>
          </cell>
          <cell r="Q5153" t="str">
            <v>Y</v>
          </cell>
          <cell r="R5153" t="str">
            <v>Y</v>
          </cell>
        </row>
        <row r="5154">
          <cell r="C5154" t="str">
            <v>Stolid Flycatcher</v>
          </cell>
          <cell r="D5154" t="str">
            <v>Myiarchus stolidus</v>
          </cell>
          <cell r="E5154" t="str">
            <v>(Gosse, 1847)</v>
          </cell>
          <cell r="F5154" t="str">
            <v>R</v>
          </cell>
          <cell r="G5154" t="str">
            <v>LC</v>
          </cell>
          <cell r="I5154" t="str">
            <v>Y</v>
          </cell>
          <cell r="Q5154" t="str">
            <v>Y</v>
          </cell>
          <cell r="R5154" t="str">
            <v>Y</v>
          </cell>
        </row>
        <row r="5155">
          <cell r="C5155" t="str">
            <v>Puerto Rican Flycatcher</v>
          </cell>
          <cell r="D5155" t="str">
            <v>Myiarchus antillarum</v>
          </cell>
          <cell r="E5155" t="str">
            <v>(Bryant, 1866)</v>
          </cell>
          <cell r="F5155" t="str">
            <v>R</v>
          </cell>
          <cell r="G5155" t="str">
            <v>LC</v>
          </cell>
          <cell r="I5155" t="str">
            <v>Y</v>
          </cell>
          <cell r="Q5155" t="str">
            <v>Y</v>
          </cell>
          <cell r="R5155" t="str">
            <v>Y</v>
          </cell>
        </row>
        <row r="5156">
          <cell r="C5156" t="str">
            <v>Lesser Antillean Flycatcher</v>
          </cell>
          <cell r="D5156" t="str">
            <v>Myiarchus oberi</v>
          </cell>
          <cell r="E5156" t="str">
            <v>Lawrence, 1877</v>
          </cell>
          <cell r="F5156" t="str">
            <v>R</v>
          </cell>
          <cell r="G5156" t="str">
            <v>LC</v>
          </cell>
          <cell r="I5156" t="str">
            <v>Y</v>
          </cell>
          <cell r="Q5156" t="str">
            <v>Y</v>
          </cell>
          <cell r="R5156" t="str">
            <v>Y</v>
          </cell>
        </row>
        <row r="5157">
          <cell r="C5157" t="str">
            <v>Flammulated Flycatcher</v>
          </cell>
          <cell r="D5157" t="str">
            <v>Deltarhynchus flammulatus</v>
          </cell>
          <cell r="E5157" t="str">
            <v>(Lawrence, 1875)</v>
          </cell>
          <cell r="F5157" t="str">
            <v>R</v>
          </cell>
          <cell r="G5157" t="str">
            <v>LC</v>
          </cell>
          <cell r="I5157" t="str">
            <v>Y</v>
          </cell>
          <cell r="Q5157" t="str">
            <v>Y</v>
          </cell>
          <cell r="R5157" t="str">
            <v>Y</v>
          </cell>
        </row>
        <row r="5158">
          <cell r="C5158" t="str">
            <v>Large-headed Flatbill</v>
          </cell>
          <cell r="D5158" t="str">
            <v>Ramphotrigon megacephalum</v>
          </cell>
          <cell r="E5158" t="str">
            <v>(Swainson, 1835)</v>
          </cell>
          <cell r="F5158" t="str">
            <v>R</v>
          </cell>
          <cell r="G5158" t="str">
            <v>LC</v>
          </cell>
          <cell r="P5158" t="str">
            <v>Y</v>
          </cell>
          <cell r="Q5158" t="str">
            <v>Y</v>
          </cell>
          <cell r="R5158" t="str">
            <v>Y</v>
          </cell>
          <cell r="V5158" t="str">
            <v>Ramphotrigon megacephala (10); Ramphotrigon megacephala (11)</v>
          </cell>
          <cell r="W5158" t="str">
            <v>Bamboo Flatbill (15)</v>
          </cell>
          <cell r="X5158" t="str">
            <v>Gender agreement of species name follows David and Gosselin (2002b).</v>
          </cell>
        </row>
        <row r="5159">
          <cell r="C5159" t="str">
            <v>Dusky-tailed Flatbill</v>
          </cell>
          <cell r="D5159" t="str">
            <v>Ramphotrigon fuscicauda</v>
          </cell>
          <cell r="E5159" t="str">
            <v>Chapman, 1925</v>
          </cell>
          <cell r="F5159" t="str">
            <v>R</v>
          </cell>
          <cell r="G5159" t="str">
            <v>LC</v>
          </cell>
          <cell r="P5159" t="str">
            <v>Y</v>
          </cell>
          <cell r="Q5159" t="str">
            <v>Y</v>
          </cell>
          <cell r="R5159" t="str">
            <v>Y</v>
          </cell>
        </row>
        <row r="5160">
          <cell r="C5160" t="str">
            <v>Rufous-tailed Flatbill</v>
          </cell>
          <cell r="D5160" t="str">
            <v>Ramphotrigon ruficauda</v>
          </cell>
          <cell r="E5160" t="str">
            <v>(Spix, 1825)</v>
          </cell>
          <cell r="F5160" t="str">
            <v>R</v>
          </cell>
          <cell r="G5160" t="str">
            <v>LC</v>
          </cell>
          <cell r="P5160" t="str">
            <v>Y</v>
          </cell>
          <cell r="Q5160" t="str">
            <v>Y</v>
          </cell>
          <cell r="R5160" t="str">
            <v>Y</v>
          </cell>
        </row>
        <row r="5161">
          <cell r="C5161" t="str">
            <v>Rufous-tailed Attila</v>
          </cell>
          <cell r="D5161" t="str">
            <v>Attila phoenicurus</v>
          </cell>
          <cell r="E5161" t="str">
            <v>Pelzeln, 1868</v>
          </cell>
          <cell r="F5161" t="str">
            <v>R</v>
          </cell>
          <cell r="G5161" t="str">
            <v>LC</v>
          </cell>
          <cell r="P5161" t="str">
            <v>Y</v>
          </cell>
          <cell r="Q5161" t="str">
            <v>Y</v>
          </cell>
          <cell r="R5161" t="str">
            <v>Y</v>
          </cell>
        </row>
        <row r="5162">
          <cell r="C5162" t="str">
            <v>Cinnamon Attila</v>
          </cell>
          <cell r="D5162" t="str">
            <v>Attila cinnamomeus</v>
          </cell>
          <cell r="E5162" t="str">
            <v>(Gmelin, 1789)</v>
          </cell>
          <cell r="F5162" t="str">
            <v>R</v>
          </cell>
          <cell r="G5162" t="str">
            <v>LC</v>
          </cell>
          <cell r="P5162" t="str">
            <v>Y</v>
          </cell>
          <cell r="Q5162" t="str">
            <v>Y</v>
          </cell>
          <cell r="R5162" t="str">
            <v>Y</v>
          </cell>
        </row>
        <row r="5163">
          <cell r="C5163" t="str">
            <v>Ochraceous Attila</v>
          </cell>
          <cell r="D5163" t="str">
            <v>Attila torridus</v>
          </cell>
          <cell r="E5163" t="str">
            <v>Sclater, 1860</v>
          </cell>
          <cell r="F5163" t="str">
            <v>R</v>
          </cell>
          <cell r="G5163" t="str">
            <v>VU</v>
          </cell>
          <cell r="P5163" t="str">
            <v>Y</v>
          </cell>
          <cell r="Q5163" t="str">
            <v>Y</v>
          </cell>
          <cell r="R5163" t="str">
            <v>Y</v>
          </cell>
        </row>
        <row r="5164">
          <cell r="C5164" t="str">
            <v>Citron-bellied Attila</v>
          </cell>
          <cell r="D5164" t="str">
            <v>Attila citriniventris</v>
          </cell>
          <cell r="E5164" t="str">
            <v>Sclater, 1859</v>
          </cell>
          <cell r="F5164" t="str">
            <v>R</v>
          </cell>
          <cell r="G5164" t="str">
            <v>LC</v>
          </cell>
          <cell r="P5164" t="str">
            <v>Y</v>
          </cell>
          <cell r="Q5164" t="str">
            <v>Y</v>
          </cell>
          <cell r="R5164" t="str">
            <v>Y</v>
          </cell>
        </row>
        <row r="5165">
          <cell r="C5165" t="str">
            <v>Dull-capped Attila</v>
          </cell>
          <cell r="D5165" t="str">
            <v>Attila bolivianus</v>
          </cell>
          <cell r="E5165" t="str">
            <v>Lafresnaye, 1848</v>
          </cell>
          <cell r="F5165" t="str">
            <v>R</v>
          </cell>
          <cell r="G5165" t="str">
            <v>LC</v>
          </cell>
          <cell r="P5165" t="str">
            <v>Y</v>
          </cell>
          <cell r="Q5165" t="str">
            <v>Y</v>
          </cell>
          <cell r="R5165" t="str">
            <v>Y</v>
          </cell>
          <cell r="W5165" t="str">
            <v>White-eyed Attila (15)</v>
          </cell>
        </row>
        <row r="5166">
          <cell r="C5166" t="str">
            <v>Grey-hooded Attila</v>
          </cell>
          <cell r="D5166" t="str">
            <v>Attila rufus</v>
          </cell>
          <cell r="E5166" t="str">
            <v>(Vieillot, 1819)</v>
          </cell>
          <cell r="F5166" t="str">
            <v>R</v>
          </cell>
          <cell r="G5166" t="str">
            <v>LC</v>
          </cell>
          <cell r="P5166" t="str">
            <v>Y</v>
          </cell>
          <cell r="Q5166" t="str">
            <v>Y</v>
          </cell>
          <cell r="R5166" t="str">
            <v>Y</v>
          </cell>
          <cell r="W5166" t="str">
            <v>Gray-hooded Attila (9)</v>
          </cell>
        </row>
        <row r="5167">
          <cell r="C5167" t="str">
            <v>Bright-rumped Attila</v>
          </cell>
          <cell r="D5167" t="str">
            <v>Attila spadiceus</v>
          </cell>
          <cell r="E5167" t="str">
            <v>(Gmelin, 1789)</v>
          </cell>
          <cell r="F5167" t="str">
            <v>R</v>
          </cell>
          <cell r="G5167" t="str">
            <v>LC</v>
          </cell>
          <cell r="I5167" t="str">
            <v>Y</v>
          </cell>
          <cell r="P5167" t="str">
            <v>Y</v>
          </cell>
          <cell r="Q5167" t="str">
            <v>Y</v>
          </cell>
          <cell r="R5167" t="str">
            <v>Y</v>
          </cell>
        </row>
        <row r="5168">
          <cell r="C5168" t="str">
            <v>Fasciated Antshrike</v>
          </cell>
          <cell r="D5168" t="str">
            <v>Cymbilaimus lineatus</v>
          </cell>
          <cell r="E5168" t="str">
            <v>(Leach, 1814)</v>
          </cell>
          <cell r="F5168" t="str">
            <v>R</v>
          </cell>
          <cell r="G5168" t="str">
            <v>LC</v>
          </cell>
          <cell r="I5168" t="str">
            <v>Y</v>
          </cell>
          <cell r="P5168" t="str">
            <v>Y</v>
          </cell>
          <cell r="Q5168" t="str">
            <v>Y</v>
          </cell>
          <cell r="R5168" t="str">
            <v>Y</v>
          </cell>
        </row>
        <row r="5169">
          <cell r="C5169" t="str">
            <v>Bamboo Antshrike</v>
          </cell>
          <cell r="D5169" t="str">
            <v>Cymbilaimus sanctaemariae</v>
          </cell>
          <cell r="E5169" t="str">
            <v>Gyldenstolpe, 1941</v>
          </cell>
          <cell r="F5169" t="str">
            <v>R</v>
          </cell>
          <cell r="G5169" t="str">
            <v>LC</v>
          </cell>
          <cell r="P5169" t="str">
            <v>Y</v>
          </cell>
          <cell r="Q5169" t="str">
            <v>Y</v>
          </cell>
          <cell r="R5169" t="str">
            <v>Y</v>
          </cell>
        </row>
        <row r="5170">
          <cell r="C5170" t="str">
            <v>Spot-backed Antshrike</v>
          </cell>
          <cell r="D5170" t="str">
            <v>Hypoedaleus guttatus</v>
          </cell>
          <cell r="E5170" t="str">
            <v>(Vieillot, 1816)</v>
          </cell>
          <cell r="F5170" t="str">
            <v>R</v>
          </cell>
          <cell r="G5170" t="str">
            <v>LC</v>
          </cell>
          <cell r="P5170" t="str">
            <v>Y</v>
          </cell>
          <cell r="Q5170" t="str">
            <v>Y</v>
          </cell>
          <cell r="R5170" t="str">
            <v>Y</v>
          </cell>
        </row>
        <row r="5171">
          <cell r="C5171" t="str">
            <v>Giant Antshrike</v>
          </cell>
          <cell r="D5171" t="str">
            <v>Batara cinerea</v>
          </cell>
          <cell r="E5171" t="str">
            <v>(Vieillot, 1819)</v>
          </cell>
          <cell r="F5171" t="str">
            <v>R</v>
          </cell>
          <cell r="G5171" t="str">
            <v>LC</v>
          </cell>
          <cell r="P5171" t="str">
            <v>Y</v>
          </cell>
          <cell r="Q5171" t="str">
            <v>Y</v>
          </cell>
          <cell r="R5171" t="str">
            <v>Y</v>
          </cell>
        </row>
        <row r="5172">
          <cell r="C5172" t="str">
            <v>Tufted Antshrike</v>
          </cell>
          <cell r="D5172" t="str">
            <v>Mackenziaena severa</v>
          </cell>
          <cell r="E5172" t="str">
            <v>(Lichtenstein, 1823)</v>
          </cell>
          <cell r="F5172" t="str">
            <v>R</v>
          </cell>
          <cell r="G5172" t="str">
            <v>LC</v>
          </cell>
          <cell r="P5172" t="str">
            <v>Y</v>
          </cell>
          <cell r="Q5172" t="str">
            <v>Y</v>
          </cell>
          <cell r="R5172" t="str">
            <v>Y</v>
          </cell>
        </row>
        <row r="5173">
          <cell r="C5173" t="str">
            <v>Large-tailed Antshrike</v>
          </cell>
          <cell r="D5173" t="str">
            <v>Mackenziaena leachii</v>
          </cell>
          <cell r="E5173" t="str">
            <v>(Such, 1825)</v>
          </cell>
          <cell r="F5173" t="str">
            <v>R</v>
          </cell>
          <cell r="G5173" t="str">
            <v>LC</v>
          </cell>
          <cell r="P5173" t="str">
            <v>Y</v>
          </cell>
          <cell r="Q5173" t="str">
            <v>Y</v>
          </cell>
          <cell r="R5173" t="str">
            <v>Y</v>
          </cell>
        </row>
        <row r="5174">
          <cell r="C5174" t="str">
            <v>Black-throated Antshrike</v>
          </cell>
          <cell r="D5174" t="str">
            <v>Frederickena viridis</v>
          </cell>
          <cell r="E5174" t="str">
            <v>(Vieillot, 1816)</v>
          </cell>
          <cell r="F5174" t="str">
            <v>R</v>
          </cell>
          <cell r="G5174" t="str">
            <v>LC</v>
          </cell>
          <cell r="P5174" t="str">
            <v>Y</v>
          </cell>
          <cell r="Q5174" t="str">
            <v>Y</v>
          </cell>
          <cell r="R5174" t="str">
            <v>Y</v>
          </cell>
        </row>
        <row r="5175">
          <cell r="C5175" t="str">
            <v>Undulated Antshrike</v>
          </cell>
          <cell r="D5175" t="str">
            <v>Frederickena unduligera</v>
          </cell>
          <cell r="E5175" t="str">
            <v>(Pelzeln, 1868)</v>
          </cell>
          <cell r="F5175" t="str">
            <v>R</v>
          </cell>
          <cell r="G5175" t="str">
            <v>LC</v>
          </cell>
          <cell r="P5175" t="str">
            <v>Y</v>
          </cell>
          <cell r="Q5175" t="str">
            <v>Y</v>
          </cell>
          <cell r="R5175" t="str">
            <v>Y</v>
          </cell>
        </row>
        <row r="5176">
          <cell r="C5176" t="str">
            <v>Great Antshrike</v>
          </cell>
          <cell r="D5176" t="str">
            <v>Taraba major</v>
          </cell>
          <cell r="E5176" t="str">
            <v>(Vieillot, 1816)</v>
          </cell>
          <cell r="F5176" t="str">
            <v>R</v>
          </cell>
          <cell r="G5176" t="str">
            <v>LC</v>
          </cell>
          <cell r="I5176" t="str">
            <v>Y</v>
          </cell>
          <cell r="P5176" t="str">
            <v>Y</v>
          </cell>
          <cell r="Q5176" t="str">
            <v>Y</v>
          </cell>
          <cell r="R5176" t="str">
            <v>Y</v>
          </cell>
        </row>
        <row r="5177">
          <cell r="C5177" t="str">
            <v>Black-crested Antshrike</v>
          </cell>
          <cell r="D5177" t="str">
            <v>Sakesphorus canadensis</v>
          </cell>
          <cell r="E5177" t="str">
            <v>(Linnaeus, 1766)</v>
          </cell>
          <cell r="F5177" t="str">
            <v>R</v>
          </cell>
          <cell r="G5177" t="str">
            <v>LC</v>
          </cell>
          <cell r="P5177" t="str">
            <v>Y</v>
          </cell>
          <cell r="Q5177" t="str">
            <v>Y</v>
          </cell>
          <cell r="R5177" t="str">
            <v>Y</v>
          </cell>
        </row>
        <row r="5178">
          <cell r="C5178" t="str">
            <v>Silvery-cheeked Antshrike</v>
          </cell>
          <cell r="D5178" t="str">
            <v>Sakesphorus cristatus</v>
          </cell>
          <cell r="E5178" t="str">
            <v>(Wied, 1831)</v>
          </cell>
          <cell r="F5178" t="str">
            <v>R</v>
          </cell>
          <cell r="G5178" t="str">
            <v>LC</v>
          </cell>
          <cell r="P5178" t="str">
            <v>Y</v>
          </cell>
          <cell r="Q5178" t="str">
            <v>Y</v>
          </cell>
          <cell r="R5178" t="str">
            <v>Y</v>
          </cell>
        </row>
        <row r="5179">
          <cell r="C5179" t="str">
            <v>Collared Antshrike</v>
          </cell>
          <cell r="D5179" t="str">
            <v>Sakesphorus bernardi</v>
          </cell>
          <cell r="E5179" t="str">
            <v>(Lesson, 1844)</v>
          </cell>
          <cell r="F5179" t="str">
            <v>R</v>
          </cell>
          <cell r="G5179" t="str">
            <v>LC</v>
          </cell>
          <cell r="P5179" t="str">
            <v>Y</v>
          </cell>
          <cell r="Q5179" t="str">
            <v>Y</v>
          </cell>
          <cell r="R5179" t="str">
            <v>Y</v>
          </cell>
        </row>
        <row r="5180">
          <cell r="C5180" t="str">
            <v>Black-backed Antshrike</v>
          </cell>
          <cell r="D5180" t="str">
            <v>Sakesphorus melanonotus</v>
          </cell>
          <cell r="E5180" t="str">
            <v>(Sclater, 1855)</v>
          </cell>
          <cell r="F5180" t="str">
            <v>R</v>
          </cell>
          <cell r="G5180" t="str">
            <v>LC</v>
          </cell>
          <cell r="P5180" t="str">
            <v>Y</v>
          </cell>
          <cell r="Q5180" t="str">
            <v>Y</v>
          </cell>
          <cell r="R5180" t="str">
            <v>Y</v>
          </cell>
        </row>
        <row r="5181">
          <cell r="C5181" t="str">
            <v>Band-tailed Antshrike</v>
          </cell>
          <cell r="D5181" t="str">
            <v>Sakesphorus melanothorax</v>
          </cell>
          <cell r="E5181" t="str">
            <v>(Sclater, 1857)</v>
          </cell>
          <cell r="F5181" t="str">
            <v>R</v>
          </cell>
          <cell r="G5181" t="str">
            <v>LC</v>
          </cell>
          <cell r="P5181" t="str">
            <v>Y</v>
          </cell>
          <cell r="Q5181" t="str">
            <v>Y</v>
          </cell>
          <cell r="R5181" t="str">
            <v>Y</v>
          </cell>
        </row>
        <row r="5182">
          <cell r="C5182" t="str">
            <v>Glossy Antshrike</v>
          </cell>
          <cell r="D5182" t="str">
            <v>Sakesphorus luctuosus</v>
          </cell>
          <cell r="E5182" t="str">
            <v>(Lichtenstein, 1823)</v>
          </cell>
          <cell r="F5182" t="str">
            <v>R</v>
          </cell>
          <cell r="G5182" t="str">
            <v>LC</v>
          </cell>
          <cell r="P5182" t="str">
            <v>Y</v>
          </cell>
          <cell r="Q5182" t="str">
            <v>Y</v>
          </cell>
          <cell r="R5182" t="str">
            <v>Y</v>
          </cell>
        </row>
        <row r="5183">
          <cell r="C5183" t="str">
            <v>White-bearded Antshrike</v>
          </cell>
          <cell r="D5183" t="str">
            <v>Biatas nigropectus</v>
          </cell>
          <cell r="E5183" t="str">
            <v>(Lafresnaye, 1850)</v>
          </cell>
          <cell r="F5183" t="str">
            <v>R</v>
          </cell>
          <cell r="G5183" t="str">
            <v>VU</v>
          </cell>
          <cell r="P5183" t="str">
            <v>Y</v>
          </cell>
          <cell r="Q5183" t="str">
            <v>Y</v>
          </cell>
          <cell r="R5183" t="str">
            <v>Y</v>
          </cell>
        </row>
        <row r="5184">
          <cell r="D5184" t="str">
            <v>Thamnophilus doliatus</v>
          </cell>
          <cell r="E5184" t="str">
            <v>(Linnaeus, 1764)</v>
          </cell>
          <cell r="F5184" t="str">
            <v>NR</v>
          </cell>
          <cell r="G5184" t="str">
            <v>NR</v>
          </cell>
          <cell r="I5184" t="str">
            <v>Y</v>
          </cell>
          <cell r="Q5184" t="str">
            <v>Y</v>
          </cell>
          <cell r="X5184" t="str">
            <v>Thamnophilus doliatus (Sibley and Monroe 1990, 1993) has been split into T. doliatus and T. zarumae following SACC (2005).</v>
          </cell>
        </row>
        <row r="5185">
          <cell r="C5185" t="str">
            <v>Barred Antshrike</v>
          </cell>
          <cell r="D5185" t="str">
            <v>Thamnophilus doliatus</v>
          </cell>
          <cell r="E5185" t="str">
            <v>(Linnaeus, 1764)</v>
          </cell>
          <cell r="F5185" t="str">
            <v>R</v>
          </cell>
          <cell r="G5185" t="str">
            <v>LC</v>
          </cell>
          <cell r="P5185" t="str">
            <v>Y</v>
          </cell>
          <cell r="R5185" t="str">
            <v>Y</v>
          </cell>
          <cell r="X5185" t="str">
            <v xml:space="preserve">Thamnophilus doliatus (Sibley and Monroe 1990, 1993) has been split into T. doliatus and T. zarumae following SACC (2005). </v>
          </cell>
        </row>
        <row r="5186">
          <cell r="C5186" t="str">
            <v>Chapman's Antshrike</v>
          </cell>
          <cell r="D5186" t="str">
            <v>Thamnophilus zarumae</v>
          </cell>
          <cell r="E5186" t="str">
            <v>Chapman, 1921</v>
          </cell>
          <cell r="F5186" t="str">
            <v>R</v>
          </cell>
          <cell r="G5186" t="str">
            <v>LC</v>
          </cell>
          <cell r="P5186" t="str">
            <v>Y</v>
          </cell>
          <cell r="R5186" t="str">
            <v>Y</v>
          </cell>
          <cell r="X5186" t="str">
            <v xml:space="preserve">Thamnophilus doliatus (Sibley and Monroe 1990, 1993) has been split into T. doliatus and T. zarumae following SACC (2005). </v>
          </cell>
        </row>
        <row r="5187">
          <cell r="C5187" t="str">
            <v>Bar-crested Antshrike</v>
          </cell>
          <cell r="D5187" t="str">
            <v>Thamnophilus multistriatus</v>
          </cell>
          <cell r="E5187" t="str">
            <v>Lafresnaye, 1844</v>
          </cell>
          <cell r="F5187" t="str">
            <v>R</v>
          </cell>
          <cell r="G5187" t="str">
            <v>LC</v>
          </cell>
          <cell r="P5187" t="str">
            <v>Y</v>
          </cell>
          <cell r="Q5187" t="str">
            <v>Y</v>
          </cell>
          <cell r="R5187" t="str">
            <v>Y</v>
          </cell>
        </row>
        <row r="5188">
          <cell r="D5188" t="str">
            <v>Thamnophilus palliatus</v>
          </cell>
          <cell r="E5188" t="str">
            <v>(Lichtenstein, 1823)</v>
          </cell>
          <cell r="F5188" t="str">
            <v>NR</v>
          </cell>
          <cell r="G5188" t="str">
            <v>NR</v>
          </cell>
          <cell r="Q5188" t="str">
            <v>Y</v>
          </cell>
          <cell r="R5188" t="str">
            <v>Y</v>
          </cell>
          <cell r="X5188" t="str">
            <v>Thamnophilus palliatus (Sibley and Monroe 1990, 1993) has been split into T. palliatus and T. tenuepunctatus following SACC (2005).</v>
          </cell>
        </row>
        <row r="5189">
          <cell r="C5189" t="str">
            <v>Chestnut-backed Antshrike</v>
          </cell>
          <cell r="D5189" t="str">
            <v>Thamnophilus palliatus</v>
          </cell>
          <cell r="E5189" t="str">
            <v>(Lichtenstein, 1823)</v>
          </cell>
          <cell r="F5189" t="str">
            <v>R</v>
          </cell>
          <cell r="G5189" t="str">
            <v>LC</v>
          </cell>
          <cell r="P5189" t="str">
            <v>Y</v>
          </cell>
          <cell r="X5189" t="str">
            <v>Thamnophilus palliatus (Sibley and Monroe 1990, 1993) has been split into T. palliatus and T. tenuepunctatus following SACC (2005).</v>
          </cell>
        </row>
        <row r="5190">
          <cell r="C5190" t="str">
            <v>Lined Antshrike</v>
          </cell>
          <cell r="D5190" t="str">
            <v>Thamnophilus tenuepunctatus</v>
          </cell>
          <cell r="E5190" t="str">
            <v>Lafresnaye, 1853</v>
          </cell>
          <cell r="F5190" t="str">
            <v>R</v>
          </cell>
          <cell r="G5190" t="str">
            <v>LC</v>
          </cell>
          <cell r="P5190" t="str">
            <v>Y</v>
          </cell>
          <cell r="X5190" t="str">
            <v>Thamnophilus palliatus (Sibley and Monroe 1990, 1993) has been split into T. palliatus and T. tenuepunctatus following SACC (2005).</v>
          </cell>
        </row>
        <row r="5191">
          <cell r="C5191" t="str">
            <v>Black-hooded Antshrike</v>
          </cell>
          <cell r="D5191" t="str">
            <v>Thamnophilus bridgesi</v>
          </cell>
          <cell r="E5191" t="str">
            <v>Sclater, 1856</v>
          </cell>
          <cell r="F5191" t="str">
            <v>R</v>
          </cell>
          <cell r="G5191" t="str">
            <v>LC</v>
          </cell>
          <cell r="I5191" t="str">
            <v>Y</v>
          </cell>
          <cell r="Q5191" t="str">
            <v>Y</v>
          </cell>
          <cell r="R5191" t="str">
            <v>Y</v>
          </cell>
        </row>
        <row r="5192">
          <cell r="C5192" t="str">
            <v>Black Antshrike</v>
          </cell>
          <cell r="D5192" t="str">
            <v>Thamnophilus nigriceps</v>
          </cell>
          <cell r="E5192" t="str">
            <v>Sclater, 1869</v>
          </cell>
          <cell r="F5192" t="str">
            <v>R</v>
          </cell>
          <cell r="G5192" t="str">
            <v>LC</v>
          </cell>
          <cell r="I5192" t="str">
            <v>Y</v>
          </cell>
          <cell r="P5192" t="str">
            <v>Y</v>
          </cell>
          <cell r="Q5192" t="str">
            <v>Y</v>
          </cell>
          <cell r="R5192" t="str">
            <v>Y</v>
          </cell>
        </row>
        <row r="5193">
          <cell r="C5193" t="str">
            <v>Cocha Antshrike</v>
          </cell>
          <cell r="D5193" t="str">
            <v>Thamnophilus praecox</v>
          </cell>
          <cell r="E5193" t="str">
            <v>Zimmer, 1937</v>
          </cell>
          <cell r="F5193" t="str">
            <v>R</v>
          </cell>
          <cell r="G5193" t="str">
            <v>NT</v>
          </cell>
          <cell r="P5193" t="str">
            <v>Y</v>
          </cell>
          <cell r="Q5193" t="str">
            <v>Y</v>
          </cell>
          <cell r="R5193" t="str">
            <v>Y</v>
          </cell>
        </row>
        <row r="5194">
          <cell r="C5194" t="str">
            <v>Blackish-grey Antshrike</v>
          </cell>
          <cell r="D5194" t="str">
            <v>Thamnophilus nigrocinereus</v>
          </cell>
          <cell r="E5194" t="str">
            <v>Sclater, 1855</v>
          </cell>
          <cell r="F5194" t="str">
            <v>R</v>
          </cell>
          <cell r="G5194" t="str">
            <v>LC</v>
          </cell>
          <cell r="P5194" t="str">
            <v>Y</v>
          </cell>
          <cell r="Q5194" t="str">
            <v>Y</v>
          </cell>
          <cell r="R5194" t="str">
            <v>Y</v>
          </cell>
          <cell r="W5194" t="str">
            <v>Blackish-gray Antshrike (9)</v>
          </cell>
        </row>
        <row r="5195">
          <cell r="C5195" t="str">
            <v>Castelnau's Antshrike</v>
          </cell>
          <cell r="D5195" t="str">
            <v>Thamnophilus cryptoleucus</v>
          </cell>
          <cell r="E5195" t="str">
            <v>(Ménégaux &amp; Hellmayr, 1906)</v>
          </cell>
          <cell r="F5195" t="str">
            <v>R</v>
          </cell>
          <cell r="G5195" t="str">
            <v>LC</v>
          </cell>
          <cell r="P5195" t="str">
            <v>Y</v>
          </cell>
          <cell r="Q5195" t="str">
            <v>Y</v>
          </cell>
          <cell r="R5195" t="str">
            <v>Y</v>
          </cell>
        </row>
        <row r="5196">
          <cell r="C5196" t="str">
            <v>White-shouldered Antshrike</v>
          </cell>
          <cell r="D5196" t="str">
            <v>Thamnophilus aethiops</v>
          </cell>
          <cell r="E5196" t="str">
            <v>Sclater, 1858</v>
          </cell>
          <cell r="F5196" t="str">
            <v>R</v>
          </cell>
          <cell r="G5196" t="str">
            <v>LC</v>
          </cell>
          <cell r="P5196" t="str">
            <v>Y</v>
          </cell>
          <cell r="Q5196" t="str">
            <v>Y</v>
          </cell>
          <cell r="R5196" t="str">
            <v>Y</v>
          </cell>
        </row>
        <row r="5197">
          <cell r="C5197" t="str">
            <v>Uniform Antshrike</v>
          </cell>
          <cell r="D5197" t="str">
            <v>Thamnophilus unicolor</v>
          </cell>
          <cell r="E5197" t="str">
            <v>(Sclater, 1859)</v>
          </cell>
          <cell r="F5197" t="str">
            <v>R</v>
          </cell>
          <cell r="G5197" t="str">
            <v>LC</v>
          </cell>
          <cell r="P5197" t="str">
            <v>Y</v>
          </cell>
          <cell r="Q5197" t="str">
            <v>Y</v>
          </cell>
          <cell r="R5197" t="str">
            <v>Y</v>
          </cell>
        </row>
        <row r="5198">
          <cell r="C5198" t="str">
            <v>Plain-winged Antshrike</v>
          </cell>
          <cell r="D5198" t="str">
            <v>Thamnophilus schistaceus</v>
          </cell>
          <cell r="E5198" t="str">
            <v>d'Orbigny, 1835</v>
          </cell>
          <cell r="F5198" t="str">
            <v>R</v>
          </cell>
          <cell r="G5198" t="str">
            <v>LC</v>
          </cell>
          <cell r="P5198" t="str">
            <v>Y</v>
          </cell>
          <cell r="Q5198" t="str">
            <v>Y</v>
          </cell>
          <cell r="R5198" t="str">
            <v>Y</v>
          </cell>
        </row>
        <row r="5199">
          <cell r="C5199" t="str">
            <v>Mouse-coloured Antshrike</v>
          </cell>
          <cell r="D5199" t="str">
            <v>Thamnophilus murinus</v>
          </cell>
          <cell r="E5199" t="str">
            <v>Sclater &amp; Salvin, 1867</v>
          </cell>
          <cell r="F5199" t="str">
            <v>R</v>
          </cell>
          <cell r="G5199" t="str">
            <v>LC</v>
          </cell>
          <cell r="P5199" t="str">
            <v>Y</v>
          </cell>
          <cell r="Q5199" t="str">
            <v>Y</v>
          </cell>
          <cell r="R5199" t="str">
            <v>Y</v>
          </cell>
          <cell r="W5199" t="str">
            <v>Mouse-colored Antshrike (9); Mouse-colored Antshrike (10); Mouse-colored Antshrike (11); Mouse-colored Antshrike (15)</v>
          </cell>
        </row>
        <row r="5200">
          <cell r="C5200" t="str">
            <v>Upland Antshrike</v>
          </cell>
          <cell r="D5200" t="str">
            <v>Thamnophilus aroyae</v>
          </cell>
          <cell r="E5200" t="str">
            <v>(Hellmayr, 1904)</v>
          </cell>
          <cell r="F5200" t="str">
            <v>R</v>
          </cell>
          <cell r="G5200" t="str">
            <v>LC</v>
          </cell>
          <cell r="P5200" t="str">
            <v>Y</v>
          </cell>
          <cell r="Q5200" t="str">
            <v>Y</v>
          </cell>
          <cell r="R5200" t="str">
            <v>Y</v>
          </cell>
        </row>
        <row r="5201">
          <cell r="D5201" t="str">
            <v>Thamnophilus punctatus</v>
          </cell>
          <cell r="E5201" t="str">
            <v>(Shaw, 1809)</v>
          </cell>
          <cell r="F5201" t="str">
            <v>NR</v>
          </cell>
          <cell r="G5201" t="str">
            <v>NR</v>
          </cell>
          <cell r="Q5201" t="str">
            <v>Y</v>
          </cell>
          <cell r="R5201" t="str">
            <v>Y</v>
          </cell>
          <cell r="X5201" t="str">
            <v>Thamnophilus punctatus (Sibley and Monroe 1990, 1993) has been split into T. punctatus and T. atrinucha following AOU (1998) and T. stictocephalus, T. sticturus, T. pelzelni and T. ambiguous following SACC (2005).</v>
          </cell>
        </row>
        <row r="5202">
          <cell r="C5202" t="str">
            <v>Northern Slaty-antshrike</v>
          </cell>
          <cell r="D5202" t="str">
            <v>Thamnophilus punctatus</v>
          </cell>
          <cell r="E5202" t="str">
            <v>(Shaw, 1809)</v>
          </cell>
          <cell r="F5202" t="str">
            <v>R</v>
          </cell>
          <cell r="G5202" t="str">
            <v>LC</v>
          </cell>
          <cell r="P5202" t="str">
            <v>Y</v>
          </cell>
          <cell r="W5202" t="str">
            <v>Northern Slaty Antshrike (15)</v>
          </cell>
          <cell r="X5202" t="str">
            <v>Thamnophilus punctatus (Sibley and Monroe 1990, 1993) has been split into T. punctatus and T. atrinucha following AOU (1998) and T. stictocephalus, T. sticturus, T. pelzelni and T. ambiguus following SACC (2005).</v>
          </cell>
        </row>
        <row r="5203">
          <cell r="C5203" t="str">
            <v>Western Slaty-antshrike</v>
          </cell>
          <cell r="D5203" t="str">
            <v>Thamnophilus atrinucha</v>
          </cell>
          <cell r="E5203" t="str">
            <v>Salvin &amp; Godman, 1892</v>
          </cell>
          <cell r="F5203" t="str">
            <v>R</v>
          </cell>
          <cell r="G5203" t="str">
            <v>LC</v>
          </cell>
          <cell r="I5203" t="str">
            <v>Y</v>
          </cell>
          <cell r="P5203" t="str">
            <v>Y</v>
          </cell>
          <cell r="W5203" t="str">
            <v>Western Slaty Antshrike (15)</v>
          </cell>
          <cell r="X5203" t="str">
            <v>Thamnophilus punctatus (Sibley and Monroe 1990, 1993) has been split into T. punctatus and T. atrinucha following AOU (1998) and T. stictocephalus, T. sticturus, T. pelzelni and T. ambiguous following SACC (2005).</v>
          </cell>
        </row>
        <row r="5204">
          <cell r="C5204" t="str">
            <v>Natterer's Slaty-antshrike</v>
          </cell>
          <cell r="D5204" t="str">
            <v>Thamnophilus stictocephalus</v>
          </cell>
          <cell r="E5204" t="str">
            <v>Pelzeln, 1869</v>
          </cell>
          <cell r="F5204" t="str">
            <v>R</v>
          </cell>
          <cell r="G5204" t="str">
            <v>LC</v>
          </cell>
          <cell r="P5204" t="str">
            <v>Y</v>
          </cell>
          <cell r="W5204" t="str">
            <v>Natterer's Slaty-Antshrike    (9); Natterer's Slaty Antshrike (15)</v>
          </cell>
          <cell r="X5204" t="str">
            <v>Thamnophilus punctatus (Sibley and Monroe 1990, 1993) has been split into T. punctatus and T. atrinucha following AOU (1998) and T. stictocephalus, T. sticturus, T. pelzelni and T. ambiguus following SACC (2005).</v>
          </cell>
        </row>
        <row r="5205">
          <cell r="C5205" t="str">
            <v>Bolivian Slaty-antshrike</v>
          </cell>
          <cell r="D5205" t="str">
            <v>Thamnophilus sticturus</v>
          </cell>
          <cell r="E5205" t="str">
            <v>Pelzeln, 1869</v>
          </cell>
          <cell r="F5205" t="str">
            <v>R</v>
          </cell>
          <cell r="G5205" t="str">
            <v>LC</v>
          </cell>
          <cell r="P5205" t="str">
            <v>Y</v>
          </cell>
          <cell r="W5205" t="str">
            <v>Bolivian Slaty Antshrike (15)</v>
          </cell>
          <cell r="X5205" t="str">
            <v>Thamnophilus punctatus (Sibley and Monroe 1990, 1993) has been split into T. punctatus and T. atrinucha following AOU (1998) and T. stictocephalus, T. sticturus, T. pelzelni and T. ambiguus following SACC (2005).</v>
          </cell>
        </row>
        <row r="5206">
          <cell r="C5206" t="str">
            <v>Planalto Slaty-antshrike</v>
          </cell>
          <cell r="D5206" t="str">
            <v>Thamnophilus pelzelni</v>
          </cell>
          <cell r="E5206" t="str">
            <v>Hellmayr, 1924</v>
          </cell>
          <cell r="F5206" t="str">
            <v>R</v>
          </cell>
          <cell r="G5206" t="str">
            <v>LC</v>
          </cell>
          <cell r="P5206" t="str">
            <v>Y</v>
          </cell>
          <cell r="W5206" t="str">
            <v>Planalto Slaty Antshrike (15)</v>
          </cell>
          <cell r="X5206" t="str">
            <v>Thamnophilus punctatus (Sibley and Monroe 1990, 1993) has been split into T. punctatus and T. atrinucha following AOU (1998) and T. stictocephalus, T. sticturus, T. pelzelni and T. ambiguus following SACC (2005).</v>
          </cell>
        </row>
        <row r="5207">
          <cell r="C5207" t="str">
            <v>Sooretama Slaty-antshrike</v>
          </cell>
          <cell r="D5207" t="str">
            <v>Thamnophilus ambiguus</v>
          </cell>
          <cell r="E5207" t="str">
            <v>Swainson, 1825</v>
          </cell>
          <cell r="F5207" t="str">
            <v>R</v>
          </cell>
          <cell r="G5207" t="str">
            <v>LC</v>
          </cell>
          <cell r="P5207" t="str">
            <v>Y</v>
          </cell>
          <cell r="W5207" t="str">
            <v>Sooretama Slaty-Antshrike  (9); Sooretama Slaty Antshrike (15)</v>
          </cell>
          <cell r="X5207" t="str">
            <v>Thamnophilus punctatus (Sibley and Monroe 1990, 1993) has been split into T. punctatus and T. atrinucha following AOU (1998) and T. stictocephalus, T. sticturus, T. pelzelni and T. ambiguus following SACC (2005).</v>
          </cell>
        </row>
        <row r="5208">
          <cell r="C5208" t="str">
            <v>Amazonian Antshrike</v>
          </cell>
          <cell r="D5208" t="str">
            <v>Thamnophilus amazonicus</v>
          </cell>
          <cell r="E5208" t="str">
            <v>Sclater, 1858</v>
          </cell>
          <cell r="F5208" t="str">
            <v>R</v>
          </cell>
          <cell r="G5208" t="str">
            <v>LC</v>
          </cell>
          <cell r="P5208" t="str">
            <v>Y</v>
          </cell>
          <cell r="Q5208" t="str">
            <v>Y</v>
          </cell>
          <cell r="R5208" t="str">
            <v>Y</v>
          </cell>
        </row>
        <row r="5209">
          <cell r="C5209" t="str">
            <v>Streak-backed Antshrike</v>
          </cell>
          <cell r="D5209" t="str">
            <v>Thamnophilus insignis</v>
          </cell>
          <cell r="E5209" t="str">
            <v>Salvin &amp; Godman, 1884</v>
          </cell>
          <cell r="F5209" t="str">
            <v>R</v>
          </cell>
          <cell r="G5209" t="str">
            <v>LC</v>
          </cell>
          <cell r="P5209" t="str">
            <v>Y</v>
          </cell>
          <cell r="Q5209" t="str">
            <v>Y</v>
          </cell>
          <cell r="R5209" t="str">
            <v>Y</v>
          </cell>
        </row>
        <row r="5210">
          <cell r="C5210" t="str">
            <v>Acre Antshrike</v>
          </cell>
          <cell r="D5210" t="str">
            <v>Thamnophilus divisorius</v>
          </cell>
          <cell r="E5210" t="str">
            <v>Whitney, Oren &amp; Brumfield, 2004</v>
          </cell>
          <cell r="F5210" t="str">
            <v>R</v>
          </cell>
          <cell r="G5210" t="str">
            <v>LC</v>
          </cell>
          <cell r="P5210" t="str">
            <v>Y</v>
          </cell>
        </row>
        <row r="5211">
          <cell r="C5211" t="str">
            <v>Variable Antshrike</v>
          </cell>
          <cell r="D5211" t="str">
            <v>Thamnophilus caerulescens</v>
          </cell>
          <cell r="E5211" t="str">
            <v>Vieillot, 1816</v>
          </cell>
          <cell r="F5211" t="str">
            <v>R</v>
          </cell>
          <cell r="G5211" t="str">
            <v>LC</v>
          </cell>
          <cell r="P5211" t="str">
            <v>Y</v>
          </cell>
          <cell r="Q5211" t="str">
            <v>Y</v>
          </cell>
          <cell r="R5211" t="str">
            <v>Y</v>
          </cell>
          <cell r="X5211" t="str">
            <v>Thamnophilus caerulescens (Sibley and Monroe 1990, 1993) was provisionally split into T. caerulescens and T. pernambucensis by Ridgely and Tudor (1994), but this treatment is not followed by the BirdLife Taxonomic Working Group because caerulescens is "exceptionally variable in appearance", which, together with the fact that several taxa of uncertain status are involved, not just pernambucensis (one of them, cearensis, would have to be separated off together with pernambucensis) indicates that a very thorough museum study is called for to help resolve the issues raised, and that this work needs to be supplemented by audio evidence. Specific status is, therefore, not presently adopted by the BirdLife Taxonomic Working Group.</v>
          </cell>
        </row>
        <row r="5212">
          <cell r="D5212" t="str">
            <v>Thamnophilus pernambucensis</v>
          </cell>
          <cell r="E5212" t="str">
            <v>Naumburg, 1937</v>
          </cell>
          <cell r="F5212" t="str">
            <v>NR</v>
          </cell>
          <cell r="G5212" t="str">
            <v>NR</v>
          </cell>
          <cell r="T5212" t="str">
            <v>Y</v>
          </cell>
          <cell r="U5212" t="str">
            <v>Ridgely and Tudor (1994)</v>
          </cell>
          <cell r="X5212" t="str">
            <v>Thamnophilus caerulescens (Sibley and Monroe 1990, 1993) was provisionally split into T. caerulescens and T. pernambucensis by Ridgely and Tudor (1994), but this treatment is not followed by the BirdLife Taxonomic Working Group because caerulescens is "exceptionally variable in appearance", which, together with the fact that several taxa of uncertain status are involved, not just pernambucensis (one of them, cearensis, would have to be separated off together with pernambucensis) indicates that a very thorough museum study is called for to help resolve the issues raised, and that this work needs to be supplemented by audio evidence. Specific status is, therefore, not presently adopted by the BirdLife Taxonomic Working Group.</v>
          </cell>
        </row>
        <row r="5213">
          <cell r="C5213" t="str">
            <v>Rufous-winged Antshrike</v>
          </cell>
          <cell r="D5213" t="str">
            <v>Thamnophilus torquatus</v>
          </cell>
          <cell r="E5213" t="str">
            <v>Swainson, 1825</v>
          </cell>
          <cell r="F5213" t="str">
            <v>R</v>
          </cell>
          <cell r="G5213" t="str">
            <v>LC</v>
          </cell>
          <cell r="P5213" t="str">
            <v>Y</v>
          </cell>
          <cell r="Q5213" t="str">
            <v>Y</v>
          </cell>
          <cell r="R5213" t="str">
            <v>Y</v>
          </cell>
        </row>
        <row r="5214">
          <cell r="C5214" t="str">
            <v>Rufous-capped Antshrike</v>
          </cell>
          <cell r="D5214" t="str">
            <v>Thamnophilus ruficapillus</v>
          </cell>
          <cell r="E5214" t="str">
            <v>Vieillot, 1816</v>
          </cell>
          <cell r="F5214" t="str">
            <v>R</v>
          </cell>
          <cell r="G5214" t="str">
            <v>LC</v>
          </cell>
          <cell r="P5214" t="str">
            <v>Y</v>
          </cell>
          <cell r="Q5214" t="str">
            <v>Y</v>
          </cell>
          <cell r="R5214" t="str">
            <v>Y</v>
          </cell>
        </row>
        <row r="5215">
          <cell r="C5215" t="str">
            <v>Pearly Antshrike</v>
          </cell>
          <cell r="D5215" t="str">
            <v>Megastictus margaritatus</v>
          </cell>
          <cell r="E5215" t="str">
            <v>(Sclater, 1855)</v>
          </cell>
          <cell r="F5215" t="str">
            <v>R</v>
          </cell>
          <cell r="G5215" t="str">
            <v>LC</v>
          </cell>
          <cell r="P5215" t="str">
            <v>Y</v>
          </cell>
          <cell r="Q5215" t="str">
            <v>Y</v>
          </cell>
          <cell r="R5215" t="str">
            <v>Y</v>
          </cell>
        </row>
        <row r="5216">
          <cell r="C5216" t="str">
            <v>Black Bushbird</v>
          </cell>
          <cell r="D5216" t="str">
            <v>Neoctantes niger</v>
          </cell>
          <cell r="E5216" t="str">
            <v>(Pelzeln, 1859)</v>
          </cell>
          <cell r="F5216" t="str">
            <v>R</v>
          </cell>
          <cell r="G5216" t="str">
            <v>LC</v>
          </cell>
          <cell r="P5216" t="str">
            <v>Y</v>
          </cell>
          <cell r="Q5216" t="str">
            <v>Y</v>
          </cell>
          <cell r="R5216" t="str">
            <v>Y</v>
          </cell>
        </row>
        <row r="5217">
          <cell r="C5217" t="str">
            <v>Recurve-billed Bushbird</v>
          </cell>
          <cell r="D5217" t="str">
            <v>Clytoctantes alixii</v>
          </cell>
          <cell r="E5217" t="str">
            <v>Elliot, 1870</v>
          </cell>
          <cell r="F5217" t="str">
            <v>R</v>
          </cell>
          <cell r="G5217" t="str">
            <v>EN</v>
          </cell>
          <cell r="P5217" t="str">
            <v>Y</v>
          </cell>
          <cell r="Q5217" t="str">
            <v>Y</v>
          </cell>
          <cell r="R5217" t="str">
            <v>Y</v>
          </cell>
          <cell r="V5217" t="str">
            <v>Clytoctantes alixi (11)</v>
          </cell>
        </row>
        <row r="5218">
          <cell r="C5218" t="str">
            <v>Rondonia Bushbird</v>
          </cell>
          <cell r="D5218" t="str">
            <v>Clytoctantes atrogularis</v>
          </cell>
          <cell r="E5218" t="str">
            <v>Lanyon, Stotz &amp; Willard, 1990</v>
          </cell>
          <cell r="F5218" t="str">
            <v>R</v>
          </cell>
          <cell r="G5218" t="str">
            <v>VU</v>
          </cell>
          <cell r="P5218" t="str">
            <v>Y</v>
          </cell>
          <cell r="Q5218" t="str">
            <v>Y</v>
          </cell>
          <cell r="R5218" t="str">
            <v>Y</v>
          </cell>
          <cell r="W5218" t="str">
            <v>Rondônia Bushbird (14)</v>
          </cell>
        </row>
        <row r="5219">
          <cell r="C5219" t="str">
            <v>Spiny-faced Antshrike</v>
          </cell>
          <cell r="D5219" t="str">
            <v>Xenornis setifrons</v>
          </cell>
          <cell r="E5219" t="str">
            <v>Chapman, 1924</v>
          </cell>
          <cell r="F5219" t="str">
            <v>R</v>
          </cell>
          <cell r="G5219" t="str">
            <v>VU</v>
          </cell>
          <cell r="I5219" t="str">
            <v>Y</v>
          </cell>
          <cell r="P5219" t="str">
            <v>Y</v>
          </cell>
          <cell r="Q5219" t="str">
            <v>Y</v>
          </cell>
          <cell r="R5219" t="str">
            <v>Y</v>
          </cell>
          <cell r="W5219" t="str">
            <v>Speckled Antshrike (10); Speckled Antshrike (11); Speckled Antshrike (15)</v>
          </cell>
        </row>
        <row r="5220">
          <cell r="C5220" t="str">
            <v>Russet Antshrike</v>
          </cell>
          <cell r="D5220" t="str">
            <v>Thamnistes anabatinus</v>
          </cell>
          <cell r="E5220" t="str">
            <v>Sclater &amp; Salvin, 1860</v>
          </cell>
          <cell r="F5220" t="str">
            <v>R</v>
          </cell>
          <cell r="G5220" t="str">
            <v>LC</v>
          </cell>
          <cell r="I5220" t="str">
            <v>Y</v>
          </cell>
          <cell r="P5220" t="str">
            <v>Y</v>
          </cell>
          <cell r="Q5220" t="str">
            <v>Y</v>
          </cell>
          <cell r="R5220" t="str">
            <v>Y</v>
          </cell>
        </row>
        <row r="5221">
          <cell r="C5221" t="str">
            <v>Spot-breasted Antvireo</v>
          </cell>
          <cell r="D5221" t="str">
            <v>Dysithamnus stictothorax</v>
          </cell>
          <cell r="E5221" t="str">
            <v>(Temminck, 1823)</v>
          </cell>
          <cell r="F5221" t="str">
            <v>R</v>
          </cell>
          <cell r="G5221" t="str">
            <v>NT</v>
          </cell>
          <cell r="P5221" t="str">
            <v>Y</v>
          </cell>
          <cell r="Q5221" t="str">
            <v>Y</v>
          </cell>
          <cell r="R5221" t="str">
            <v>Y</v>
          </cell>
        </row>
        <row r="5222">
          <cell r="C5222" t="str">
            <v>Plain Antvireo</v>
          </cell>
          <cell r="D5222" t="str">
            <v>Dysithamnus mentalis</v>
          </cell>
          <cell r="E5222" t="str">
            <v>(Temminck, 1823)</v>
          </cell>
          <cell r="F5222" t="str">
            <v>R</v>
          </cell>
          <cell r="G5222" t="str">
            <v>LC</v>
          </cell>
          <cell r="I5222" t="str">
            <v>Y</v>
          </cell>
          <cell r="P5222" t="str">
            <v>Y</v>
          </cell>
          <cell r="Q5222" t="str">
            <v>Y</v>
          </cell>
          <cell r="R5222" t="str">
            <v>Y</v>
          </cell>
        </row>
        <row r="5223">
          <cell r="C5223" t="str">
            <v>Streak-crowned Antvireo</v>
          </cell>
          <cell r="D5223" t="str">
            <v>Dysithamnus striaticeps</v>
          </cell>
          <cell r="E5223" t="str">
            <v>Lawrence, 1865</v>
          </cell>
          <cell r="F5223" t="str">
            <v>R</v>
          </cell>
          <cell r="G5223" t="str">
            <v>LC</v>
          </cell>
          <cell r="I5223" t="str">
            <v>Y</v>
          </cell>
          <cell r="Q5223" t="str">
            <v>Y</v>
          </cell>
          <cell r="R5223" t="str">
            <v>Y</v>
          </cell>
        </row>
        <row r="5224">
          <cell r="C5224" t="str">
            <v>Spot-crowned Antvireo</v>
          </cell>
          <cell r="D5224" t="str">
            <v>Dysithamnus puncticeps</v>
          </cell>
          <cell r="E5224" t="str">
            <v>Salvin, 1866</v>
          </cell>
          <cell r="F5224" t="str">
            <v>R</v>
          </cell>
          <cell r="G5224" t="str">
            <v>LC</v>
          </cell>
          <cell r="I5224" t="str">
            <v>Y</v>
          </cell>
          <cell r="P5224" t="str">
            <v>Y</v>
          </cell>
          <cell r="Q5224" t="str">
            <v>Y</v>
          </cell>
          <cell r="R5224" t="str">
            <v>Y</v>
          </cell>
        </row>
        <row r="5225">
          <cell r="C5225" t="str">
            <v>Rufous-backed Antvireo</v>
          </cell>
          <cell r="D5225" t="str">
            <v>Dysithamnus xanthopterus</v>
          </cell>
          <cell r="E5225" t="str">
            <v>(Burmeister, 1856)</v>
          </cell>
          <cell r="F5225" t="str">
            <v>R</v>
          </cell>
          <cell r="G5225" t="str">
            <v>LC</v>
          </cell>
          <cell r="P5225" t="str">
            <v>Y</v>
          </cell>
          <cell r="Q5225" t="str">
            <v>Y</v>
          </cell>
          <cell r="R5225" t="str">
            <v>Y</v>
          </cell>
        </row>
        <row r="5226">
          <cell r="C5226" t="str">
            <v>White-streaked Antvireo</v>
          </cell>
          <cell r="D5226" t="str">
            <v>Dysithamnus leucostictus</v>
          </cell>
          <cell r="E5226" t="str">
            <v>Sclater, 1858</v>
          </cell>
          <cell r="F5226" t="str">
            <v>R</v>
          </cell>
          <cell r="G5226" t="str">
            <v>LC</v>
          </cell>
          <cell r="P5226" t="str">
            <v>Y</v>
          </cell>
          <cell r="Q5226" t="str">
            <v>Y</v>
          </cell>
          <cell r="R5226" t="str">
            <v>Y</v>
          </cell>
          <cell r="V5226" t="str">
            <v>Thamnomanes leucostictus (11)</v>
          </cell>
          <cell r="W5226" t="str">
            <v>White-spotted Antvireo (10); White-spotted Antvireo (11)</v>
          </cell>
        </row>
        <row r="5227">
          <cell r="C5227" t="str">
            <v>Plumbeous Antvireo</v>
          </cell>
          <cell r="D5227" t="str">
            <v>Dysithamnus plumbeus</v>
          </cell>
          <cell r="E5227" t="str">
            <v>(Wied, 1831)</v>
          </cell>
          <cell r="F5227" t="str">
            <v>R</v>
          </cell>
          <cell r="G5227" t="str">
            <v>VU</v>
          </cell>
          <cell r="P5227" t="str">
            <v>Y</v>
          </cell>
          <cell r="Q5227" t="str">
            <v>Y</v>
          </cell>
          <cell r="R5227" t="str">
            <v>Y</v>
          </cell>
          <cell r="V5227" t="str">
            <v>Thamnomanes plumbeus (11)</v>
          </cell>
        </row>
        <row r="5228">
          <cell r="C5228" t="str">
            <v>Bicoloured Antvireo</v>
          </cell>
          <cell r="D5228" t="str">
            <v>Dysithamnus occidentalis</v>
          </cell>
          <cell r="E5228" t="str">
            <v>(Chapman, 1923)</v>
          </cell>
          <cell r="F5228" t="str">
            <v>R</v>
          </cell>
          <cell r="G5228" t="str">
            <v>VU</v>
          </cell>
          <cell r="P5228" t="str">
            <v>Y</v>
          </cell>
          <cell r="Q5228" t="str">
            <v>Y</v>
          </cell>
          <cell r="R5228" t="str">
            <v>Y</v>
          </cell>
          <cell r="V5228" t="str">
            <v>Thamnomanes occidentalis (11)</v>
          </cell>
          <cell r="W5228" t="str">
            <v>Bicolored Antvireo (9); Bicolored Antvireo (10); Bicolored Antvireo (11); Bicolored Antvireo (15)</v>
          </cell>
        </row>
        <row r="5229">
          <cell r="D5229" t="str">
            <v>Thamnomanes ardesiacus</v>
          </cell>
          <cell r="E5229" t="str">
            <v>(Sclater &amp; Salvin, 1868)</v>
          </cell>
          <cell r="F5229" t="str">
            <v>NR</v>
          </cell>
          <cell r="G5229" t="str">
            <v>NR</v>
          </cell>
          <cell r="Q5229" t="str">
            <v>Y</v>
          </cell>
          <cell r="X5229" t="str">
            <v>Thamnomanes ardesiacus (Sibley and Monroe 1990, 1993) has been split into T. ardesiacus and T. saturninus following SACC (2005).</v>
          </cell>
        </row>
        <row r="5230">
          <cell r="C5230" t="str">
            <v>Dusky-throated Antshrike</v>
          </cell>
          <cell r="D5230" t="str">
            <v>Thamnomanes ardesiacus</v>
          </cell>
          <cell r="E5230" t="str">
            <v>(Sclater &amp; Salvin, 1868)</v>
          </cell>
          <cell r="F5230" t="str">
            <v>R</v>
          </cell>
          <cell r="G5230" t="str">
            <v>LC</v>
          </cell>
          <cell r="P5230" t="str">
            <v>Y</v>
          </cell>
          <cell r="R5230" t="str">
            <v>Y</v>
          </cell>
          <cell r="X5230" t="str">
            <v>Thamnomanes ardesiacus (Sibley and Monroe 1990, 1993) has been split into T. ardesiacus and T. saturninus following SACC (2005).</v>
          </cell>
        </row>
        <row r="5231">
          <cell r="C5231" t="str">
            <v>Saturnine Antshrike</v>
          </cell>
          <cell r="D5231" t="str">
            <v>Thamnomanes saturninus</v>
          </cell>
          <cell r="E5231" t="str">
            <v>(Pelzeln, 1869)</v>
          </cell>
          <cell r="F5231" t="str">
            <v>R</v>
          </cell>
          <cell r="G5231" t="str">
            <v>LC</v>
          </cell>
          <cell r="P5231" t="str">
            <v>Y</v>
          </cell>
          <cell r="R5231" t="str">
            <v>Y</v>
          </cell>
          <cell r="X5231" t="str">
            <v>Thamnomanes ardesiacus (Sibley and Monroe 1990, 1993) has been split into T. ardesiacus and T. saturninus following SACC (2005).</v>
          </cell>
        </row>
        <row r="5232">
          <cell r="C5232" t="str">
            <v>Cinereous Antshrike</v>
          </cell>
          <cell r="D5232" t="str">
            <v>Thamnomanes caesius</v>
          </cell>
          <cell r="E5232" t="str">
            <v>(Temminck, 1820)</v>
          </cell>
          <cell r="F5232" t="str">
            <v>R</v>
          </cell>
          <cell r="G5232" t="str">
            <v>LC</v>
          </cell>
          <cell r="P5232" t="str">
            <v>Y</v>
          </cell>
          <cell r="Q5232" t="str">
            <v>Y</v>
          </cell>
          <cell r="R5232" t="str">
            <v>Y</v>
          </cell>
        </row>
        <row r="5233">
          <cell r="C5233" t="str">
            <v>Bluish-slate Antshrike</v>
          </cell>
          <cell r="D5233" t="str">
            <v>Thamnomanes schistogynus</v>
          </cell>
          <cell r="E5233" t="str">
            <v>Hellmayr, 1911</v>
          </cell>
          <cell r="F5233" t="str">
            <v>R</v>
          </cell>
          <cell r="G5233" t="str">
            <v>LC</v>
          </cell>
          <cell r="P5233" t="str">
            <v>Y</v>
          </cell>
          <cell r="Q5233" t="str">
            <v>Y</v>
          </cell>
          <cell r="R5233" t="str">
            <v>Y</v>
          </cell>
        </row>
        <row r="5234">
          <cell r="C5234" t="str">
            <v>Spot-winged Antshrike</v>
          </cell>
          <cell r="D5234" t="str">
            <v>Pygiptila stellaris</v>
          </cell>
          <cell r="E5234" t="str">
            <v>(Spix, 1825)</v>
          </cell>
          <cell r="F5234" t="str">
            <v>R</v>
          </cell>
          <cell r="G5234" t="str">
            <v>LC</v>
          </cell>
          <cell r="P5234" t="str">
            <v>Y</v>
          </cell>
          <cell r="Q5234" t="str">
            <v>Y</v>
          </cell>
          <cell r="R5234" t="str">
            <v>Y</v>
          </cell>
        </row>
        <row r="5235">
          <cell r="C5235" t="str">
            <v>Checker-throated Antwren</v>
          </cell>
          <cell r="D5235" t="str">
            <v>Epinecrophylla fulviventris</v>
          </cell>
          <cell r="E5235" t="str">
            <v>(Lawrence, 1862)</v>
          </cell>
          <cell r="F5235" t="str">
            <v>R</v>
          </cell>
          <cell r="G5235" t="str">
            <v>LC</v>
          </cell>
          <cell r="I5235" t="str">
            <v>Y</v>
          </cell>
          <cell r="P5235" t="str">
            <v>Y</v>
          </cell>
          <cell r="Q5235" t="str">
            <v>Y</v>
          </cell>
          <cell r="R5235" t="str">
            <v>Y</v>
          </cell>
          <cell r="X5235" t="str">
            <v xml:space="preserve">Transferred from the genus Myrmotherula to the newly erected genus Epinecrophylla in accordance with SACC (2007). </v>
          </cell>
        </row>
        <row r="5236">
          <cell r="C5236" t="str">
            <v>White-eyed Antwren</v>
          </cell>
          <cell r="D5236" t="str">
            <v>Epinecrophylla leucophthalma</v>
          </cell>
          <cell r="E5236" t="str">
            <v>(Pelzeln, 1868)</v>
          </cell>
          <cell r="F5236" t="str">
            <v>R</v>
          </cell>
          <cell r="G5236" t="str">
            <v>LC</v>
          </cell>
          <cell r="P5236" t="str">
            <v>Y</v>
          </cell>
          <cell r="Q5236" t="str">
            <v>Y</v>
          </cell>
          <cell r="R5236" t="str">
            <v>Y</v>
          </cell>
          <cell r="X5236" t="str">
            <v xml:space="preserve">Transferred from the genus Myrmotherula to the newly erected genus Epinecrophylla in accordance with SACC (2007). </v>
          </cell>
        </row>
        <row r="5237">
          <cell r="C5237" t="str">
            <v>Stipple-throated Antwren</v>
          </cell>
          <cell r="D5237" t="str">
            <v>Epinecrophylla haematonota</v>
          </cell>
          <cell r="E5237" t="str">
            <v>(Sclater, 1857)</v>
          </cell>
          <cell r="F5237" t="str">
            <v>R</v>
          </cell>
          <cell r="G5237" t="str">
            <v>LC</v>
          </cell>
          <cell r="P5237" t="str">
            <v>Y</v>
          </cell>
          <cell r="Q5237" t="str">
            <v>Y</v>
          </cell>
          <cell r="R5237" t="str">
            <v>Y</v>
          </cell>
          <cell r="X5237" t="str">
            <v xml:space="preserve">Transferred from the genus Myrmotherula to the newly erected genus Epinecrophylla in accordance with SACC (2007). </v>
          </cell>
        </row>
        <row r="5238">
          <cell r="C5238" t="str">
            <v>Foothill Antwren</v>
          </cell>
          <cell r="D5238" t="str">
            <v>Epinecrophylla spodionota</v>
          </cell>
          <cell r="E5238" t="str">
            <v>Sclater &amp; Salvin, 1880</v>
          </cell>
          <cell r="F5238" t="str">
            <v>R</v>
          </cell>
          <cell r="G5238" t="str">
            <v>LC</v>
          </cell>
          <cell r="P5238" t="str">
            <v>Y</v>
          </cell>
          <cell r="Q5238" t="str">
            <v>Y</v>
          </cell>
          <cell r="R5238" t="str">
            <v>Y</v>
          </cell>
          <cell r="X5238" t="str">
            <v xml:space="preserve">Transferred from the genus Myrmotherula to the newly erected genus Epinecrophylla in accordance with SACC (2007). </v>
          </cell>
        </row>
        <row r="5239">
          <cell r="C5239" t="str">
            <v>Brown-backed Antwren</v>
          </cell>
          <cell r="D5239" t="str">
            <v>Epinecrophylla fjeldsaai</v>
          </cell>
          <cell r="E5239" t="str">
            <v>Krabbe, Isler, Isler, Whitney, Alvarez et al.,1999</v>
          </cell>
          <cell r="F5239" t="str">
            <v>R</v>
          </cell>
          <cell r="G5239" t="str">
            <v>LC</v>
          </cell>
          <cell r="P5239" t="str">
            <v>Y</v>
          </cell>
          <cell r="W5239" t="str">
            <v>Yasuni Antwren (15)</v>
          </cell>
          <cell r="X5239" t="str">
            <v xml:space="preserve">Transferred from the genus Myrmotherula to the newly erected genus Epinecrophylla in accordance with SACC (2007). </v>
          </cell>
        </row>
        <row r="5240">
          <cell r="C5240" t="str">
            <v>Ornate Antwren</v>
          </cell>
          <cell r="D5240" t="str">
            <v>Epinecrophylla ornata</v>
          </cell>
          <cell r="E5240" t="str">
            <v>(Sclater, 1853)</v>
          </cell>
          <cell r="F5240" t="str">
            <v>R</v>
          </cell>
          <cell r="G5240" t="str">
            <v>LC</v>
          </cell>
          <cell r="P5240" t="str">
            <v>Y</v>
          </cell>
          <cell r="Q5240" t="str">
            <v>Y</v>
          </cell>
          <cell r="R5240" t="str">
            <v>Y</v>
          </cell>
          <cell r="X5240" t="str">
            <v xml:space="preserve">Transferred from the genus Myrmotherula to the newly erected genus Epinecrophylla in accordance with SACC (2007). </v>
          </cell>
        </row>
        <row r="5241">
          <cell r="C5241" t="str">
            <v>Rufous-tailed Antwren</v>
          </cell>
          <cell r="D5241" t="str">
            <v>Epinecrophylla erythrura</v>
          </cell>
          <cell r="E5241" t="str">
            <v>Sclater, 1890</v>
          </cell>
          <cell r="F5241" t="str">
            <v>R</v>
          </cell>
          <cell r="G5241" t="str">
            <v>LC</v>
          </cell>
          <cell r="P5241" t="str">
            <v>Y</v>
          </cell>
          <cell r="Q5241" t="str">
            <v>Y</v>
          </cell>
          <cell r="R5241" t="str">
            <v>Y</v>
          </cell>
          <cell r="X5241" t="str">
            <v xml:space="preserve">Transferred from the genus Myrmotherula to the newly erected genus Epinecrophylla in accordance with SACC (2007). </v>
          </cell>
        </row>
        <row r="5242">
          <cell r="D5242" t="str">
            <v>Myrmotherula brachyura</v>
          </cell>
          <cell r="E5242" t="str">
            <v>(Hermann, 1783)</v>
          </cell>
          <cell r="F5242" t="str">
            <v>NR</v>
          </cell>
          <cell r="G5242" t="str">
            <v>NR</v>
          </cell>
          <cell r="Q5242" t="str">
            <v>Y</v>
          </cell>
          <cell r="X5242" t="str">
            <v xml:space="preserve">Myrmotherula brachyura (Sibley and Monroe 1990, 1993) was split into M. brachyura and M. ignota following Stotz et al. (1996). This treatment has been further revised by SACC (2005) who include M. obscura (Sibley and Monroe 1990, 1993), within M. ignota. </v>
          </cell>
        </row>
        <row r="5243">
          <cell r="C5243" t="str">
            <v>Pygmy Antwren</v>
          </cell>
          <cell r="D5243" t="str">
            <v>Myrmotherula brachyura</v>
          </cell>
          <cell r="E5243" t="str">
            <v>(Hermann, 1783)</v>
          </cell>
          <cell r="F5243" t="str">
            <v>R</v>
          </cell>
          <cell r="G5243" t="str">
            <v>LC</v>
          </cell>
          <cell r="P5243" t="str">
            <v>Y</v>
          </cell>
          <cell r="R5243" t="str">
            <v>Y</v>
          </cell>
          <cell r="X5243" t="str">
            <v xml:space="preserve">Myrmotherula brachyura (Sibley and Monroe 1990, 1993) was split into M. brachyura and M. ignota following Stotz et al. (1996). This treatment has been further revised by SACC (2005) who include M. obscura (Sibley and Monroe 1990, 1993), within M. ignota. </v>
          </cell>
        </row>
        <row r="5244">
          <cell r="C5244" t="str">
            <v>Moustached Antwren</v>
          </cell>
          <cell r="D5244" t="str">
            <v>Myrmotherula ignota</v>
          </cell>
          <cell r="E5244" t="str">
            <v>Griscom, 1929</v>
          </cell>
          <cell r="F5244" t="str">
            <v>R</v>
          </cell>
          <cell r="G5244" t="str">
            <v>LC</v>
          </cell>
          <cell r="I5244" t="str">
            <v>Y</v>
          </cell>
          <cell r="P5244" t="str">
            <v>Y</v>
          </cell>
          <cell r="X5244" t="str">
            <v xml:space="preserve">Myrmotherula brachyura (Sibley and Monroe 1990, 1993) was split into M. brachyura and M. ignota following Stotz et al. (1996). This treatment has been further revised by SACC (2005) who include M. obscura (Sibley and Monroe 1990, 1993), within M. ignota. </v>
          </cell>
        </row>
        <row r="5245">
          <cell r="D5245" t="str">
            <v>Myrmotherula ignota</v>
          </cell>
          <cell r="E5245" t="str">
            <v>Griscom, 1929</v>
          </cell>
          <cell r="F5245" t="str">
            <v>NR</v>
          </cell>
          <cell r="G5245" t="str">
            <v>NR</v>
          </cell>
          <cell r="R5245" t="str">
            <v>Y</v>
          </cell>
          <cell r="X5245" t="str">
            <v xml:space="preserve">Myrmotherula brachyura (Sibley and Monroe 1990, 1993) was split into M. brachyura and M. ignota following Stotz et al. (1996). This treatment has been further revised by SACC (2005) who include M. obscura (Sibley and Monroe 1990, 1993), within M. ignota, contra Stotz et al. (1996) who treat ignota as a distinct species. </v>
          </cell>
        </row>
        <row r="5246">
          <cell r="D5246" t="str">
            <v>Myrmotherula obscura</v>
          </cell>
          <cell r="E5246" t="str">
            <v>Zimmer, 1932</v>
          </cell>
          <cell r="F5246" t="str">
            <v>NR</v>
          </cell>
          <cell r="G5246" t="str">
            <v>NR</v>
          </cell>
          <cell r="Q5246" t="str">
            <v>Y</v>
          </cell>
          <cell r="R5246" t="str">
            <v>Y</v>
          </cell>
          <cell r="X5246" t="str">
            <v xml:space="preserve">Myrmotherula brachyura (Sibley and Monroe 1990, 1993) was split into M. brachyura and M. ignota following Stotz et al. (1996). This treatment has been further revised by SACC (2005) who include M. obscura (Sibley and Monroe 1990, 1993), within M. ignota. </v>
          </cell>
        </row>
        <row r="5247">
          <cell r="C5247" t="str">
            <v>Sclater's Antwren</v>
          </cell>
          <cell r="D5247" t="str">
            <v>Myrmotherula sclateri</v>
          </cell>
          <cell r="E5247" t="str">
            <v>Snethlage, 1912</v>
          </cell>
          <cell r="F5247" t="str">
            <v>R</v>
          </cell>
          <cell r="G5247" t="str">
            <v>LC</v>
          </cell>
          <cell r="P5247" t="str">
            <v>Y</v>
          </cell>
          <cell r="Q5247" t="str">
            <v>Y</v>
          </cell>
          <cell r="R5247" t="str">
            <v>Y</v>
          </cell>
        </row>
        <row r="5248">
          <cell r="C5248" t="str">
            <v>Klages's Antwren</v>
          </cell>
          <cell r="D5248" t="str">
            <v>Myrmotherula klagesi</v>
          </cell>
          <cell r="E5248" t="str">
            <v>Todd, 1927</v>
          </cell>
          <cell r="F5248" t="str">
            <v>R</v>
          </cell>
          <cell r="G5248" t="str">
            <v>NT</v>
          </cell>
          <cell r="P5248" t="str">
            <v>Y</v>
          </cell>
          <cell r="Q5248" t="str">
            <v>Y</v>
          </cell>
          <cell r="R5248" t="str">
            <v>Y</v>
          </cell>
        </row>
        <row r="5249">
          <cell r="C5249" t="str">
            <v>Yellow-throated Antwren</v>
          </cell>
          <cell r="D5249" t="str">
            <v>Myrmotherula ambigua</v>
          </cell>
          <cell r="E5249" t="str">
            <v>Zimmer, 1932</v>
          </cell>
          <cell r="F5249" t="str">
            <v>R</v>
          </cell>
          <cell r="G5249" t="str">
            <v>LC</v>
          </cell>
          <cell r="P5249" t="str">
            <v>Y</v>
          </cell>
          <cell r="Q5249" t="str">
            <v>Y</v>
          </cell>
          <cell r="R5249" t="str">
            <v>Y</v>
          </cell>
        </row>
        <row r="5250">
          <cell r="D5250" t="str">
            <v>Myrmotherula surinamensis</v>
          </cell>
          <cell r="E5250" t="str">
            <v>(Gmelin, 1788)</v>
          </cell>
          <cell r="F5250" t="str">
            <v>NR</v>
          </cell>
          <cell r="G5250" t="str">
            <v>NR</v>
          </cell>
          <cell r="Q5250" t="str">
            <v>Y</v>
          </cell>
          <cell r="R5250" t="str">
            <v>Y</v>
          </cell>
          <cell r="X5250" t="str">
            <v>Myrmotherula surinamensis (Sibley and Monroe 1990, 1993) has been split into M. surinamensis, M. pacifica and M. multostriata following SACC (2005).</v>
          </cell>
        </row>
        <row r="5251">
          <cell r="C5251" t="str">
            <v>Guianan Streaked Antwren</v>
          </cell>
          <cell r="D5251" t="str">
            <v>Myrmotherula surinamensis</v>
          </cell>
          <cell r="E5251" t="str">
            <v>(Gmelin, 1788)</v>
          </cell>
          <cell r="F5251" t="str">
            <v>R</v>
          </cell>
          <cell r="G5251" t="str">
            <v>LC</v>
          </cell>
          <cell r="P5251" t="str">
            <v>Y</v>
          </cell>
          <cell r="W5251" t="str">
            <v>Guianan Streaked-Antwren (9)</v>
          </cell>
          <cell r="X5251" t="str">
            <v>Myrmotherula surinamensis (Sibley and Monroe 1990, 1993) has been split into M. surinamensis, M. pacifica and M. multostriata following SACC (2005).</v>
          </cell>
        </row>
        <row r="5252">
          <cell r="C5252" t="str">
            <v>Pacific Antwren</v>
          </cell>
          <cell r="D5252" t="str">
            <v>Myrmotherula pacifica</v>
          </cell>
          <cell r="E5252" t="str">
            <v>Hellmayr, 1911</v>
          </cell>
          <cell r="F5252" t="str">
            <v>R</v>
          </cell>
          <cell r="G5252" t="str">
            <v>LC</v>
          </cell>
          <cell r="I5252" t="str">
            <v>Y</v>
          </cell>
          <cell r="P5252" t="str">
            <v>Y</v>
          </cell>
          <cell r="X5252" t="str">
            <v>Myrmotherula surinamensis (Sibley and Monroe 1990, 1993) has been split into M. surinamensis, M. pacifica and M. multostriata following SACC (2005).</v>
          </cell>
        </row>
        <row r="5253">
          <cell r="C5253" t="str">
            <v>Amazonian Streaked Antwren</v>
          </cell>
          <cell r="D5253" t="str">
            <v>Myrmotherula multostriata</v>
          </cell>
          <cell r="E5253" t="str">
            <v>P.L. Sclater, 1858</v>
          </cell>
          <cell r="F5253" t="str">
            <v>R</v>
          </cell>
          <cell r="G5253" t="str">
            <v>LC</v>
          </cell>
          <cell r="P5253" t="str">
            <v>Y</v>
          </cell>
          <cell r="W5253" t="str">
            <v>Amazonian Streaked-Antwren (9)</v>
          </cell>
          <cell r="X5253" t="str">
            <v>Myrmotherula surinamensis (Sibley and Monroe 1990, 1993) has been split into M. surinamensis, M. pacifica and M. multostriata following SACC (2005).</v>
          </cell>
        </row>
        <row r="5254">
          <cell r="C5254" t="str">
            <v>Cherrie's Antwren</v>
          </cell>
          <cell r="D5254" t="str">
            <v>Myrmotherula cherriei</v>
          </cell>
          <cell r="E5254" t="str">
            <v>Berlepsch &amp; Hartert, 1902</v>
          </cell>
          <cell r="F5254" t="str">
            <v>R</v>
          </cell>
          <cell r="G5254" t="str">
            <v>LC</v>
          </cell>
          <cell r="P5254" t="str">
            <v>Y</v>
          </cell>
          <cell r="Q5254" t="str">
            <v>Y</v>
          </cell>
          <cell r="R5254" t="str">
            <v>Y</v>
          </cell>
        </row>
        <row r="5255">
          <cell r="C5255" t="str">
            <v>Stripe-chested Antwren</v>
          </cell>
          <cell r="D5255" t="str">
            <v>Myrmotherula longicauda</v>
          </cell>
          <cell r="E5255" t="str">
            <v>Berlepsch &amp; Stolzmann, 1894</v>
          </cell>
          <cell r="F5255" t="str">
            <v>R</v>
          </cell>
          <cell r="G5255" t="str">
            <v>LC</v>
          </cell>
          <cell r="P5255" t="str">
            <v>Y</v>
          </cell>
          <cell r="Q5255" t="str">
            <v>Y</v>
          </cell>
          <cell r="R5255" t="str">
            <v>Y</v>
          </cell>
        </row>
        <row r="5256">
          <cell r="C5256" t="str">
            <v>Plain-throated Antwren</v>
          </cell>
          <cell r="D5256" t="str">
            <v>Myrmotherula hauxwelli</v>
          </cell>
          <cell r="E5256" t="str">
            <v>(Sclater, 1857)</v>
          </cell>
          <cell r="F5256" t="str">
            <v>R</v>
          </cell>
          <cell r="G5256" t="str">
            <v>LC</v>
          </cell>
          <cell r="P5256" t="str">
            <v>Y</v>
          </cell>
          <cell r="Q5256" t="str">
            <v>Y</v>
          </cell>
          <cell r="R5256" t="str">
            <v>Y</v>
          </cell>
        </row>
        <row r="5257">
          <cell r="C5257" t="str">
            <v>Rufous-bellied Antwren</v>
          </cell>
          <cell r="D5257" t="str">
            <v>Myrmotherula guttata</v>
          </cell>
          <cell r="E5257" t="str">
            <v>(Vieillot, 1825)</v>
          </cell>
          <cell r="F5257" t="str">
            <v>R</v>
          </cell>
          <cell r="G5257" t="str">
            <v>LC</v>
          </cell>
          <cell r="P5257" t="str">
            <v>Y</v>
          </cell>
          <cell r="Q5257" t="str">
            <v>Y</v>
          </cell>
          <cell r="R5257" t="str">
            <v>Y</v>
          </cell>
        </row>
        <row r="5258">
          <cell r="C5258" t="str">
            <v>Star-throated Antwren</v>
          </cell>
          <cell r="D5258" t="str">
            <v>Myrmotherula gularis</v>
          </cell>
          <cell r="E5258" t="str">
            <v>(Spix, 1825)</v>
          </cell>
          <cell r="F5258" t="str">
            <v>R</v>
          </cell>
          <cell r="G5258" t="str">
            <v>LC</v>
          </cell>
          <cell r="P5258" t="str">
            <v>Y</v>
          </cell>
          <cell r="Q5258" t="str">
            <v>Y</v>
          </cell>
          <cell r="R5258" t="str">
            <v>Y</v>
          </cell>
        </row>
        <row r="5259">
          <cell r="C5259" t="str">
            <v>Brown-bellied Antwren</v>
          </cell>
          <cell r="D5259" t="str">
            <v>Myrmotherula gutturalis</v>
          </cell>
          <cell r="E5259" t="str">
            <v>Sclater &amp; Salvin, 1881</v>
          </cell>
          <cell r="F5259" t="str">
            <v>R</v>
          </cell>
          <cell r="G5259" t="str">
            <v>LC</v>
          </cell>
          <cell r="P5259" t="str">
            <v>Y</v>
          </cell>
          <cell r="Q5259" t="str">
            <v>Y</v>
          </cell>
          <cell r="R5259" t="str">
            <v>Y</v>
          </cell>
        </row>
        <row r="5260">
          <cell r="C5260" t="str">
            <v>White-flanked Antwren</v>
          </cell>
          <cell r="D5260" t="str">
            <v>Myrmotherula axillaris</v>
          </cell>
          <cell r="E5260" t="str">
            <v>(Vieillot, 1817)</v>
          </cell>
          <cell r="F5260" t="str">
            <v>R</v>
          </cell>
          <cell r="G5260" t="str">
            <v>LC</v>
          </cell>
          <cell r="I5260" t="str">
            <v>Y</v>
          </cell>
          <cell r="P5260" t="str">
            <v>Y</v>
          </cell>
          <cell r="Q5260" t="str">
            <v>Y</v>
          </cell>
          <cell r="R5260" t="str">
            <v>Y</v>
          </cell>
        </row>
        <row r="5261">
          <cell r="C5261" t="str">
            <v>Rio de Janeiro Antwren</v>
          </cell>
          <cell r="D5261" t="str">
            <v>Myrmotherula fluminensis</v>
          </cell>
          <cell r="E5261" t="str">
            <v>Gonzaga, 1988</v>
          </cell>
          <cell r="F5261" t="str">
            <v>R</v>
          </cell>
          <cell r="G5261" t="str">
            <v>CR</v>
          </cell>
          <cell r="P5261" t="str">
            <v>Y</v>
          </cell>
          <cell r="Q5261" t="str">
            <v>Y</v>
          </cell>
          <cell r="R5261" t="str">
            <v>Y</v>
          </cell>
        </row>
        <row r="5262">
          <cell r="C5262" t="str">
            <v>Slaty Antwren</v>
          </cell>
          <cell r="D5262" t="str">
            <v>Myrmotherula schisticolor</v>
          </cell>
          <cell r="E5262" t="str">
            <v>(Lawrence, 1865)</v>
          </cell>
          <cell r="F5262" t="str">
            <v>R</v>
          </cell>
          <cell r="G5262" t="str">
            <v>LC</v>
          </cell>
          <cell r="I5262" t="str">
            <v>Y</v>
          </cell>
          <cell r="P5262" t="str">
            <v>Y</v>
          </cell>
          <cell r="Q5262" t="str">
            <v>Y</v>
          </cell>
          <cell r="R5262" t="str">
            <v>Y</v>
          </cell>
        </row>
        <row r="5263">
          <cell r="C5263" t="str">
            <v>Rio Suno Antwren</v>
          </cell>
          <cell r="D5263" t="str">
            <v>Myrmotherula sunensis</v>
          </cell>
          <cell r="E5263" t="str">
            <v>Chapman, 1925</v>
          </cell>
          <cell r="F5263" t="str">
            <v>R</v>
          </cell>
          <cell r="G5263" t="str">
            <v>LC</v>
          </cell>
          <cell r="P5263" t="str">
            <v>Y</v>
          </cell>
          <cell r="Q5263" t="str">
            <v>Y</v>
          </cell>
          <cell r="R5263" t="str">
            <v>Y</v>
          </cell>
        </row>
        <row r="5264">
          <cell r="C5264" t="str">
            <v>Long-winged Antwren</v>
          </cell>
          <cell r="D5264" t="str">
            <v>Myrmotherula longipennis</v>
          </cell>
          <cell r="E5264" t="str">
            <v>Pelzeln,1868</v>
          </cell>
          <cell r="F5264" t="str">
            <v>R</v>
          </cell>
          <cell r="G5264" t="str">
            <v>LC</v>
          </cell>
          <cell r="P5264" t="str">
            <v>Y</v>
          </cell>
          <cell r="Q5264" t="str">
            <v>Y</v>
          </cell>
          <cell r="R5264" t="str">
            <v>Y</v>
          </cell>
        </row>
        <row r="5265">
          <cell r="C5265" t="str">
            <v>Salvadori's Antwren</v>
          </cell>
          <cell r="D5265" t="str">
            <v>Myrmotherula minor</v>
          </cell>
          <cell r="E5265" t="str">
            <v>Salvadori, 1864</v>
          </cell>
          <cell r="F5265" t="str">
            <v>R</v>
          </cell>
          <cell r="G5265" t="str">
            <v>VU</v>
          </cell>
          <cell r="P5265" t="str">
            <v>Y</v>
          </cell>
          <cell r="Q5265" t="str">
            <v>Y</v>
          </cell>
          <cell r="R5265" t="str">
            <v>Y</v>
          </cell>
        </row>
        <row r="5266">
          <cell r="C5266" t="str">
            <v>Ihering's Antwren</v>
          </cell>
          <cell r="D5266" t="str">
            <v>Myrmotherula iheringi</v>
          </cell>
          <cell r="E5266" t="str">
            <v>Snethlage, 1914</v>
          </cell>
          <cell r="F5266" t="str">
            <v>R</v>
          </cell>
          <cell r="G5266" t="str">
            <v>LC</v>
          </cell>
          <cell r="P5266" t="str">
            <v>Y</v>
          </cell>
          <cell r="Q5266" t="str">
            <v>Y</v>
          </cell>
          <cell r="R5266" t="str">
            <v>Y</v>
          </cell>
        </row>
        <row r="5267">
          <cell r="C5267" t="str">
            <v>Ashy Antwren</v>
          </cell>
          <cell r="D5267" t="str">
            <v>Myrmotherula grisea</v>
          </cell>
          <cell r="E5267" t="str">
            <v>Carriker, 1935</v>
          </cell>
          <cell r="F5267" t="str">
            <v>R</v>
          </cell>
          <cell r="G5267" t="str">
            <v>NT</v>
          </cell>
          <cell r="P5267" t="str">
            <v>Y</v>
          </cell>
          <cell r="Q5267" t="str">
            <v>Y</v>
          </cell>
          <cell r="R5267" t="str">
            <v>Y</v>
          </cell>
          <cell r="W5267" t="str">
            <v>Yungas Antwren (15)</v>
          </cell>
        </row>
        <row r="5268">
          <cell r="D5268" t="str">
            <v>Myrmotherula unicolor</v>
          </cell>
          <cell r="E5268" t="str">
            <v>(Ménétries, 1835)</v>
          </cell>
          <cell r="F5268" t="str">
            <v>NR</v>
          </cell>
          <cell r="G5268" t="str">
            <v>NR</v>
          </cell>
          <cell r="Q5268" t="str">
            <v>Y</v>
          </cell>
          <cell r="R5268" t="str">
            <v>Y</v>
          </cell>
          <cell r="X5268" t="str">
            <v>Myrmotherula unicolor (Sibley and Monroe 1990, 1993) has been split into M. unicolor and M. snowi following SACC (2005). Note that snowi was described as a new subspecies of M. unicolor by Teixeira and Gonzaga (1985).</v>
          </cell>
        </row>
        <row r="5269">
          <cell r="C5269" t="str">
            <v>Unicoloured Antwren</v>
          </cell>
          <cell r="D5269" t="str">
            <v>Myrmotherula unicolor</v>
          </cell>
          <cell r="E5269" t="str">
            <v>(Ménétries, 1835)</v>
          </cell>
          <cell r="F5269" t="str">
            <v>R</v>
          </cell>
          <cell r="G5269" t="str">
            <v>NT</v>
          </cell>
          <cell r="P5269" t="str">
            <v>Y</v>
          </cell>
          <cell r="W5269" t="str">
            <v>Unicolored Antwren (9); Unicolored Antwren (15)</v>
          </cell>
          <cell r="X5269" t="str">
            <v>Myrmotherula unicolor (Sibley and Monroe 1990, 1993) has been split into M. unicolor and M. snowi following SACC (2005). Note that snowi was described as a new subspecies of M. unicolor by Teixeira and Gonzaga (1985).</v>
          </cell>
        </row>
        <row r="5270">
          <cell r="C5270" t="str">
            <v>Alagoas Antwren</v>
          </cell>
          <cell r="D5270" t="str">
            <v>Myrmotherula snowi</v>
          </cell>
          <cell r="E5270" t="str">
            <v>Teixeira &amp; Gonzaga, 1985</v>
          </cell>
          <cell r="F5270" t="str">
            <v>R</v>
          </cell>
          <cell r="G5270" t="str">
            <v>CR</v>
          </cell>
          <cell r="P5270" t="str">
            <v>Y</v>
          </cell>
          <cell r="X5270" t="str">
            <v>Myrmotherula unicolor (Sibley and Monroe 1990, 1993) has been split into M. unicolor and M. snowi following SACC (2005). Note that snowi was described as a new subspecies of M. unicolor by Teixeira and Gonzaga (1985).</v>
          </cell>
        </row>
        <row r="5271">
          <cell r="C5271" t="str">
            <v>Plain-winged Antwren</v>
          </cell>
          <cell r="D5271" t="str">
            <v>Myrmotherula behni</v>
          </cell>
          <cell r="E5271" t="str">
            <v>Berlepsch &amp; Leverkühn, 1890</v>
          </cell>
          <cell r="F5271" t="str">
            <v>R</v>
          </cell>
          <cell r="G5271" t="str">
            <v>LC</v>
          </cell>
          <cell r="P5271" t="str">
            <v>Y</v>
          </cell>
          <cell r="Q5271" t="str">
            <v>Y</v>
          </cell>
          <cell r="R5271" t="str">
            <v>Y</v>
          </cell>
        </row>
        <row r="5272">
          <cell r="C5272" t="str">
            <v>Band-tailed Antwren</v>
          </cell>
          <cell r="D5272" t="str">
            <v>Myrmotherula urosticta</v>
          </cell>
          <cell r="E5272" t="str">
            <v>(Sclater, 1857)</v>
          </cell>
          <cell r="F5272" t="str">
            <v>R</v>
          </cell>
          <cell r="G5272" t="str">
            <v>VU</v>
          </cell>
          <cell r="P5272" t="str">
            <v>Y</v>
          </cell>
          <cell r="Q5272" t="str">
            <v>Y</v>
          </cell>
          <cell r="R5272" t="str">
            <v>Y</v>
          </cell>
        </row>
        <row r="5273">
          <cell r="C5273" t="str">
            <v>Grey Antwren</v>
          </cell>
          <cell r="D5273" t="str">
            <v>Myrmotherula menetriesii</v>
          </cell>
          <cell r="E5273" t="str">
            <v>(D'Orbigny, 1837)</v>
          </cell>
          <cell r="F5273" t="str">
            <v>R</v>
          </cell>
          <cell r="G5273" t="str">
            <v>LC</v>
          </cell>
          <cell r="P5273" t="str">
            <v>Y</v>
          </cell>
          <cell r="Q5273" t="str">
            <v>Y</v>
          </cell>
          <cell r="R5273" t="str">
            <v>Y</v>
          </cell>
          <cell r="W5273" t="str">
            <v>Gray Antwren (9)</v>
          </cell>
        </row>
        <row r="5274">
          <cell r="C5274" t="str">
            <v>Leaden Antwren</v>
          </cell>
          <cell r="D5274" t="str">
            <v>Myrmotherula assimilis</v>
          </cell>
          <cell r="E5274" t="str">
            <v>Pelzeln, 1868</v>
          </cell>
          <cell r="F5274" t="str">
            <v>R</v>
          </cell>
          <cell r="G5274" t="str">
            <v>LC</v>
          </cell>
          <cell r="P5274" t="str">
            <v>Y</v>
          </cell>
          <cell r="Q5274" t="str">
            <v>Y</v>
          </cell>
          <cell r="R5274" t="str">
            <v>Y</v>
          </cell>
        </row>
        <row r="5275">
          <cell r="C5275" t="str">
            <v>Banded Antbird</v>
          </cell>
          <cell r="D5275" t="str">
            <v>Dichrozona cincta</v>
          </cell>
          <cell r="E5275" t="str">
            <v>(Pelzeln, 1868)</v>
          </cell>
          <cell r="F5275" t="str">
            <v>R</v>
          </cell>
          <cell r="G5275" t="str">
            <v>LC</v>
          </cell>
          <cell r="P5275" t="str">
            <v>Y</v>
          </cell>
          <cell r="Q5275" t="str">
            <v>Y</v>
          </cell>
          <cell r="R5275" t="str">
            <v>Y</v>
          </cell>
        </row>
        <row r="5276">
          <cell r="C5276" t="str">
            <v>Stripe-backed Antbird</v>
          </cell>
          <cell r="D5276" t="str">
            <v>Myrmorchilus strigilatus</v>
          </cell>
          <cell r="E5276" t="str">
            <v>(Wied, 1831)</v>
          </cell>
          <cell r="F5276" t="str">
            <v>R</v>
          </cell>
          <cell r="G5276" t="str">
            <v>LC</v>
          </cell>
          <cell r="P5276" t="str">
            <v>Y</v>
          </cell>
          <cell r="Q5276" t="str">
            <v>Y</v>
          </cell>
          <cell r="R5276" t="str">
            <v>Y</v>
          </cell>
        </row>
        <row r="5277">
          <cell r="C5277" t="str">
            <v>Ash-throated Antwren</v>
          </cell>
          <cell r="D5277" t="str">
            <v>Herpsilochmus parkeri</v>
          </cell>
          <cell r="E5277" t="str">
            <v>Davis &amp; O'Neill, 1986</v>
          </cell>
          <cell r="F5277" t="str">
            <v>R</v>
          </cell>
          <cell r="G5277" t="str">
            <v>EN</v>
          </cell>
          <cell r="P5277" t="str">
            <v>Y</v>
          </cell>
          <cell r="Q5277" t="str">
            <v>Y</v>
          </cell>
          <cell r="R5277" t="str">
            <v>Y</v>
          </cell>
        </row>
        <row r="5278">
          <cell r="C5278" t="str">
            <v>Creamy-bellied Antwren</v>
          </cell>
          <cell r="D5278" t="str">
            <v>Herpsilochmus motacilloides</v>
          </cell>
          <cell r="E5278" t="str">
            <v>Taczanowski, 1874</v>
          </cell>
          <cell r="F5278" t="str">
            <v>R</v>
          </cell>
          <cell r="G5278" t="str">
            <v>LC</v>
          </cell>
          <cell r="P5278" t="str">
            <v>Y</v>
          </cell>
          <cell r="Q5278" t="str">
            <v>Y</v>
          </cell>
          <cell r="R5278" t="str">
            <v>Y</v>
          </cell>
        </row>
        <row r="5279">
          <cell r="C5279" t="str">
            <v>Black-capped Antwren</v>
          </cell>
          <cell r="D5279" t="str">
            <v>Herpsilochmus atricapillus</v>
          </cell>
          <cell r="E5279" t="str">
            <v>Pelzeln, 1868</v>
          </cell>
          <cell r="F5279" t="str">
            <v>R</v>
          </cell>
          <cell r="G5279" t="str">
            <v>LC</v>
          </cell>
          <cell r="P5279" t="str">
            <v>Y</v>
          </cell>
          <cell r="Q5279" t="str">
            <v>Y</v>
          </cell>
          <cell r="R5279" t="str">
            <v>Y</v>
          </cell>
        </row>
        <row r="5280">
          <cell r="D5280" t="str">
            <v>Herpsilochmus pileatus</v>
          </cell>
          <cell r="E5280" t="str">
            <v>(Lichtenstein, 1823)</v>
          </cell>
          <cell r="F5280" t="str">
            <v>NR</v>
          </cell>
          <cell r="G5280" t="str">
            <v>NR</v>
          </cell>
          <cell r="Q5280" t="str">
            <v>Y</v>
          </cell>
          <cell r="R5280" t="str">
            <v>Y</v>
          </cell>
          <cell r="X5280" t="str">
            <v>Herpsilochmus pileatus (Sibley and Monroe 1990, 1993) has been split into H. pileatus and H. sellowi following SACC (2005).</v>
          </cell>
        </row>
        <row r="5281">
          <cell r="C5281" t="str">
            <v>Bahia Antwren</v>
          </cell>
          <cell r="D5281" t="str">
            <v>Herpsilochmus pileatus</v>
          </cell>
          <cell r="E5281" t="str">
            <v>(Lichtenstein, 1823)</v>
          </cell>
          <cell r="F5281" t="str">
            <v>R</v>
          </cell>
          <cell r="G5281" t="str">
            <v>VU</v>
          </cell>
          <cell r="P5281" t="str">
            <v>Y</v>
          </cell>
          <cell r="X5281" t="str">
            <v>Herpsilochmus pileatus (Sibley and Monroe 1990, 1993) has been split into H. pileatus and H. sellowi following SACC (2005).</v>
          </cell>
        </row>
        <row r="5282">
          <cell r="C5282" t="str">
            <v>Caatinga Antwren</v>
          </cell>
          <cell r="D5282" t="str">
            <v>Herpsilochmus sellowi</v>
          </cell>
          <cell r="E5282" t="str">
            <v>Whitney, Pacheco, Buzzetti &amp; Parrini, 2000</v>
          </cell>
          <cell r="F5282" t="str">
            <v>R</v>
          </cell>
          <cell r="G5282" t="str">
            <v>NT</v>
          </cell>
          <cell r="P5282" t="str">
            <v>Y</v>
          </cell>
          <cell r="X5282" t="str">
            <v>Herpsilochmus pileatus (Sibley and Monroe 1990, 1993) has been split into H. pileatus and H. sellowi following SACC (2005).</v>
          </cell>
        </row>
        <row r="5283">
          <cell r="D5283" t="str">
            <v>Herpsilochmus sticturus</v>
          </cell>
          <cell r="E5283" t="str">
            <v>Salvin, 1885</v>
          </cell>
          <cell r="F5283" t="str">
            <v>NR</v>
          </cell>
          <cell r="G5283" t="str">
            <v>NR</v>
          </cell>
          <cell r="Q5283" t="str">
            <v>Y</v>
          </cell>
          <cell r="X5283" t="str">
            <v>Herpsilochmus sticturus (Sibley and Monroe 1990, 1993) has been split into H. sticturus and H. dugandi following SACC (2005).</v>
          </cell>
        </row>
        <row r="5284">
          <cell r="C5284" t="str">
            <v>Spot-tailed Antwren</v>
          </cell>
          <cell r="D5284" t="str">
            <v>Herpsilochmus sticturus</v>
          </cell>
          <cell r="E5284" t="str">
            <v>Salvin, 1885</v>
          </cell>
          <cell r="F5284" t="str">
            <v>R</v>
          </cell>
          <cell r="G5284" t="str">
            <v>LC</v>
          </cell>
          <cell r="P5284" t="str">
            <v>Y</v>
          </cell>
          <cell r="R5284" t="str">
            <v>Y</v>
          </cell>
          <cell r="X5284" t="str">
            <v>Herpsilochmus sticturus (Sibley and Monroe 1990, 1993) has been split into H. sticturus and H. dugandi following SACC (2005).</v>
          </cell>
        </row>
        <row r="5285">
          <cell r="C5285" t="str">
            <v>Dugand's Antwren</v>
          </cell>
          <cell r="D5285" t="str">
            <v>Herpsilochmus dugandi</v>
          </cell>
          <cell r="E5285" t="str">
            <v>Meyer de Schauensee, 1945</v>
          </cell>
          <cell r="F5285" t="str">
            <v>R</v>
          </cell>
          <cell r="G5285" t="str">
            <v>LC</v>
          </cell>
          <cell r="P5285" t="str">
            <v>Y</v>
          </cell>
          <cell r="R5285" t="str">
            <v>Y</v>
          </cell>
          <cell r="X5285" t="str">
            <v>Herpsilochmus sticturus (Sibley and Monroe 1990, 1993) has been split into H. sticturus and H. dugandi following SACC (2005).</v>
          </cell>
        </row>
        <row r="5286">
          <cell r="C5286" t="str">
            <v>Todd's Antwren</v>
          </cell>
          <cell r="D5286" t="str">
            <v>Herpsilochmus stictocephalus</v>
          </cell>
          <cell r="E5286" t="str">
            <v>Todd, 1927</v>
          </cell>
          <cell r="F5286" t="str">
            <v>R</v>
          </cell>
          <cell r="G5286" t="str">
            <v>LC</v>
          </cell>
          <cell r="P5286" t="str">
            <v>Y</v>
          </cell>
          <cell r="Q5286" t="str">
            <v>Y</v>
          </cell>
          <cell r="R5286" t="str">
            <v>Y</v>
          </cell>
        </row>
        <row r="5287">
          <cell r="C5287" t="str">
            <v>Spot-backed Antwren</v>
          </cell>
          <cell r="D5287" t="str">
            <v>Herpsilochmus dorsimaculatus</v>
          </cell>
          <cell r="E5287" t="str">
            <v>Pelzeln, 1868</v>
          </cell>
          <cell r="F5287" t="str">
            <v>R</v>
          </cell>
          <cell r="G5287" t="str">
            <v>LC</v>
          </cell>
          <cell r="P5287" t="str">
            <v>Y</v>
          </cell>
          <cell r="Q5287" t="str">
            <v>Y</v>
          </cell>
          <cell r="R5287" t="str">
            <v>Y</v>
          </cell>
        </row>
        <row r="5288">
          <cell r="C5288" t="str">
            <v>Ancient Antwren</v>
          </cell>
          <cell r="D5288" t="str">
            <v>Herpsilochmus gentryi</v>
          </cell>
          <cell r="E5288" t="str">
            <v>Whitney &amp; Alvarez Alonso, 1998</v>
          </cell>
          <cell r="F5288" t="str">
            <v>R</v>
          </cell>
          <cell r="G5288" t="str">
            <v>NT</v>
          </cell>
          <cell r="P5288" t="str">
            <v>Y</v>
          </cell>
        </row>
        <row r="5289">
          <cell r="C5289" t="str">
            <v>Roraiman Antwren</v>
          </cell>
          <cell r="D5289" t="str">
            <v>Herpsilochmus roraimae</v>
          </cell>
          <cell r="E5289" t="str">
            <v>Hellmayr, 1903</v>
          </cell>
          <cell r="F5289" t="str">
            <v>R</v>
          </cell>
          <cell r="G5289" t="str">
            <v>LC</v>
          </cell>
          <cell r="P5289" t="str">
            <v>Y</v>
          </cell>
          <cell r="Q5289" t="str">
            <v>Y</v>
          </cell>
          <cell r="R5289" t="str">
            <v>Y</v>
          </cell>
        </row>
        <row r="5290">
          <cell r="C5290" t="str">
            <v>Pectoral Antwren</v>
          </cell>
          <cell r="D5290" t="str">
            <v>Herpsilochmus pectoralis</v>
          </cell>
          <cell r="E5290" t="str">
            <v>Sclater, 1857</v>
          </cell>
          <cell r="F5290" t="str">
            <v>R</v>
          </cell>
          <cell r="G5290" t="str">
            <v>VU</v>
          </cell>
          <cell r="P5290" t="str">
            <v>Y</v>
          </cell>
          <cell r="Q5290" t="str">
            <v>Y</v>
          </cell>
          <cell r="R5290" t="str">
            <v>Y</v>
          </cell>
        </row>
        <row r="5291">
          <cell r="C5291" t="str">
            <v>Large-billed Antwren</v>
          </cell>
          <cell r="D5291" t="str">
            <v>Herpsilochmus longirostris</v>
          </cell>
          <cell r="E5291" t="str">
            <v>Pelzeln, 1868</v>
          </cell>
          <cell r="F5291" t="str">
            <v>R</v>
          </cell>
          <cell r="G5291" t="str">
            <v>LC</v>
          </cell>
          <cell r="P5291" t="str">
            <v>Y</v>
          </cell>
          <cell r="Q5291" t="str">
            <v>Y</v>
          </cell>
          <cell r="R5291" t="str">
            <v>Y</v>
          </cell>
        </row>
        <row r="5292">
          <cell r="C5292" t="str">
            <v>Yellow-breasted Antwren</v>
          </cell>
          <cell r="D5292" t="str">
            <v>Herpsilochmus axillaris</v>
          </cell>
          <cell r="E5292" t="str">
            <v>(Tschudi, 1844)</v>
          </cell>
          <cell r="F5292" t="str">
            <v>R</v>
          </cell>
          <cell r="G5292" t="str">
            <v>LC</v>
          </cell>
          <cell r="P5292" t="str">
            <v>Y</v>
          </cell>
          <cell r="Q5292" t="str">
            <v>Y</v>
          </cell>
          <cell r="R5292" t="str">
            <v>Y</v>
          </cell>
        </row>
        <row r="5293">
          <cell r="C5293" t="str">
            <v>Rufous-winged Antwren</v>
          </cell>
          <cell r="D5293" t="str">
            <v>Herpsilochmus rufimarginatus</v>
          </cell>
          <cell r="E5293" t="str">
            <v>(Temminck, 1822)</v>
          </cell>
          <cell r="F5293" t="str">
            <v>R</v>
          </cell>
          <cell r="G5293" t="str">
            <v>LC</v>
          </cell>
          <cell r="I5293" t="str">
            <v>Y</v>
          </cell>
          <cell r="P5293" t="str">
            <v>Y</v>
          </cell>
          <cell r="Q5293" t="str">
            <v>Y</v>
          </cell>
          <cell r="R5293" t="str">
            <v>Y</v>
          </cell>
        </row>
        <row r="5294">
          <cell r="C5294" t="str">
            <v>Dot-winged Antwren</v>
          </cell>
          <cell r="D5294" t="str">
            <v>Microrhopias quixensis</v>
          </cell>
          <cell r="E5294" t="str">
            <v>(Cornalia, 1849)</v>
          </cell>
          <cell r="F5294" t="str">
            <v>R</v>
          </cell>
          <cell r="G5294" t="str">
            <v>LC</v>
          </cell>
          <cell r="I5294" t="str">
            <v>Y</v>
          </cell>
          <cell r="P5294" t="str">
            <v>Y</v>
          </cell>
          <cell r="Q5294" t="str">
            <v>Y</v>
          </cell>
          <cell r="R5294" t="str">
            <v>Y</v>
          </cell>
        </row>
        <row r="5295">
          <cell r="C5295" t="str">
            <v>Narrow-billed Antwren</v>
          </cell>
          <cell r="D5295" t="str">
            <v>Formicivora iheringi</v>
          </cell>
          <cell r="E5295" t="str">
            <v>Hellmayr, 1909</v>
          </cell>
          <cell r="F5295" t="str">
            <v>R</v>
          </cell>
          <cell r="G5295" t="str">
            <v>NT</v>
          </cell>
          <cell r="P5295" t="str">
            <v>Y</v>
          </cell>
          <cell r="Q5295" t="str">
            <v>Y</v>
          </cell>
          <cell r="R5295" t="str">
            <v>Y</v>
          </cell>
        </row>
        <row r="5296">
          <cell r="C5296" t="str">
            <v>White-fringed Antwren</v>
          </cell>
          <cell r="D5296" t="str">
            <v>Formicivora grisea</v>
          </cell>
          <cell r="E5296" t="str">
            <v>(Boddaert, 1783)</v>
          </cell>
          <cell r="F5296" t="str">
            <v>R</v>
          </cell>
          <cell r="G5296" t="str">
            <v>LC</v>
          </cell>
          <cell r="I5296" t="str">
            <v>Y</v>
          </cell>
          <cell r="P5296" t="str">
            <v>Y</v>
          </cell>
          <cell r="Q5296" t="str">
            <v>Y</v>
          </cell>
          <cell r="R5296" t="str">
            <v>Y</v>
          </cell>
          <cell r="W5296" t="str">
            <v>Southern White-fringed Antwren (15)</v>
          </cell>
        </row>
        <row r="5297">
          <cell r="C5297" t="str">
            <v>Black-bellied Antwren</v>
          </cell>
          <cell r="D5297" t="str">
            <v>Formicivora melanogaster</v>
          </cell>
          <cell r="E5297" t="str">
            <v>Pelzeln, 1868</v>
          </cell>
          <cell r="F5297" t="str">
            <v>R</v>
          </cell>
          <cell r="G5297" t="str">
            <v>LC</v>
          </cell>
          <cell r="P5297" t="str">
            <v>Y</v>
          </cell>
          <cell r="Q5297" t="str">
            <v>Y</v>
          </cell>
          <cell r="R5297" t="str">
            <v>Y</v>
          </cell>
        </row>
        <row r="5298">
          <cell r="C5298" t="str">
            <v>Serra Antwren</v>
          </cell>
          <cell r="D5298" t="str">
            <v>Formicivora serrana</v>
          </cell>
          <cell r="E5298" t="str">
            <v>(Hellmayr, 1929)</v>
          </cell>
          <cell r="F5298" t="str">
            <v>R</v>
          </cell>
          <cell r="G5298" t="str">
            <v>LC</v>
          </cell>
          <cell r="P5298" t="str">
            <v>Y</v>
          </cell>
          <cell r="Q5298" t="str">
            <v>Y</v>
          </cell>
          <cell r="R5298" t="str">
            <v>Y</v>
          </cell>
        </row>
        <row r="5299">
          <cell r="C5299" t="str">
            <v>Restinga Antwren</v>
          </cell>
          <cell r="D5299" t="str">
            <v>Formicivora littoralis</v>
          </cell>
          <cell r="E5299" t="str">
            <v>Gonzaga &amp; Pacheco, 1990</v>
          </cell>
          <cell r="F5299" t="str">
            <v>R</v>
          </cell>
          <cell r="G5299" t="str">
            <v>CR</v>
          </cell>
          <cell r="P5299" t="str">
            <v>Y</v>
          </cell>
          <cell r="R5299" t="str">
            <v>Y</v>
          </cell>
        </row>
        <row r="5300">
          <cell r="C5300" t="str">
            <v>Black-hooded Antwren</v>
          </cell>
          <cell r="D5300" t="str">
            <v>Formicivora erythronotos</v>
          </cell>
          <cell r="E5300" t="str">
            <v>(Hartlaub, 1852)</v>
          </cell>
          <cell r="F5300" t="str">
            <v>R</v>
          </cell>
          <cell r="G5300" t="str">
            <v>EN</v>
          </cell>
          <cell r="P5300" t="str">
            <v>Y</v>
          </cell>
          <cell r="Q5300" t="str">
            <v>Y</v>
          </cell>
          <cell r="R5300" t="str">
            <v>Y</v>
          </cell>
          <cell r="V5300" t="str">
            <v>Myrmotherula erythronotos (11)</v>
          </cell>
        </row>
        <row r="5301">
          <cell r="C5301" t="str">
            <v>Rusty-backed Antwren</v>
          </cell>
          <cell r="D5301" t="str">
            <v>Formicivora rufa</v>
          </cell>
          <cell r="E5301" t="str">
            <v>(Wied, 1831)</v>
          </cell>
          <cell r="F5301" t="str">
            <v>R</v>
          </cell>
          <cell r="G5301" t="str">
            <v>LC</v>
          </cell>
          <cell r="P5301" t="str">
            <v>Y</v>
          </cell>
          <cell r="Q5301" t="str">
            <v>Y</v>
          </cell>
          <cell r="R5301" t="str">
            <v>Y</v>
          </cell>
        </row>
        <row r="5302">
          <cell r="C5302" t="str">
            <v>Sincorá Antwren</v>
          </cell>
          <cell r="D5302" t="str">
            <v>Formicivora grantsaui</v>
          </cell>
          <cell r="E5302" t="str">
            <v>Gonzaga, Carvalhaes &amp; Buzzetti, 2007</v>
          </cell>
          <cell r="F5302" t="str">
            <v>UR</v>
          </cell>
          <cell r="G5302" t="str">
            <v>UR</v>
          </cell>
          <cell r="P5302" t="str">
            <v>Y</v>
          </cell>
          <cell r="X5302" t="str">
            <v>Formicivora grantsaui was described as new to science by Gonzaga et al. (2007).</v>
          </cell>
        </row>
        <row r="5303">
          <cell r="C5303" t="str">
            <v>Parana Antwren</v>
          </cell>
          <cell r="D5303" t="str">
            <v>Stymphalornis acutirostris</v>
          </cell>
          <cell r="E5303" t="str">
            <v>Bornschein, Reinert &amp; Teixera, 1995</v>
          </cell>
          <cell r="F5303" t="str">
            <v>R</v>
          </cell>
          <cell r="G5303" t="str">
            <v>EN</v>
          </cell>
          <cell r="P5303" t="str">
            <v>Y</v>
          </cell>
          <cell r="W5303" t="str">
            <v>Marsh Antwren (15)</v>
          </cell>
        </row>
        <row r="5304">
          <cell r="C5304" t="str">
            <v>Ferruginous Antbird</v>
          </cell>
          <cell r="D5304" t="str">
            <v>Drymophila ferruginea</v>
          </cell>
          <cell r="E5304" t="str">
            <v>(Temminck, 1822)</v>
          </cell>
          <cell r="F5304" t="str">
            <v>R</v>
          </cell>
          <cell r="G5304" t="str">
            <v>LC</v>
          </cell>
          <cell r="P5304" t="str">
            <v>Y</v>
          </cell>
          <cell r="Q5304" t="str">
            <v>Y</v>
          </cell>
          <cell r="R5304" t="str">
            <v>Y</v>
          </cell>
        </row>
        <row r="5305">
          <cell r="C5305" t="str">
            <v>Bertoni's Antbird</v>
          </cell>
          <cell r="D5305" t="str">
            <v>Drymophila rubricollis</v>
          </cell>
          <cell r="E5305" t="str">
            <v>(Bertoni, 1901)</v>
          </cell>
          <cell r="F5305" t="str">
            <v>R</v>
          </cell>
          <cell r="G5305" t="str">
            <v>LC</v>
          </cell>
          <cell r="P5305" t="str">
            <v>Y</v>
          </cell>
          <cell r="Q5305" t="str">
            <v>Y</v>
          </cell>
          <cell r="R5305" t="str">
            <v>Y</v>
          </cell>
        </row>
        <row r="5306">
          <cell r="C5306" t="str">
            <v>Rufous-tailed Antbird</v>
          </cell>
          <cell r="D5306" t="str">
            <v>Drymophila genei</v>
          </cell>
          <cell r="E5306" t="str">
            <v>(De Filippi, 1847)</v>
          </cell>
          <cell r="F5306" t="str">
            <v>R</v>
          </cell>
          <cell r="G5306" t="str">
            <v>NT</v>
          </cell>
          <cell r="P5306" t="str">
            <v>Y</v>
          </cell>
          <cell r="Q5306" t="str">
            <v>Y</v>
          </cell>
          <cell r="R5306" t="str">
            <v>Y</v>
          </cell>
        </row>
        <row r="5307">
          <cell r="C5307" t="str">
            <v>Ochre-rumped Antbird</v>
          </cell>
          <cell r="D5307" t="str">
            <v>Drymophila ochropyga</v>
          </cell>
          <cell r="E5307" t="str">
            <v>(Hellmayr, 1906)</v>
          </cell>
          <cell r="F5307" t="str">
            <v>R</v>
          </cell>
          <cell r="G5307" t="str">
            <v>NT</v>
          </cell>
          <cell r="P5307" t="str">
            <v>Y</v>
          </cell>
          <cell r="Q5307" t="str">
            <v>Y</v>
          </cell>
          <cell r="R5307" t="str">
            <v>Y</v>
          </cell>
        </row>
        <row r="5308">
          <cell r="C5308" t="str">
            <v>Striated Antbird</v>
          </cell>
          <cell r="D5308" t="str">
            <v>Drymophila devillei</v>
          </cell>
          <cell r="E5308" t="str">
            <v>(Ménégaux &amp; Hellmayr, 1906)</v>
          </cell>
          <cell r="F5308" t="str">
            <v>R</v>
          </cell>
          <cell r="G5308" t="str">
            <v>LC</v>
          </cell>
          <cell r="P5308" t="str">
            <v>Y</v>
          </cell>
          <cell r="Q5308" t="str">
            <v>Y</v>
          </cell>
          <cell r="R5308" t="str">
            <v>Y</v>
          </cell>
          <cell r="X5308" t="str">
            <v>Drymophila devillei (Sibley and Monroe 1990, 1993) was provisionally split into D. devillei and D. subochracea by Stotz et al. (1996) but this treatment has not been adopted, following SACC (2005).</v>
          </cell>
        </row>
        <row r="5309">
          <cell r="D5309" t="str">
            <v>Drymophila subochracea</v>
          </cell>
          <cell r="E5309" t="str">
            <v>Chapman, 1921</v>
          </cell>
          <cell r="F5309" t="str">
            <v>NR</v>
          </cell>
          <cell r="G5309" t="str">
            <v>NR</v>
          </cell>
          <cell r="R5309" t="str">
            <v>Y</v>
          </cell>
          <cell r="X5309" t="str">
            <v>Drymophila devillei (Sibley and Monroe 1990, 1993) was provisionally split into D. devillei and D. subochracea by Stotz et al. (1996) but this treatment has not been adopted, following SACC (2005).</v>
          </cell>
        </row>
        <row r="5310">
          <cell r="C5310" t="str">
            <v>Long-tailed Antbird</v>
          </cell>
          <cell r="D5310" t="str">
            <v>Drymophila caudata</v>
          </cell>
          <cell r="E5310" t="str">
            <v>(Sclater, 1855)</v>
          </cell>
          <cell r="F5310" t="str">
            <v>R</v>
          </cell>
          <cell r="G5310" t="str">
            <v>LC</v>
          </cell>
          <cell r="P5310" t="str">
            <v>Y</v>
          </cell>
          <cell r="Q5310" t="str">
            <v>Y</v>
          </cell>
          <cell r="R5310" t="str">
            <v>Y</v>
          </cell>
        </row>
        <row r="5311">
          <cell r="C5311" t="str">
            <v>Dusky-tailed Antbird</v>
          </cell>
          <cell r="D5311" t="str">
            <v>Drymophila malura</v>
          </cell>
          <cell r="E5311" t="str">
            <v>(Temminck, 1825)</v>
          </cell>
          <cell r="F5311" t="str">
            <v>R</v>
          </cell>
          <cell r="G5311" t="str">
            <v>LC</v>
          </cell>
          <cell r="P5311" t="str">
            <v>Y</v>
          </cell>
          <cell r="Q5311" t="str">
            <v>Y</v>
          </cell>
          <cell r="R5311" t="str">
            <v>Y</v>
          </cell>
        </row>
        <row r="5312">
          <cell r="C5312" t="str">
            <v>Scaled Antbird</v>
          </cell>
          <cell r="D5312" t="str">
            <v>Drymophila squamata</v>
          </cell>
          <cell r="E5312" t="str">
            <v>(Lichtenstein, 1823)</v>
          </cell>
          <cell r="F5312" t="str">
            <v>R</v>
          </cell>
          <cell r="G5312" t="str">
            <v>LC</v>
          </cell>
          <cell r="P5312" t="str">
            <v>Y</v>
          </cell>
          <cell r="Q5312" t="str">
            <v>Y</v>
          </cell>
          <cell r="R5312" t="str">
            <v>Y</v>
          </cell>
        </row>
        <row r="5313">
          <cell r="C5313" t="str">
            <v>Streak-capped Antwren</v>
          </cell>
          <cell r="D5313" t="str">
            <v>Terenura maculata</v>
          </cell>
          <cell r="E5313" t="str">
            <v>(Wied, 1831)</v>
          </cell>
          <cell r="F5313" t="str">
            <v>R</v>
          </cell>
          <cell r="G5313" t="str">
            <v>LC</v>
          </cell>
          <cell r="P5313" t="str">
            <v>Y</v>
          </cell>
          <cell r="Q5313" t="str">
            <v>Y</v>
          </cell>
          <cell r="R5313" t="str">
            <v>Y</v>
          </cell>
        </row>
        <row r="5314">
          <cell r="C5314" t="str">
            <v>Orange-bellied Antwren</v>
          </cell>
          <cell r="D5314" t="str">
            <v>Terenura sicki</v>
          </cell>
          <cell r="E5314" t="str">
            <v>Teixeira &amp; Gonzaga, 1983</v>
          </cell>
          <cell r="F5314" t="str">
            <v>R</v>
          </cell>
          <cell r="G5314" t="str">
            <v>EN</v>
          </cell>
          <cell r="P5314" t="str">
            <v>Y</v>
          </cell>
          <cell r="Q5314" t="str">
            <v>Y</v>
          </cell>
          <cell r="R5314" t="str">
            <v>Y</v>
          </cell>
          <cell r="W5314" t="str">
            <v>Alagoas Antwren (10); Alagoas Antwren (11)</v>
          </cell>
        </row>
        <row r="5315">
          <cell r="C5315" t="str">
            <v>Rufous-rumped Antwren</v>
          </cell>
          <cell r="D5315" t="str">
            <v>Terenura callinota</v>
          </cell>
          <cell r="E5315" t="str">
            <v>(Sclater, 1855)</v>
          </cell>
          <cell r="F5315" t="str">
            <v>R</v>
          </cell>
          <cell r="G5315" t="str">
            <v>LC</v>
          </cell>
          <cell r="I5315" t="str">
            <v>Y</v>
          </cell>
          <cell r="P5315" t="str">
            <v>Y</v>
          </cell>
          <cell r="Q5315" t="str">
            <v>Y</v>
          </cell>
          <cell r="R5315" t="str">
            <v>Y</v>
          </cell>
        </row>
        <row r="5316">
          <cell r="C5316" t="str">
            <v>Chestnut-shouldered Antwren</v>
          </cell>
          <cell r="D5316" t="str">
            <v>Terenura humeralis</v>
          </cell>
          <cell r="E5316" t="str">
            <v>Sclater &amp; Salvin, 1880</v>
          </cell>
          <cell r="F5316" t="str">
            <v>R</v>
          </cell>
          <cell r="G5316" t="str">
            <v>LC</v>
          </cell>
          <cell r="P5316" t="str">
            <v>Y</v>
          </cell>
          <cell r="Q5316" t="str">
            <v>Y</v>
          </cell>
          <cell r="R5316" t="str">
            <v>Y</v>
          </cell>
        </row>
        <row r="5317">
          <cell r="C5317" t="str">
            <v>Yellow-rumped Antwren</v>
          </cell>
          <cell r="D5317" t="str">
            <v>Terenura sharpei</v>
          </cell>
          <cell r="E5317" t="str">
            <v>Berlepsch, 1901</v>
          </cell>
          <cell r="F5317" t="str">
            <v>R</v>
          </cell>
          <cell r="G5317" t="str">
            <v>EN</v>
          </cell>
          <cell r="P5317" t="str">
            <v>Y</v>
          </cell>
          <cell r="Q5317" t="str">
            <v>Y</v>
          </cell>
          <cell r="R5317" t="str">
            <v>Y</v>
          </cell>
        </row>
        <row r="5318">
          <cell r="C5318" t="str">
            <v>Ash-winged Antwren</v>
          </cell>
          <cell r="D5318" t="str">
            <v>Terenura spodioptila</v>
          </cell>
          <cell r="E5318" t="str">
            <v>Sclater &amp; Salvin, 1881</v>
          </cell>
          <cell r="F5318" t="str">
            <v>R</v>
          </cell>
          <cell r="G5318" t="str">
            <v>LC</v>
          </cell>
          <cell r="P5318" t="str">
            <v>Y</v>
          </cell>
          <cell r="Q5318" t="str">
            <v>Y</v>
          </cell>
          <cell r="R5318" t="str">
            <v>Y</v>
          </cell>
        </row>
        <row r="5319">
          <cell r="C5319" t="str">
            <v>Grey Antbird</v>
          </cell>
          <cell r="D5319" t="str">
            <v>Cercomacra cinerascens</v>
          </cell>
          <cell r="E5319" t="str">
            <v>(Sclater, 1857)</v>
          </cell>
          <cell r="F5319" t="str">
            <v>R</v>
          </cell>
          <cell r="G5319" t="str">
            <v>LC</v>
          </cell>
          <cell r="P5319" t="str">
            <v>Y</v>
          </cell>
          <cell r="Q5319" t="str">
            <v>Y</v>
          </cell>
          <cell r="R5319" t="str">
            <v>Y</v>
          </cell>
          <cell r="W5319" t="str">
            <v>Gray Antbird (9)</v>
          </cell>
        </row>
        <row r="5320">
          <cell r="C5320" t="str">
            <v>Rio de Janeiro Antbird</v>
          </cell>
          <cell r="D5320" t="str">
            <v>Cercomacra brasiliana</v>
          </cell>
          <cell r="E5320" t="str">
            <v>Hellmayr, 1905</v>
          </cell>
          <cell r="F5320" t="str">
            <v>R</v>
          </cell>
          <cell r="G5320" t="str">
            <v>NT</v>
          </cell>
          <cell r="P5320" t="str">
            <v>Y</v>
          </cell>
          <cell r="Q5320" t="str">
            <v>Y</v>
          </cell>
          <cell r="R5320" t="str">
            <v>Y</v>
          </cell>
        </row>
        <row r="5321">
          <cell r="C5321" t="str">
            <v>Parker's Antbird</v>
          </cell>
          <cell r="D5321" t="str">
            <v>Cercomacra parkeri</v>
          </cell>
          <cell r="E5321" t="str">
            <v>Graves, 1997</v>
          </cell>
          <cell r="F5321" t="str">
            <v>R</v>
          </cell>
          <cell r="G5321" t="str">
            <v>LC</v>
          </cell>
          <cell r="P5321" t="str">
            <v>Y</v>
          </cell>
          <cell r="X5321" t="str">
            <v>Described as new to science by Graves (1997).</v>
          </cell>
        </row>
        <row r="5322">
          <cell r="D5322" t="str">
            <v>Cercomacra tyrannina</v>
          </cell>
          <cell r="E5322" t="str">
            <v>(Sclater, 1855)</v>
          </cell>
          <cell r="F5322" t="str">
            <v>NR</v>
          </cell>
          <cell r="G5322" t="str">
            <v>NR</v>
          </cell>
          <cell r="Q5322" t="str">
            <v>Y</v>
          </cell>
          <cell r="X5322" t="str">
            <v>Cercomacra tyrannina (Sibley and Monroe 1990, 1993) has been split into C. tyrannina and C. laeta following SACC (2005).</v>
          </cell>
        </row>
        <row r="5323">
          <cell r="C5323" t="str">
            <v>Dusky Antbird</v>
          </cell>
          <cell r="D5323" t="str">
            <v>Cercomacra tyrannina</v>
          </cell>
          <cell r="E5323" t="str">
            <v>(Sclater, 1855)</v>
          </cell>
          <cell r="F5323" t="str">
            <v>R</v>
          </cell>
          <cell r="G5323" t="str">
            <v>LC</v>
          </cell>
          <cell r="I5323" t="str">
            <v>Y</v>
          </cell>
          <cell r="P5323" t="str">
            <v>Y</v>
          </cell>
          <cell r="R5323" t="str">
            <v>Y</v>
          </cell>
          <cell r="X5323" t="str">
            <v>Cercomacra tyrannina (Sibley and Monroe 1990, 1993) has been split into C. tyrannina and C. laeta following SACC (2005).</v>
          </cell>
        </row>
        <row r="5324">
          <cell r="C5324" t="str">
            <v>Laeta Antbird</v>
          </cell>
          <cell r="D5324" t="str">
            <v>Cercomacra laeta</v>
          </cell>
          <cell r="E5324" t="str">
            <v>Todd, 1920</v>
          </cell>
          <cell r="F5324" t="str">
            <v>R</v>
          </cell>
          <cell r="G5324" t="str">
            <v>LC</v>
          </cell>
          <cell r="P5324" t="str">
            <v>Y</v>
          </cell>
          <cell r="R5324" t="str">
            <v>Y</v>
          </cell>
          <cell r="W5324" t="str">
            <v>Willis's Antbird (9); Willis's Antbird (15)</v>
          </cell>
          <cell r="X5324" t="str">
            <v>Cercomacra tyrannina (Sibley and Monroe 1990, 1993) has been split into C. tyrannina and C. laeta following SACC (2005).</v>
          </cell>
        </row>
        <row r="5325">
          <cell r="C5325" t="str">
            <v>Blackish Antbird</v>
          </cell>
          <cell r="D5325" t="str">
            <v>Cercomacra nigrescens</v>
          </cell>
          <cell r="E5325" t="str">
            <v>(Cabanis &amp; Heine, 1859)</v>
          </cell>
          <cell r="F5325" t="str">
            <v>R</v>
          </cell>
          <cell r="G5325" t="str">
            <v>LC</v>
          </cell>
          <cell r="P5325" t="str">
            <v>Y</v>
          </cell>
          <cell r="Q5325" t="str">
            <v>Y</v>
          </cell>
          <cell r="R5325" t="str">
            <v>Y</v>
          </cell>
        </row>
        <row r="5326">
          <cell r="C5326" t="str">
            <v>Bananal Antbird</v>
          </cell>
          <cell r="D5326" t="str">
            <v>Cercomacra ferdinandi</v>
          </cell>
          <cell r="E5326" t="str">
            <v>Snethlage, 1928</v>
          </cell>
          <cell r="F5326" t="str">
            <v>R</v>
          </cell>
          <cell r="G5326" t="str">
            <v>VU</v>
          </cell>
          <cell r="P5326" t="str">
            <v>Y</v>
          </cell>
          <cell r="Q5326" t="str">
            <v>Y</v>
          </cell>
          <cell r="R5326" t="str">
            <v>Y</v>
          </cell>
        </row>
        <row r="5327">
          <cell r="C5327" t="str">
            <v>Black Antbird</v>
          </cell>
          <cell r="D5327" t="str">
            <v>Cercomacra serva</v>
          </cell>
          <cell r="E5327" t="str">
            <v>(Sclater, 1858)</v>
          </cell>
          <cell r="F5327" t="str">
            <v>R</v>
          </cell>
          <cell r="G5327" t="str">
            <v>LC</v>
          </cell>
          <cell r="P5327" t="str">
            <v>Y</v>
          </cell>
          <cell r="Q5327" t="str">
            <v>Y</v>
          </cell>
          <cell r="R5327" t="str">
            <v>Y</v>
          </cell>
        </row>
        <row r="5328">
          <cell r="C5328" t="str">
            <v>Jet Antbird</v>
          </cell>
          <cell r="D5328" t="str">
            <v>Cercomacra nigricans</v>
          </cell>
          <cell r="E5328" t="str">
            <v>Sclater, 1858</v>
          </cell>
          <cell r="F5328" t="str">
            <v>R</v>
          </cell>
          <cell r="G5328" t="str">
            <v>LC</v>
          </cell>
          <cell r="I5328" t="str">
            <v>Y</v>
          </cell>
          <cell r="P5328" t="str">
            <v>Y</v>
          </cell>
          <cell r="Q5328" t="str">
            <v>Y</v>
          </cell>
          <cell r="R5328" t="str">
            <v>Y</v>
          </cell>
        </row>
        <row r="5329">
          <cell r="C5329" t="str">
            <v>Rio Branco Antbird</v>
          </cell>
          <cell r="D5329" t="str">
            <v>Cercomacra carbonaria</v>
          </cell>
          <cell r="E5329" t="str">
            <v>Sclater &amp; Salvin, 1873</v>
          </cell>
          <cell r="F5329" t="str">
            <v>R</v>
          </cell>
          <cell r="G5329" t="str">
            <v>NT</v>
          </cell>
          <cell r="P5329" t="str">
            <v>Y</v>
          </cell>
          <cell r="Q5329" t="str">
            <v>Y</v>
          </cell>
          <cell r="R5329" t="str">
            <v>Y</v>
          </cell>
        </row>
        <row r="5330">
          <cell r="C5330" t="str">
            <v>Manu Antbird</v>
          </cell>
          <cell r="D5330" t="str">
            <v>Cercomacra manu</v>
          </cell>
          <cell r="E5330" t="str">
            <v>Fitzpatrick &amp; Willard, 1990</v>
          </cell>
          <cell r="F5330" t="str">
            <v>R</v>
          </cell>
          <cell r="G5330" t="str">
            <v>LC</v>
          </cell>
          <cell r="P5330" t="str">
            <v>Y</v>
          </cell>
          <cell r="Q5330" t="str">
            <v>Y</v>
          </cell>
          <cell r="R5330" t="str">
            <v>Y</v>
          </cell>
        </row>
        <row r="5331">
          <cell r="C5331" t="str">
            <v>Mato Grosso Antbird</v>
          </cell>
          <cell r="D5331" t="str">
            <v>Cercomacra melanaria</v>
          </cell>
          <cell r="E5331" t="str">
            <v>(Ménétries, 1835)</v>
          </cell>
          <cell r="F5331" t="str">
            <v>R</v>
          </cell>
          <cell r="G5331" t="str">
            <v>LC</v>
          </cell>
          <cell r="P5331" t="str">
            <v>Y</v>
          </cell>
          <cell r="Q5331" t="str">
            <v>Y</v>
          </cell>
          <cell r="R5331" t="str">
            <v>Y</v>
          </cell>
        </row>
        <row r="5332">
          <cell r="C5332" t="str">
            <v>White-backed Fire-eye</v>
          </cell>
          <cell r="D5332" t="str">
            <v>Pyriglena leuconota</v>
          </cell>
          <cell r="E5332" t="str">
            <v>(Spix, 1824)</v>
          </cell>
          <cell r="F5332" t="str">
            <v>R</v>
          </cell>
          <cell r="G5332" t="str">
            <v>LC</v>
          </cell>
          <cell r="P5332" t="str">
            <v>Y</v>
          </cell>
          <cell r="Q5332" t="str">
            <v>Y</v>
          </cell>
          <cell r="X5332" t="str">
            <v>Pyriglena leuconota (Sibley and Monroe 1990, 1993) was previously split into P. leuconota, P. castanoptera and P. pacifica following Stotz et al. (1996), but this treatment is no longer adopted, following SACC (2005).</v>
          </cell>
        </row>
        <row r="5333">
          <cell r="D5333" t="str">
            <v>Pyriglena leuconota</v>
          </cell>
          <cell r="E5333" t="str">
            <v>(Spix, 1824)</v>
          </cell>
          <cell r="F5333" t="str">
            <v>NR</v>
          </cell>
          <cell r="G5333" t="str">
            <v>NR</v>
          </cell>
          <cell r="R5333" t="str">
            <v>Y</v>
          </cell>
          <cell r="X5333" t="str">
            <v>Pyriglena leuconota (Sibley and Monroe 1990, 1993) was previously split into P. leuconota, P. castanoptera and P. pacifica following Stotz et al. (1996), but this treatment is no longer adopted, following SACC (2005).</v>
          </cell>
        </row>
        <row r="5334">
          <cell r="D5334" t="str">
            <v>Pyriglena castanoptera</v>
          </cell>
          <cell r="E5334" t="str">
            <v>Chubb, 1916</v>
          </cell>
          <cell r="F5334" t="str">
            <v>NR</v>
          </cell>
          <cell r="G5334" t="str">
            <v>NR</v>
          </cell>
          <cell r="R5334" t="str">
            <v>Y</v>
          </cell>
          <cell r="X5334" t="str">
            <v>Pyriglena leuconota (Sibley and Monroe 1990, 1993) was previously split into P. leuconota, P. castanoptera and P. pacifica following Stotz et al. (1996), but this treatment is no longer adopted, following SACC (2005).</v>
          </cell>
        </row>
        <row r="5335">
          <cell r="D5335" t="str">
            <v>Pyriglena pacifica</v>
          </cell>
          <cell r="E5335" t="str">
            <v>Chapman, 1923</v>
          </cell>
          <cell r="F5335" t="str">
            <v>NR</v>
          </cell>
          <cell r="G5335" t="str">
            <v>NR</v>
          </cell>
          <cell r="R5335" t="str">
            <v>Y</v>
          </cell>
          <cell r="X5335" t="str">
            <v>Pyriglena leuconota (Sibley and Monroe 1990, 1993) was previously split into P. leuconota, P. castanoptera and P. pacifica following Stotz et al. (1996), but this treatment is no longer adopted, following SACC (2005).</v>
          </cell>
        </row>
        <row r="5336">
          <cell r="C5336" t="str">
            <v>White-shouldered Fire-eye</v>
          </cell>
          <cell r="D5336" t="str">
            <v>Pyriglena leucoptera</v>
          </cell>
          <cell r="E5336" t="str">
            <v>(Vieillot, 1818)</v>
          </cell>
          <cell r="F5336" t="str">
            <v>R</v>
          </cell>
          <cell r="G5336" t="str">
            <v>LC</v>
          </cell>
          <cell r="P5336" t="str">
            <v>Y</v>
          </cell>
          <cell r="Q5336" t="str">
            <v>Y</v>
          </cell>
          <cell r="R5336" t="str">
            <v>Y</v>
          </cell>
        </row>
        <row r="5337">
          <cell r="C5337" t="str">
            <v>Fringe-backed Fire-eye</v>
          </cell>
          <cell r="D5337" t="str">
            <v>Pyriglena atra</v>
          </cell>
          <cell r="E5337" t="str">
            <v>(Swainson, 1825)</v>
          </cell>
          <cell r="F5337" t="str">
            <v>R</v>
          </cell>
          <cell r="G5337" t="str">
            <v>EN</v>
          </cell>
          <cell r="P5337" t="str">
            <v>Y</v>
          </cell>
          <cell r="Q5337" t="str">
            <v>Y</v>
          </cell>
          <cell r="R5337" t="str">
            <v>Y</v>
          </cell>
        </row>
        <row r="5338">
          <cell r="C5338" t="str">
            <v>Slender Antbird</v>
          </cell>
          <cell r="D5338" t="str">
            <v>Rhopornis ardesiacus</v>
          </cell>
          <cell r="E5338" t="str">
            <v>(Wied, 1831)</v>
          </cell>
          <cell r="F5338" t="str">
            <v>R</v>
          </cell>
          <cell r="G5338" t="str">
            <v>EN</v>
          </cell>
          <cell r="P5338" t="str">
            <v>Y</v>
          </cell>
          <cell r="Q5338" t="str">
            <v>Y</v>
          </cell>
          <cell r="R5338" t="str">
            <v>Y</v>
          </cell>
          <cell r="V5338" t="str">
            <v>Rhopornis ardesiaca (10); Rhopornis ardesiaca (11)</v>
          </cell>
          <cell r="X5338" t="str">
            <v>Gender agreement of species name follows David and Gosselin (2002b).</v>
          </cell>
        </row>
        <row r="5339">
          <cell r="C5339" t="str">
            <v>White-browed Antbird</v>
          </cell>
          <cell r="D5339" t="str">
            <v>Myrmoborus leucophrys</v>
          </cell>
          <cell r="E5339" t="str">
            <v>(Tschudi, 1844)</v>
          </cell>
          <cell r="F5339" t="str">
            <v>R</v>
          </cell>
          <cell r="G5339" t="str">
            <v>LC</v>
          </cell>
          <cell r="P5339" t="str">
            <v>Y</v>
          </cell>
          <cell r="Q5339" t="str">
            <v>Y</v>
          </cell>
          <cell r="R5339" t="str">
            <v>Y</v>
          </cell>
        </row>
        <row r="5340">
          <cell r="C5340" t="str">
            <v>Ash-breasted Antbird</v>
          </cell>
          <cell r="D5340" t="str">
            <v>Myrmoborus lugubris</v>
          </cell>
          <cell r="E5340" t="str">
            <v>(Cabanis, 1847)</v>
          </cell>
          <cell r="F5340" t="str">
            <v>R</v>
          </cell>
          <cell r="G5340" t="str">
            <v>LC</v>
          </cell>
          <cell r="P5340" t="str">
            <v>Y</v>
          </cell>
          <cell r="Q5340" t="str">
            <v>Y</v>
          </cell>
          <cell r="R5340" t="str">
            <v>Y</v>
          </cell>
        </row>
        <row r="5341">
          <cell r="C5341" t="str">
            <v>Black-faced Antbird</v>
          </cell>
          <cell r="D5341" t="str">
            <v>Myrmoborus myotherinus</v>
          </cell>
          <cell r="E5341" t="str">
            <v>(Spix, 1825)</v>
          </cell>
          <cell r="F5341" t="str">
            <v>R</v>
          </cell>
          <cell r="G5341" t="str">
            <v>LC</v>
          </cell>
          <cell r="P5341" t="str">
            <v>Y</v>
          </cell>
          <cell r="Q5341" t="str">
            <v>Y</v>
          </cell>
          <cell r="R5341" t="str">
            <v>Y</v>
          </cell>
        </row>
        <row r="5342">
          <cell r="C5342" t="str">
            <v>Black-tailed Antbird</v>
          </cell>
          <cell r="D5342" t="str">
            <v>Myrmoborus melanurus</v>
          </cell>
          <cell r="E5342" t="str">
            <v>(Sclater &amp; Salvin, 1866)</v>
          </cell>
          <cell r="F5342" t="str">
            <v>R</v>
          </cell>
          <cell r="G5342" t="str">
            <v>NT</v>
          </cell>
          <cell r="P5342" t="str">
            <v>Y</v>
          </cell>
          <cell r="Q5342" t="str">
            <v>Y</v>
          </cell>
          <cell r="R5342" t="str">
            <v>Y</v>
          </cell>
        </row>
        <row r="5343">
          <cell r="D5343" t="str">
            <v>Hypocnemis cantator</v>
          </cell>
          <cell r="E5343" t="str">
            <v>(Boddaert, 1783)</v>
          </cell>
          <cell r="F5343" t="str">
            <v>NR</v>
          </cell>
          <cell r="G5343" t="str">
            <v>NR</v>
          </cell>
          <cell r="Q5343" t="str">
            <v>Y</v>
          </cell>
          <cell r="R5343" t="str">
            <v>Y</v>
          </cell>
          <cell r="X5343" t="str">
            <v>Hypocnemis cantator (Sibley and Monroe 1990, 1993; Stotz et al. 1996) has been split into H. cantator, H. flavescens, H. peruviana, H. subflava, H. ochrogyna and H. striata following SACC (2007).</v>
          </cell>
        </row>
        <row r="5344">
          <cell r="C5344" t="str">
            <v>Guianan Warbling-antbird</v>
          </cell>
          <cell r="D5344" t="str">
            <v>Hypocnemis cantator</v>
          </cell>
          <cell r="E5344" t="str">
            <v>(Boddaert, 1783)</v>
          </cell>
          <cell r="F5344" t="str">
            <v>R</v>
          </cell>
          <cell r="G5344" t="str">
            <v>LC</v>
          </cell>
          <cell r="P5344" t="str">
            <v>Y</v>
          </cell>
          <cell r="X5344" t="str">
            <v>Hypocnemis cantator (Sibley and Monroe 1990, 1993; Stotz et al. 1996) has been split into H. cantator, H. flavescens, H. peruviana, H. subflava, H. ochrogyna and H. striata following SACC (2007).</v>
          </cell>
        </row>
        <row r="5345">
          <cell r="C5345" t="str">
            <v>Imeri Warbling-antbird</v>
          </cell>
          <cell r="D5345" t="str">
            <v>Hypocnemis flavescens</v>
          </cell>
          <cell r="E5345" t="str">
            <v>Sclater, 1865</v>
          </cell>
          <cell r="F5345" t="str">
            <v>R</v>
          </cell>
          <cell r="G5345" t="str">
            <v>LC</v>
          </cell>
          <cell r="P5345" t="str">
            <v>Y</v>
          </cell>
          <cell r="X5345" t="str">
            <v>Hypocnemis cantator (Sibley and Monroe 1990, 1993; Stotz et al. 1996) has been split into H. cantator, H. flavescens, H. peruviana, H. subflava, H. ochrogyna and H. striata following SACC (2007).</v>
          </cell>
        </row>
        <row r="5346">
          <cell r="C5346" t="str">
            <v>Peruvian Warbling-antbird</v>
          </cell>
          <cell r="D5346" t="str">
            <v>Hypocnemis peruviana</v>
          </cell>
          <cell r="E5346" t="str">
            <v>Taczanowski, 1884</v>
          </cell>
          <cell r="F5346" t="str">
            <v>R</v>
          </cell>
          <cell r="G5346" t="str">
            <v>LC</v>
          </cell>
          <cell r="P5346" t="str">
            <v>Y</v>
          </cell>
          <cell r="X5346" t="str">
            <v>Hypocnemis cantator (Sibley and Monroe 1990, 1993; Stotz et al. 1996) has been split into H. cantator, H. flavescens, H. peruviana, H. subflava, H. ochrogyna and H. striata following SACC (2007).</v>
          </cell>
        </row>
        <row r="5347">
          <cell r="C5347" t="str">
            <v>Yellow-breasted Warbling-antbird</v>
          </cell>
          <cell r="D5347" t="str">
            <v>Hypocnemis subflava</v>
          </cell>
          <cell r="E5347" t="str">
            <v>Cabanis, 1873</v>
          </cell>
          <cell r="F5347" t="str">
            <v>R</v>
          </cell>
          <cell r="G5347" t="str">
            <v>LC</v>
          </cell>
          <cell r="P5347" t="str">
            <v>Y</v>
          </cell>
          <cell r="X5347" t="str">
            <v>Hypocnemis cantator (Sibley and Monroe 1990, 1993; Stotz et al. 1996) has been split into H. cantator, H. flavescens, H. peruviana, H. subflava, H. ochrogyna and H. striata following SACC (2007).</v>
          </cell>
        </row>
        <row r="5348">
          <cell r="C5348" t="str">
            <v>Rondonia Warbling-antbird</v>
          </cell>
          <cell r="D5348" t="str">
            <v>Hypocnemis ochrogyna</v>
          </cell>
          <cell r="E5348" t="str">
            <v>Zimmer 1932</v>
          </cell>
          <cell r="F5348" t="str">
            <v>R</v>
          </cell>
          <cell r="G5348" t="str">
            <v>LC</v>
          </cell>
          <cell r="P5348" t="str">
            <v>Y</v>
          </cell>
          <cell r="X5348" t="str">
            <v>Hypocnemis cantator (Sibley and Monroe 1990, 1993; Stotz et al. 1996) has been split into H. cantator, H. flavescens, H. peruviana, H. subflava, H. ochrogyna and H. striata following SACC (2007).</v>
          </cell>
        </row>
        <row r="5349">
          <cell r="C5349" t="str">
            <v>Spix's Warbling-antbird</v>
          </cell>
          <cell r="D5349" t="str">
            <v>Hypocnemis striata</v>
          </cell>
          <cell r="E5349" t="str">
            <v>(Spix, 1825)</v>
          </cell>
          <cell r="F5349" t="str">
            <v>R</v>
          </cell>
          <cell r="G5349" t="str">
            <v>LC</v>
          </cell>
          <cell r="P5349" t="str">
            <v>Y</v>
          </cell>
          <cell r="X5349" t="str">
            <v>Hypocnemis cantator (Sibley and Monroe 1990, 1993; Stotz et al. 1996) has been split into H. cantator, H. flavescens, H. peruviana, H. subflava, H. ochrogyna and H. striata following SACC (2007).</v>
          </cell>
        </row>
        <row r="5350">
          <cell r="C5350" t="str">
            <v>Yellow-browed Antbird</v>
          </cell>
          <cell r="D5350" t="str">
            <v>Hypocnemis hypoxantha</v>
          </cell>
          <cell r="E5350" t="str">
            <v>Sclater, 1869</v>
          </cell>
          <cell r="F5350" t="str">
            <v>R</v>
          </cell>
          <cell r="G5350" t="str">
            <v>LC</v>
          </cell>
          <cell r="P5350" t="str">
            <v>Y</v>
          </cell>
          <cell r="Q5350" t="str">
            <v>Y</v>
          </cell>
          <cell r="R5350" t="str">
            <v>Y</v>
          </cell>
        </row>
        <row r="5351">
          <cell r="C5351" t="str">
            <v>Black-chinned Antbird</v>
          </cell>
          <cell r="D5351" t="str">
            <v>Hypocnemoides melanopogon</v>
          </cell>
          <cell r="E5351" t="str">
            <v>(Sclater, 1857)</v>
          </cell>
          <cell r="F5351" t="str">
            <v>R</v>
          </cell>
          <cell r="G5351" t="str">
            <v>LC</v>
          </cell>
          <cell r="P5351" t="str">
            <v>Y</v>
          </cell>
          <cell r="Q5351" t="str">
            <v>Y</v>
          </cell>
          <cell r="R5351" t="str">
            <v>Y</v>
          </cell>
        </row>
        <row r="5352">
          <cell r="C5352" t="str">
            <v>Band-tailed Antbird</v>
          </cell>
          <cell r="D5352" t="str">
            <v>Hypocnemoides maculicauda</v>
          </cell>
          <cell r="E5352" t="str">
            <v>(Pelzeln, 1868)</v>
          </cell>
          <cell r="F5352" t="str">
            <v>R</v>
          </cell>
          <cell r="G5352" t="str">
            <v>LC</v>
          </cell>
          <cell r="P5352" t="str">
            <v>Y</v>
          </cell>
          <cell r="Q5352" t="str">
            <v>Y</v>
          </cell>
          <cell r="R5352" t="str">
            <v>Y</v>
          </cell>
        </row>
        <row r="5353">
          <cell r="C5353" t="str">
            <v>Black-and-white Antbird</v>
          </cell>
          <cell r="D5353" t="str">
            <v>Myrmochanes hemileucus</v>
          </cell>
          <cell r="E5353" t="str">
            <v>(Sclater &amp; Salvin, 1866)</v>
          </cell>
          <cell r="F5353" t="str">
            <v>R</v>
          </cell>
          <cell r="G5353" t="str">
            <v>LC</v>
          </cell>
          <cell r="P5353" t="str">
            <v>Y</v>
          </cell>
          <cell r="Q5353" t="str">
            <v>Y</v>
          </cell>
          <cell r="R5353" t="str">
            <v>Y</v>
          </cell>
        </row>
        <row r="5354">
          <cell r="C5354" t="str">
            <v>Bare-crowned Antbird</v>
          </cell>
          <cell r="D5354" t="str">
            <v>Gymnocichla nudiceps</v>
          </cell>
          <cell r="E5354" t="str">
            <v>(Cassin, 1850)</v>
          </cell>
          <cell r="F5354" t="str">
            <v>R</v>
          </cell>
          <cell r="G5354" t="str">
            <v>LC</v>
          </cell>
          <cell r="I5354" t="str">
            <v>Y</v>
          </cell>
          <cell r="P5354" t="str">
            <v>Y</v>
          </cell>
          <cell r="Q5354" t="str">
            <v>Y</v>
          </cell>
          <cell r="R5354" t="str">
            <v>Y</v>
          </cell>
        </row>
        <row r="5355">
          <cell r="C5355" t="str">
            <v>Silvered Antbird</v>
          </cell>
          <cell r="D5355" t="str">
            <v>Sclateria naevia</v>
          </cell>
          <cell r="E5355" t="str">
            <v>(Gmelin, 1788)</v>
          </cell>
          <cell r="F5355" t="str">
            <v>R</v>
          </cell>
          <cell r="G5355" t="str">
            <v>LC</v>
          </cell>
          <cell r="P5355" t="str">
            <v>Y</v>
          </cell>
          <cell r="Q5355" t="str">
            <v>Y</v>
          </cell>
          <cell r="R5355" t="str">
            <v>Y</v>
          </cell>
        </row>
        <row r="5356">
          <cell r="C5356" t="str">
            <v>Black-headed Antbird</v>
          </cell>
          <cell r="D5356" t="str">
            <v>Percnostola rufifrons</v>
          </cell>
          <cell r="E5356" t="str">
            <v>(Gmelin, 1789)</v>
          </cell>
          <cell r="F5356" t="str">
            <v>R</v>
          </cell>
          <cell r="G5356" t="str">
            <v>LC</v>
          </cell>
          <cell r="P5356" t="str">
            <v>Y</v>
          </cell>
          <cell r="Q5356" t="str">
            <v>Y</v>
          </cell>
          <cell r="R5356" t="str">
            <v>Y</v>
          </cell>
        </row>
        <row r="5357">
          <cell r="C5357" t="str">
            <v>Allpahuayo Antbird</v>
          </cell>
          <cell r="D5357" t="str">
            <v>Percnostola arenarum</v>
          </cell>
          <cell r="E5357" t="str">
            <v>Isler, Alvarez Alonso, Isler &amp; Whitney, 2001</v>
          </cell>
          <cell r="F5357" t="str">
            <v>R</v>
          </cell>
          <cell r="G5357" t="str">
            <v>VU</v>
          </cell>
          <cell r="P5357" t="str">
            <v>Y</v>
          </cell>
        </row>
        <row r="5358">
          <cell r="C5358" t="str">
            <v>White-lined Antbird</v>
          </cell>
          <cell r="D5358" t="str">
            <v>Percnostola lophotes</v>
          </cell>
          <cell r="E5358" t="str">
            <v>Hellmayr &amp; Seilern, 1914</v>
          </cell>
          <cell r="F5358" t="str">
            <v>R</v>
          </cell>
          <cell r="G5358" t="str">
            <v>LC</v>
          </cell>
          <cell r="P5358" t="str">
            <v>Y</v>
          </cell>
          <cell r="Q5358" t="str">
            <v>Y</v>
          </cell>
          <cell r="R5358" t="str">
            <v>Y</v>
          </cell>
        </row>
        <row r="5359">
          <cell r="C5359" t="str">
            <v>Slate-coloured Antbird</v>
          </cell>
          <cell r="D5359" t="str">
            <v>Schistocichla schistacea</v>
          </cell>
          <cell r="E5359" t="str">
            <v>(Sclater, 1858)</v>
          </cell>
          <cell r="F5359" t="str">
            <v>R</v>
          </cell>
          <cell r="G5359" t="str">
            <v>LC</v>
          </cell>
          <cell r="P5359" t="str">
            <v>Y</v>
          </cell>
          <cell r="Q5359" t="str">
            <v>Y</v>
          </cell>
          <cell r="R5359" t="str">
            <v>Y</v>
          </cell>
          <cell r="V5359" t="str">
            <v>Percnostola schistacea (10); Percnostola schistacea (11)</v>
          </cell>
          <cell r="W5359" t="str">
            <v>Slate-colored Antbird (9); Slate-colored Antbird (10); Slate-colored Antbird (11); Slate-colored Antbird (15)</v>
          </cell>
        </row>
        <row r="5360">
          <cell r="D5360" t="str">
            <v>Schistocichla leucostigma</v>
          </cell>
          <cell r="E5360" t="str">
            <v>Pelzeln, 1868</v>
          </cell>
          <cell r="F5360" t="str">
            <v>NR</v>
          </cell>
          <cell r="G5360" t="str">
            <v>NR</v>
          </cell>
          <cell r="Q5360" t="str">
            <v>Y</v>
          </cell>
          <cell r="R5360" t="str">
            <v>Y</v>
          </cell>
          <cell r="V5360" t="str">
            <v>Percnostola leucostigma (10); Percnostola leucostigma (11)</v>
          </cell>
          <cell r="X5360" t="str">
            <v>Schistocichla leucostigma (Sibley and Monroe 1990, 1993) has been split into S. leucostigma and S. saturata following SACC (2006).</v>
          </cell>
        </row>
        <row r="5361">
          <cell r="D5361" t="str">
            <v>Schistocichla leucostigma</v>
          </cell>
          <cell r="E5361" t="str">
            <v>Pelzeln, 1868</v>
          </cell>
          <cell r="F5361" t="str">
            <v>NR</v>
          </cell>
          <cell r="G5361" t="str">
            <v>NR</v>
          </cell>
          <cell r="X5361" t="str">
            <v>Schistocichla leucostigma (Sibley and Monroe 1990, 1993) has been split into S. leucostigma and S. saturata following SACC (2006). Schistocichla leucostigma (SACC 2005 + updates) has been split into S. leucostigma, S. humaythae, S. brunneiceps and S. rufifacies following SACC (2007).</v>
          </cell>
        </row>
        <row r="5362">
          <cell r="C5362" t="str">
            <v>Spot-winged Antbird</v>
          </cell>
          <cell r="D5362" t="str">
            <v>Schistocichla leucostigma</v>
          </cell>
          <cell r="E5362" t="str">
            <v>Pelzeln, 1868</v>
          </cell>
          <cell r="F5362" t="str">
            <v>R</v>
          </cell>
          <cell r="G5362" t="str">
            <v>LC</v>
          </cell>
          <cell r="P5362" t="str">
            <v>Y</v>
          </cell>
          <cell r="X5362" t="str">
            <v>Schistocichla leucostigma (SACC 2005 + updates) has been split into S. leucostigma, S. humaythae, S. brunneiceps and S. rufifacies following SACC (2007).</v>
          </cell>
        </row>
        <row r="5363">
          <cell r="C5363" t="str">
            <v>Brownish-headed Antbird</v>
          </cell>
          <cell r="D5363" t="str">
            <v>Schistocichla brunneiceps</v>
          </cell>
          <cell r="E5363" t="str">
            <v>Zimmer, 1931</v>
          </cell>
          <cell r="F5363" t="str">
            <v>R</v>
          </cell>
          <cell r="G5363" t="str">
            <v>LC</v>
          </cell>
          <cell r="P5363" t="str">
            <v>Y</v>
          </cell>
          <cell r="X5363" t="str">
            <v>Schistocichla leucostigma (SACC 2005 + updates) has been split into S. leucostigma, S. humaythae, S. brunneiceps and S. rufifacies following SACC (2007).</v>
          </cell>
        </row>
        <row r="5364">
          <cell r="C5364" t="str">
            <v>Rufous-faced Antbird</v>
          </cell>
          <cell r="D5364" t="str">
            <v>Schistocichla rufifacies</v>
          </cell>
          <cell r="E5364" t="str">
            <v>Hellmayr, 1929</v>
          </cell>
          <cell r="F5364" t="str">
            <v>R</v>
          </cell>
          <cell r="G5364" t="str">
            <v>LC</v>
          </cell>
          <cell r="P5364" t="str">
            <v>Y</v>
          </cell>
          <cell r="X5364" t="str">
            <v>Schistocichla leucostigma (SACC 2005 + updates) has been split into S. leucostigma, S. humaythae, S. brunneiceps and S. rufifacies following SACC (2007).</v>
          </cell>
        </row>
        <row r="5365">
          <cell r="C5365" t="str">
            <v>Humaita Antbird</v>
          </cell>
          <cell r="D5365" t="str">
            <v>Schistocichla humaythae</v>
          </cell>
          <cell r="E5365" t="str">
            <v>(Hellmayr, 1907)</v>
          </cell>
          <cell r="F5365" t="str">
            <v>R</v>
          </cell>
          <cell r="G5365" t="str">
            <v>LC</v>
          </cell>
          <cell r="P5365" t="str">
            <v>Y</v>
          </cell>
          <cell r="X5365" t="str">
            <v>Schistocichla leucostigma (SACC 2005 + updates) has been split into S. leucostigma, S. humaythae, S. brunneiceps and S. rufifacies following SACC (2007).</v>
          </cell>
        </row>
        <row r="5366">
          <cell r="C5366" t="str">
            <v>Roraiman Antbird</v>
          </cell>
          <cell r="D5366" t="str">
            <v>Schistocichla saturata</v>
          </cell>
          <cell r="E5366" t="str">
            <v>(Salvin, 1885)</v>
          </cell>
          <cell r="F5366" t="str">
            <v>R</v>
          </cell>
          <cell r="G5366" t="str">
            <v>LC</v>
          </cell>
          <cell r="P5366" t="str">
            <v>Y</v>
          </cell>
          <cell r="X5366" t="str">
            <v>Schistocichla leucostigma (Sibley and Monroe 1990, 1993) has been split into S. leucostigma and S. saturata following SACC (2006).</v>
          </cell>
        </row>
        <row r="5367">
          <cell r="C5367" t="str">
            <v>Caura Antbird</v>
          </cell>
          <cell r="D5367" t="str">
            <v>Schistocichla caurensis</v>
          </cell>
          <cell r="E5367" t="str">
            <v>(Hellmayr, 1906)</v>
          </cell>
          <cell r="F5367" t="str">
            <v>R</v>
          </cell>
          <cell r="G5367" t="str">
            <v>LC</v>
          </cell>
          <cell r="P5367" t="str">
            <v>Y</v>
          </cell>
          <cell r="Q5367" t="str">
            <v>Y</v>
          </cell>
          <cell r="R5367" t="str">
            <v>Y</v>
          </cell>
          <cell r="V5367" t="str">
            <v>Percnostola caurensis (10); Percnostola caurensis (11)</v>
          </cell>
        </row>
        <row r="5368">
          <cell r="C5368" t="str">
            <v>Stub-tailed Antbird</v>
          </cell>
          <cell r="D5368" t="str">
            <v>Myrmeciza berlepschi</v>
          </cell>
          <cell r="E5368" t="str">
            <v>(Hartert, 1898)</v>
          </cell>
          <cell r="F5368" t="str">
            <v>R</v>
          </cell>
          <cell r="G5368" t="str">
            <v>LC</v>
          </cell>
          <cell r="P5368" t="str">
            <v>Y</v>
          </cell>
          <cell r="Q5368" t="str">
            <v>Y</v>
          </cell>
          <cell r="R5368" t="str">
            <v>Y</v>
          </cell>
          <cell r="V5368" t="str">
            <v>Sipia berlepschi (11)</v>
          </cell>
        </row>
        <row r="5369">
          <cell r="C5369" t="str">
            <v>Esmeraldas Antbird</v>
          </cell>
          <cell r="D5369" t="str">
            <v>Myrmeciza nigricauda</v>
          </cell>
          <cell r="E5369" t="str">
            <v>Salvin &amp; Godman, 1892</v>
          </cell>
          <cell r="F5369" t="str">
            <v>R</v>
          </cell>
          <cell r="G5369" t="str">
            <v>LC</v>
          </cell>
          <cell r="P5369" t="str">
            <v>Y</v>
          </cell>
          <cell r="Q5369" t="str">
            <v>Y</v>
          </cell>
          <cell r="R5369" t="str">
            <v>Y</v>
          </cell>
          <cell r="V5369" t="str">
            <v>Sipia nigricauda (11)</v>
          </cell>
        </row>
        <row r="5370">
          <cell r="C5370" t="str">
            <v>White-bellied Antbird</v>
          </cell>
          <cell r="D5370" t="str">
            <v>Myrmeciza longipes</v>
          </cell>
          <cell r="E5370" t="str">
            <v>(Swainson, 1825)</v>
          </cell>
          <cell r="F5370" t="str">
            <v>R</v>
          </cell>
          <cell r="G5370" t="str">
            <v>LC</v>
          </cell>
          <cell r="I5370" t="str">
            <v>Y</v>
          </cell>
          <cell r="P5370" t="str">
            <v>Y</v>
          </cell>
          <cell r="Q5370" t="str">
            <v>Y</v>
          </cell>
          <cell r="R5370" t="str">
            <v>Y</v>
          </cell>
        </row>
        <row r="5371">
          <cell r="C5371" t="str">
            <v>Chestnut-backed Antbird</v>
          </cell>
          <cell r="D5371" t="str">
            <v>Myrmeciza exsul</v>
          </cell>
          <cell r="E5371" t="str">
            <v>Sclater, 1859</v>
          </cell>
          <cell r="F5371" t="str">
            <v>R</v>
          </cell>
          <cell r="G5371" t="str">
            <v>LC</v>
          </cell>
          <cell r="I5371" t="str">
            <v>Y</v>
          </cell>
          <cell r="P5371" t="str">
            <v>Y</v>
          </cell>
          <cell r="Q5371" t="str">
            <v>Y</v>
          </cell>
          <cell r="R5371" t="str">
            <v>Y</v>
          </cell>
        </row>
        <row r="5372">
          <cell r="C5372" t="str">
            <v>Ferruginous-backed Antbird</v>
          </cell>
          <cell r="D5372" t="str">
            <v>Myrmeciza ferruginea</v>
          </cell>
          <cell r="E5372" t="str">
            <v>(Müller, 1776)</v>
          </cell>
          <cell r="F5372" t="str">
            <v>R</v>
          </cell>
          <cell r="G5372" t="str">
            <v>LC</v>
          </cell>
          <cell r="P5372" t="str">
            <v>Y</v>
          </cell>
          <cell r="Q5372" t="str">
            <v>Y</v>
          </cell>
          <cell r="R5372" t="str">
            <v>Y</v>
          </cell>
        </row>
        <row r="5373">
          <cell r="C5373" t="str">
            <v>Scalloped Antbird</v>
          </cell>
          <cell r="D5373" t="str">
            <v>Myrmeciza ruficauda</v>
          </cell>
          <cell r="E5373" t="str">
            <v>(Wied, 1831)</v>
          </cell>
          <cell r="F5373" t="str">
            <v>R</v>
          </cell>
          <cell r="G5373" t="str">
            <v>EN</v>
          </cell>
          <cell r="P5373" t="str">
            <v>Y</v>
          </cell>
          <cell r="Q5373" t="str">
            <v>Y</v>
          </cell>
          <cell r="R5373" t="str">
            <v>Y</v>
          </cell>
        </row>
        <row r="5374">
          <cell r="C5374" t="str">
            <v>White-bibbed Antbird</v>
          </cell>
          <cell r="D5374" t="str">
            <v>Myrmeciza loricata</v>
          </cell>
          <cell r="E5374" t="str">
            <v>(Lichtenstein, 1823)</v>
          </cell>
          <cell r="F5374" t="str">
            <v>R</v>
          </cell>
          <cell r="G5374" t="str">
            <v>LC</v>
          </cell>
          <cell r="P5374" t="str">
            <v>Y</v>
          </cell>
          <cell r="Q5374" t="str">
            <v>Y</v>
          </cell>
          <cell r="R5374" t="str">
            <v>Y</v>
          </cell>
        </row>
        <row r="5375">
          <cell r="C5375" t="str">
            <v>Squamate Antbird</v>
          </cell>
          <cell r="D5375" t="str">
            <v>Myrmeciza squamosa</v>
          </cell>
          <cell r="E5375" t="str">
            <v>Pelzeln, 1868</v>
          </cell>
          <cell r="F5375" t="str">
            <v>R</v>
          </cell>
          <cell r="G5375" t="str">
            <v>LC</v>
          </cell>
          <cell r="P5375" t="str">
            <v>Y</v>
          </cell>
          <cell r="Q5375" t="str">
            <v>Y</v>
          </cell>
          <cell r="R5375" t="str">
            <v>Y</v>
          </cell>
        </row>
        <row r="5376">
          <cell r="C5376" t="str">
            <v>Dull-mantled Antbird</v>
          </cell>
          <cell r="D5376" t="str">
            <v>Myrmeciza laemosticta</v>
          </cell>
          <cell r="E5376" t="str">
            <v>Salvin, 1865</v>
          </cell>
          <cell r="F5376" t="str">
            <v>R</v>
          </cell>
          <cell r="G5376" t="str">
            <v>LC</v>
          </cell>
          <cell r="I5376" t="str">
            <v>Y</v>
          </cell>
          <cell r="P5376" t="str">
            <v>Y</v>
          </cell>
          <cell r="Q5376" t="str">
            <v>Y</v>
          </cell>
          <cell r="R5376" t="str">
            <v>Y</v>
          </cell>
        </row>
        <row r="5377">
          <cell r="C5377" t="str">
            <v>Yapacana Antbird</v>
          </cell>
          <cell r="D5377" t="str">
            <v>Myrmeciza disjuncta</v>
          </cell>
          <cell r="E5377" t="str">
            <v>Friedmann, 1945</v>
          </cell>
          <cell r="F5377" t="str">
            <v>R</v>
          </cell>
          <cell r="G5377" t="str">
            <v>LC</v>
          </cell>
          <cell r="P5377" t="str">
            <v>Y</v>
          </cell>
          <cell r="Q5377" t="str">
            <v>Y</v>
          </cell>
          <cell r="R5377" t="str">
            <v>Y</v>
          </cell>
        </row>
        <row r="5378">
          <cell r="C5378" t="str">
            <v>Grey-bellied Antbird</v>
          </cell>
          <cell r="D5378" t="str">
            <v>Myrmeciza pelzelni</v>
          </cell>
          <cell r="E5378" t="str">
            <v>Sclater, 1890</v>
          </cell>
          <cell r="F5378" t="str">
            <v>R</v>
          </cell>
          <cell r="G5378" t="str">
            <v>LC</v>
          </cell>
          <cell r="P5378" t="str">
            <v>Y</v>
          </cell>
          <cell r="Q5378" t="str">
            <v>Y</v>
          </cell>
          <cell r="R5378" t="str">
            <v>Y</v>
          </cell>
          <cell r="W5378" t="str">
            <v>Gray-bellied Antbird (9)</v>
          </cell>
        </row>
        <row r="5379">
          <cell r="D5379" t="str">
            <v>Myrmeciza hemimelaena</v>
          </cell>
          <cell r="E5379" t="str">
            <v>Sclater, 1857</v>
          </cell>
          <cell r="F5379" t="str">
            <v>NR</v>
          </cell>
          <cell r="G5379" t="str">
            <v>NR</v>
          </cell>
          <cell r="Q5379" t="str">
            <v>Y</v>
          </cell>
          <cell r="R5379" t="str">
            <v>Y</v>
          </cell>
          <cell r="X5379" t="str">
            <v>Myrmeciza hemimelaena (Sibley and Monroe 1990, 1993) has been split into M. hemimelaena and M. castanea following SACC (2005).</v>
          </cell>
        </row>
        <row r="5380">
          <cell r="C5380" t="str">
            <v>Chestnut-tailed Antbird</v>
          </cell>
          <cell r="D5380" t="str">
            <v>Myrmeciza hemimelaena</v>
          </cell>
          <cell r="E5380" t="str">
            <v>Sclater, 1857</v>
          </cell>
          <cell r="F5380" t="str">
            <v>R</v>
          </cell>
          <cell r="G5380" t="str">
            <v>LC</v>
          </cell>
          <cell r="P5380" t="str">
            <v>Y</v>
          </cell>
          <cell r="W5380" t="str">
            <v>Southern Chestnut-tailed Antbird (15)</v>
          </cell>
          <cell r="X5380" t="str">
            <v>Myrmeciza hemimelaena (Sibley and Monroe 1990, 1993) has been split into M. hemimelaena and M. castanea following SACC (2005).</v>
          </cell>
        </row>
        <row r="5381">
          <cell r="C5381" t="str">
            <v>Zimmer's Antbird</v>
          </cell>
          <cell r="D5381" t="str">
            <v>Myrmeciza castanea</v>
          </cell>
          <cell r="E5381" t="str">
            <v>Zimmer, 1932</v>
          </cell>
          <cell r="F5381" t="str">
            <v>R</v>
          </cell>
          <cell r="G5381" t="str">
            <v>LC</v>
          </cell>
          <cell r="P5381" t="str">
            <v>Y</v>
          </cell>
          <cell r="W5381" t="str">
            <v>Northern Chestnut-tailed Antbird (15)</v>
          </cell>
          <cell r="X5381" t="str">
            <v>Myrmeciza hemimelaena (Sibley and Monroe 1990, 1993) has been split into M. hemimelaena and M. castanea following SACC (2005).</v>
          </cell>
        </row>
        <row r="5382">
          <cell r="C5382" t="str">
            <v>Plumbeous Antbird</v>
          </cell>
          <cell r="D5382" t="str">
            <v>Myrmeciza hyperythra</v>
          </cell>
          <cell r="E5382" t="str">
            <v>(Sclater, 1855)</v>
          </cell>
          <cell r="F5382" t="str">
            <v>R</v>
          </cell>
          <cell r="G5382" t="str">
            <v>LC</v>
          </cell>
          <cell r="P5382" t="str">
            <v>Y</v>
          </cell>
          <cell r="Q5382" t="str">
            <v>Y</v>
          </cell>
          <cell r="R5382" t="str">
            <v>Y</v>
          </cell>
        </row>
        <row r="5383">
          <cell r="C5383" t="str">
            <v>White-shouldered Antbird</v>
          </cell>
          <cell r="D5383" t="str">
            <v>Myrmeciza melanoceps</v>
          </cell>
          <cell r="E5383" t="str">
            <v>(Spix, 1825)</v>
          </cell>
          <cell r="F5383" t="str">
            <v>R</v>
          </cell>
          <cell r="G5383" t="str">
            <v>LC</v>
          </cell>
          <cell r="P5383" t="str">
            <v>Y</v>
          </cell>
          <cell r="Q5383" t="str">
            <v>Y</v>
          </cell>
          <cell r="R5383" t="str">
            <v>Y</v>
          </cell>
        </row>
        <row r="5384">
          <cell r="C5384" t="str">
            <v>Goeldi's Antbird</v>
          </cell>
          <cell r="D5384" t="str">
            <v>Myrmeciza goeldii</v>
          </cell>
          <cell r="E5384" t="str">
            <v>Snethlage, 1908</v>
          </cell>
          <cell r="F5384" t="str">
            <v>R</v>
          </cell>
          <cell r="G5384" t="str">
            <v>LC</v>
          </cell>
          <cell r="P5384" t="str">
            <v>Y</v>
          </cell>
          <cell r="Q5384" t="str">
            <v>Y</v>
          </cell>
          <cell r="R5384" t="str">
            <v>Y</v>
          </cell>
        </row>
        <row r="5385">
          <cell r="C5385" t="str">
            <v>Sooty Antbird</v>
          </cell>
          <cell r="D5385" t="str">
            <v>Myrmeciza fortis</v>
          </cell>
          <cell r="E5385" t="str">
            <v>(Sclater &amp; Salvin, 1868)</v>
          </cell>
          <cell r="F5385" t="str">
            <v>R</v>
          </cell>
          <cell r="G5385" t="str">
            <v>LC</v>
          </cell>
          <cell r="P5385" t="str">
            <v>Y</v>
          </cell>
          <cell r="Q5385" t="str">
            <v>Y</v>
          </cell>
          <cell r="R5385" t="str">
            <v>Y</v>
          </cell>
        </row>
        <row r="5386">
          <cell r="C5386" t="str">
            <v>Immaculate Antbird</v>
          </cell>
          <cell r="D5386" t="str">
            <v>Myrmeciza immaculata</v>
          </cell>
          <cell r="E5386" t="str">
            <v>(Lafresnaye, 1845)</v>
          </cell>
          <cell r="F5386" t="str">
            <v>R</v>
          </cell>
          <cell r="G5386" t="str">
            <v>LC</v>
          </cell>
          <cell r="I5386" t="str">
            <v>Y</v>
          </cell>
          <cell r="P5386" t="str">
            <v>Y</v>
          </cell>
          <cell r="Q5386" t="str">
            <v>Y</v>
          </cell>
          <cell r="R5386" t="str">
            <v>Y</v>
          </cell>
        </row>
        <row r="5387">
          <cell r="C5387" t="str">
            <v>Grey-headed Antbird</v>
          </cell>
          <cell r="D5387" t="str">
            <v>Myrmeciza griseiceps</v>
          </cell>
          <cell r="E5387" t="str">
            <v>(Chapman, 1923)</v>
          </cell>
          <cell r="F5387" t="str">
            <v>R</v>
          </cell>
          <cell r="G5387" t="str">
            <v>VU</v>
          </cell>
          <cell r="P5387" t="str">
            <v>Y</v>
          </cell>
          <cell r="Q5387" t="str">
            <v>Y</v>
          </cell>
          <cell r="R5387" t="str">
            <v>Y</v>
          </cell>
          <cell r="W5387" t="str">
            <v>Gray-headed Antbird (9)</v>
          </cell>
        </row>
        <row r="5388">
          <cell r="C5388" t="str">
            <v>Black-throated Antbird</v>
          </cell>
          <cell r="D5388" t="str">
            <v>Myrmeciza atrothorax</v>
          </cell>
          <cell r="E5388" t="str">
            <v>(Boddaert, 1783)</v>
          </cell>
          <cell r="F5388" t="str">
            <v>R</v>
          </cell>
          <cell r="G5388" t="str">
            <v>LC</v>
          </cell>
          <cell r="P5388" t="str">
            <v>Y</v>
          </cell>
          <cell r="Q5388" t="str">
            <v>Y</v>
          </cell>
          <cell r="R5388" t="str">
            <v>Y</v>
          </cell>
          <cell r="X5388" t="str">
            <v>Myrmeciza stictothorax (Meyer de Schauensee 1982) is now considered a subspecies of M. atrothorax following Sibley and Monroe (1990, 1993).</v>
          </cell>
        </row>
        <row r="5389">
          <cell r="D5389" t="str">
            <v>Myrmeciza stictothorax</v>
          </cell>
          <cell r="E5389" t="str">
            <v>(Todd) 1927</v>
          </cell>
          <cell r="F5389" t="str">
            <v>NR</v>
          </cell>
          <cell r="G5389" t="str">
            <v>NR</v>
          </cell>
          <cell r="Q5389" t="str">
            <v>Y</v>
          </cell>
          <cell r="T5389" t="str">
            <v>Y</v>
          </cell>
          <cell r="U5389" t="str">
            <v>Meyer de Schauensee (1982)</v>
          </cell>
          <cell r="X5389" t="str">
            <v>Myrmeciza stictothorax (Meyer de Schauensee 1982) is now considered a subspecies of M. atrothorax following Sibley and Monroe (1990, 1993).</v>
          </cell>
        </row>
        <row r="5390">
          <cell r="C5390" t="str">
            <v>Wing-banded Antbird</v>
          </cell>
          <cell r="D5390" t="str">
            <v>Myrmornis torquata</v>
          </cell>
          <cell r="E5390" t="str">
            <v>(Boddaert, 1783)</v>
          </cell>
          <cell r="F5390" t="str">
            <v>R</v>
          </cell>
          <cell r="G5390" t="str">
            <v>LC</v>
          </cell>
          <cell r="I5390" t="str">
            <v>Y</v>
          </cell>
          <cell r="P5390" t="str">
            <v>Y</v>
          </cell>
          <cell r="Q5390" t="str">
            <v>Y</v>
          </cell>
          <cell r="R5390" t="str">
            <v>Y</v>
          </cell>
          <cell r="X5390" t="str">
            <v>Myrmornis stictoptera, previously treated as a species in Collar and Andrew (1988), is now considered a subspecies of M. torquata following Sibley and Monroe (1990, 1993).</v>
          </cell>
        </row>
        <row r="5391">
          <cell r="D5391" t="str">
            <v>Myrmornis stictoptera</v>
          </cell>
          <cell r="E5391" t="str">
            <v>(Salvin, 1893)</v>
          </cell>
          <cell r="F5391" t="str">
            <v>NR</v>
          </cell>
          <cell r="G5391" t="str">
            <v>NR</v>
          </cell>
          <cell r="T5391" t="str">
            <v>Y</v>
          </cell>
          <cell r="U5391" t="str">
            <v>Collar and Andrew (1988)</v>
          </cell>
          <cell r="X5391" t="str">
            <v>Myrmornis stictoptera, previously treated as a species in Collar and Andrew (1988), is now considered a subspecies of M. torquata following Sibley and Monroe (1990, 1993).</v>
          </cell>
        </row>
        <row r="5392">
          <cell r="C5392" t="str">
            <v>White-plumed Antbird</v>
          </cell>
          <cell r="D5392" t="str">
            <v>Pithys albifrons</v>
          </cell>
          <cell r="E5392" t="str">
            <v>(Linnaeus, 1766)</v>
          </cell>
          <cell r="F5392" t="str">
            <v>R</v>
          </cell>
          <cell r="G5392" t="str">
            <v>LC</v>
          </cell>
          <cell r="P5392" t="str">
            <v>Y</v>
          </cell>
          <cell r="Q5392" t="str">
            <v>Y</v>
          </cell>
          <cell r="R5392" t="str">
            <v>Y</v>
          </cell>
        </row>
        <row r="5393">
          <cell r="C5393" t="str">
            <v>White-masked Antbird</v>
          </cell>
          <cell r="D5393" t="str">
            <v>Pithys castaneus</v>
          </cell>
          <cell r="E5393" t="str">
            <v>Berlioz, 1938</v>
          </cell>
          <cell r="F5393" t="str">
            <v>R</v>
          </cell>
          <cell r="G5393" t="str">
            <v>NT</v>
          </cell>
          <cell r="P5393" t="str">
            <v>Y</v>
          </cell>
          <cell r="Q5393" t="str">
            <v>Y</v>
          </cell>
          <cell r="R5393" t="str">
            <v>Y</v>
          </cell>
          <cell r="V5393" t="str">
            <v>Pithys castanea (10); Pithys castanea (11)</v>
          </cell>
          <cell r="X5393" t="str">
            <v>Gender agreement of species name follows David and Gosselin (2002b).</v>
          </cell>
        </row>
        <row r="5394">
          <cell r="C5394" t="str">
            <v>Rufous-throated Antbird</v>
          </cell>
          <cell r="D5394" t="str">
            <v>Gymnopithys rufigula</v>
          </cell>
          <cell r="E5394" t="str">
            <v>(Boddaert, 1783)</v>
          </cell>
          <cell r="F5394" t="str">
            <v>R</v>
          </cell>
          <cell r="G5394" t="str">
            <v>LC</v>
          </cell>
          <cell r="P5394" t="str">
            <v>Y</v>
          </cell>
          <cell r="Q5394" t="str">
            <v>Y</v>
          </cell>
          <cell r="R5394" t="str">
            <v>Y</v>
          </cell>
        </row>
        <row r="5395">
          <cell r="D5395" t="str">
            <v>Gymnopithys bicolor</v>
          </cell>
          <cell r="E5395" t="str">
            <v>(Lawrence, 1863)</v>
          </cell>
          <cell r="F5395" t="str">
            <v>NR</v>
          </cell>
          <cell r="G5395" t="str">
            <v>NR</v>
          </cell>
          <cell r="Q5395" t="str">
            <v>Y</v>
          </cell>
          <cell r="X5395" t="str">
            <v>Gymnopithys leucaspis and G. bicolor (Sibley and Monroe 1990, 1993) have been lumped into G. leucaspis following AOU (1998).</v>
          </cell>
        </row>
        <row r="5396">
          <cell r="D5396" t="str">
            <v>Gymnopithys leucaspis</v>
          </cell>
          <cell r="E5396" t="str">
            <v>(Sclater, 1855)</v>
          </cell>
          <cell r="F5396" t="str">
            <v>NR</v>
          </cell>
          <cell r="G5396" t="str">
            <v>NR</v>
          </cell>
          <cell r="Q5396" t="str">
            <v>Y</v>
          </cell>
          <cell r="X5396" t="str">
            <v>Gymnopithys leucaspis and G. bicolor (Sibley and Monroe 1990, 1993) have been lumped into G. leucaspis following AOU (1998).</v>
          </cell>
        </row>
        <row r="5397">
          <cell r="C5397" t="str">
            <v>Bicoloured Antbird</v>
          </cell>
          <cell r="D5397" t="str">
            <v>Gymnopithys leucaspis</v>
          </cell>
          <cell r="E5397" t="str">
            <v>(Sclater, 1855)</v>
          </cell>
          <cell r="F5397" t="str">
            <v>R</v>
          </cell>
          <cell r="G5397" t="str">
            <v>LC</v>
          </cell>
          <cell r="I5397" t="str">
            <v>Y</v>
          </cell>
          <cell r="P5397" t="str">
            <v>Y</v>
          </cell>
          <cell r="R5397" t="str">
            <v>Y</v>
          </cell>
          <cell r="W5397" t="str">
            <v>Bicolored Antbird (2); Bicolored Antbird (9); White-cheeked Antbird (11); Bicolored Antbird (15)</v>
          </cell>
          <cell r="X5397" t="str">
            <v>Gymnopithys leucaspis and G. bicolor (Sibley and Monroe 1990, 1993) have been lumped into G. leucaspis following AOU (1998).</v>
          </cell>
        </row>
        <row r="5398">
          <cell r="C5398" t="str">
            <v>Lunulated Antbird</v>
          </cell>
          <cell r="D5398" t="str">
            <v>Gymnopithys lunulatus</v>
          </cell>
          <cell r="E5398" t="str">
            <v>(Sclater &amp; Salvin, 1873)</v>
          </cell>
          <cell r="F5398" t="str">
            <v>R</v>
          </cell>
          <cell r="G5398" t="str">
            <v>LC</v>
          </cell>
          <cell r="P5398" t="str">
            <v>Y</v>
          </cell>
          <cell r="Q5398" t="str">
            <v>Y</v>
          </cell>
          <cell r="R5398" t="str">
            <v>Y</v>
          </cell>
          <cell r="V5398" t="str">
            <v>Gymnopithys lunulata (10); Gymnopithys lunulata (11)</v>
          </cell>
          <cell r="X5398" t="str">
            <v>Gender agreement of species name follows David and Gosselin (2002b).</v>
          </cell>
        </row>
        <row r="5399">
          <cell r="C5399" t="str">
            <v>White-throated Antbird</v>
          </cell>
          <cell r="D5399" t="str">
            <v>Gymnopithys salvini</v>
          </cell>
          <cell r="E5399" t="str">
            <v>(Berlepsch, 1901)</v>
          </cell>
          <cell r="F5399" t="str">
            <v>R</v>
          </cell>
          <cell r="G5399" t="str">
            <v>LC</v>
          </cell>
          <cell r="P5399" t="str">
            <v>Y</v>
          </cell>
          <cell r="Q5399" t="str">
            <v>Y</v>
          </cell>
          <cell r="R5399" t="str">
            <v>Y</v>
          </cell>
        </row>
        <row r="5400">
          <cell r="C5400" t="str">
            <v>Hairy-crested Antbird</v>
          </cell>
          <cell r="D5400" t="str">
            <v>Rhegmatorhina melanosticta</v>
          </cell>
          <cell r="E5400" t="str">
            <v>(Sclater &amp; Salvin, 1880)</v>
          </cell>
          <cell r="F5400" t="str">
            <v>R</v>
          </cell>
          <cell r="G5400" t="str">
            <v>LC</v>
          </cell>
          <cell r="P5400" t="str">
            <v>Y</v>
          </cell>
          <cell r="Q5400" t="str">
            <v>Y</v>
          </cell>
          <cell r="R5400" t="str">
            <v>Y</v>
          </cell>
        </row>
        <row r="5401">
          <cell r="C5401" t="str">
            <v>Chestnut-crested Antbird</v>
          </cell>
          <cell r="D5401" t="str">
            <v>Rhegmatorhina cristata</v>
          </cell>
          <cell r="E5401" t="str">
            <v>(Pelzeln, 1868)</v>
          </cell>
          <cell r="F5401" t="str">
            <v>R</v>
          </cell>
          <cell r="G5401" t="str">
            <v>LC</v>
          </cell>
          <cell r="P5401" t="str">
            <v>Y</v>
          </cell>
          <cell r="Q5401" t="str">
            <v>Y</v>
          </cell>
          <cell r="R5401" t="str">
            <v>Y</v>
          </cell>
        </row>
        <row r="5402">
          <cell r="C5402" t="str">
            <v>White-breasted Antbird</v>
          </cell>
          <cell r="D5402" t="str">
            <v>Rhegmatorhina hoffmannsi</v>
          </cell>
          <cell r="E5402" t="str">
            <v>(Hellmayr, 1907)</v>
          </cell>
          <cell r="F5402" t="str">
            <v>R</v>
          </cell>
          <cell r="G5402" t="str">
            <v>LC</v>
          </cell>
          <cell r="P5402" t="str">
            <v>Y</v>
          </cell>
          <cell r="Q5402" t="str">
            <v>Y</v>
          </cell>
          <cell r="R5402" t="str">
            <v>Y</v>
          </cell>
        </row>
        <row r="5403">
          <cell r="C5403" t="str">
            <v>Harlequin Antbird</v>
          </cell>
          <cell r="D5403" t="str">
            <v>Rhegmatorhina berlepschi</v>
          </cell>
          <cell r="E5403" t="str">
            <v>(Snethlage, 1907)</v>
          </cell>
          <cell r="F5403" t="str">
            <v>R</v>
          </cell>
          <cell r="G5403" t="str">
            <v>LC</v>
          </cell>
          <cell r="P5403" t="str">
            <v>Y</v>
          </cell>
          <cell r="Q5403" t="str">
            <v>Y</v>
          </cell>
          <cell r="R5403" t="str">
            <v>Y</v>
          </cell>
        </row>
        <row r="5404">
          <cell r="C5404" t="str">
            <v>Bare-eyed Antbird</v>
          </cell>
          <cell r="D5404" t="str">
            <v>Rhegmatorhina gymnops</v>
          </cell>
          <cell r="E5404" t="str">
            <v>Ridgway, 1888</v>
          </cell>
          <cell r="F5404" t="str">
            <v>R</v>
          </cell>
          <cell r="G5404" t="str">
            <v>LC</v>
          </cell>
          <cell r="P5404" t="str">
            <v>Y</v>
          </cell>
          <cell r="Q5404" t="str">
            <v>Y</v>
          </cell>
          <cell r="R5404" t="str">
            <v>Y</v>
          </cell>
          <cell r="W5404" t="str">
            <v>Santarem Antbird (10); Santarem Antbird (11)</v>
          </cell>
        </row>
        <row r="5405">
          <cell r="C5405" t="str">
            <v>Spotted Antbird</v>
          </cell>
          <cell r="D5405" t="str">
            <v>Hylophylax naevioides</v>
          </cell>
          <cell r="E5405" t="str">
            <v>(Lafresnaye, 1847)</v>
          </cell>
          <cell r="F5405" t="str">
            <v>R</v>
          </cell>
          <cell r="G5405" t="str">
            <v>LC</v>
          </cell>
          <cell r="I5405" t="str">
            <v>Y</v>
          </cell>
          <cell r="P5405" t="str">
            <v>Y</v>
          </cell>
          <cell r="Q5405" t="str">
            <v>Y</v>
          </cell>
          <cell r="R5405" t="str">
            <v>Y</v>
          </cell>
        </row>
        <row r="5406">
          <cell r="C5406" t="str">
            <v>Spot-backed Antbird</v>
          </cell>
          <cell r="D5406" t="str">
            <v>Hylophylax naevius</v>
          </cell>
          <cell r="E5406" t="str">
            <v>(Gmelin, 1789)</v>
          </cell>
          <cell r="F5406" t="str">
            <v>R</v>
          </cell>
          <cell r="G5406" t="str">
            <v>LC</v>
          </cell>
          <cell r="P5406" t="str">
            <v>Y</v>
          </cell>
          <cell r="Q5406" t="str">
            <v>Y</v>
          </cell>
          <cell r="R5406" t="str">
            <v>Y</v>
          </cell>
          <cell r="V5406" t="str">
            <v>Hylophylax naevia (10); Hylophylax naevia (11)</v>
          </cell>
          <cell r="X5406" t="str">
            <v>Gender agreement of species name follows David and Gosselin (2002b).</v>
          </cell>
        </row>
        <row r="5407">
          <cell r="C5407" t="str">
            <v>Dot-backed Antbird</v>
          </cell>
          <cell r="D5407" t="str">
            <v>Hylophylax punctulatus</v>
          </cell>
          <cell r="E5407" t="str">
            <v>(Des Murs, 1856)</v>
          </cell>
          <cell r="F5407" t="str">
            <v>R</v>
          </cell>
          <cell r="G5407" t="str">
            <v>LC</v>
          </cell>
          <cell r="P5407" t="str">
            <v>Y</v>
          </cell>
          <cell r="Q5407" t="str">
            <v>Y</v>
          </cell>
          <cell r="R5407" t="str">
            <v>Y</v>
          </cell>
          <cell r="V5407" t="str">
            <v>Hylophylax punctulata (10); Hylophylax punctulata (11)</v>
          </cell>
          <cell r="X5407" t="str">
            <v>Gender agreement of species name follows David and Gosselin (2002b).</v>
          </cell>
        </row>
        <row r="5408">
          <cell r="C5408" t="str">
            <v>Scale-backed Antbird</v>
          </cell>
          <cell r="D5408" t="str">
            <v>Willisornis poecilinotus</v>
          </cell>
          <cell r="E5408" t="str">
            <v>(Cabanis, 1847)</v>
          </cell>
          <cell r="F5408" t="str">
            <v>R</v>
          </cell>
          <cell r="G5408" t="str">
            <v>LC</v>
          </cell>
          <cell r="P5408" t="str">
            <v>Y</v>
          </cell>
          <cell r="Q5408" t="str">
            <v>Y</v>
          </cell>
          <cell r="R5408" t="str">
            <v>Y</v>
          </cell>
          <cell r="V5408" t="str">
            <v>Hylophylax poecilonota (10); Hylophylax poecilinota (11)</v>
          </cell>
          <cell r="X5408" t="str">
            <v>Gender agreement of species name follows David and Gosselin (2002b). Hylophylax poecilinotus has been removed from the genus Hylophylax and was placed in the genus Dichropogon following SACC (2007). However, Dichropogon Chubb, 1918, is preoccupied by Dichropogon Bezzi, 1910, a genus for Palearctic asilid flies so Agne and Pacheco (2007) proposed the new generic name Willisornis (after Edwin O'Neill Willis) to replace Dichropogon Chubb, 1918. This treatment is adopted following SACC (2008).</v>
          </cell>
        </row>
        <row r="5409">
          <cell r="C5409" t="str">
            <v>Black-spotted Bare-eye</v>
          </cell>
          <cell r="D5409" t="str">
            <v>Phlegopsis nigromaculata</v>
          </cell>
          <cell r="E5409" t="str">
            <v>(D'Orbigny &amp; Lafresnaye, 1837)</v>
          </cell>
          <cell r="F5409" t="str">
            <v>R</v>
          </cell>
          <cell r="G5409" t="str">
            <v>LC</v>
          </cell>
          <cell r="P5409" t="str">
            <v>Y</v>
          </cell>
          <cell r="Q5409" t="str">
            <v>Y</v>
          </cell>
          <cell r="R5409" t="str">
            <v>Y</v>
          </cell>
          <cell r="X5409" t="str">
            <v>Phlegopsis nigromaculata (Sibley and Monroe 1990, 1993) was provisionally split into P. nigromaculata and P. paraensis by Ridgely and Tudor (1994) but this treatment is not adopted following SACC (2005) and a review by the BirdLife Taxonomic Working Group. Phlegopsis barringeri (Sibley and Monroe 1990, 1993) is considered a hybrid between P. erythroptera and P. nigromaculata following SACC (2005).</v>
          </cell>
        </row>
        <row r="5410">
          <cell r="D5410" t="str">
            <v>Phlegopsis paraensis</v>
          </cell>
          <cell r="E5410" t="str">
            <v>Hellmayr, 1904</v>
          </cell>
          <cell r="F5410" t="str">
            <v>NR</v>
          </cell>
          <cell r="G5410" t="str">
            <v>NR</v>
          </cell>
          <cell r="T5410" t="str">
            <v>Y</v>
          </cell>
          <cell r="U5410" t="str">
            <v>Ridgely and Tudor (1994)</v>
          </cell>
          <cell r="X5410" t="str">
            <v xml:space="preserve">Phlegopsis nigromaculata (Sibley and Monroe 1990, 1993) was provisionally split into P. nigromaculata and P. paraensis by Ridgely and Tudor (1994) but this treatment is not adopted following SACC (2005) and a review by the BirdLife Taxonomic Working Group. </v>
          </cell>
        </row>
        <row r="5411">
          <cell r="D5411" t="str">
            <v>Phlegopsis barringeri</v>
          </cell>
          <cell r="E5411" t="str">
            <v>Meyer de Schauensee, 1951</v>
          </cell>
          <cell r="F5411" t="str">
            <v>NR</v>
          </cell>
          <cell r="G5411" t="str">
            <v>NR</v>
          </cell>
          <cell r="Q5411" t="str">
            <v>Y</v>
          </cell>
          <cell r="X5411" t="str">
            <v>Phlegopsis barringeri (Sibley and Monroe 1990, 1993) is considered a hybrid between P. erythroptera and P. nigromaculata following SACC (2005).</v>
          </cell>
        </row>
        <row r="5412">
          <cell r="C5412" t="str">
            <v>Reddish-winged Bare-eye</v>
          </cell>
          <cell r="D5412" t="str">
            <v>Phlegopsis erythroptera</v>
          </cell>
          <cell r="E5412" t="str">
            <v>(Gould, 1855)</v>
          </cell>
          <cell r="F5412" t="str">
            <v>R</v>
          </cell>
          <cell r="G5412" t="str">
            <v>LC</v>
          </cell>
          <cell r="P5412" t="str">
            <v>Y</v>
          </cell>
          <cell r="Q5412" t="str">
            <v>Y</v>
          </cell>
          <cell r="R5412" t="str">
            <v>Y</v>
          </cell>
          <cell r="X5412" t="str">
            <v>Phlegopsis barringeri (Sibley and Monroe 1990, 1993) is considered a hybrid between P. erythroptera and P. nigromaculata following SACC (2005).</v>
          </cell>
        </row>
        <row r="5413">
          <cell r="C5413" t="str">
            <v>Ocellated Antbird</v>
          </cell>
          <cell r="D5413" t="str">
            <v>Phaenostictus mcleannani</v>
          </cell>
          <cell r="E5413" t="str">
            <v>(Lawrence, 1860)</v>
          </cell>
          <cell r="F5413" t="str">
            <v>R</v>
          </cell>
          <cell r="G5413" t="str">
            <v>LC</v>
          </cell>
          <cell r="I5413" t="str">
            <v>Y</v>
          </cell>
          <cell r="P5413" t="str">
            <v>Y</v>
          </cell>
          <cell r="Q5413" t="str">
            <v>Y</v>
          </cell>
          <cell r="R5413" t="str">
            <v>Y</v>
          </cell>
        </row>
        <row r="5414">
          <cell r="C5414" t="str">
            <v>Rufous Gnateater</v>
          </cell>
          <cell r="D5414" t="str">
            <v>Conopophaga lineata</v>
          </cell>
          <cell r="E5414" t="str">
            <v>(Wied, 1831)</v>
          </cell>
          <cell r="F5414" t="str">
            <v>R</v>
          </cell>
          <cell r="G5414" t="str">
            <v>LC</v>
          </cell>
          <cell r="P5414" t="str">
            <v>Y</v>
          </cell>
          <cell r="Q5414" t="str">
            <v>Y</v>
          </cell>
          <cell r="X5414" t="str">
            <v>Conopophaga lineata (Sibley and Monroe 1990, 1993) was provisionally split into C. lineata and C. cearae following Ridgely and Tudor (1994), and this treatment adopted by Stotz et al. (1996), but vocal evidence and clearer evaluation of the distribution is required before this treatment is adopted by the BirdLife Taxonomic Working Group.</v>
          </cell>
        </row>
        <row r="5415">
          <cell r="D5415" t="str">
            <v>Conopophaga lineata</v>
          </cell>
          <cell r="E5415" t="str">
            <v>(Wied, 1831)</v>
          </cell>
          <cell r="F5415" t="str">
            <v>NR</v>
          </cell>
          <cell r="G5415" t="str">
            <v>NR</v>
          </cell>
          <cell r="R5415" t="str">
            <v>Y</v>
          </cell>
          <cell r="X5415" t="str">
            <v>Conopophaga lineata (Sibley and Monroe 1990, 1993) was provisionally split into C. lineata and C. cearae following Ridgely and Tudor (1994), and this treatment adopted by Stotz et al. (1996), but vocal evidence and clearer evaluation of the distribution is required before this treatment is adopted by the BirdLife Taxonomic Working Group.</v>
          </cell>
        </row>
        <row r="5416">
          <cell r="D5416" t="str">
            <v>Conopophaga cearae</v>
          </cell>
          <cell r="E5416" t="str">
            <v>Cory, 1916</v>
          </cell>
          <cell r="F5416" t="str">
            <v>NR</v>
          </cell>
          <cell r="G5416" t="str">
            <v>NR</v>
          </cell>
          <cell r="R5416" t="str">
            <v>Y</v>
          </cell>
          <cell r="X5416" t="str">
            <v>Conopophaga lineata (Sibley and Monroe 1990, 1993) was provisionally split into C. lineata and C. cearae following Ridgely and Tudor (1994), and this treatment adopted by Stotz et al. (1996), but vocal evidence and clearer evaluation of the distribution is required before this treatment is adopted by the BirdLife Taxonomic Working Group.</v>
          </cell>
        </row>
        <row r="5417">
          <cell r="C5417" t="str">
            <v>Chestnut-belted Gnateater</v>
          </cell>
          <cell r="D5417" t="str">
            <v>Conopophaga aurita</v>
          </cell>
          <cell r="E5417" t="str">
            <v>(Gmelin, 1789)</v>
          </cell>
          <cell r="F5417" t="str">
            <v>R</v>
          </cell>
          <cell r="G5417" t="str">
            <v>LC</v>
          </cell>
          <cell r="P5417" t="str">
            <v>Y</v>
          </cell>
          <cell r="Q5417" t="str">
            <v>Y</v>
          </cell>
          <cell r="R5417" t="str">
            <v>Y</v>
          </cell>
        </row>
        <row r="5418">
          <cell r="C5418" t="str">
            <v>Hooded Gnateater</v>
          </cell>
          <cell r="D5418" t="str">
            <v>Conopophaga roberti</v>
          </cell>
          <cell r="E5418" t="str">
            <v>Hellmayr, 1905</v>
          </cell>
          <cell r="F5418" t="str">
            <v>R</v>
          </cell>
          <cell r="G5418" t="str">
            <v>LC</v>
          </cell>
          <cell r="P5418" t="str">
            <v>Y</v>
          </cell>
          <cell r="Q5418" t="str">
            <v>Y</v>
          </cell>
          <cell r="R5418" t="str">
            <v>Y</v>
          </cell>
        </row>
        <row r="5419">
          <cell r="C5419" t="str">
            <v>Ash-throated Gnateater</v>
          </cell>
          <cell r="D5419" t="str">
            <v>Conopophaga peruviana</v>
          </cell>
          <cell r="E5419" t="str">
            <v>Des Murs, 1856</v>
          </cell>
          <cell r="F5419" t="str">
            <v>R</v>
          </cell>
          <cell r="G5419" t="str">
            <v>LC</v>
          </cell>
          <cell r="P5419" t="str">
            <v>Y</v>
          </cell>
          <cell r="Q5419" t="str">
            <v>Y</v>
          </cell>
          <cell r="R5419" t="str">
            <v>Y</v>
          </cell>
        </row>
        <row r="5420">
          <cell r="C5420" t="str">
            <v>Slaty Gnateater</v>
          </cell>
          <cell r="D5420" t="str">
            <v>Conopophaga ardesiaca</v>
          </cell>
          <cell r="E5420" t="str">
            <v>d'Orbigny &amp; Lafresnaye, 1837</v>
          </cell>
          <cell r="F5420" t="str">
            <v>R</v>
          </cell>
          <cell r="G5420" t="str">
            <v>LC</v>
          </cell>
          <cell r="P5420" t="str">
            <v>Y</v>
          </cell>
          <cell r="Q5420" t="str">
            <v>Y</v>
          </cell>
          <cell r="R5420" t="str">
            <v>Y</v>
          </cell>
        </row>
        <row r="5421">
          <cell r="C5421" t="str">
            <v>Chestnut-crowned Gnateater</v>
          </cell>
          <cell r="D5421" t="str">
            <v>Conopophaga castaneiceps</v>
          </cell>
          <cell r="E5421" t="str">
            <v>Sclater, 1857</v>
          </cell>
          <cell r="F5421" t="str">
            <v>R</v>
          </cell>
          <cell r="G5421" t="str">
            <v>LC</v>
          </cell>
          <cell r="P5421" t="str">
            <v>Y</v>
          </cell>
          <cell r="Q5421" t="str">
            <v>Y</v>
          </cell>
          <cell r="R5421" t="str">
            <v>Y</v>
          </cell>
        </row>
        <row r="5422">
          <cell r="C5422" t="str">
            <v>Black-cheeked Gnateater</v>
          </cell>
          <cell r="D5422" t="str">
            <v>Conopophaga melanops</v>
          </cell>
          <cell r="E5422" t="str">
            <v>(Vieillot, 1818)</v>
          </cell>
          <cell r="F5422" t="str">
            <v>R</v>
          </cell>
          <cell r="G5422" t="str">
            <v>LC</v>
          </cell>
          <cell r="P5422" t="str">
            <v>Y</v>
          </cell>
          <cell r="Q5422" t="str">
            <v>Y</v>
          </cell>
          <cell r="R5422" t="str">
            <v>Y</v>
          </cell>
        </row>
        <row r="5423">
          <cell r="C5423" t="str">
            <v>Black-bellied Gnateater</v>
          </cell>
          <cell r="D5423" t="str">
            <v>Conopophaga melanogaster</v>
          </cell>
          <cell r="E5423" t="str">
            <v>Ménétries, 1835</v>
          </cell>
          <cell r="F5423" t="str">
            <v>R</v>
          </cell>
          <cell r="G5423" t="str">
            <v>LC</v>
          </cell>
          <cell r="P5423" t="str">
            <v>Y</v>
          </cell>
          <cell r="Q5423" t="str">
            <v>Y</v>
          </cell>
          <cell r="R5423" t="str">
            <v>Y</v>
          </cell>
        </row>
        <row r="5424">
          <cell r="D5424" t="str">
            <v>Pteroptochos tarnii</v>
          </cell>
          <cell r="E5424" t="str">
            <v>(King, 1831)</v>
          </cell>
          <cell r="F5424" t="str">
            <v>NR</v>
          </cell>
          <cell r="G5424" t="str">
            <v>NR</v>
          </cell>
          <cell r="Q5424" t="str">
            <v>Y</v>
          </cell>
          <cell r="X5424" t="str">
            <v>Pteroptochos tarnii (Sibley and Monroe 1990, 1993) has been split into P. tarnii and P. castaneus following SACC (2005).</v>
          </cell>
        </row>
        <row r="5425">
          <cell r="C5425" t="str">
            <v>Black-throated Huet-huet</v>
          </cell>
          <cell r="D5425" t="str">
            <v>Pteroptochos tarnii</v>
          </cell>
          <cell r="E5425" t="str">
            <v>(King, 1831)</v>
          </cell>
          <cell r="F5425" t="str">
            <v>R</v>
          </cell>
          <cell r="G5425" t="str">
            <v>LC</v>
          </cell>
          <cell r="P5425" t="str">
            <v>Y</v>
          </cell>
          <cell r="R5425" t="str">
            <v>Y</v>
          </cell>
          <cell r="X5425" t="str">
            <v>Pteroptochos tarnii (Sibley and Monroe 1990, 1993) has been split into P. tarnii and P. castaneus following SACC (2005).</v>
          </cell>
        </row>
        <row r="5426">
          <cell r="C5426" t="str">
            <v>Chestnut-throated Huet-huet</v>
          </cell>
          <cell r="D5426" t="str">
            <v>Pteroptochos castaneus</v>
          </cell>
          <cell r="E5426" t="str">
            <v>Philippi &amp; Landbeck, 1864</v>
          </cell>
          <cell r="F5426" t="str">
            <v>R</v>
          </cell>
          <cell r="G5426" t="str">
            <v>LC</v>
          </cell>
          <cell r="P5426" t="str">
            <v>Y</v>
          </cell>
          <cell r="R5426" t="str">
            <v>Y</v>
          </cell>
          <cell r="X5426" t="str">
            <v>Pteroptochos tarnii (Sibley and Monroe 1990, 1993) has been split into P. tarnii and P. castaneus following SACC (2005).</v>
          </cell>
        </row>
        <row r="5427">
          <cell r="C5427" t="str">
            <v>Moustached Turca</v>
          </cell>
          <cell r="D5427" t="str">
            <v>Pteroptochos megapodius</v>
          </cell>
          <cell r="E5427" t="str">
            <v>Kittlitz, 1830</v>
          </cell>
          <cell r="F5427" t="str">
            <v>R</v>
          </cell>
          <cell r="G5427" t="str">
            <v>LC</v>
          </cell>
          <cell r="P5427" t="str">
            <v>Y</v>
          </cell>
          <cell r="Q5427" t="str">
            <v>Y</v>
          </cell>
          <cell r="R5427" t="str">
            <v>Y</v>
          </cell>
        </row>
        <row r="5428">
          <cell r="C5428" t="str">
            <v>White-throated Tapaculo</v>
          </cell>
          <cell r="D5428" t="str">
            <v>Scelorchilus albicollis</v>
          </cell>
          <cell r="E5428" t="str">
            <v>(Kittlitz, 1830)</v>
          </cell>
          <cell r="F5428" t="str">
            <v>R</v>
          </cell>
          <cell r="G5428" t="str">
            <v>LC</v>
          </cell>
          <cell r="P5428" t="str">
            <v>Y</v>
          </cell>
          <cell r="Q5428" t="str">
            <v>Y</v>
          </cell>
          <cell r="R5428" t="str">
            <v>Y</v>
          </cell>
        </row>
        <row r="5429">
          <cell r="C5429" t="str">
            <v>Chucao Tapaculo</v>
          </cell>
          <cell r="D5429" t="str">
            <v>Scelorchilus rubecula</v>
          </cell>
          <cell r="E5429" t="str">
            <v>(Kittlitz, 1830)</v>
          </cell>
          <cell r="F5429" t="str">
            <v>R</v>
          </cell>
          <cell r="G5429" t="str">
            <v>LC</v>
          </cell>
          <cell r="P5429" t="str">
            <v>Y</v>
          </cell>
          <cell r="Q5429" t="str">
            <v>Y</v>
          </cell>
          <cell r="R5429" t="str">
            <v>Y</v>
          </cell>
        </row>
        <row r="5430">
          <cell r="C5430" t="str">
            <v>Crested Gallito</v>
          </cell>
          <cell r="D5430" t="str">
            <v>Rhinocrypta lanceolata</v>
          </cell>
          <cell r="E5430" t="str">
            <v>(Geoffroy Saint-Hilaire, 1832)</v>
          </cell>
          <cell r="F5430" t="str">
            <v>R</v>
          </cell>
          <cell r="G5430" t="str">
            <v>LC</v>
          </cell>
          <cell r="P5430" t="str">
            <v>Y</v>
          </cell>
          <cell r="Q5430" t="str">
            <v>Y</v>
          </cell>
          <cell r="R5430" t="str">
            <v>Y</v>
          </cell>
        </row>
        <row r="5431">
          <cell r="C5431" t="str">
            <v>Sandy Gallito</v>
          </cell>
          <cell r="D5431" t="str">
            <v>Teledromas fuscus</v>
          </cell>
          <cell r="E5431" t="str">
            <v>(Sclater &amp; Salvin, 1873)</v>
          </cell>
          <cell r="F5431" t="str">
            <v>R</v>
          </cell>
          <cell r="G5431" t="str">
            <v>LC</v>
          </cell>
          <cell r="P5431" t="str">
            <v>Y</v>
          </cell>
          <cell r="Q5431" t="str">
            <v>Y</v>
          </cell>
          <cell r="R5431" t="str">
            <v>Y</v>
          </cell>
        </row>
        <row r="5432">
          <cell r="C5432" t="str">
            <v>Rusty-belted Tapaculo</v>
          </cell>
          <cell r="D5432" t="str">
            <v>Liosceles thoracicus</v>
          </cell>
          <cell r="E5432" t="str">
            <v>(Sclater, 1865)</v>
          </cell>
          <cell r="F5432" t="str">
            <v>R</v>
          </cell>
          <cell r="G5432" t="str">
            <v>LC</v>
          </cell>
          <cell r="P5432" t="str">
            <v>Y</v>
          </cell>
          <cell r="Q5432" t="str">
            <v>Y</v>
          </cell>
          <cell r="R5432" t="str">
            <v>Y</v>
          </cell>
        </row>
        <row r="5433">
          <cell r="C5433" t="str">
            <v>Collared Crescentchest</v>
          </cell>
          <cell r="D5433" t="str">
            <v>Melanopareia torquata</v>
          </cell>
          <cell r="E5433" t="str">
            <v>(Wied, 1831)</v>
          </cell>
          <cell r="F5433" t="str">
            <v>R</v>
          </cell>
          <cell r="G5433" t="str">
            <v>LC</v>
          </cell>
          <cell r="P5433" t="str">
            <v>Y</v>
          </cell>
          <cell r="Q5433" t="str">
            <v>Y</v>
          </cell>
          <cell r="R5433" t="str">
            <v>Y</v>
          </cell>
          <cell r="W5433" t="str">
            <v>Collared Crescent-chest (10); Collared Crescent-chest (11)</v>
          </cell>
        </row>
        <row r="5434">
          <cell r="C5434" t="str">
            <v>Olive-crowned Crescentchest</v>
          </cell>
          <cell r="D5434" t="str">
            <v>Melanopareia maximiliani</v>
          </cell>
          <cell r="E5434" t="str">
            <v>(D'Orbigny, 1835)</v>
          </cell>
          <cell r="F5434" t="str">
            <v>R</v>
          </cell>
          <cell r="G5434" t="str">
            <v>LC</v>
          </cell>
          <cell r="P5434" t="str">
            <v>Y</v>
          </cell>
          <cell r="Q5434" t="str">
            <v>Y</v>
          </cell>
          <cell r="R5434" t="str">
            <v>Y</v>
          </cell>
          <cell r="W5434" t="str">
            <v>Olive-crowned Crescent-chest (10); Olive-crowned Crescent-chest (11)</v>
          </cell>
        </row>
        <row r="5435">
          <cell r="D5435" t="str">
            <v>Melanopareia elegans</v>
          </cell>
          <cell r="E5435" t="str">
            <v>(Lesson, 1844)</v>
          </cell>
          <cell r="F5435" t="str">
            <v>NR</v>
          </cell>
          <cell r="G5435" t="str">
            <v>NR</v>
          </cell>
          <cell r="Q5435" t="str">
            <v>Y</v>
          </cell>
          <cell r="X5435" t="str">
            <v>Melanopareia elegans (Sibley and Monroe 1990, 1993) has been split into M. elegans and M. maranonica following SACC (2005).</v>
          </cell>
        </row>
        <row r="5436">
          <cell r="C5436" t="str">
            <v>Elegant Crescentchest</v>
          </cell>
          <cell r="D5436" t="str">
            <v>Melanopareia elegans</v>
          </cell>
          <cell r="E5436" t="str">
            <v>(Lesson, 1844)</v>
          </cell>
          <cell r="F5436" t="str">
            <v>R</v>
          </cell>
          <cell r="G5436" t="str">
            <v>LC</v>
          </cell>
          <cell r="P5436" t="str">
            <v>Y</v>
          </cell>
          <cell r="R5436" t="str">
            <v>Y</v>
          </cell>
          <cell r="W5436" t="str">
            <v>Elegant Crescent-chest (11)</v>
          </cell>
          <cell r="X5436" t="str">
            <v>Melanopareia elegans (Sibley and Monroe 1990, 1993) has been split into M. elegans and M. maranonica following SACC (2005).</v>
          </cell>
        </row>
        <row r="5437">
          <cell r="C5437" t="str">
            <v>Maranon Crescentchest</v>
          </cell>
          <cell r="D5437" t="str">
            <v>Melanopareia maranonica</v>
          </cell>
          <cell r="E5437" t="str">
            <v>Chapman, 1924</v>
          </cell>
          <cell r="F5437" t="str">
            <v>R</v>
          </cell>
          <cell r="G5437" t="str">
            <v>NT</v>
          </cell>
          <cell r="P5437" t="str">
            <v>Y</v>
          </cell>
          <cell r="R5437" t="str">
            <v>Y</v>
          </cell>
          <cell r="W5437" t="str">
            <v>Maranon Crescent-chest (11); Marañón Crescent-chest (14)</v>
          </cell>
          <cell r="X5437" t="str">
            <v>Melanopareia elegans (Sibley and Monroe 1990, 1993) has been split into M. elegans and M. maranonica following SACC (2005).</v>
          </cell>
        </row>
        <row r="5438">
          <cell r="C5438" t="str">
            <v>Spotted Bamboowren</v>
          </cell>
          <cell r="D5438" t="str">
            <v>Psilorhamphus guttatus</v>
          </cell>
          <cell r="E5438" t="str">
            <v>(Ménétries, 1835)</v>
          </cell>
          <cell r="F5438" t="str">
            <v>R</v>
          </cell>
          <cell r="G5438" t="str">
            <v>NT</v>
          </cell>
          <cell r="P5438" t="str">
            <v>Y</v>
          </cell>
          <cell r="Q5438" t="str">
            <v>Y</v>
          </cell>
          <cell r="R5438" t="str">
            <v>Y</v>
          </cell>
        </row>
        <row r="5439">
          <cell r="C5439" t="str">
            <v>Slaty Bristlefront</v>
          </cell>
          <cell r="D5439" t="str">
            <v>Merulaxis ater</v>
          </cell>
          <cell r="E5439" t="str">
            <v>Lesson, 1831</v>
          </cell>
          <cell r="F5439" t="str">
            <v>R</v>
          </cell>
          <cell r="G5439" t="str">
            <v>NT</v>
          </cell>
          <cell r="P5439" t="str">
            <v>Y</v>
          </cell>
          <cell r="Q5439" t="str">
            <v>Y</v>
          </cell>
          <cell r="R5439" t="str">
            <v>Y</v>
          </cell>
        </row>
        <row r="5440">
          <cell r="C5440" t="str">
            <v>Stresemann's Bristlefront</v>
          </cell>
          <cell r="D5440" t="str">
            <v>Merulaxis stresemanni</v>
          </cell>
          <cell r="E5440" t="str">
            <v>Sick, 1960</v>
          </cell>
          <cell r="F5440" t="str">
            <v>R</v>
          </cell>
          <cell r="G5440" t="str">
            <v>CR</v>
          </cell>
          <cell r="P5440" t="str">
            <v>Y</v>
          </cell>
          <cell r="Q5440" t="str">
            <v>Y</v>
          </cell>
          <cell r="R5440" t="str">
            <v>Y</v>
          </cell>
        </row>
        <row r="5441">
          <cell r="C5441" t="str">
            <v>Ochre-flanked Tapaculo</v>
          </cell>
          <cell r="D5441" t="str">
            <v>Eugralla paradoxa</v>
          </cell>
          <cell r="E5441" t="str">
            <v>(Kittlitz, 1830)</v>
          </cell>
          <cell r="F5441" t="str">
            <v>R</v>
          </cell>
          <cell r="G5441" t="str">
            <v>LC</v>
          </cell>
          <cell r="P5441" t="str">
            <v>Y</v>
          </cell>
          <cell r="Q5441" t="str">
            <v>Y</v>
          </cell>
          <cell r="R5441" t="str">
            <v>Y</v>
          </cell>
        </row>
        <row r="5442">
          <cell r="C5442" t="str">
            <v>Ash-coloured Tapaculo</v>
          </cell>
          <cell r="D5442" t="str">
            <v>Myornis senilis</v>
          </cell>
          <cell r="E5442" t="str">
            <v>(Lafresnaye, 1840)</v>
          </cell>
          <cell r="F5442" t="str">
            <v>R</v>
          </cell>
          <cell r="G5442" t="str">
            <v>LC</v>
          </cell>
          <cell r="P5442" t="str">
            <v>Y</v>
          </cell>
          <cell r="Q5442" t="str">
            <v>Y</v>
          </cell>
          <cell r="R5442" t="str">
            <v>Y</v>
          </cell>
          <cell r="W5442" t="str">
            <v>Ash-colored Tapaculo (9); Ash-colored Tapaculo (10); Ash-colored Tapaculo (11); Ash-colored Tapaculo (15)</v>
          </cell>
        </row>
        <row r="5443">
          <cell r="D5443" t="str">
            <v>Scytalopus unicolor</v>
          </cell>
          <cell r="E5443" t="str">
            <v>Salvin, 1895</v>
          </cell>
          <cell r="F5443" t="str">
            <v>NR</v>
          </cell>
          <cell r="G5443" t="str">
            <v>NR</v>
          </cell>
          <cell r="Q5443" t="str">
            <v>Y</v>
          </cell>
          <cell r="X5443" t="str">
            <v>Scytalopus unicolor (Sibley and Monroe 1990, 1993) has been split into S. unicolor, S. latrans and S. parvirostris following SACC (2005).</v>
          </cell>
        </row>
        <row r="5444">
          <cell r="C5444" t="str">
            <v>Unicoloured Tapaculo</v>
          </cell>
          <cell r="D5444" t="str">
            <v>Scytalopus unicolor</v>
          </cell>
          <cell r="E5444" t="str">
            <v>Salvin, 1895</v>
          </cell>
          <cell r="F5444" t="str">
            <v>R</v>
          </cell>
          <cell r="G5444" t="str">
            <v>LC</v>
          </cell>
          <cell r="P5444" t="str">
            <v>Y</v>
          </cell>
          <cell r="R5444" t="str">
            <v>Y</v>
          </cell>
          <cell r="W5444" t="str">
            <v>Unicolored Tapaculo (9); Unicolored Tapaculo (11); Unicolored Tapaculo (15)</v>
          </cell>
          <cell r="X5444" t="str">
            <v>Scytalopus unicolor (Sibley and Monroe 1990, 1993) has been split into S. unicolor, S. latrans and S. parvirostris following SACC (2005).</v>
          </cell>
        </row>
        <row r="5445">
          <cell r="C5445" t="str">
            <v>Blackish Tapaculo</v>
          </cell>
          <cell r="D5445" t="str">
            <v>Scytalopus latrans</v>
          </cell>
          <cell r="E5445" t="str">
            <v>Hellmayr, 1924</v>
          </cell>
          <cell r="F5445" t="str">
            <v>R</v>
          </cell>
          <cell r="G5445" t="str">
            <v>LC</v>
          </cell>
          <cell r="P5445" t="str">
            <v>Y</v>
          </cell>
          <cell r="R5445" t="str">
            <v>Y</v>
          </cell>
          <cell r="X5445" t="str">
            <v>Scytalopus unicolor (Sibley and Monroe 1990, 1993) has been split into S. unicolor, S. latrans and S. parvirostris following SACC (2005).</v>
          </cell>
        </row>
        <row r="5446">
          <cell r="C5446" t="str">
            <v>Trilling Tapaculo</v>
          </cell>
          <cell r="D5446" t="str">
            <v>Scytalopus parvirostris</v>
          </cell>
          <cell r="E5446" t="str">
            <v>Zimmer, 1939</v>
          </cell>
          <cell r="F5446" t="str">
            <v>R</v>
          </cell>
          <cell r="G5446" t="str">
            <v>LC</v>
          </cell>
          <cell r="P5446" t="str">
            <v>Y</v>
          </cell>
          <cell r="R5446" t="str">
            <v>Y</v>
          </cell>
          <cell r="X5446" t="str">
            <v>Scytalopus unicolor (Sibley and Monroe 1990, 1993) has been split into S. unicolor, S. latrans and S. parvirostris following SACC (2005).</v>
          </cell>
        </row>
        <row r="5447">
          <cell r="C5447" t="str">
            <v>Mouse-coloured Tapaculo</v>
          </cell>
          <cell r="D5447" t="str">
            <v>Scytalopus speluncae</v>
          </cell>
          <cell r="E5447" t="str">
            <v>(Ménétries, 1835)</v>
          </cell>
          <cell r="F5447" t="str">
            <v>R</v>
          </cell>
          <cell r="G5447" t="str">
            <v>LC</v>
          </cell>
          <cell r="P5447" t="str">
            <v>Y</v>
          </cell>
          <cell r="Q5447" t="str">
            <v>Y</v>
          </cell>
          <cell r="R5447" t="str">
            <v>Y</v>
          </cell>
          <cell r="W5447" t="str">
            <v>Mouse-colored Tapaculo (9); Mouse-colored Tapaculo (10); Mouse-colored Tapaculo (11); Mouse-colored Tapaculo (15)</v>
          </cell>
        </row>
        <row r="5448">
          <cell r="C5448" t="str">
            <v>Diamantina Tapaculo</v>
          </cell>
          <cell r="D5448" t="str">
            <v>Scytalopus diamantinensis</v>
          </cell>
          <cell r="E5448" t="str">
            <v>Bornschein, Maurício, Belmonte-Lopes et al., 2007</v>
          </cell>
          <cell r="F5448" t="str">
            <v>UR</v>
          </cell>
          <cell r="G5448" t="str">
            <v>UR</v>
          </cell>
          <cell r="P5448" t="str">
            <v>Y</v>
          </cell>
        </row>
        <row r="5449">
          <cell r="C5449" t="str">
            <v>Planalto Tapaculo</v>
          </cell>
          <cell r="D5449" t="str">
            <v>Scytalopus pachecoi</v>
          </cell>
          <cell r="E5449" t="str">
            <v>Mauricio, 2005</v>
          </cell>
          <cell r="F5449" t="str">
            <v>R</v>
          </cell>
          <cell r="G5449" t="str">
            <v>LC</v>
          </cell>
          <cell r="P5449" t="str">
            <v>Y</v>
          </cell>
        </row>
        <row r="5450">
          <cell r="C5450" t="str">
            <v>Marsh Tapaculo</v>
          </cell>
          <cell r="D5450" t="str">
            <v>Scytalopus iraiensis</v>
          </cell>
          <cell r="E5450" t="str">
            <v>Bornschein, Reinert &amp; Pichorim, 1998</v>
          </cell>
          <cell r="F5450" t="str">
            <v>R</v>
          </cell>
          <cell r="G5450" t="str">
            <v>EN</v>
          </cell>
          <cell r="P5450" t="str">
            <v>Y</v>
          </cell>
        </row>
        <row r="5451">
          <cell r="C5451" t="str">
            <v>Large-footed Tapaculo</v>
          </cell>
          <cell r="D5451" t="str">
            <v>Scytalopus macropus</v>
          </cell>
          <cell r="E5451" t="str">
            <v>Berlepsch &amp; Stolzmann, 1896</v>
          </cell>
          <cell r="F5451" t="str">
            <v>R</v>
          </cell>
          <cell r="G5451" t="str">
            <v>LC</v>
          </cell>
          <cell r="P5451" t="str">
            <v>Y</v>
          </cell>
          <cell r="Q5451" t="str">
            <v>Y</v>
          </cell>
          <cell r="R5451" t="str">
            <v>Y</v>
          </cell>
        </row>
        <row r="5452">
          <cell r="D5452" t="str">
            <v>Scytalopus femoralis</v>
          </cell>
          <cell r="E5452" t="str">
            <v>(Tschudi, 1844)</v>
          </cell>
          <cell r="F5452" t="str">
            <v>NR</v>
          </cell>
          <cell r="G5452" t="str">
            <v>NR</v>
          </cell>
          <cell r="Q5452" t="str">
            <v>Y</v>
          </cell>
          <cell r="X5452" t="str">
            <v>Scytalopus femoralis (Sibley and Monroe 1990, 1993) has been split into S. femoralis, S. atratus, S. bolivianus, S. sanctaemartae and S. micropterus following SACC (2005).</v>
          </cell>
        </row>
        <row r="5453">
          <cell r="C5453" t="str">
            <v>Rufous-vented Tapaculo</v>
          </cell>
          <cell r="D5453" t="str">
            <v>Scytalopus femoralis</v>
          </cell>
          <cell r="E5453" t="str">
            <v>(Tschudi, 1844)</v>
          </cell>
          <cell r="F5453" t="str">
            <v>R</v>
          </cell>
          <cell r="G5453" t="str">
            <v>LC</v>
          </cell>
          <cell r="P5453" t="str">
            <v>Y</v>
          </cell>
          <cell r="R5453" t="str">
            <v>Y</v>
          </cell>
          <cell r="X5453" t="str">
            <v>Scytalopus femoralis (Sibley and Monroe 1990, 1993) has been split into S. femoralis, S. atratus, S. bolivianus, S. sanctaemartae and S. micropterus following SACC (2005).</v>
          </cell>
        </row>
        <row r="5454">
          <cell r="C5454" t="str">
            <v>White-crowned Tapaculo</v>
          </cell>
          <cell r="D5454" t="str">
            <v>Scytalopus atratus</v>
          </cell>
          <cell r="E5454" t="str">
            <v>Hellmayr, 1922</v>
          </cell>
          <cell r="F5454" t="str">
            <v>R</v>
          </cell>
          <cell r="G5454" t="str">
            <v>LC</v>
          </cell>
          <cell r="P5454" t="str">
            <v>Y</v>
          </cell>
          <cell r="R5454" t="str">
            <v>Y</v>
          </cell>
          <cell r="W5454" t="str">
            <v>Northern White-crowned Tapaculo (11); Northern White-crowned Tapaculo (15)</v>
          </cell>
          <cell r="X5454" t="str">
            <v>Scytalopus femoralis (Sibley and Monroe 1990, 1993) has been split into S. femoralis, S. atratus, S. bolivianus, S. sanctaemartae and S. micropterus following SACC (2005).</v>
          </cell>
        </row>
        <row r="5455">
          <cell r="C5455" t="str">
            <v>Bolivian Tapaculo</v>
          </cell>
          <cell r="D5455" t="str">
            <v>Scytalopus bolivianus</v>
          </cell>
          <cell r="E5455" t="str">
            <v>Allen, 1889</v>
          </cell>
          <cell r="F5455" t="str">
            <v>R</v>
          </cell>
          <cell r="G5455" t="str">
            <v>LC</v>
          </cell>
          <cell r="P5455" t="str">
            <v>Y</v>
          </cell>
          <cell r="R5455" t="str">
            <v>Y</v>
          </cell>
          <cell r="W5455" t="str">
            <v>Southern White-crowned Tapaculo (11); Bolivian White-crowned Tapaculo (15)</v>
          </cell>
          <cell r="X5455" t="str">
            <v>Scytalopus femoralis (Sibley and Monroe 1990, 1993) has been split into S. femoralis, S. atratus, S. bolivianus, S. sanctaemartae and S. micropterus following SACC (2005).</v>
          </cell>
        </row>
        <row r="5456">
          <cell r="C5456" t="str">
            <v>Santa Marta Tapaculo</v>
          </cell>
          <cell r="D5456" t="str">
            <v>Scytalopus sanctaemartae</v>
          </cell>
          <cell r="E5456" t="str">
            <v>Chapman, 1915</v>
          </cell>
          <cell r="F5456" t="str">
            <v>R</v>
          </cell>
          <cell r="G5456" t="str">
            <v>LC</v>
          </cell>
          <cell r="P5456" t="str">
            <v>Y</v>
          </cell>
          <cell r="R5456" t="str">
            <v>Y</v>
          </cell>
          <cell r="V5456" t="str">
            <v>Scytalopus sanctaemariae (11)</v>
          </cell>
          <cell r="X5456" t="str">
            <v>Scytalopus femoralis (Sibley and Monroe 1990, 1993) has been split into S. femoralis, S. atratus, S. bolivianus, S. sanctaemartae and S. micropterus following SACC (2005).</v>
          </cell>
        </row>
        <row r="5457">
          <cell r="C5457" t="str">
            <v>Long-tailed Tapaculo</v>
          </cell>
          <cell r="D5457" t="str">
            <v>Scytalopus micropterus</v>
          </cell>
          <cell r="E5457" t="str">
            <v>(P.L. Sclater, 1858)</v>
          </cell>
          <cell r="F5457" t="str">
            <v>R</v>
          </cell>
          <cell r="G5457" t="str">
            <v>LC</v>
          </cell>
          <cell r="P5457" t="str">
            <v>Y</v>
          </cell>
          <cell r="X5457" t="str">
            <v>Scytalopus femoralis (Sibley and Monroe 1990, 1993) has been split into S. femoralis, S. atratus, S. bolivianus, S. sanctaemartae and S. micropterus following SACC (2005).</v>
          </cell>
        </row>
        <row r="5458">
          <cell r="C5458" t="str">
            <v>Silvery-fronted Tapaculo</v>
          </cell>
          <cell r="D5458" t="str">
            <v>Scytalopus argentifrons</v>
          </cell>
          <cell r="E5458" t="str">
            <v>Ridgway, 1891</v>
          </cell>
          <cell r="F5458" t="str">
            <v>R</v>
          </cell>
          <cell r="G5458" t="str">
            <v>LC</v>
          </cell>
          <cell r="I5458" t="str">
            <v>Y</v>
          </cell>
          <cell r="Q5458" t="str">
            <v>Y</v>
          </cell>
          <cell r="R5458" t="str">
            <v>Y</v>
          </cell>
        </row>
        <row r="5459">
          <cell r="C5459" t="str">
            <v>Tacarcuna Tapaculo</v>
          </cell>
          <cell r="D5459" t="str">
            <v>Scytalopus panamensis</v>
          </cell>
          <cell r="E5459" t="str">
            <v>Chapman, 1915</v>
          </cell>
          <cell r="F5459" t="str">
            <v>R</v>
          </cell>
          <cell r="G5459" t="str">
            <v>VU</v>
          </cell>
          <cell r="I5459" t="str">
            <v>Y</v>
          </cell>
          <cell r="P5459" t="str">
            <v>Y</v>
          </cell>
          <cell r="Q5459" t="str">
            <v>Y</v>
          </cell>
          <cell r="R5459" t="str">
            <v>Y</v>
          </cell>
          <cell r="W5459" t="str">
            <v>Pale-throated Tapaculo (9)</v>
          </cell>
        </row>
        <row r="5460">
          <cell r="C5460" t="str">
            <v>Upper Magdalena Tapaculo</v>
          </cell>
          <cell r="D5460" t="str">
            <v>Scytalopus rodriguezi</v>
          </cell>
          <cell r="E5460" t="str">
            <v>Krabbe, Salaman, Cortés, Quevedo, et al., 2005</v>
          </cell>
          <cell r="F5460" t="str">
            <v>R</v>
          </cell>
          <cell r="G5460" t="str">
            <v>EN</v>
          </cell>
          <cell r="P5460" t="str">
            <v>Y</v>
          </cell>
        </row>
        <row r="5461">
          <cell r="C5461" t="str">
            <v>Stiles's Tapaculo</v>
          </cell>
          <cell r="D5461" t="str">
            <v>Scytalopus stilesi</v>
          </cell>
          <cell r="E5461" t="str">
            <v>Cuervo, Cadena, Krabbe &amp; Renjifo, 2005</v>
          </cell>
          <cell r="F5461" t="str">
            <v>R</v>
          </cell>
          <cell r="G5461" t="str">
            <v>LC</v>
          </cell>
          <cell r="P5461" t="str">
            <v>Y</v>
          </cell>
        </row>
        <row r="5462">
          <cell r="C5462" t="str">
            <v>Ecuadorian Tapaculo</v>
          </cell>
          <cell r="D5462" t="str">
            <v>Scytalopus robbinsi</v>
          </cell>
          <cell r="E5462" t="str">
            <v>Krabbe &amp; Schulenberg, 1997</v>
          </cell>
          <cell r="F5462" t="str">
            <v>R</v>
          </cell>
          <cell r="G5462" t="str">
            <v>EN</v>
          </cell>
          <cell r="P5462" t="str">
            <v>Y</v>
          </cell>
          <cell r="W5462" t="str">
            <v>El Oro Tapaculo (15)</v>
          </cell>
        </row>
        <row r="5463">
          <cell r="D5463" t="str">
            <v>Scytalopus vicinior</v>
          </cell>
          <cell r="E5463" t="str">
            <v>Zimmer, 1939</v>
          </cell>
          <cell r="F5463" t="str">
            <v>NR</v>
          </cell>
          <cell r="G5463" t="str">
            <v>NR</v>
          </cell>
          <cell r="Q5463" t="str">
            <v>Y</v>
          </cell>
          <cell r="R5463" t="str">
            <v>Y</v>
          </cell>
          <cell r="X5463" t="str">
            <v>Scytalopus vicinior (Sibley and Monroe 1990, 1993) has been split into S. vicinior and S. chocoensis following SACC (2005).</v>
          </cell>
        </row>
        <row r="5464">
          <cell r="C5464" t="str">
            <v>Narino Tapaculo</v>
          </cell>
          <cell r="D5464" t="str">
            <v>Scytalopus vicinior</v>
          </cell>
          <cell r="E5464" t="str">
            <v>Zimmer, 1939</v>
          </cell>
          <cell r="F5464" t="str">
            <v>R</v>
          </cell>
          <cell r="G5464" t="str">
            <v>LC</v>
          </cell>
          <cell r="P5464" t="str">
            <v>Y</v>
          </cell>
          <cell r="X5464" t="str">
            <v>Scytalopus vicinior (Sibley and Monroe 1990, 1993) has been split into S. vicinior and S. chocoensis following SACC (2005).</v>
          </cell>
        </row>
        <row r="5465">
          <cell r="C5465" t="str">
            <v>Choco Tapaculo</v>
          </cell>
          <cell r="D5465" t="str">
            <v>Scytalopus chocoensis</v>
          </cell>
          <cell r="E5465" t="str">
            <v>Krabbe &amp; Schulenberg, 1997</v>
          </cell>
          <cell r="F5465" t="str">
            <v>R</v>
          </cell>
          <cell r="G5465" t="str">
            <v>LC</v>
          </cell>
          <cell r="I5465" t="str">
            <v>Y</v>
          </cell>
          <cell r="P5465" t="str">
            <v>Y</v>
          </cell>
          <cell r="W5465" t="str">
            <v>Chocó Tapaculo (14)</v>
          </cell>
          <cell r="X5465" t="str">
            <v>Scytalopus vicinior (Sibley and Monroe 1990, 1993) has been split into S. vicinior and S. chocoensis following SACC (2005).</v>
          </cell>
        </row>
        <row r="5466">
          <cell r="D5466" t="str">
            <v>Scytalopus latebricola</v>
          </cell>
          <cell r="E5466" t="str">
            <v>Bangs, 1899</v>
          </cell>
          <cell r="F5466" t="str">
            <v>NR</v>
          </cell>
          <cell r="G5466" t="str">
            <v>NR</v>
          </cell>
          <cell r="Q5466" t="str">
            <v>Y</v>
          </cell>
          <cell r="X5466" t="str">
            <v>Scytalopus latebricola (Sibley and Monroe 1990, 1993) has been split into S. latebricola, S. caracae, S. meridanus and S. spillmanni following SACC (2005).</v>
          </cell>
        </row>
        <row r="5467">
          <cell r="C5467" t="str">
            <v>Brown-rumped Tapaculo</v>
          </cell>
          <cell r="D5467" t="str">
            <v>Scytalopus latebricola</v>
          </cell>
          <cell r="E5467" t="str">
            <v>Bangs, 1899</v>
          </cell>
          <cell r="F5467" t="str">
            <v>R</v>
          </cell>
          <cell r="G5467" t="str">
            <v>LC</v>
          </cell>
          <cell r="P5467" t="str">
            <v>Y</v>
          </cell>
          <cell r="R5467" t="str">
            <v>Y</v>
          </cell>
          <cell r="X5467" t="str">
            <v>Scytalopus latebricola (Sibley and Monroe 1990, 1993) has been split into S. latebricola, S. caracae, S. meridanus and S. spillmanni following SACC (2005).</v>
          </cell>
        </row>
        <row r="5468">
          <cell r="C5468" t="str">
            <v>Caracas Tapaculo</v>
          </cell>
          <cell r="D5468" t="str">
            <v>Scytalopus caracae</v>
          </cell>
          <cell r="E5468" t="str">
            <v>Hellmayr, 1922</v>
          </cell>
          <cell r="F5468" t="str">
            <v>R</v>
          </cell>
          <cell r="G5468" t="str">
            <v>LC</v>
          </cell>
          <cell r="P5468" t="str">
            <v>Y</v>
          </cell>
          <cell r="R5468" t="str">
            <v>Y</v>
          </cell>
          <cell r="X5468" t="str">
            <v>Scytalopus latebricola (Sibley and Monroe 1990, 1993) has been split into S. latebricola, S. caracae, S. meridanus and S. spillmanni following SACC (2005).</v>
          </cell>
        </row>
        <row r="5469">
          <cell r="D5469" t="str">
            <v>Scytalopus meridanus</v>
          </cell>
          <cell r="E5469" t="str">
            <v>Hellmayr, 1922</v>
          </cell>
          <cell r="F5469" t="str">
            <v>NR</v>
          </cell>
          <cell r="G5469" t="str">
            <v>NR</v>
          </cell>
          <cell r="R5469" t="str">
            <v>Y</v>
          </cell>
          <cell r="W5469" t="str">
            <v>Mérida Tapaculo (14)</v>
          </cell>
          <cell r="X5469" t="str">
            <v>Scytalopus latebricola (Sibley and Monroe 1990, 1993) has been split into S. latebricola, S. caracae, S. meridanus and S. spillmanni following SACC (2005). S. fuscicauda was split from S. magellanicus by SACC (2005), but this treatment was not followed by the BirdLife Taxonomic Working Group and this taxon has now been lumped with S. meridanus following SACC (2009).</v>
          </cell>
        </row>
        <row r="5470">
          <cell r="C5470" t="str">
            <v>Merida Tapaculo</v>
          </cell>
          <cell r="D5470" t="str">
            <v>Scytalopus meridanus</v>
          </cell>
          <cell r="E5470" t="str">
            <v>Hellmayr, 1922</v>
          </cell>
          <cell r="F5470" t="str">
            <v>R</v>
          </cell>
          <cell r="G5470" t="str">
            <v>LC</v>
          </cell>
          <cell r="P5470" t="str">
            <v>Y</v>
          </cell>
          <cell r="X5470" t="str">
            <v>Scytalopus latebricola (Sibley and Monroe 1990, 1993) has been split into S. latebricola, S. caracae, S. meridanus and S. spillmanni following SACC (2005). S. fuscicauda was split from S. magellanicus by SACC (2005), but this treatment was not followed by the BirdLife Taxonomic Working Group and this taxon has now been lumped with S. meridanus following SACC (2009).</v>
          </cell>
        </row>
        <row r="5471">
          <cell r="C5471" t="str">
            <v>Spillmann's Tapaculo</v>
          </cell>
          <cell r="D5471" t="str">
            <v>Scytalopus spillmanni</v>
          </cell>
          <cell r="E5471" t="str">
            <v>Stresemann, 1937</v>
          </cell>
          <cell r="F5471" t="str">
            <v>R</v>
          </cell>
          <cell r="G5471" t="str">
            <v>LC</v>
          </cell>
          <cell r="P5471" t="str">
            <v>Y</v>
          </cell>
          <cell r="R5471" t="str">
            <v>Y</v>
          </cell>
          <cell r="X5471" t="str">
            <v>Scytalopus latebricola (Sibley and Monroe 1990, 1993) has been split into S. latebricola, S. caracae, S. meridanus and S. spillmanni following SACC (2005).</v>
          </cell>
        </row>
        <row r="5472">
          <cell r="C5472" t="str">
            <v>Chusquea Tapaculo</v>
          </cell>
          <cell r="D5472" t="str">
            <v>Scytalopus parkeri</v>
          </cell>
          <cell r="E5472" t="str">
            <v>Krabbe &amp; Schulenberg, 1997</v>
          </cell>
          <cell r="F5472" t="str">
            <v>R</v>
          </cell>
          <cell r="G5472" t="str">
            <v>LC</v>
          </cell>
          <cell r="P5472" t="str">
            <v>Y</v>
          </cell>
        </row>
        <row r="5473">
          <cell r="C5473" t="str">
            <v>Brasilia Tapaculo</v>
          </cell>
          <cell r="D5473" t="str">
            <v>Scytalopus novacapitalis</v>
          </cell>
          <cell r="E5473" t="str">
            <v>Sick, 1958</v>
          </cell>
          <cell r="F5473" t="str">
            <v>R</v>
          </cell>
          <cell r="G5473" t="str">
            <v>NT</v>
          </cell>
          <cell r="P5473" t="str">
            <v>Y</v>
          </cell>
          <cell r="Q5473" t="str">
            <v>Y</v>
          </cell>
          <cell r="R5473" t="str">
            <v>Y</v>
          </cell>
          <cell r="W5473" t="str">
            <v>Brasília Tapaculo (14)</v>
          </cell>
        </row>
        <row r="5474">
          <cell r="D5474" t="str">
            <v>Scytalopus magellanicus</v>
          </cell>
          <cell r="E5474" t="str">
            <v>(Gmelin, 1789)</v>
          </cell>
          <cell r="F5474" t="str">
            <v>NR</v>
          </cell>
          <cell r="G5474" t="str">
            <v>NR</v>
          </cell>
          <cell r="Q5474" t="str">
            <v>Y</v>
          </cell>
          <cell r="X5474" t="str">
            <v>Scytalopus magellanicus (Sibley and Monroe 1990, 1993) has been split into S. magellanicus, S. griseicollis, S. altirostris, S. affinis, S. acutirostris, S. urubambae, S. simonsi, S. zimmeri, S. fuscus and S. canus following SACC (2005). S. fuscicauda was also split by SACC (2005), but this treatment was not followed by the BirdLife Taxonomic Working Group and this taxon has now been lumped with S. meridanus following SACC (2009).</v>
          </cell>
        </row>
        <row r="5475">
          <cell r="C5475" t="str">
            <v>Magellanic Tapaculo</v>
          </cell>
          <cell r="D5475" t="str">
            <v>Scytalopus magellanicus</v>
          </cell>
          <cell r="E5475" t="str">
            <v>(Gmelin, 1789)</v>
          </cell>
          <cell r="F5475" t="str">
            <v>R</v>
          </cell>
          <cell r="G5475" t="str">
            <v>LC</v>
          </cell>
          <cell r="P5475" t="str">
            <v>Y</v>
          </cell>
          <cell r="R5475" t="str">
            <v>Y</v>
          </cell>
          <cell r="X5475" t="str">
            <v>Scytalopus magellanicus (Sibley and Monroe 1990, 1993) has been split into S. magellanicus, S. griseicollis, S. altirostris, S. affinis, S. acutirostris, S. urubambae, S. simonsi, S. zimmeri, S. fuscus and S. canus following SACC (2005). S. fuscicauda was also split by SACC (2005), but this treatment was not followed by the BirdLife Taxonomic Working Group and this taxon has now been lumped with S. meridanus following SACC (2009).</v>
          </cell>
        </row>
        <row r="5476">
          <cell r="C5476" t="str">
            <v>Pale-bellied Tapaculo</v>
          </cell>
          <cell r="D5476" t="str">
            <v>Scytalopus griseicollis</v>
          </cell>
          <cell r="E5476" t="str">
            <v>(Lafresnaye, 1840)</v>
          </cell>
          <cell r="F5476" t="str">
            <v>R</v>
          </cell>
          <cell r="G5476" t="str">
            <v>LC</v>
          </cell>
          <cell r="P5476" t="str">
            <v>Y</v>
          </cell>
          <cell r="R5476" t="str">
            <v>Y</v>
          </cell>
          <cell r="W5476" t="str">
            <v>Andean Tapaculo (11); Rufous-rumped Tapaculo (15)</v>
          </cell>
          <cell r="X5476" t="str">
            <v>Scytalopus magellanicus (Sibley and Monroe 1990, 1993) has been split into S. magellanicus, S. griseicollis, S. fuscicauda, S. altirostris, S. affinis, S. acutirostris, S. urubambae, S. simonsi, S. zimmeri, S. fuscus and S. canus following SACC (2005).</v>
          </cell>
        </row>
        <row r="5477">
          <cell r="D5477" t="str">
            <v>Scytalopus fuscicauda</v>
          </cell>
          <cell r="E5477" t="str">
            <v>Hellmayr, 1922</v>
          </cell>
          <cell r="F5477" t="str">
            <v>NR</v>
          </cell>
          <cell r="G5477" t="str">
            <v>NR</v>
          </cell>
          <cell r="X5477" t="str">
            <v>Scytalopus magellanicus (Sibley and Monroe 1990, 1993) has been split into S. magellanicus, S. griseicollis, S. altirostris, S. affinis, S. acutirostris, S. urubambae, S. simonsi, S. zimmeri, S. fuscus and S. canus following SACC (2005). S. fuscicauda was also split by SACC (2005), but this treatment was not followed by the BirdLife Taxonomic Working Group and this taxon has now been lumped with S. meridanus following SACC (2009).</v>
          </cell>
        </row>
        <row r="5478">
          <cell r="C5478" t="str">
            <v>Neblina Tapaculo</v>
          </cell>
          <cell r="D5478" t="str">
            <v>Scytalopus altirostris</v>
          </cell>
          <cell r="E5478" t="str">
            <v>J.T. Zimmer, 1939</v>
          </cell>
          <cell r="F5478" t="str">
            <v>R</v>
          </cell>
          <cell r="G5478" t="str">
            <v>LC</v>
          </cell>
          <cell r="P5478" t="str">
            <v>Y</v>
          </cell>
          <cell r="W5478" t="str">
            <v>Neblina Tapaculo   (9)</v>
          </cell>
          <cell r="X5478" t="str">
            <v>Scytalopus magellanicus (Sibley and Monroe 1990, 1993) has been split into S. magellanicus, S. griseicollis, S. fuscicauda, S. altirostris, S. affinis, S. acutirostris, S. urubambae, S. simonsi, S. zimmeri, S. fuscus and S. canus following SACC (2005).</v>
          </cell>
        </row>
        <row r="5479">
          <cell r="C5479" t="str">
            <v>Ancash Tapaculo</v>
          </cell>
          <cell r="D5479" t="str">
            <v>Scytalopus affinis</v>
          </cell>
          <cell r="E5479" t="str">
            <v>J.T. Zimmer, 1939</v>
          </cell>
          <cell r="F5479" t="str">
            <v>R</v>
          </cell>
          <cell r="G5479" t="str">
            <v>LC</v>
          </cell>
          <cell r="P5479" t="str">
            <v>Y</v>
          </cell>
          <cell r="W5479" t="str">
            <v>Ancash Tapaculo      (9)</v>
          </cell>
          <cell r="X5479" t="str">
            <v>Scytalopus magellanicus (Sibley and Monroe 1990, 1993) has been split into S. magellanicus, S. griseicollis, S. fuscicauda, S. altirostris, S. affinis, S. acutirostris, S. urubambae, S. simonsi, S. zimmeri, S. fuscus and S. canus following SACC (2005).</v>
          </cell>
        </row>
        <row r="5480">
          <cell r="C5480" t="str">
            <v>Tschudi's Tapaculo</v>
          </cell>
          <cell r="D5480" t="str">
            <v>Scytalopus acutirostris</v>
          </cell>
          <cell r="E5480" t="str">
            <v>(Tschudi, 1844)</v>
          </cell>
          <cell r="F5480" t="str">
            <v>R</v>
          </cell>
          <cell r="G5480" t="str">
            <v>LC</v>
          </cell>
          <cell r="P5480" t="str">
            <v>Y</v>
          </cell>
          <cell r="R5480" t="str">
            <v>Y</v>
          </cell>
          <cell r="W5480" t="str">
            <v>Sharp-billed Tapaculo (11)</v>
          </cell>
          <cell r="X5480" t="str">
            <v>Scytalopus magellanicus (Sibley and Monroe 1990, 1993) has been split into S. magellanicus, S. griseicollis, S. fuscicauda, S. altirostris, S. affinis, S. acutirostris, S. urubambae, S. simonsi, S. zimmeri, S. fuscus and S. canus following SACC (2005).</v>
          </cell>
        </row>
        <row r="5481">
          <cell r="C5481" t="str">
            <v>Vilcabamba Tapaculo</v>
          </cell>
          <cell r="D5481" t="str">
            <v>Scytalopus urubambae</v>
          </cell>
          <cell r="E5481" t="str">
            <v>J.T. Zimmer, 1939</v>
          </cell>
          <cell r="F5481" t="str">
            <v>R</v>
          </cell>
          <cell r="G5481" t="str">
            <v>LC</v>
          </cell>
          <cell r="P5481" t="str">
            <v>Y</v>
          </cell>
          <cell r="X5481" t="str">
            <v>Scytalopus magellanicus (Sibley and Monroe 1990, 1993) has been split into S. magellanicus, S. griseicollis, S. fuscicauda, S. altirostris, S. affinis, S. acutirostris, S. urubambae, S. simonsi, S. zimmeri, S. fuscus and S. canus following SACC (2005).</v>
          </cell>
        </row>
        <row r="5482">
          <cell r="C5482" t="str">
            <v>Puna Tapaculo</v>
          </cell>
          <cell r="D5482" t="str">
            <v>Scytalopus simonsi</v>
          </cell>
          <cell r="E5482" t="str">
            <v>Chubb, 1917</v>
          </cell>
          <cell r="F5482" t="str">
            <v>R</v>
          </cell>
          <cell r="G5482" t="str">
            <v>LC</v>
          </cell>
          <cell r="P5482" t="str">
            <v>Y</v>
          </cell>
          <cell r="R5482" t="str">
            <v>Y</v>
          </cell>
          <cell r="X5482" t="str">
            <v>Scytalopus magellanicus (Sibley and Monroe 1990, 1993) has been split into S. magellanicus, S. griseicollis, S. fuscicauda, S. altirostris, S. affinis, S. acutirostris, S. urubambae, S. simonsi, S. zimmeri, S. fuscus and S. canus following SACC (2005).</v>
          </cell>
        </row>
        <row r="5483">
          <cell r="C5483" t="str">
            <v>Zimmer's Tapaculo</v>
          </cell>
          <cell r="D5483" t="str">
            <v>Scytalopus zimmeri</v>
          </cell>
          <cell r="E5483" t="str">
            <v>Bond &amp; Meyer de Schauensee, 1940</v>
          </cell>
          <cell r="F5483" t="str">
            <v>R</v>
          </cell>
          <cell r="G5483" t="str">
            <v>LC</v>
          </cell>
          <cell r="P5483" t="str">
            <v>Y</v>
          </cell>
          <cell r="W5483" t="str">
            <v>Zimmer's Tapaculo  (9)</v>
          </cell>
          <cell r="X5483" t="str">
            <v>Scytalopus magellanicus (Sibley and Monroe 1990, 1993) has been split into S. magellanicus, S. griseicollis, S. fuscicauda, S. altirostris, S. affinis, S. acutirostris, S. urubambae, S. simonsi, S. zimmeri, S. fuscus and S. canus following SACC (2005).</v>
          </cell>
        </row>
        <row r="5484">
          <cell r="C5484" t="str">
            <v>Dusky Tapaculo</v>
          </cell>
          <cell r="D5484" t="str">
            <v>Scytalopus fuscus</v>
          </cell>
          <cell r="E5484" t="str">
            <v>Gould, 1837</v>
          </cell>
          <cell r="F5484" t="str">
            <v>R</v>
          </cell>
          <cell r="G5484" t="str">
            <v>LC</v>
          </cell>
          <cell r="P5484" t="str">
            <v>Y</v>
          </cell>
          <cell r="R5484" t="str">
            <v>Y</v>
          </cell>
          <cell r="X5484" t="str">
            <v>Scytalopus magellanicus (Sibley and Monroe 1990, 1993) has been split into S. magellanicus, S. griseicollis, S. fuscicauda, S. altirostris, S. affinis, S. acutirostris, S. urubambae, S. simonsi, S. zimmeri, S. fuscus and S. canus following SACC (2005).</v>
          </cell>
        </row>
        <row r="5485">
          <cell r="C5485" t="str">
            <v>Paramo Tapaculo</v>
          </cell>
          <cell r="D5485" t="str">
            <v>Scytalopus canus</v>
          </cell>
          <cell r="E5485" t="str">
            <v>Chapman, 1915</v>
          </cell>
          <cell r="F5485" t="str">
            <v>R</v>
          </cell>
          <cell r="G5485" t="str">
            <v>LC</v>
          </cell>
          <cell r="P5485" t="str">
            <v>Y</v>
          </cell>
          <cell r="R5485" t="str">
            <v>Y</v>
          </cell>
          <cell r="X5485" t="str">
            <v>Scytalopus magellanicus (Sibley and Monroe 1990, 1993) has been split into S. magellanicus, S. griseicollis, S. fuscicauda, S. altirostris, S. affinis, S. acutirostris, S. urubambae, S. simonsi, S. zimmeri, S. fuscus and S. canus following SACC (2005).</v>
          </cell>
        </row>
        <row r="5486">
          <cell r="C5486" t="str">
            <v>White-browed Tapaculo</v>
          </cell>
          <cell r="D5486" t="str">
            <v>Scytalopus superciliaris</v>
          </cell>
          <cell r="E5486" t="str">
            <v>Cabanis, 1883</v>
          </cell>
          <cell r="F5486" t="str">
            <v>R</v>
          </cell>
          <cell r="G5486" t="str">
            <v>LC</v>
          </cell>
          <cell r="P5486" t="str">
            <v>Y</v>
          </cell>
          <cell r="Q5486" t="str">
            <v>Y</v>
          </cell>
          <cell r="R5486" t="str">
            <v>Y</v>
          </cell>
        </row>
        <row r="5487">
          <cell r="C5487" t="str">
            <v>Diademed Tapaculo</v>
          </cell>
          <cell r="D5487" t="str">
            <v>Scytalopus schulenbergi</v>
          </cell>
          <cell r="E5487" t="str">
            <v>Whitney, 1994</v>
          </cell>
          <cell r="F5487" t="str">
            <v>R</v>
          </cell>
          <cell r="G5487" t="str">
            <v>LC</v>
          </cell>
          <cell r="P5487" t="str">
            <v>Y</v>
          </cell>
          <cell r="X5487" t="str">
            <v>Described as new to science by Whitney (1994).</v>
          </cell>
        </row>
        <row r="5488">
          <cell r="C5488" t="str">
            <v>White-breasted Tapaculo</v>
          </cell>
          <cell r="D5488" t="str">
            <v>Eleoscytalopus indigoticus</v>
          </cell>
          <cell r="E5488" t="str">
            <v>(Wied, 1831)</v>
          </cell>
          <cell r="F5488" t="str">
            <v>R</v>
          </cell>
          <cell r="G5488" t="str">
            <v>NT</v>
          </cell>
          <cell r="P5488" t="str">
            <v>Y</v>
          </cell>
          <cell r="Q5488" t="str">
            <v>Y</v>
          </cell>
          <cell r="R5488" t="str">
            <v>Y</v>
          </cell>
          <cell r="V5488" t="str">
            <v>Scytalopus indigoticus (10); Scytalopus indigoticus (11)</v>
          </cell>
          <cell r="X5488" t="str">
            <v>Scytalopus indigoticus and S. psychopompus (Sibley and Monroe 1990, 1993; Stotz et al. 1996) have been moved into the newly erected genus Eleoscytalopus following SACC (2008).</v>
          </cell>
        </row>
        <row r="5489">
          <cell r="C5489" t="str">
            <v>Bahia Tapaculo</v>
          </cell>
          <cell r="D5489" t="str">
            <v>Eleoscytalopus psychopompus</v>
          </cell>
          <cell r="E5489" t="str">
            <v>(Teixeira &amp; Carnevalli, 1989)</v>
          </cell>
          <cell r="F5489" t="str">
            <v>R</v>
          </cell>
          <cell r="G5489" t="str">
            <v>CR</v>
          </cell>
          <cell r="P5489" t="str">
            <v>Y</v>
          </cell>
          <cell r="Q5489" t="str">
            <v>Y</v>
          </cell>
          <cell r="R5489" t="str">
            <v>Y</v>
          </cell>
          <cell r="V5489" t="str">
            <v>Scytalopus psychopompus (10); Scytalopus psychopompas (11)</v>
          </cell>
          <cell r="W5489" t="str">
            <v>Chestnut-sided Tapaculo (10)</v>
          </cell>
          <cell r="X5489" t="str">
            <v>Scytalopus indigoticus and S. psychopompus (Sibley and Monroe 1990, 1993; Stotz et al. 1996) have been moved into the newly erected genus Eleoscytalopus following SACC (2008).</v>
          </cell>
        </row>
        <row r="5490">
          <cell r="C5490" t="str">
            <v>Ocellated Tapaculo</v>
          </cell>
          <cell r="D5490" t="str">
            <v>Acropternis orthonyx</v>
          </cell>
          <cell r="E5490" t="str">
            <v>(Lafresnaye, 1843)</v>
          </cell>
          <cell r="F5490" t="str">
            <v>R</v>
          </cell>
          <cell r="G5490" t="str">
            <v>LC</v>
          </cell>
          <cell r="P5490" t="str">
            <v>Y</v>
          </cell>
          <cell r="Q5490" t="str">
            <v>Y</v>
          </cell>
          <cell r="R5490" t="str">
            <v>Y</v>
          </cell>
        </row>
        <row r="5491">
          <cell r="C5491" t="str">
            <v>Pale-faced Antbird</v>
          </cell>
          <cell r="D5491" t="str">
            <v>Skutchia borbae</v>
          </cell>
          <cell r="E5491" t="str">
            <v>(Hellmayr, 1907)</v>
          </cell>
          <cell r="F5491" t="str">
            <v>R</v>
          </cell>
          <cell r="G5491" t="str">
            <v>LC</v>
          </cell>
          <cell r="P5491" t="str">
            <v>Y</v>
          </cell>
          <cell r="Q5491" t="str">
            <v>Y</v>
          </cell>
          <cell r="R5491" t="str">
            <v>Y</v>
          </cell>
          <cell r="V5491" t="str">
            <v>Phlegopsis borbae (11)</v>
          </cell>
          <cell r="W5491" t="str">
            <v>Pale-faced Bare-eye (10); Pale-faced Bare-eye (11)</v>
          </cell>
        </row>
        <row r="5492">
          <cell r="C5492" t="str">
            <v>Rufous-capped Antthrush</v>
          </cell>
          <cell r="D5492" t="str">
            <v>Formicarius colma</v>
          </cell>
          <cell r="E5492" t="str">
            <v>Boddaert, 1783</v>
          </cell>
          <cell r="F5492" t="str">
            <v>R</v>
          </cell>
          <cell r="G5492" t="str">
            <v>LC</v>
          </cell>
          <cell r="P5492" t="str">
            <v>Y</v>
          </cell>
          <cell r="Q5492" t="str">
            <v>Y</v>
          </cell>
          <cell r="R5492" t="str">
            <v>Y</v>
          </cell>
        </row>
        <row r="5493">
          <cell r="C5493" t="str">
            <v>Black-faced Antthrush</v>
          </cell>
          <cell r="D5493" t="str">
            <v>Formicarius analis</v>
          </cell>
          <cell r="E5493" t="str">
            <v>(D'Orbigny &amp; Lafresnaye, 1837)</v>
          </cell>
          <cell r="F5493" t="str">
            <v>R</v>
          </cell>
          <cell r="G5493" t="str">
            <v>LC</v>
          </cell>
          <cell r="I5493" t="str">
            <v>Y</v>
          </cell>
          <cell r="P5493" t="str">
            <v>Y</v>
          </cell>
          <cell r="Q5493" t="str">
            <v>Y</v>
          </cell>
          <cell r="R5493" t="str">
            <v>Y</v>
          </cell>
        </row>
        <row r="5494">
          <cell r="C5494" t="str">
            <v>Rufous-fronted Antthrush</v>
          </cell>
          <cell r="D5494" t="str">
            <v>Formicarius rufifrons</v>
          </cell>
          <cell r="E5494" t="str">
            <v>Blake, 1957</v>
          </cell>
          <cell r="F5494" t="str">
            <v>R</v>
          </cell>
          <cell r="G5494" t="str">
            <v>NT</v>
          </cell>
          <cell r="P5494" t="str">
            <v>Y</v>
          </cell>
          <cell r="Q5494" t="str">
            <v>Y</v>
          </cell>
          <cell r="R5494" t="str">
            <v>Y</v>
          </cell>
        </row>
        <row r="5495">
          <cell r="C5495" t="str">
            <v>Black-headed Antthrush</v>
          </cell>
          <cell r="D5495" t="str">
            <v>Formicarius nigricapillus</v>
          </cell>
          <cell r="E5495" t="str">
            <v>Ridgway, 1893</v>
          </cell>
          <cell r="F5495" t="str">
            <v>R</v>
          </cell>
          <cell r="G5495" t="str">
            <v>LC</v>
          </cell>
          <cell r="I5495" t="str">
            <v>Y</v>
          </cell>
          <cell r="P5495" t="str">
            <v>Y</v>
          </cell>
          <cell r="Q5495" t="str">
            <v>Y</v>
          </cell>
          <cell r="R5495" t="str">
            <v>Y</v>
          </cell>
        </row>
        <row r="5496">
          <cell r="C5496" t="str">
            <v>Rufous-breasted Antthrush</v>
          </cell>
          <cell r="D5496" t="str">
            <v>Formicarius rufipectus</v>
          </cell>
          <cell r="E5496" t="str">
            <v>Salvin, 1866</v>
          </cell>
          <cell r="F5496" t="str">
            <v>R</v>
          </cell>
          <cell r="G5496" t="str">
            <v>LC</v>
          </cell>
          <cell r="I5496" t="str">
            <v>Y</v>
          </cell>
          <cell r="P5496" t="str">
            <v>Y</v>
          </cell>
          <cell r="Q5496" t="str">
            <v>Y</v>
          </cell>
          <cell r="R5496" t="str">
            <v>Y</v>
          </cell>
        </row>
        <row r="5497">
          <cell r="C5497" t="str">
            <v>Short-tailed Antthrush</v>
          </cell>
          <cell r="D5497" t="str">
            <v>Chamaeza campanisona</v>
          </cell>
          <cell r="E5497" t="str">
            <v>(Lichtenstein, 1823)</v>
          </cell>
          <cell r="F5497" t="str">
            <v>R</v>
          </cell>
          <cell r="G5497" t="str">
            <v>LC</v>
          </cell>
          <cell r="P5497" t="str">
            <v>Y</v>
          </cell>
          <cell r="Q5497" t="str">
            <v>Y</v>
          </cell>
          <cell r="R5497" t="str">
            <v>Y</v>
          </cell>
        </row>
        <row r="5498">
          <cell r="C5498" t="str">
            <v>Striated Antthrush</v>
          </cell>
          <cell r="D5498" t="str">
            <v>Chamaeza nobilis</v>
          </cell>
          <cell r="E5498" t="str">
            <v>Gould, 1855</v>
          </cell>
          <cell r="F5498" t="str">
            <v>R</v>
          </cell>
          <cell r="G5498" t="str">
            <v>LC</v>
          </cell>
          <cell r="P5498" t="str">
            <v>Y</v>
          </cell>
          <cell r="Q5498" t="str">
            <v>Y</v>
          </cell>
          <cell r="R5498" t="str">
            <v>Y</v>
          </cell>
        </row>
        <row r="5499">
          <cell r="C5499" t="str">
            <v>Schwartz's Antthrush</v>
          </cell>
          <cell r="D5499" t="str">
            <v>Chamaeza turdina</v>
          </cell>
          <cell r="E5499" t="str">
            <v>(Cabanis &amp; Heine, 1859)</v>
          </cell>
          <cell r="F5499" t="str">
            <v>R</v>
          </cell>
          <cell r="G5499" t="str">
            <v>LC</v>
          </cell>
          <cell r="P5499" t="str">
            <v>Y</v>
          </cell>
          <cell r="Q5499" t="str">
            <v>Y</v>
          </cell>
          <cell r="R5499" t="str">
            <v>Y</v>
          </cell>
        </row>
        <row r="5500">
          <cell r="C5500" t="str">
            <v>Such's Antthrush</v>
          </cell>
          <cell r="D5500" t="str">
            <v>Chamaeza meruloides</v>
          </cell>
          <cell r="E5500" t="str">
            <v>Vigors, 1825</v>
          </cell>
          <cell r="F5500" t="str">
            <v>R</v>
          </cell>
          <cell r="G5500" t="str">
            <v>LC</v>
          </cell>
          <cell r="P5500" t="str">
            <v>Y</v>
          </cell>
          <cell r="Q5500" t="str">
            <v>Y</v>
          </cell>
          <cell r="R5500" t="str">
            <v>Y</v>
          </cell>
          <cell r="W5500" t="str">
            <v>Cryptic Antthrush (15)</v>
          </cell>
        </row>
        <row r="5501">
          <cell r="C5501" t="str">
            <v>Rufous-tailed Antthrush</v>
          </cell>
          <cell r="D5501" t="str">
            <v>Chamaeza ruficauda</v>
          </cell>
          <cell r="E5501" t="str">
            <v>(Cabanis &amp; Heine, 1859)</v>
          </cell>
          <cell r="F5501" t="str">
            <v>R</v>
          </cell>
          <cell r="G5501" t="str">
            <v>LC</v>
          </cell>
          <cell r="P5501" t="str">
            <v>Y</v>
          </cell>
          <cell r="Q5501" t="str">
            <v>Y</v>
          </cell>
          <cell r="R5501" t="str">
            <v>Y</v>
          </cell>
        </row>
        <row r="5502">
          <cell r="C5502" t="str">
            <v>Barred Antthrush</v>
          </cell>
          <cell r="D5502" t="str">
            <v>Chamaeza mollissima</v>
          </cell>
          <cell r="E5502" t="str">
            <v>Sclater, 1855</v>
          </cell>
          <cell r="F5502" t="str">
            <v>R</v>
          </cell>
          <cell r="G5502" t="str">
            <v>LC</v>
          </cell>
          <cell r="P5502" t="str">
            <v>Y</v>
          </cell>
          <cell r="Q5502" t="str">
            <v>Y</v>
          </cell>
          <cell r="R5502" t="str">
            <v>Y</v>
          </cell>
        </row>
        <row r="5503">
          <cell r="C5503" t="str">
            <v>Black-crowned Antpitta</v>
          </cell>
          <cell r="D5503" t="str">
            <v>Pittasoma michleri</v>
          </cell>
          <cell r="E5503" t="str">
            <v>Cassin, 1860</v>
          </cell>
          <cell r="F5503" t="str">
            <v>R</v>
          </cell>
          <cell r="G5503" t="str">
            <v>LC</v>
          </cell>
          <cell r="I5503" t="str">
            <v>Y</v>
          </cell>
          <cell r="P5503" t="str">
            <v>Y</v>
          </cell>
          <cell r="Q5503" t="str">
            <v>Y</v>
          </cell>
          <cell r="R5503" t="str">
            <v>Y</v>
          </cell>
        </row>
        <row r="5504">
          <cell r="C5504" t="str">
            <v>Rufous-crowned Antpitta</v>
          </cell>
          <cell r="D5504" t="str">
            <v>Pittasoma rufopileatum</v>
          </cell>
          <cell r="E5504" t="str">
            <v>Hartert, 1901</v>
          </cell>
          <cell r="F5504" t="str">
            <v>R</v>
          </cell>
          <cell r="G5504" t="str">
            <v>NT</v>
          </cell>
          <cell r="P5504" t="str">
            <v>Y</v>
          </cell>
          <cell r="Q5504" t="str">
            <v>Y</v>
          </cell>
          <cell r="R5504" t="str">
            <v>Y</v>
          </cell>
        </row>
        <row r="5505">
          <cell r="C5505" t="str">
            <v>Undulated Antpitta</v>
          </cell>
          <cell r="D5505" t="str">
            <v>Grallaria squamigera</v>
          </cell>
          <cell r="E5505" t="str">
            <v>Prévost &amp; Des Murs, 1842</v>
          </cell>
          <cell r="F5505" t="str">
            <v>R</v>
          </cell>
          <cell r="G5505" t="str">
            <v>LC</v>
          </cell>
          <cell r="P5505" t="str">
            <v>Y</v>
          </cell>
          <cell r="Q5505" t="str">
            <v>Y</v>
          </cell>
          <cell r="R5505" t="str">
            <v>Y</v>
          </cell>
        </row>
        <row r="5506">
          <cell r="C5506" t="str">
            <v>Giant Antpitta</v>
          </cell>
          <cell r="D5506" t="str">
            <v>Grallaria gigantea</v>
          </cell>
          <cell r="E5506" t="str">
            <v>Lawrence, 1866</v>
          </cell>
          <cell r="F5506" t="str">
            <v>R</v>
          </cell>
          <cell r="G5506" t="str">
            <v>VU</v>
          </cell>
          <cell r="P5506" t="str">
            <v>Y</v>
          </cell>
          <cell r="Q5506" t="str">
            <v>Y</v>
          </cell>
          <cell r="R5506" t="str">
            <v>Y</v>
          </cell>
        </row>
        <row r="5507">
          <cell r="C5507" t="str">
            <v>Great Antpitta</v>
          </cell>
          <cell r="D5507" t="str">
            <v>Grallaria excelsa</v>
          </cell>
          <cell r="E5507" t="str">
            <v>Berlepsch, 1893</v>
          </cell>
          <cell r="F5507" t="str">
            <v>R</v>
          </cell>
          <cell r="G5507" t="str">
            <v>VU</v>
          </cell>
          <cell r="P5507" t="str">
            <v>Y</v>
          </cell>
          <cell r="Q5507" t="str">
            <v>Y</v>
          </cell>
          <cell r="R5507" t="str">
            <v>Y</v>
          </cell>
        </row>
        <row r="5508">
          <cell r="C5508" t="str">
            <v>Variegated Antpitta</v>
          </cell>
          <cell r="D5508" t="str">
            <v>Grallaria varia</v>
          </cell>
          <cell r="E5508" t="str">
            <v>(Boddaert, 1783)</v>
          </cell>
          <cell r="F5508" t="str">
            <v>R</v>
          </cell>
          <cell r="G5508" t="str">
            <v>LC</v>
          </cell>
          <cell r="P5508" t="str">
            <v>Y</v>
          </cell>
          <cell r="Q5508" t="str">
            <v>Y</v>
          </cell>
          <cell r="R5508" t="str">
            <v>Y</v>
          </cell>
        </row>
        <row r="5509">
          <cell r="C5509" t="str">
            <v>Scaled Antpitta</v>
          </cell>
          <cell r="D5509" t="str">
            <v>Grallaria guatimalensis</v>
          </cell>
          <cell r="E5509" t="str">
            <v>Prévost &amp; Des Murs, 1842</v>
          </cell>
          <cell r="F5509" t="str">
            <v>R</v>
          </cell>
          <cell r="G5509" t="str">
            <v>LC</v>
          </cell>
          <cell r="I5509" t="str">
            <v>Y</v>
          </cell>
          <cell r="P5509" t="str">
            <v>Y</v>
          </cell>
          <cell r="Q5509" t="str">
            <v>Y</v>
          </cell>
          <cell r="R5509" t="str">
            <v>Y</v>
          </cell>
        </row>
        <row r="5510">
          <cell r="C5510" t="str">
            <v>Moustached Antpitta</v>
          </cell>
          <cell r="D5510" t="str">
            <v>Grallaria alleni</v>
          </cell>
          <cell r="E5510" t="str">
            <v>Chapman, 1912</v>
          </cell>
          <cell r="F5510" t="str">
            <v>R</v>
          </cell>
          <cell r="G5510" t="str">
            <v>VU</v>
          </cell>
          <cell r="P5510" t="str">
            <v>Y</v>
          </cell>
          <cell r="Q5510" t="str">
            <v>Y</v>
          </cell>
          <cell r="R5510" t="str">
            <v>Y</v>
          </cell>
        </row>
        <row r="5511">
          <cell r="C5511" t="str">
            <v>Tachira Antpitta</v>
          </cell>
          <cell r="D5511" t="str">
            <v>Grallaria chthonia</v>
          </cell>
          <cell r="E5511" t="str">
            <v>Wetmore &amp; Phelps, 1956</v>
          </cell>
          <cell r="F5511" t="str">
            <v>R</v>
          </cell>
          <cell r="G5511" t="str">
            <v>CR</v>
          </cell>
          <cell r="P5511" t="str">
            <v>Y</v>
          </cell>
          <cell r="Q5511" t="str">
            <v>Y</v>
          </cell>
          <cell r="R5511" t="str">
            <v>Y</v>
          </cell>
          <cell r="W5511" t="str">
            <v>Táchira Antpitta (14)</v>
          </cell>
        </row>
        <row r="5512">
          <cell r="C5512" t="str">
            <v>Plain-backed Antpitta</v>
          </cell>
          <cell r="D5512" t="str">
            <v>Grallaria haplonota</v>
          </cell>
          <cell r="E5512" t="str">
            <v>Sclater, 1877</v>
          </cell>
          <cell r="F5512" t="str">
            <v>R</v>
          </cell>
          <cell r="G5512" t="str">
            <v>LC</v>
          </cell>
          <cell r="P5512" t="str">
            <v>Y</v>
          </cell>
          <cell r="Q5512" t="str">
            <v>Y</v>
          </cell>
          <cell r="R5512" t="str">
            <v>Y</v>
          </cell>
        </row>
        <row r="5513">
          <cell r="C5513" t="str">
            <v>Ochre-striped Antpitta</v>
          </cell>
          <cell r="D5513" t="str">
            <v>Grallaria dignissima</v>
          </cell>
          <cell r="E5513" t="str">
            <v>(Sclater &amp; Salvin, 1880)</v>
          </cell>
          <cell r="F5513" t="str">
            <v>R</v>
          </cell>
          <cell r="G5513" t="str">
            <v>LC</v>
          </cell>
          <cell r="P5513" t="str">
            <v>Y</v>
          </cell>
          <cell r="Q5513" t="str">
            <v>Y</v>
          </cell>
          <cell r="R5513" t="str">
            <v>Y</v>
          </cell>
        </row>
        <row r="5514">
          <cell r="C5514" t="str">
            <v>Elusive Antpitta</v>
          </cell>
          <cell r="D5514" t="str">
            <v>Grallaria eludens</v>
          </cell>
          <cell r="E5514" t="str">
            <v>Lowery &amp; O'Neill, 1969</v>
          </cell>
          <cell r="F5514" t="str">
            <v>R</v>
          </cell>
          <cell r="G5514" t="str">
            <v>NT</v>
          </cell>
          <cell r="P5514" t="str">
            <v>Y</v>
          </cell>
          <cell r="Q5514" t="str">
            <v>Y</v>
          </cell>
          <cell r="R5514" t="str">
            <v>Y</v>
          </cell>
        </row>
        <row r="5515">
          <cell r="C5515" t="str">
            <v>Cundinamarca Antpitta</v>
          </cell>
          <cell r="D5515" t="str">
            <v>Grallaria kaestneri</v>
          </cell>
          <cell r="E5515" t="str">
            <v>Stiles, 1992</v>
          </cell>
          <cell r="F5515" t="str">
            <v>R</v>
          </cell>
          <cell r="G5515" t="str">
            <v>VU</v>
          </cell>
          <cell r="P5515" t="str">
            <v>Y</v>
          </cell>
          <cell r="Q5515" t="str">
            <v>Y</v>
          </cell>
          <cell r="R5515" t="str">
            <v>Y</v>
          </cell>
        </row>
        <row r="5516">
          <cell r="C5516" t="str">
            <v>Santa Marta Antpitta</v>
          </cell>
          <cell r="D5516" t="str">
            <v>Grallaria bangsi</v>
          </cell>
          <cell r="E5516" t="str">
            <v>Allen, 1900</v>
          </cell>
          <cell r="F5516" t="str">
            <v>R</v>
          </cell>
          <cell r="G5516" t="str">
            <v>VU</v>
          </cell>
          <cell r="P5516" t="str">
            <v>Y</v>
          </cell>
          <cell r="Q5516" t="str">
            <v>Y</v>
          </cell>
          <cell r="R5516" t="str">
            <v>Y</v>
          </cell>
        </row>
        <row r="5517">
          <cell r="C5517" t="str">
            <v>Chestnut-crowned Antpitta</v>
          </cell>
          <cell r="D5517" t="str">
            <v>Grallaria ruficapilla</v>
          </cell>
          <cell r="E5517" t="str">
            <v>Lafresnaye, 1842</v>
          </cell>
          <cell r="F5517" t="str">
            <v>R</v>
          </cell>
          <cell r="G5517" t="str">
            <v>LC</v>
          </cell>
          <cell r="P5517" t="str">
            <v>Y</v>
          </cell>
          <cell r="Q5517" t="str">
            <v>Y</v>
          </cell>
          <cell r="R5517" t="str">
            <v>Y</v>
          </cell>
        </row>
        <row r="5518">
          <cell r="C5518" t="str">
            <v>Watkins's Antpitta</v>
          </cell>
          <cell r="D5518" t="str">
            <v>Grallaria watkinsi</v>
          </cell>
          <cell r="E5518" t="str">
            <v>Chapman, 1919</v>
          </cell>
          <cell r="F5518" t="str">
            <v>R</v>
          </cell>
          <cell r="G5518" t="str">
            <v>LC</v>
          </cell>
          <cell r="P5518" t="str">
            <v>Y</v>
          </cell>
          <cell r="Q5518" t="str">
            <v>Y</v>
          </cell>
          <cell r="R5518" t="str">
            <v>Y</v>
          </cell>
          <cell r="W5518" t="str">
            <v>Scrub Antpitta (10); Scrub Antpitta (11)</v>
          </cell>
        </row>
        <row r="5519">
          <cell r="C5519" t="str">
            <v>Stripe-headed Antpitta</v>
          </cell>
          <cell r="D5519" t="str">
            <v>Grallaria andicolus</v>
          </cell>
          <cell r="E5519" t="str">
            <v>(Cabanis, 1873)</v>
          </cell>
          <cell r="F5519" t="str">
            <v>R</v>
          </cell>
          <cell r="G5519" t="str">
            <v>LC</v>
          </cell>
          <cell r="P5519" t="str">
            <v>Y</v>
          </cell>
          <cell r="Q5519" t="str">
            <v>Y</v>
          </cell>
          <cell r="R5519" t="str">
            <v>Y</v>
          </cell>
          <cell r="V5519" t="str">
            <v>Grallaria andicola (10); Grallaria andicola (11)</v>
          </cell>
          <cell r="X5519" t="str">
            <v>Gender agreement of species name follows David and Gosselin (2002a).</v>
          </cell>
        </row>
        <row r="5520">
          <cell r="C5520" t="str">
            <v>Bicoloured Antpitta</v>
          </cell>
          <cell r="D5520" t="str">
            <v>Grallaria rufocinerea</v>
          </cell>
          <cell r="E5520" t="str">
            <v>Sclater &amp; Salvin, 1879</v>
          </cell>
          <cell r="F5520" t="str">
            <v>R</v>
          </cell>
          <cell r="G5520" t="str">
            <v>VU</v>
          </cell>
          <cell r="P5520" t="str">
            <v>Y</v>
          </cell>
          <cell r="Q5520" t="str">
            <v>Y</v>
          </cell>
          <cell r="R5520" t="str">
            <v>Y</v>
          </cell>
          <cell r="W5520" t="str">
            <v>Bicolored Antpitta (9); Bicolored Antpitta (10); Bicolored Antpitta (11); Bicolored Antpitta (15)</v>
          </cell>
        </row>
        <row r="5521">
          <cell r="C5521" t="str">
            <v>Chestnut-naped Antpitta</v>
          </cell>
          <cell r="D5521" t="str">
            <v>Grallaria nuchalis</v>
          </cell>
          <cell r="E5521" t="str">
            <v>Sclater, 1859</v>
          </cell>
          <cell r="F5521" t="str">
            <v>R</v>
          </cell>
          <cell r="G5521" t="str">
            <v>LC</v>
          </cell>
          <cell r="P5521" t="str">
            <v>Y</v>
          </cell>
          <cell r="Q5521" t="str">
            <v>Y</v>
          </cell>
          <cell r="R5521" t="str">
            <v>Y</v>
          </cell>
        </row>
        <row r="5522">
          <cell r="C5522" t="str">
            <v>Jocotoco Antpitta</v>
          </cell>
          <cell r="D5522" t="str">
            <v>Grallaria ridgelyi</v>
          </cell>
          <cell r="E5522" t="str">
            <v>Krabbe, Agro, Rice, Jacome, Navarrete et al., 1999</v>
          </cell>
          <cell r="F5522" t="str">
            <v>R</v>
          </cell>
          <cell r="G5522" t="str">
            <v>EN</v>
          </cell>
          <cell r="P5522" t="str">
            <v>Y</v>
          </cell>
          <cell r="X5522" t="str">
            <v>Krabbe, Agro, Rice, Jacome, Navarrete and Sornoza (1999).</v>
          </cell>
        </row>
        <row r="5523">
          <cell r="C5523" t="str">
            <v>Pale-billed Antpitta</v>
          </cell>
          <cell r="D5523" t="str">
            <v>Grallaria carrikeri</v>
          </cell>
          <cell r="E5523" t="str">
            <v>Schulenberg &amp; Williams, 1982</v>
          </cell>
          <cell r="F5523" t="str">
            <v>R</v>
          </cell>
          <cell r="G5523" t="str">
            <v>LC</v>
          </cell>
          <cell r="P5523" t="str">
            <v>Y</v>
          </cell>
          <cell r="Q5523" t="str">
            <v>Y</v>
          </cell>
          <cell r="R5523" t="str">
            <v>Y</v>
          </cell>
        </row>
        <row r="5524">
          <cell r="C5524" t="str">
            <v>White-throated Antpitta</v>
          </cell>
          <cell r="D5524" t="str">
            <v>Grallaria albigula</v>
          </cell>
          <cell r="E5524" t="str">
            <v>Chapman, 1923</v>
          </cell>
          <cell r="F5524" t="str">
            <v>R</v>
          </cell>
          <cell r="G5524" t="str">
            <v>LC</v>
          </cell>
          <cell r="P5524" t="str">
            <v>Y</v>
          </cell>
          <cell r="Q5524" t="str">
            <v>Y</v>
          </cell>
          <cell r="R5524" t="str">
            <v>Y</v>
          </cell>
        </row>
        <row r="5525">
          <cell r="C5525" t="str">
            <v>Yellow-breasted Antpitta</v>
          </cell>
          <cell r="D5525" t="str">
            <v>Grallaria flavotincta</v>
          </cell>
          <cell r="E5525" t="str">
            <v>Sclater, 1877</v>
          </cell>
          <cell r="F5525" t="str">
            <v>R</v>
          </cell>
          <cell r="G5525" t="str">
            <v>LC</v>
          </cell>
          <cell r="P5525" t="str">
            <v>Y</v>
          </cell>
          <cell r="Q5525" t="str">
            <v>Y</v>
          </cell>
          <cell r="R5525" t="str">
            <v>Y</v>
          </cell>
        </row>
        <row r="5526">
          <cell r="C5526" t="str">
            <v>White-bellied Antpitta</v>
          </cell>
          <cell r="D5526" t="str">
            <v>Grallaria hypoleuca</v>
          </cell>
          <cell r="E5526" t="str">
            <v>Sclater, 1855</v>
          </cell>
          <cell r="F5526" t="str">
            <v>R</v>
          </cell>
          <cell r="G5526" t="str">
            <v>LC</v>
          </cell>
          <cell r="P5526" t="str">
            <v>Y</v>
          </cell>
          <cell r="Q5526" t="str">
            <v>Y</v>
          </cell>
          <cell r="R5526" t="str">
            <v>Y</v>
          </cell>
        </row>
        <row r="5527">
          <cell r="C5527" t="str">
            <v>Rusty-tinged Antpitta</v>
          </cell>
          <cell r="D5527" t="str">
            <v>Grallaria przewalskii</v>
          </cell>
          <cell r="E5527" t="str">
            <v>Taczanowski, 1882</v>
          </cell>
          <cell r="F5527" t="str">
            <v>R</v>
          </cell>
          <cell r="G5527" t="str">
            <v>LC</v>
          </cell>
          <cell r="P5527" t="str">
            <v>Y</v>
          </cell>
          <cell r="Q5527" t="str">
            <v>Y</v>
          </cell>
          <cell r="R5527" t="str">
            <v>Y</v>
          </cell>
        </row>
        <row r="5528">
          <cell r="C5528" t="str">
            <v>Bay Antpitta</v>
          </cell>
          <cell r="D5528" t="str">
            <v>Grallaria capitalis</v>
          </cell>
          <cell r="E5528" t="str">
            <v>Chapman, 1926</v>
          </cell>
          <cell r="F5528" t="str">
            <v>R</v>
          </cell>
          <cell r="G5528" t="str">
            <v>LC</v>
          </cell>
          <cell r="P5528" t="str">
            <v>Y</v>
          </cell>
          <cell r="Q5528" t="str">
            <v>Y</v>
          </cell>
          <cell r="R5528" t="str">
            <v>Y</v>
          </cell>
        </row>
        <row r="5529">
          <cell r="C5529" t="str">
            <v>Red-and-white Antpitta</v>
          </cell>
          <cell r="D5529" t="str">
            <v>Grallaria erythroleuca</v>
          </cell>
          <cell r="E5529" t="str">
            <v>Sclater, 1874</v>
          </cell>
          <cell r="F5529" t="str">
            <v>R</v>
          </cell>
          <cell r="G5529" t="str">
            <v>LC</v>
          </cell>
          <cell r="P5529" t="str">
            <v>Y</v>
          </cell>
          <cell r="Q5529" t="str">
            <v>Y</v>
          </cell>
          <cell r="R5529" t="str">
            <v>Y</v>
          </cell>
        </row>
        <row r="5530">
          <cell r="C5530" t="str">
            <v>Grey-naped Antpitta</v>
          </cell>
          <cell r="D5530" t="str">
            <v>Grallaria griseonucha</v>
          </cell>
          <cell r="E5530" t="str">
            <v>Sclater &amp; Salvin, 1871</v>
          </cell>
          <cell r="F5530" t="str">
            <v>R</v>
          </cell>
          <cell r="G5530" t="str">
            <v>LC</v>
          </cell>
          <cell r="P5530" t="str">
            <v>Y</v>
          </cell>
          <cell r="Q5530" t="str">
            <v>Y</v>
          </cell>
          <cell r="R5530" t="str">
            <v>Y</v>
          </cell>
          <cell r="W5530" t="str">
            <v>Gray-naped Antpitta (9)</v>
          </cell>
        </row>
        <row r="5531">
          <cell r="C5531" t="str">
            <v>Rufous Antpitta</v>
          </cell>
          <cell r="D5531" t="str">
            <v>Grallaria rufula</v>
          </cell>
          <cell r="E5531" t="str">
            <v>Lafresnaye, 1843</v>
          </cell>
          <cell r="F5531" t="str">
            <v>R</v>
          </cell>
          <cell r="G5531" t="str">
            <v>LC</v>
          </cell>
          <cell r="P5531" t="str">
            <v>Y</v>
          </cell>
          <cell r="Q5531" t="str">
            <v>Y</v>
          </cell>
          <cell r="R5531" t="str">
            <v>Y</v>
          </cell>
        </row>
        <row r="5532">
          <cell r="C5532" t="str">
            <v>Chestnut Antpitta</v>
          </cell>
          <cell r="D5532" t="str">
            <v>Grallaria blakei</v>
          </cell>
          <cell r="E5532" t="str">
            <v>Graves, 1987</v>
          </cell>
          <cell r="F5532" t="str">
            <v>R</v>
          </cell>
          <cell r="G5532" t="str">
            <v>NT</v>
          </cell>
          <cell r="P5532" t="str">
            <v>Y</v>
          </cell>
          <cell r="Q5532" t="str">
            <v>Y</v>
          </cell>
          <cell r="R5532" t="str">
            <v>Y</v>
          </cell>
        </row>
        <row r="5533">
          <cell r="C5533" t="str">
            <v>Rufous-faced Antpitta</v>
          </cell>
          <cell r="D5533" t="str">
            <v>Grallaria erythrotis</v>
          </cell>
          <cell r="E5533" t="str">
            <v>Sclater &amp; Salvin, 1876</v>
          </cell>
          <cell r="F5533" t="str">
            <v>R</v>
          </cell>
          <cell r="G5533" t="str">
            <v>LC</v>
          </cell>
          <cell r="P5533" t="str">
            <v>Y</v>
          </cell>
          <cell r="Q5533" t="str">
            <v>Y</v>
          </cell>
          <cell r="R5533" t="str">
            <v>Y</v>
          </cell>
        </row>
        <row r="5534">
          <cell r="C5534" t="str">
            <v>Tawny Antpitta</v>
          </cell>
          <cell r="D5534" t="str">
            <v>Grallaria quitensis</v>
          </cell>
          <cell r="E5534" t="str">
            <v>Lesson, 1844</v>
          </cell>
          <cell r="F5534" t="str">
            <v>R</v>
          </cell>
          <cell r="G5534" t="str">
            <v>LC</v>
          </cell>
          <cell r="P5534" t="str">
            <v>Y</v>
          </cell>
          <cell r="Q5534" t="str">
            <v>Y</v>
          </cell>
          <cell r="R5534" t="str">
            <v>Y</v>
          </cell>
        </row>
        <row r="5535">
          <cell r="C5535" t="str">
            <v>Brown-banded Antpitta</v>
          </cell>
          <cell r="D5535" t="str">
            <v>Grallaria milleri</v>
          </cell>
          <cell r="E5535" t="str">
            <v>Chapman, 1912</v>
          </cell>
          <cell r="F5535" t="str">
            <v>R</v>
          </cell>
          <cell r="G5535" t="str">
            <v>EN</v>
          </cell>
          <cell r="P5535" t="str">
            <v>Y</v>
          </cell>
          <cell r="Q5535" t="str">
            <v>Y</v>
          </cell>
          <cell r="R5535" t="str">
            <v>Y</v>
          </cell>
        </row>
        <row r="5536">
          <cell r="C5536" t="str">
            <v>Spectacled Antpitta</v>
          </cell>
          <cell r="D5536" t="str">
            <v>Hylopezus perspicillatus</v>
          </cell>
          <cell r="E5536" t="str">
            <v>(Lawrence, 1861)</v>
          </cell>
          <cell r="F5536" t="str">
            <v>R</v>
          </cell>
          <cell r="G5536" t="str">
            <v>LC</v>
          </cell>
          <cell r="I5536" t="str">
            <v>Y</v>
          </cell>
          <cell r="P5536" t="str">
            <v>Y</v>
          </cell>
          <cell r="Q5536" t="str">
            <v>Y</v>
          </cell>
          <cell r="R5536" t="str">
            <v>Y</v>
          </cell>
          <cell r="W5536" t="str">
            <v>Streak-chested Antpitta (2); Streak-chested Antpitta (9); Streak-chested Antpitta (15)</v>
          </cell>
        </row>
        <row r="5537">
          <cell r="D5537" t="str">
            <v>Hylopezus macularius</v>
          </cell>
          <cell r="E5537" t="str">
            <v>(Temminck, 1823)</v>
          </cell>
          <cell r="F5537" t="str">
            <v>NR</v>
          </cell>
          <cell r="G5537" t="str">
            <v>NR</v>
          </cell>
          <cell r="Q5537" t="str">
            <v>Y</v>
          </cell>
          <cell r="R5537" t="str">
            <v>Y</v>
          </cell>
          <cell r="X5537" t="str">
            <v>Hylopezus macularius (Sibley and Monroe 1990, 1993) has been split into H. macularius and H. auricularis following SACC (2005).</v>
          </cell>
        </row>
        <row r="5538">
          <cell r="C5538" t="str">
            <v>Spotted Antpitta</v>
          </cell>
          <cell r="D5538" t="str">
            <v>Hylopezus macularius</v>
          </cell>
          <cell r="E5538" t="str">
            <v>(Temminck, 1823)</v>
          </cell>
          <cell r="F5538" t="str">
            <v>R</v>
          </cell>
          <cell r="G5538" t="str">
            <v>LC</v>
          </cell>
          <cell r="P5538" t="str">
            <v>Y</v>
          </cell>
          <cell r="X5538" t="str">
            <v>Hylopezus macularius (Sibley and Monroe 1990, 1993) has been split into H. macularius and H. auricularis following SACC (2005).</v>
          </cell>
        </row>
        <row r="5539">
          <cell r="C5539" t="str">
            <v>Masked Antpitta</v>
          </cell>
          <cell r="D5539" t="str">
            <v>Hylopezus auricularis</v>
          </cell>
          <cell r="E5539" t="str">
            <v>(Gyldenstolpe, 1941)</v>
          </cell>
          <cell r="F5539" t="str">
            <v>R</v>
          </cell>
          <cell r="G5539" t="str">
            <v>VU</v>
          </cell>
          <cell r="P5539" t="str">
            <v>Y</v>
          </cell>
          <cell r="X5539" t="str">
            <v>Hylopezus macularius (Sibley and Monroe 1990, 1993) has been split into H. macularius and H. auricularis following SACC (2005).</v>
          </cell>
        </row>
        <row r="5540">
          <cell r="C5540" t="str">
            <v>Thicket Antpitta</v>
          </cell>
          <cell r="D5540" t="str">
            <v>Hylopezus dives</v>
          </cell>
          <cell r="E5540" t="str">
            <v>Salvin, 1865</v>
          </cell>
          <cell r="F5540" t="str">
            <v>R</v>
          </cell>
          <cell r="G5540" t="str">
            <v>LC</v>
          </cell>
          <cell r="I5540" t="str">
            <v>Y</v>
          </cell>
          <cell r="P5540" t="str">
            <v>Y</v>
          </cell>
          <cell r="Q5540" t="str">
            <v>Y</v>
          </cell>
          <cell r="R5540" t="str">
            <v>Y</v>
          </cell>
          <cell r="W5540" t="str">
            <v>Fulvous-bellied Antpitta (10); Fulvous-bellied Antpitta (11)</v>
          </cell>
        </row>
        <row r="5541">
          <cell r="C5541" t="str">
            <v>White-lored Antpitta</v>
          </cell>
          <cell r="D5541" t="str">
            <v>Hylopezus fulviventris</v>
          </cell>
          <cell r="E5541" t="str">
            <v>(Sclater, 1858)</v>
          </cell>
          <cell r="F5541" t="str">
            <v>R</v>
          </cell>
          <cell r="G5541" t="str">
            <v>LC</v>
          </cell>
          <cell r="P5541" t="str">
            <v>Y</v>
          </cell>
          <cell r="Q5541" t="str">
            <v>Y</v>
          </cell>
          <cell r="R5541" t="str">
            <v>Y</v>
          </cell>
        </row>
        <row r="5542">
          <cell r="C5542" t="str">
            <v>Amazonian Antpitta</v>
          </cell>
          <cell r="D5542" t="str">
            <v>Hylopezus berlepschi</v>
          </cell>
          <cell r="E5542" t="str">
            <v>(Hellmayr, 1903)</v>
          </cell>
          <cell r="F5542" t="str">
            <v>R</v>
          </cell>
          <cell r="G5542" t="str">
            <v>LC</v>
          </cell>
          <cell r="P5542" t="str">
            <v>Y</v>
          </cell>
          <cell r="Q5542" t="str">
            <v>Y</v>
          </cell>
          <cell r="R5542" t="str">
            <v>Y</v>
          </cell>
        </row>
        <row r="5543">
          <cell r="C5543" t="str">
            <v>White-browed Antpitta</v>
          </cell>
          <cell r="D5543" t="str">
            <v>Hylopezus ochroleucus</v>
          </cell>
          <cell r="E5543" t="str">
            <v>(Wied, 1831)</v>
          </cell>
          <cell r="F5543" t="str">
            <v>R</v>
          </cell>
          <cell r="G5543" t="str">
            <v>NT</v>
          </cell>
          <cell r="P5543" t="str">
            <v>Y</v>
          </cell>
          <cell r="Q5543" t="str">
            <v>Y</v>
          </cell>
          <cell r="R5543" t="str">
            <v>Y</v>
          </cell>
        </row>
        <row r="5544">
          <cell r="C5544" t="str">
            <v>Speckle-breasted Antpitta</v>
          </cell>
          <cell r="D5544" t="str">
            <v>Hylopezus nattereri</v>
          </cell>
          <cell r="E5544" t="str">
            <v>(Pinto, 1937)</v>
          </cell>
          <cell r="F5544" t="str">
            <v>R</v>
          </cell>
          <cell r="G5544" t="str">
            <v>LC</v>
          </cell>
          <cell r="P5544" t="str">
            <v>Y</v>
          </cell>
          <cell r="Q5544" t="str">
            <v>Y</v>
          </cell>
          <cell r="R5544" t="str">
            <v>Y</v>
          </cell>
        </row>
        <row r="5545">
          <cell r="C5545" t="str">
            <v>Thrush-like Antpitta</v>
          </cell>
          <cell r="D5545" t="str">
            <v>Myrmothera campanisona</v>
          </cell>
          <cell r="E5545" t="str">
            <v>(Hermann, 1783)</v>
          </cell>
          <cell r="F5545" t="str">
            <v>R</v>
          </cell>
          <cell r="G5545" t="str">
            <v>LC</v>
          </cell>
          <cell r="P5545" t="str">
            <v>Y</v>
          </cell>
          <cell r="Q5545" t="str">
            <v>Y</v>
          </cell>
          <cell r="R5545" t="str">
            <v>Y</v>
          </cell>
        </row>
        <row r="5546">
          <cell r="C5546" t="str">
            <v>Brown-breasted Antpitta</v>
          </cell>
          <cell r="D5546" t="str">
            <v>Myrmothera simplex</v>
          </cell>
          <cell r="E5546" t="str">
            <v>(Salvin &amp; Godman, 1884)</v>
          </cell>
          <cell r="F5546" t="str">
            <v>R</v>
          </cell>
          <cell r="G5546" t="str">
            <v>LC</v>
          </cell>
          <cell r="P5546" t="str">
            <v>Y</v>
          </cell>
          <cell r="Q5546" t="str">
            <v>Y</v>
          </cell>
          <cell r="R5546" t="str">
            <v>Y</v>
          </cell>
          <cell r="W5546" t="str">
            <v>Tepui Antpitta (9); Tepui Antpitta (15)</v>
          </cell>
        </row>
        <row r="5547">
          <cell r="C5547" t="str">
            <v>Ochre-breasted Antpitta</v>
          </cell>
          <cell r="D5547" t="str">
            <v>Grallaricula flavirostris</v>
          </cell>
          <cell r="E5547" t="str">
            <v>(Sclater, 1858)</v>
          </cell>
          <cell r="F5547" t="str">
            <v>R</v>
          </cell>
          <cell r="G5547" t="str">
            <v>LC</v>
          </cell>
          <cell r="I5547" t="str">
            <v>Y</v>
          </cell>
          <cell r="P5547" t="str">
            <v>Y</v>
          </cell>
          <cell r="Q5547" t="str">
            <v>Y</v>
          </cell>
          <cell r="R5547" t="str">
            <v>Y</v>
          </cell>
        </row>
        <row r="5548">
          <cell r="C5548" t="str">
            <v>Rusty-breasted Antpitta</v>
          </cell>
          <cell r="D5548" t="str">
            <v>Grallaricula ferrugineipectus</v>
          </cell>
          <cell r="E5548" t="str">
            <v>(Sclater, 1857)</v>
          </cell>
          <cell r="F5548" t="str">
            <v>R</v>
          </cell>
          <cell r="G5548" t="str">
            <v>LC</v>
          </cell>
          <cell r="P5548" t="str">
            <v>Y</v>
          </cell>
          <cell r="Q5548" t="str">
            <v>Y</v>
          </cell>
          <cell r="R5548" t="str">
            <v>Y</v>
          </cell>
        </row>
        <row r="5549">
          <cell r="C5549" t="str">
            <v>Slate-crowned Antpitta</v>
          </cell>
          <cell r="D5549" t="str">
            <v>Grallaricula nana</v>
          </cell>
          <cell r="E5549" t="str">
            <v>(Lafresnaye, 1842)</v>
          </cell>
          <cell r="F5549" t="str">
            <v>R</v>
          </cell>
          <cell r="G5549" t="str">
            <v>LC</v>
          </cell>
          <cell r="P5549" t="str">
            <v>Y</v>
          </cell>
          <cell r="Q5549" t="str">
            <v>Y</v>
          </cell>
          <cell r="R5549" t="str">
            <v>Y</v>
          </cell>
          <cell r="W5549" t="str">
            <v>Slaty-crowned Antpitta (15)</v>
          </cell>
        </row>
        <row r="5550">
          <cell r="C5550" t="str">
            <v>Scallop-breasted Antpitta</v>
          </cell>
          <cell r="D5550" t="str">
            <v>Grallaricula loricata</v>
          </cell>
          <cell r="E5550" t="str">
            <v>(Sclater, 1857)</v>
          </cell>
          <cell r="F5550" t="str">
            <v>R</v>
          </cell>
          <cell r="G5550" t="str">
            <v>NT</v>
          </cell>
          <cell r="P5550" t="str">
            <v>Y</v>
          </cell>
          <cell r="Q5550" t="str">
            <v>Y</v>
          </cell>
          <cell r="R5550" t="str">
            <v>Y</v>
          </cell>
        </row>
        <row r="5551">
          <cell r="C5551" t="str">
            <v>Peruvian Antpitta</v>
          </cell>
          <cell r="D5551" t="str">
            <v>Grallaricula peruviana</v>
          </cell>
          <cell r="E5551" t="str">
            <v>Chapman, 1923</v>
          </cell>
          <cell r="F5551" t="str">
            <v>R</v>
          </cell>
          <cell r="G5551" t="str">
            <v>NT</v>
          </cell>
          <cell r="P5551" t="str">
            <v>Y</v>
          </cell>
          <cell r="Q5551" t="str">
            <v>Y</v>
          </cell>
          <cell r="R5551" t="str">
            <v>Y</v>
          </cell>
        </row>
        <row r="5552">
          <cell r="C5552" t="str">
            <v>Ochre-fronted Antpitta</v>
          </cell>
          <cell r="D5552" t="str">
            <v>Grallaricula ochraceifrons</v>
          </cell>
          <cell r="E5552" t="str">
            <v>Graves, O'Neill &amp; Parker, 1983</v>
          </cell>
          <cell r="F5552" t="str">
            <v>R</v>
          </cell>
          <cell r="G5552" t="str">
            <v>EN</v>
          </cell>
          <cell r="P5552" t="str">
            <v>Y</v>
          </cell>
          <cell r="Q5552" t="str">
            <v>Y</v>
          </cell>
          <cell r="R5552" t="str">
            <v>Y</v>
          </cell>
        </row>
        <row r="5553">
          <cell r="C5553" t="str">
            <v>Crescent-faced Antpitta</v>
          </cell>
          <cell r="D5553" t="str">
            <v>Grallaricula lineifrons</v>
          </cell>
          <cell r="E5553" t="str">
            <v>(Chapman, 1924)</v>
          </cell>
          <cell r="F5553" t="str">
            <v>R</v>
          </cell>
          <cell r="G5553" t="str">
            <v>NT</v>
          </cell>
          <cell r="P5553" t="str">
            <v>Y</v>
          </cell>
          <cell r="Q5553" t="str">
            <v>Y</v>
          </cell>
          <cell r="R5553" t="str">
            <v>Y</v>
          </cell>
        </row>
        <row r="5554">
          <cell r="C5554" t="str">
            <v>Hooded Antpitta</v>
          </cell>
          <cell r="D5554" t="str">
            <v>Grallaricula cucullata</v>
          </cell>
          <cell r="E5554" t="str">
            <v>(Sclater, 1856)</v>
          </cell>
          <cell r="F5554" t="str">
            <v>R</v>
          </cell>
          <cell r="G5554" t="str">
            <v>VU</v>
          </cell>
          <cell r="P5554" t="str">
            <v>Y</v>
          </cell>
          <cell r="Q5554" t="str">
            <v>Y</v>
          </cell>
          <cell r="R5554" t="str">
            <v>Y</v>
          </cell>
        </row>
        <row r="5555">
          <cell r="C5555" t="str">
            <v>Straight-billed Earthcreeper</v>
          </cell>
          <cell r="D5555" t="str">
            <v>Ochetorhynchus ruficaudus</v>
          </cell>
          <cell r="E5555" t="str">
            <v>Meyen, 1834</v>
          </cell>
          <cell r="F5555" t="str">
            <v>R</v>
          </cell>
          <cell r="G5555" t="str">
            <v>LC</v>
          </cell>
          <cell r="P5555" t="str">
            <v>Y</v>
          </cell>
          <cell r="Q5555" t="str">
            <v>Y</v>
          </cell>
          <cell r="R5555" t="str">
            <v>Y</v>
          </cell>
          <cell r="V5555" t="str">
            <v>Upucerthia ruficauda (10); Upucerthia ruficauda (11)</v>
          </cell>
          <cell r="X5555" t="str">
            <v>Use of the genus Ochetorhynchus follows SACC (2008).</v>
          </cell>
        </row>
        <row r="5556">
          <cell r="C5556" t="str">
            <v>Rock Earthcreeper</v>
          </cell>
          <cell r="D5556" t="str">
            <v>Ochetorhynchus andaecola</v>
          </cell>
          <cell r="E5556" t="str">
            <v>(d'Orbigny &amp; Lafresnaye, 1838)</v>
          </cell>
          <cell r="F5556" t="str">
            <v>R</v>
          </cell>
          <cell r="G5556" t="str">
            <v>LC</v>
          </cell>
          <cell r="P5556" t="str">
            <v>Y</v>
          </cell>
          <cell r="Q5556" t="str">
            <v>Y</v>
          </cell>
          <cell r="R5556" t="str">
            <v>Y</v>
          </cell>
          <cell r="V5556" t="str">
            <v>Upucerthia andaecola (10); Upucerthia andaecola (11)</v>
          </cell>
          <cell r="X5556" t="str">
            <v>Use of the genus Ochetorhynchus follows SACC (2008).</v>
          </cell>
        </row>
        <row r="5557">
          <cell r="C5557" t="str">
            <v>Crag Chilia</v>
          </cell>
          <cell r="D5557" t="str">
            <v>Ochetorhynchus melanura</v>
          </cell>
          <cell r="E5557" t="str">
            <v>(Gray, 1846)</v>
          </cell>
          <cell r="F5557" t="str">
            <v>R</v>
          </cell>
          <cell r="G5557" t="str">
            <v>LC</v>
          </cell>
          <cell r="P5557" t="str">
            <v>Y</v>
          </cell>
          <cell r="Q5557" t="str">
            <v>Y</v>
          </cell>
          <cell r="R5557" t="str">
            <v>Y</v>
          </cell>
          <cell r="V5557" t="str">
            <v>Chilia melanura (10); Chilia melanura (11)</v>
          </cell>
          <cell r="X5557" t="str">
            <v>Use of the genus Ochetorhynchus follows SACC (2008).</v>
          </cell>
        </row>
        <row r="5558">
          <cell r="C5558" t="str">
            <v>Band-tailed Earthcreeper</v>
          </cell>
          <cell r="D5558" t="str">
            <v>Ochetorhynchus phoenicurus</v>
          </cell>
          <cell r="E5558" t="str">
            <v>(Gould, 1839)</v>
          </cell>
          <cell r="F5558" t="str">
            <v>R</v>
          </cell>
          <cell r="G5558" t="str">
            <v>LC</v>
          </cell>
          <cell r="P5558" t="str">
            <v>Y</v>
          </cell>
          <cell r="Q5558" t="str">
            <v>Y</v>
          </cell>
          <cell r="R5558" t="str">
            <v>Y</v>
          </cell>
          <cell r="V5558" t="str">
            <v>Eremobius phoenicurus (10); Eremobius phoenicurus (11)</v>
          </cell>
          <cell r="W5558" t="str">
            <v>Band-tailed Eremobius (15)</v>
          </cell>
          <cell r="X5558" t="str">
            <v>Use of the genus Ochetorhynchus follows SACC (2008).</v>
          </cell>
        </row>
        <row r="5559">
          <cell r="C5559" t="str">
            <v>Coastal Miner</v>
          </cell>
          <cell r="D5559" t="str">
            <v>Geositta peruviana</v>
          </cell>
          <cell r="E5559" t="str">
            <v>Lafresnaye, 1847</v>
          </cell>
          <cell r="F5559" t="str">
            <v>R</v>
          </cell>
          <cell r="G5559" t="str">
            <v>LC</v>
          </cell>
          <cell r="P5559" t="str">
            <v>Y</v>
          </cell>
          <cell r="Q5559" t="str">
            <v>Y</v>
          </cell>
          <cell r="R5559" t="str">
            <v>Y</v>
          </cell>
        </row>
        <row r="5560">
          <cell r="C5560" t="str">
            <v>Common Miner</v>
          </cell>
          <cell r="D5560" t="str">
            <v>Geositta cunicularia</v>
          </cell>
          <cell r="E5560" t="str">
            <v>(Vieillot, 1816)</v>
          </cell>
          <cell r="F5560" t="str">
            <v>R</v>
          </cell>
          <cell r="G5560" t="str">
            <v>LC</v>
          </cell>
          <cell r="P5560" t="str">
            <v>Y</v>
          </cell>
          <cell r="Q5560" t="str">
            <v>Y</v>
          </cell>
          <cell r="R5560" t="str">
            <v>Y</v>
          </cell>
        </row>
        <row r="5561">
          <cell r="C5561" t="str">
            <v>Slender-billed Miner</v>
          </cell>
          <cell r="D5561" t="str">
            <v>Geositta tenuirostris</v>
          </cell>
          <cell r="E5561" t="str">
            <v>(Lafresnaye, 1836)</v>
          </cell>
          <cell r="F5561" t="str">
            <v>R</v>
          </cell>
          <cell r="G5561" t="str">
            <v>LC</v>
          </cell>
          <cell r="P5561" t="str">
            <v>Y</v>
          </cell>
          <cell r="Q5561" t="str">
            <v>Y</v>
          </cell>
          <cell r="R5561" t="str">
            <v>Y</v>
          </cell>
        </row>
        <row r="5562">
          <cell r="C5562" t="str">
            <v>Short-billed Miner</v>
          </cell>
          <cell r="D5562" t="str">
            <v>Geositta antarctica</v>
          </cell>
          <cell r="E5562" t="str">
            <v>Landbeck, 1880</v>
          </cell>
          <cell r="F5562" t="str">
            <v>R</v>
          </cell>
          <cell r="G5562" t="str">
            <v>LC</v>
          </cell>
          <cell r="P5562" t="str">
            <v>Y</v>
          </cell>
          <cell r="Q5562" t="str">
            <v>Y</v>
          </cell>
          <cell r="R5562" t="str">
            <v>Y</v>
          </cell>
        </row>
        <row r="5563">
          <cell r="C5563" t="str">
            <v>Creamy-rumped Miner</v>
          </cell>
          <cell r="D5563" t="str">
            <v>Geositta isabellina</v>
          </cell>
          <cell r="E5563" t="str">
            <v>(Philippi &amp; Landbeck, 1864)</v>
          </cell>
          <cell r="F5563" t="str">
            <v>R</v>
          </cell>
          <cell r="G5563" t="str">
            <v>LC</v>
          </cell>
          <cell r="P5563" t="str">
            <v>Y</v>
          </cell>
          <cell r="Q5563" t="str">
            <v>Y</v>
          </cell>
          <cell r="R5563" t="str">
            <v>Y</v>
          </cell>
        </row>
        <row r="5564">
          <cell r="C5564" t="str">
            <v>Dark-winged Miner</v>
          </cell>
          <cell r="D5564" t="str">
            <v>Geositta saxicolina</v>
          </cell>
          <cell r="E5564" t="str">
            <v>Taczanowski, 1875</v>
          </cell>
          <cell r="F5564" t="str">
            <v>R</v>
          </cell>
          <cell r="G5564" t="str">
            <v>LC</v>
          </cell>
          <cell r="P5564" t="str">
            <v>Y</v>
          </cell>
          <cell r="Q5564" t="str">
            <v>Y</v>
          </cell>
          <cell r="R5564" t="str">
            <v>Y</v>
          </cell>
        </row>
        <row r="5565">
          <cell r="C5565" t="str">
            <v>Greyish Miner</v>
          </cell>
          <cell r="D5565" t="str">
            <v>Geositta maritima</v>
          </cell>
          <cell r="E5565" t="str">
            <v>(D'Orbigny &amp; Lafresnaye, 1837)</v>
          </cell>
          <cell r="F5565" t="str">
            <v>R</v>
          </cell>
          <cell r="G5565" t="str">
            <v>LC</v>
          </cell>
          <cell r="P5565" t="str">
            <v>Y</v>
          </cell>
          <cell r="Q5565" t="str">
            <v>Y</v>
          </cell>
          <cell r="R5565" t="str">
            <v>Y</v>
          </cell>
          <cell r="W5565" t="str">
            <v>Grayish Miner (9)</v>
          </cell>
        </row>
        <row r="5566">
          <cell r="C5566" t="str">
            <v>Puna Miner</v>
          </cell>
          <cell r="D5566" t="str">
            <v>Geositta punensis</v>
          </cell>
          <cell r="E5566" t="str">
            <v>Dabbene, 1917</v>
          </cell>
          <cell r="F5566" t="str">
            <v>R</v>
          </cell>
          <cell r="G5566" t="str">
            <v>LC</v>
          </cell>
          <cell r="P5566" t="str">
            <v>Y</v>
          </cell>
          <cell r="Q5566" t="str">
            <v>Y</v>
          </cell>
          <cell r="R5566" t="str">
            <v>Y</v>
          </cell>
        </row>
        <row r="5567">
          <cell r="C5567" t="str">
            <v>Rufous-banded Miner</v>
          </cell>
          <cell r="D5567" t="str">
            <v>Geositta rufipennis</v>
          </cell>
          <cell r="E5567" t="str">
            <v>(Bumeister, 1860)</v>
          </cell>
          <cell r="F5567" t="str">
            <v>R</v>
          </cell>
          <cell r="G5567" t="str">
            <v>LC</v>
          </cell>
          <cell r="P5567" t="str">
            <v>Y</v>
          </cell>
          <cell r="Q5567" t="str">
            <v>Y</v>
          </cell>
          <cell r="R5567" t="str">
            <v>Y</v>
          </cell>
        </row>
        <row r="5568">
          <cell r="C5568" t="str">
            <v>Campo Miner</v>
          </cell>
          <cell r="D5568" t="str">
            <v>Geositta poeciloptera</v>
          </cell>
          <cell r="E5568" t="str">
            <v>(Wied, 1830)</v>
          </cell>
          <cell r="F5568" t="str">
            <v>R</v>
          </cell>
          <cell r="G5568" t="str">
            <v>VU</v>
          </cell>
          <cell r="P5568" t="str">
            <v>Y</v>
          </cell>
          <cell r="Q5568" t="str">
            <v>Y</v>
          </cell>
          <cell r="R5568" t="str">
            <v>Y</v>
          </cell>
          <cell r="V5568" t="str">
            <v>Geobates poecilopterus (10); Geobates poecilopterus (11)</v>
          </cell>
        </row>
        <row r="5569">
          <cell r="C5569" t="str">
            <v>Thick-billed Miner</v>
          </cell>
          <cell r="D5569" t="str">
            <v>Geositta crassirostris</v>
          </cell>
          <cell r="E5569" t="str">
            <v>Sclater, 1866</v>
          </cell>
          <cell r="F5569" t="str">
            <v>R</v>
          </cell>
          <cell r="G5569" t="str">
            <v>LC</v>
          </cell>
          <cell r="P5569" t="str">
            <v>Y</v>
          </cell>
          <cell r="Q5569" t="str">
            <v>Y</v>
          </cell>
          <cell r="R5569" t="str">
            <v>Y</v>
          </cell>
        </row>
        <row r="5570">
          <cell r="C5570" t="str">
            <v>Striated Earthcreeper</v>
          </cell>
          <cell r="D5570" t="str">
            <v>Upucerthia serrana</v>
          </cell>
          <cell r="E5570" t="str">
            <v>Taczanowski, 1875</v>
          </cell>
          <cell r="F5570" t="str">
            <v>R</v>
          </cell>
          <cell r="G5570" t="str">
            <v>LC</v>
          </cell>
          <cell r="P5570" t="str">
            <v>Y</v>
          </cell>
          <cell r="Q5570" t="str">
            <v>Y</v>
          </cell>
          <cell r="R5570" t="str">
            <v>Y</v>
          </cell>
        </row>
        <row r="5571">
          <cell r="D5571" t="str">
            <v>Upucerthia dumetaria</v>
          </cell>
          <cell r="E5571" t="str">
            <v>Geoffroy Saint-Hilaire, 1832</v>
          </cell>
          <cell r="F5571" t="str">
            <v>NR</v>
          </cell>
          <cell r="G5571" t="str">
            <v>NR</v>
          </cell>
          <cell r="Q5571" t="str">
            <v>Y</v>
          </cell>
          <cell r="R5571" t="str">
            <v>Y</v>
          </cell>
          <cell r="X5571" t="str">
            <v>Upucerthia dumetaria (Sibley and Monroe 1990, 1993; Stotz et al. 1996) has been split into U. dumetaria and U. saturatior following SACC (2009).</v>
          </cell>
        </row>
        <row r="5572">
          <cell r="C5572" t="str">
            <v>Scale-throated Earthcreeper</v>
          </cell>
          <cell r="D5572" t="str">
            <v>Upucerthia dumetaria</v>
          </cell>
          <cell r="E5572" t="str">
            <v>Geoffroy Saint-Hilaire, 1832</v>
          </cell>
          <cell r="F5572" t="str">
            <v>R</v>
          </cell>
          <cell r="G5572" t="str">
            <v>LC</v>
          </cell>
          <cell r="P5572" t="str">
            <v>Y</v>
          </cell>
          <cell r="X5572" t="str">
            <v>Upucerthia dumetaria (Sibley and Monroe 1990, 1993; Stotz et al. 1996) has been split into U. dumetaria and U. saturatior following SACC (2009).</v>
          </cell>
        </row>
        <row r="5573">
          <cell r="C5573" t="str">
            <v>Patagonian Forest Earthcreeper</v>
          </cell>
          <cell r="D5573" t="str">
            <v>Upucerthia saturatior</v>
          </cell>
          <cell r="E5573" t="str">
            <v>Scott, 1900</v>
          </cell>
          <cell r="F5573" t="str">
            <v>R</v>
          </cell>
          <cell r="G5573" t="str">
            <v>LC</v>
          </cell>
          <cell r="P5573" t="str">
            <v>Y</v>
          </cell>
          <cell r="X5573" t="str">
            <v>Upucerthia dumetaria (Sibley and Monroe 1990, 1993; Stotz et al. 1996) has been split into U. dumetaria and U. saturatior following SACC (2009).</v>
          </cell>
        </row>
        <row r="5574">
          <cell r="C5574" t="str">
            <v>White-throated Earthcreeper</v>
          </cell>
          <cell r="D5574" t="str">
            <v>Upucerthia albigula</v>
          </cell>
          <cell r="E5574" t="str">
            <v>Hellmayr, 1932</v>
          </cell>
          <cell r="F5574" t="str">
            <v>R</v>
          </cell>
          <cell r="G5574" t="str">
            <v>LC</v>
          </cell>
          <cell r="P5574" t="str">
            <v>Y</v>
          </cell>
          <cell r="Q5574" t="str">
            <v>Y</v>
          </cell>
          <cell r="R5574" t="str">
            <v>Y</v>
          </cell>
        </row>
        <row r="5575">
          <cell r="C5575" t="str">
            <v>Plain-breasted Earthcreeper</v>
          </cell>
          <cell r="D5575" t="str">
            <v>Upucerthia jelskii</v>
          </cell>
          <cell r="E5575" t="str">
            <v>(Cabanis, 1874)</v>
          </cell>
          <cell r="F5575" t="str">
            <v>R</v>
          </cell>
          <cell r="G5575" t="str">
            <v>LC</v>
          </cell>
          <cell r="P5575" t="str">
            <v>Y</v>
          </cell>
          <cell r="Q5575" t="str">
            <v>Y</v>
          </cell>
          <cell r="R5575" t="str">
            <v>Y</v>
          </cell>
        </row>
        <row r="5576">
          <cell r="C5576" t="str">
            <v>Buff-breasted Earthcreeper</v>
          </cell>
          <cell r="D5576" t="str">
            <v>Upucerthia validirostris</v>
          </cell>
          <cell r="E5576" t="str">
            <v>(Burmeister, 1861)</v>
          </cell>
          <cell r="F5576" t="str">
            <v>R</v>
          </cell>
          <cell r="G5576" t="str">
            <v>LC</v>
          </cell>
          <cell r="P5576" t="str">
            <v>Y</v>
          </cell>
          <cell r="Q5576" t="str">
            <v>Y</v>
          </cell>
          <cell r="R5576" t="str">
            <v>Y</v>
          </cell>
        </row>
        <row r="5577">
          <cell r="C5577" t="str">
            <v>Bolivian Earthcreeper</v>
          </cell>
          <cell r="D5577" t="str">
            <v>Tarphonomus harterti</v>
          </cell>
          <cell r="E5577" t="str">
            <v>(Berlepsch, 1892)</v>
          </cell>
          <cell r="F5577" t="str">
            <v>R</v>
          </cell>
          <cell r="G5577" t="str">
            <v>LC</v>
          </cell>
          <cell r="P5577" t="str">
            <v>Y</v>
          </cell>
          <cell r="Q5577" t="str">
            <v>Y</v>
          </cell>
          <cell r="R5577" t="str">
            <v>Y</v>
          </cell>
          <cell r="V5577" t="str">
            <v>Upucerthia harterti (10); Ochetorhynchus harterti (11)</v>
          </cell>
          <cell r="X5577" t="str">
            <v>Use of the genus Tarphonomus follows SACC (2008).</v>
          </cell>
        </row>
        <row r="5578">
          <cell r="C5578" t="str">
            <v>Chaco Earthcreeper</v>
          </cell>
          <cell r="D5578" t="str">
            <v>Tarphonomus certhioides</v>
          </cell>
          <cell r="E5578" t="str">
            <v>(D'Orbigny &amp; Lafresnaye, 1838)</v>
          </cell>
          <cell r="F5578" t="str">
            <v>R</v>
          </cell>
          <cell r="G5578" t="str">
            <v>LC</v>
          </cell>
          <cell r="P5578" t="str">
            <v>Y</v>
          </cell>
          <cell r="Q5578" t="str">
            <v>Y</v>
          </cell>
          <cell r="R5578" t="str">
            <v>Y</v>
          </cell>
          <cell r="V5578" t="str">
            <v>Upucerthia certhioides (10); Ochetorhynchus certhioides (11)</v>
          </cell>
          <cell r="X5578" t="str">
            <v>Use of the genus Tarphonomus follows SACC (2008).</v>
          </cell>
        </row>
        <row r="5579">
          <cell r="D5579" t="str">
            <v>Cinclodes fuscus</v>
          </cell>
          <cell r="E5579" t="str">
            <v>(Vieillot, 1818)</v>
          </cell>
          <cell r="F5579" t="str">
            <v>NR</v>
          </cell>
          <cell r="G5579" t="str">
            <v>NR</v>
          </cell>
          <cell r="Q5579" t="str">
            <v>Y</v>
          </cell>
          <cell r="R5579" t="str">
            <v>Y</v>
          </cell>
          <cell r="X5579" t="str">
            <v>Cinclodes fuscus (Sibley and Monroe 1990, 1993; Stotz et al. 1996) has been split into C. fuscus, C. albiventris and C. albidiventris following SACC (2010).</v>
          </cell>
        </row>
        <row r="5580">
          <cell r="C5580" t="str">
            <v>Buff-winged Cinclodes</v>
          </cell>
          <cell r="D5580" t="str">
            <v>Cinclodes fuscus</v>
          </cell>
          <cell r="E5580" t="str">
            <v>(Vieillot, 1818)</v>
          </cell>
          <cell r="F5580" t="str">
            <v>R</v>
          </cell>
          <cell r="G5580" t="str">
            <v>LC</v>
          </cell>
          <cell r="P5580" t="str">
            <v>Y</v>
          </cell>
          <cell r="X5580" t="str">
            <v>Cinclodes fuscus (Sibley and Monroe 1990, 1993; Stotz et al. 1996) has been split into C. fuscus, C. albiventris and C. albidiventris following SACC (2010).</v>
          </cell>
        </row>
        <row r="5581">
          <cell r="C5581" t="str">
            <v>Chestnut-winged Cinclodes</v>
          </cell>
          <cell r="D5581" t="str">
            <v>Cinclodes albidiventris</v>
          </cell>
          <cell r="E5581" t="str">
            <v>Sclater, 1860</v>
          </cell>
          <cell r="F5581" t="str">
            <v>R</v>
          </cell>
          <cell r="G5581" t="str">
            <v>LC</v>
          </cell>
          <cell r="P5581" t="str">
            <v>Y</v>
          </cell>
          <cell r="X5581" t="str">
            <v>Cinclodes fuscus (Sibley and Monroe 1990, 1993; Stotz et al. 1996) has been split into C. fuscus, C. albiventris and C. albidiventris following SACC (2010).</v>
          </cell>
        </row>
        <row r="5582">
          <cell r="C5582" t="str">
            <v>Cordoba Cinclodes</v>
          </cell>
          <cell r="D5582" t="str">
            <v>Cinclodes comechingonus</v>
          </cell>
          <cell r="E5582" t="str">
            <v>Zotta &amp; Gavio, 1944</v>
          </cell>
          <cell r="F5582" t="str">
            <v>R</v>
          </cell>
          <cell r="G5582" t="str">
            <v>LC</v>
          </cell>
          <cell r="P5582" t="str">
            <v>Y</v>
          </cell>
          <cell r="Q5582" t="str">
            <v>Y</v>
          </cell>
          <cell r="R5582" t="str">
            <v>Y</v>
          </cell>
        </row>
        <row r="5583">
          <cell r="C5583" t="str">
            <v>Cream-winged Cinclodes</v>
          </cell>
          <cell r="D5583" t="str">
            <v>Cinclodes albiventris</v>
          </cell>
          <cell r="E5583" t="str">
            <v>(Philippi &amp; Landbeck, 1861)</v>
          </cell>
          <cell r="F5583" t="str">
            <v>R</v>
          </cell>
          <cell r="G5583" t="str">
            <v>LC</v>
          </cell>
          <cell r="P5583" t="str">
            <v>Y</v>
          </cell>
          <cell r="X5583" t="str">
            <v>Cinclodes fuscus (Sibley and Monroe 1990, 1993; Stotz et al. 1996) has been split into C. fuscus, C. albiventris and C. albidiventris following SACC (2010).</v>
          </cell>
        </row>
        <row r="5584">
          <cell r="C5584" t="str">
            <v>Long-tailed Cinclodes</v>
          </cell>
          <cell r="D5584" t="str">
            <v>Cinclodes pabsti</v>
          </cell>
          <cell r="E5584" t="str">
            <v>Sick, 1969</v>
          </cell>
          <cell r="F5584" t="str">
            <v>R</v>
          </cell>
          <cell r="G5584" t="str">
            <v>NT</v>
          </cell>
          <cell r="P5584" t="str">
            <v>Y</v>
          </cell>
          <cell r="Q5584" t="str">
            <v>Y</v>
          </cell>
          <cell r="R5584" t="str">
            <v>Y</v>
          </cell>
        </row>
        <row r="5585">
          <cell r="C5585" t="str">
            <v>Grey-flanked Cinclodes</v>
          </cell>
          <cell r="D5585" t="str">
            <v>Cinclodes oustaleti</v>
          </cell>
          <cell r="E5585" t="str">
            <v>Scott, 1900</v>
          </cell>
          <cell r="F5585" t="str">
            <v>R</v>
          </cell>
          <cell r="G5585" t="str">
            <v>LC</v>
          </cell>
          <cell r="P5585" t="str">
            <v>Y</v>
          </cell>
          <cell r="Q5585" t="str">
            <v>Y</v>
          </cell>
          <cell r="R5585" t="str">
            <v>Y</v>
          </cell>
          <cell r="W5585" t="str">
            <v>Gray-flanked Cinclodes (9)</v>
          </cell>
        </row>
        <row r="5586">
          <cell r="C5586" t="str">
            <v>Olrog's Cinclodes</v>
          </cell>
          <cell r="D5586" t="str">
            <v>Cinclodes olrogi</v>
          </cell>
          <cell r="E5586" t="str">
            <v>Nores &amp; Yzurieta, 1979</v>
          </cell>
          <cell r="F5586" t="str">
            <v>R</v>
          </cell>
          <cell r="G5586" t="str">
            <v>LC</v>
          </cell>
          <cell r="P5586" t="str">
            <v>Y</v>
          </cell>
          <cell r="Q5586" t="str">
            <v>Y</v>
          </cell>
          <cell r="R5586" t="str">
            <v>Y</v>
          </cell>
        </row>
        <row r="5587">
          <cell r="D5587" t="str">
            <v>Cinclodes excelsior</v>
          </cell>
          <cell r="E5587" t="str">
            <v>(Sclater, 1860)</v>
          </cell>
          <cell r="F5587" t="str">
            <v>NR</v>
          </cell>
          <cell r="G5587" t="str">
            <v>NR</v>
          </cell>
          <cell r="Q5587" t="str">
            <v>Y</v>
          </cell>
          <cell r="X5587" t="str">
            <v>Cinclodes excelsior (Sibley and Monroe 1990, 1993) has been split into C. excelsior and C. aricomae following SACC (2005).</v>
          </cell>
        </row>
        <row r="5588">
          <cell r="C5588" t="str">
            <v>Stout-billed Cinclodes</v>
          </cell>
          <cell r="D5588" t="str">
            <v>Cinclodes excelsior</v>
          </cell>
          <cell r="E5588" t="str">
            <v>(Sclater, 1860)</v>
          </cell>
          <cell r="F5588" t="str">
            <v>R</v>
          </cell>
          <cell r="G5588" t="str">
            <v>LC</v>
          </cell>
          <cell r="P5588" t="str">
            <v>Y</v>
          </cell>
          <cell r="R5588" t="str">
            <v>Y</v>
          </cell>
          <cell r="X5588" t="str">
            <v>Cinclodes excelsior (Sibley and Monroe 1990, 1993) has been split into C. excelsior and C. aricomae following SACC (2005).</v>
          </cell>
        </row>
        <row r="5589">
          <cell r="C5589" t="str">
            <v>Royal Cinclodes</v>
          </cell>
          <cell r="D5589" t="str">
            <v>Cinclodes aricomae</v>
          </cell>
          <cell r="E5589" t="str">
            <v>(Carriker, 1932)</v>
          </cell>
          <cell r="F5589" t="str">
            <v>R</v>
          </cell>
          <cell r="G5589" t="str">
            <v>CR</v>
          </cell>
          <cell r="P5589" t="str">
            <v>Y</v>
          </cell>
          <cell r="R5589" t="str">
            <v>Y</v>
          </cell>
          <cell r="X5589" t="str">
            <v>Cinclodes excelsior (Sibley and Monroe 1990, 1993) has been split into C. excelsior and C. aricomae following SACC (2005).</v>
          </cell>
        </row>
        <row r="5590">
          <cell r="C5590" t="str">
            <v>Dark-bellied Cinclodes</v>
          </cell>
          <cell r="D5590" t="str">
            <v>Cinclodes patagonicus</v>
          </cell>
          <cell r="E5590" t="str">
            <v>(Gmelin, 1789)</v>
          </cell>
          <cell r="F5590" t="str">
            <v>R</v>
          </cell>
          <cell r="G5590" t="str">
            <v>LC</v>
          </cell>
          <cell r="P5590" t="str">
            <v>Y</v>
          </cell>
          <cell r="Q5590" t="str">
            <v>Y</v>
          </cell>
          <cell r="R5590" t="str">
            <v>Y</v>
          </cell>
        </row>
        <row r="5591">
          <cell r="C5591" t="str">
            <v>Surf Cinclodes</v>
          </cell>
          <cell r="D5591" t="str">
            <v>Cinclodes taczanowskii</v>
          </cell>
          <cell r="E5591" t="str">
            <v>Berlepsch &amp; Stolzmann, 1892</v>
          </cell>
          <cell r="F5591" t="str">
            <v>R</v>
          </cell>
          <cell r="G5591" t="str">
            <v>LC</v>
          </cell>
          <cell r="P5591" t="str">
            <v>Y</v>
          </cell>
          <cell r="Q5591" t="str">
            <v>Y</v>
          </cell>
          <cell r="R5591" t="str">
            <v>Y</v>
          </cell>
          <cell r="W5591" t="str">
            <v>Peruvian Seaside Cinclodes (15)</v>
          </cell>
        </row>
        <row r="5592">
          <cell r="C5592" t="str">
            <v>Seaside Cinclodes</v>
          </cell>
          <cell r="D5592" t="str">
            <v>Cinclodes nigrofumosus</v>
          </cell>
          <cell r="E5592" t="str">
            <v>(D'Orbigny &amp; Lafresnaye, 1838)</v>
          </cell>
          <cell r="F5592" t="str">
            <v>R</v>
          </cell>
          <cell r="G5592" t="str">
            <v>LC</v>
          </cell>
          <cell r="P5592" t="str">
            <v>Y</v>
          </cell>
          <cell r="Q5592" t="str">
            <v>Y</v>
          </cell>
          <cell r="R5592" t="str">
            <v>Y</v>
          </cell>
          <cell r="W5592" t="str">
            <v>Chilean Seaside Cinclodes (15)</v>
          </cell>
        </row>
        <row r="5593">
          <cell r="C5593" t="str">
            <v>Blackish Cinclodes</v>
          </cell>
          <cell r="D5593" t="str">
            <v>Cinclodes antarcticus</v>
          </cell>
          <cell r="E5593" t="str">
            <v>(Garnot, 1826)</v>
          </cell>
          <cell r="F5593" t="str">
            <v>R</v>
          </cell>
          <cell r="G5593" t="str">
            <v>LC</v>
          </cell>
          <cell r="P5593" t="str">
            <v>Y</v>
          </cell>
          <cell r="Q5593" t="str">
            <v>Y</v>
          </cell>
          <cell r="R5593" t="str">
            <v>Y</v>
          </cell>
        </row>
        <row r="5594">
          <cell r="C5594" t="str">
            <v>White-winged Cinclodes</v>
          </cell>
          <cell r="D5594" t="str">
            <v>Cinclodes atacamensis</v>
          </cell>
          <cell r="E5594" t="str">
            <v>(Philippi, 1857)</v>
          </cell>
          <cell r="F5594" t="str">
            <v>R</v>
          </cell>
          <cell r="G5594" t="str">
            <v>LC</v>
          </cell>
          <cell r="P5594" t="str">
            <v>Y</v>
          </cell>
          <cell r="Q5594" t="str">
            <v>Y</v>
          </cell>
          <cell r="R5594" t="str">
            <v>Y</v>
          </cell>
        </row>
        <row r="5595">
          <cell r="C5595" t="str">
            <v>White-bellied Cinclodes</v>
          </cell>
          <cell r="D5595" t="str">
            <v>Cinclodes palliatus</v>
          </cell>
          <cell r="E5595" t="str">
            <v>(Tschudi, 1844)</v>
          </cell>
          <cell r="F5595" t="str">
            <v>R</v>
          </cell>
          <cell r="G5595" t="str">
            <v>CR</v>
          </cell>
          <cell r="P5595" t="str">
            <v>Y</v>
          </cell>
          <cell r="Q5595" t="str">
            <v>Y</v>
          </cell>
          <cell r="R5595" t="str">
            <v>Y</v>
          </cell>
        </row>
        <row r="5596">
          <cell r="C5596" t="str">
            <v>Lesser Hornero</v>
          </cell>
          <cell r="D5596" t="str">
            <v>Furnarius minor</v>
          </cell>
          <cell r="E5596" t="str">
            <v>Pelzeln, 1858</v>
          </cell>
          <cell r="F5596" t="str">
            <v>R</v>
          </cell>
          <cell r="G5596" t="str">
            <v>LC</v>
          </cell>
          <cell r="P5596" t="str">
            <v>Y</v>
          </cell>
          <cell r="Q5596" t="str">
            <v>Y</v>
          </cell>
          <cell r="R5596" t="str">
            <v>Y</v>
          </cell>
        </row>
        <row r="5597">
          <cell r="C5597" t="str">
            <v>Wing-banded Hornero</v>
          </cell>
          <cell r="D5597" t="str">
            <v>Furnarius figulus</v>
          </cell>
          <cell r="E5597" t="str">
            <v>(Lichtenstein, 1823)</v>
          </cell>
          <cell r="F5597" t="str">
            <v>R</v>
          </cell>
          <cell r="G5597" t="str">
            <v>LC</v>
          </cell>
          <cell r="P5597" t="str">
            <v>Y</v>
          </cell>
          <cell r="Q5597" t="str">
            <v>Y</v>
          </cell>
          <cell r="R5597" t="str">
            <v>Y</v>
          </cell>
          <cell r="W5597" t="str">
            <v>Band-tailed Hornero (15)</v>
          </cell>
        </row>
        <row r="5598">
          <cell r="C5598" t="str">
            <v>Pale-legged Hornero</v>
          </cell>
          <cell r="D5598" t="str">
            <v>Furnarius leucopus</v>
          </cell>
          <cell r="E5598" t="str">
            <v>Swainson, 1837</v>
          </cell>
          <cell r="F5598" t="str">
            <v>R</v>
          </cell>
          <cell r="G5598" t="str">
            <v>LC</v>
          </cell>
          <cell r="P5598" t="str">
            <v>Y</v>
          </cell>
          <cell r="Q5598" t="str">
            <v>Y</v>
          </cell>
          <cell r="X5598" t="str">
            <v>Furnarius leucopus (Sibley and Monroe 1990, 1993) was previously split into F. leucopus and F. cinnamomeus following Stotz et al. (1996), but this treatment is no longer adopted, following SACC (2005).</v>
          </cell>
        </row>
        <row r="5599">
          <cell r="D5599" t="str">
            <v>Furnarius leucopus</v>
          </cell>
          <cell r="E5599" t="str">
            <v>Swainson, 1837</v>
          </cell>
          <cell r="F5599" t="str">
            <v>NR</v>
          </cell>
          <cell r="G5599" t="str">
            <v>NR</v>
          </cell>
          <cell r="R5599" t="str">
            <v>Y</v>
          </cell>
          <cell r="X5599" t="str">
            <v>Furnarius leucopus (Sibley and Monroe 1990, 1993) was previously split into F. leucopus and F. cinnamomeus following Stotz et al. (1996), but this treatment is no longer adopted, following SACC (2005).</v>
          </cell>
        </row>
        <row r="5600">
          <cell r="D5600" t="str">
            <v>Furnarius cinnamomeus</v>
          </cell>
          <cell r="E5600" t="str">
            <v>(Lesson, 1844)</v>
          </cell>
          <cell r="F5600" t="str">
            <v>NR</v>
          </cell>
          <cell r="G5600" t="str">
            <v>NR</v>
          </cell>
          <cell r="R5600" t="str">
            <v>Y</v>
          </cell>
          <cell r="X5600" t="str">
            <v>Furnarius leucopus (Sibley and Monroe 1990, 1993) was previously split into F. leucopus and F. cinnamomeus following Stotz et al. (1996), but this treatment is no longer adopted, following SACC (2005).</v>
          </cell>
        </row>
        <row r="5601">
          <cell r="C5601" t="str">
            <v>Pale-billed Hornero</v>
          </cell>
          <cell r="D5601" t="str">
            <v>Furnarius torridus</v>
          </cell>
          <cell r="E5601" t="str">
            <v>Sclater &amp; Salvin, 1866</v>
          </cell>
          <cell r="F5601" t="str">
            <v>R</v>
          </cell>
          <cell r="G5601" t="str">
            <v>LC</v>
          </cell>
          <cell r="P5601" t="str">
            <v>Y</v>
          </cell>
          <cell r="Q5601" t="str">
            <v>Y</v>
          </cell>
          <cell r="R5601" t="str">
            <v>Y</v>
          </cell>
          <cell r="W5601" t="str">
            <v>Bay Hornero (15)</v>
          </cell>
        </row>
        <row r="5602">
          <cell r="C5602" t="str">
            <v>Rufous Hornero</v>
          </cell>
          <cell r="D5602" t="str">
            <v>Furnarius rufus</v>
          </cell>
          <cell r="E5602" t="str">
            <v>(Gmelin, 1788)</v>
          </cell>
          <cell r="F5602" t="str">
            <v>R</v>
          </cell>
          <cell r="G5602" t="str">
            <v>LC</v>
          </cell>
          <cell r="P5602" t="str">
            <v>Y</v>
          </cell>
          <cell r="Q5602" t="str">
            <v>Y</v>
          </cell>
          <cell r="R5602" t="str">
            <v>Y</v>
          </cell>
        </row>
        <row r="5603">
          <cell r="C5603" t="str">
            <v>Crested Hornero</v>
          </cell>
          <cell r="D5603" t="str">
            <v>Furnarius cristatus</v>
          </cell>
          <cell r="E5603" t="str">
            <v>Burmeister, 1888</v>
          </cell>
          <cell r="F5603" t="str">
            <v>R</v>
          </cell>
          <cell r="G5603" t="str">
            <v>LC</v>
          </cell>
          <cell r="P5603" t="str">
            <v>Y</v>
          </cell>
          <cell r="Q5603" t="str">
            <v>Y</v>
          </cell>
          <cell r="R5603" t="str">
            <v>Y</v>
          </cell>
        </row>
        <row r="5604">
          <cell r="C5604" t="str">
            <v>Des Murs's Wiretail</v>
          </cell>
          <cell r="D5604" t="str">
            <v>Sylviorthorhynchus desmursii</v>
          </cell>
          <cell r="E5604" t="str">
            <v>Des Murs, 1847</v>
          </cell>
          <cell r="F5604" t="str">
            <v>R</v>
          </cell>
          <cell r="G5604" t="str">
            <v>LC</v>
          </cell>
          <cell r="P5604" t="str">
            <v>Y</v>
          </cell>
          <cell r="Q5604" t="str">
            <v>Y</v>
          </cell>
          <cell r="R5604" t="str">
            <v>Y</v>
          </cell>
        </row>
        <row r="5605">
          <cell r="C5605" t="str">
            <v>Thorn-tailed Rayadito</v>
          </cell>
          <cell r="D5605" t="str">
            <v>Aphrastura spinicauda</v>
          </cell>
          <cell r="E5605" t="str">
            <v>(Gmelin, 1789)</v>
          </cell>
          <cell r="F5605" t="str">
            <v>R</v>
          </cell>
          <cell r="G5605" t="str">
            <v>LC</v>
          </cell>
          <cell r="P5605" t="str">
            <v>Y</v>
          </cell>
          <cell r="Q5605" t="str">
            <v>Y</v>
          </cell>
          <cell r="R5605" t="str">
            <v>Y</v>
          </cell>
        </row>
        <row r="5606">
          <cell r="C5606" t="str">
            <v>Masafuera Rayadito</v>
          </cell>
          <cell r="D5606" t="str">
            <v>Aphrastura masafuerae</v>
          </cell>
          <cell r="E5606" t="str">
            <v>(Philippi &amp; Landbeck, 1866)</v>
          </cell>
          <cell r="F5606" t="str">
            <v>R</v>
          </cell>
          <cell r="G5606" t="str">
            <v>CR</v>
          </cell>
          <cell r="P5606" t="str">
            <v>Y</v>
          </cell>
          <cell r="Q5606" t="str">
            <v>Y</v>
          </cell>
          <cell r="R5606" t="str">
            <v>Y</v>
          </cell>
          <cell r="W5606" t="str">
            <v>Mas Afuera Rayadito (10); Mas Afuera Rayadito (11); Mas Afuera Rayadito (15)</v>
          </cell>
        </row>
        <row r="5607">
          <cell r="C5607" t="str">
            <v>Brown-capped Tit-spinetail</v>
          </cell>
          <cell r="D5607" t="str">
            <v>Leptasthenura fuliginiceps</v>
          </cell>
          <cell r="E5607" t="str">
            <v>(D'Orbigny &amp; Lafresnaye, 1837)</v>
          </cell>
          <cell r="F5607" t="str">
            <v>R</v>
          </cell>
          <cell r="G5607" t="str">
            <v>LC</v>
          </cell>
          <cell r="P5607" t="str">
            <v>Y</v>
          </cell>
          <cell r="Q5607" t="str">
            <v>Y</v>
          </cell>
          <cell r="R5607" t="str">
            <v>Y</v>
          </cell>
        </row>
        <row r="5608">
          <cell r="C5608" t="str">
            <v>Tawny Tit-spinetail</v>
          </cell>
          <cell r="D5608" t="str">
            <v>Leptasthenura yanacensis</v>
          </cell>
          <cell r="E5608" t="str">
            <v>Carriker, 1933</v>
          </cell>
          <cell r="F5608" t="str">
            <v>R</v>
          </cell>
          <cell r="G5608" t="str">
            <v>NT</v>
          </cell>
          <cell r="P5608" t="str">
            <v>Y</v>
          </cell>
          <cell r="Q5608" t="str">
            <v>Y</v>
          </cell>
          <cell r="R5608" t="str">
            <v>Y</v>
          </cell>
        </row>
        <row r="5609">
          <cell r="C5609" t="str">
            <v>Tufted Tit-spinetail</v>
          </cell>
          <cell r="D5609" t="str">
            <v>Leptasthenura platensis</v>
          </cell>
          <cell r="E5609" t="str">
            <v>Reichenbach, 1853</v>
          </cell>
          <cell r="F5609" t="str">
            <v>R</v>
          </cell>
          <cell r="G5609" t="str">
            <v>LC</v>
          </cell>
          <cell r="P5609" t="str">
            <v>Y</v>
          </cell>
          <cell r="Q5609" t="str">
            <v>Y</v>
          </cell>
          <cell r="R5609" t="str">
            <v>Y</v>
          </cell>
        </row>
        <row r="5610">
          <cell r="C5610" t="str">
            <v>Plain-mantled Tit-spinetail</v>
          </cell>
          <cell r="D5610" t="str">
            <v>Leptasthenura aegithaloides</v>
          </cell>
          <cell r="E5610" t="str">
            <v>(Kittlitz, 1830)</v>
          </cell>
          <cell r="F5610" t="str">
            <v>R</v>
          </cell>
          <cell r="G5610" t="str">
            <v>LC</v>
          </cell>
          <cell r="P5610" t="str">
            <v>Y</v>
          </cell>
          <cell r="Q5610" t="str">
            <v>Y</v>
          </cell>
          <cell r="R5610" t="str">
            <v>Y</v>
          </cell>
        </row>
        <row r="5611">
          <cell r="C5611" t="str">
            <v>Striolated Tit-spinetail</v>
          </cell>
          <cell r="D5611" t="str">
            <v>Leptasthenura striolata</v>
          </cell>
          <cell r="E5611" t="str">
            <v>(Pelzeln, 1856)</v>
          </cell>
          <cell r="F5611" t="str">
            <v>R</v>
          </cell>
          <cell r="G5611" t="str">
            <v>LC</v>
          </cell>
          <cell r="P5611" t="str">
            <v>Y</v>
          </cell>
          <cell r="Q5611" t="str">
            <v>Y</v>
          </cell>
          <cell r="R5611" t="str">
            <v>Y</v>
          </cell>
        </row>
        <row r="5612">
          <cell r="C5612" t="str">
            <v>Rusty-crowned Tit-spinetail</v>
          </cell>
          <cell r="D5612" t="str">
            <v>Leptasthenura pileata</v>
          </cell>
          <cell r="E5612" t="str">
            <v>Sclater, 1881</v>
          </cell>
          <cell r="F5612" t="str">
            <v>R</v>
          </cell>
          <cell r="G5612" t="str">
            <v>LC</v>
          </cell>
          <cell r="P5612" t="str">
            <v>Y</v>
          </cell>
          <cell r="Q5612" t="str">
            <v>Y</v>
          </cell>
          <cell r="R5612" t="str">
            <v>Y</v>
          </cell>
        </row>
        <row r="5613">
          <cell r="C5613" t="str">
            <v>White-browed Tit-spinetail</v>
          </cell>
          <cell r="D5613" t="str">
            <v>Leptasthenura xenothorax</v>
          </cell>
          <cell r="E5613" t="str">
            <v>Chapman, 1921</v>
          </cell>
          <cell r="F5613" t="str">
            <v>R</v>
          </cell>
          <cell r="G5613" t="str">
            <v>EN</v>
          </cell>
          <cell r="P5613" t="str">
            <v>Y</v>
          </cell>
          <cell r="Q5613" t="str">
            <v>Y</v>
          </cell>
          <cell r="R5613" t="str">
            <v>Y</v>
          </cell>
        </row>
        <row r="5614">
          <cell r="C5614" t="str">
            <v>Streaked Tit-spinetail</v>
          </cell>
          <cell r="D5614" t="str">
            <v>Leptasthenura striata</v>
          </cell>
          <cell r="E5614" t="str">
            <v>(Philippi &amp; Landbeck, 1863)</v>
          </cell>
          <cell r="F5614" t="str">
            <v>R</v>
          </cell>
          <cell r="G5614" t="str">
            <v>LC</v>
          </cell>
          <cell r="P5614" t="str">
            <v>Y</v>
          </cell>
          <cell r="Q5614" t="str">
            <v>Y</v>
          </cell>
          <cell r="R5614" t="str">
            <v>Y</v>
          </cell>
          <cell r="W5614" t="str">
            <v>Streak-backed Tit-Spinetail (15)</v>
          </cell>
        </row>
        <row r="5615">
          <cell r="C5615" t="str">
            <v>Andean Tit-spinetail</v>
          </cell>
          <cell r="D5615" t="str">
            <v>Leptasthenura andicola</v>
          </cell>
          <cell r="E5615" t="str">
            <v>Sclater, 1870</v>
          </cell>
          <cell r="F5615" t="str">
            <v>R</v>
          </cell>
          <cell r="G5615" t="str">
            <v>LC</v>
          </cell>
          <cell r="P5615" t="str">
            <v>Y</v>
          </cell>
          <cell r="Q5615" t="str">
            <v>Y</v>
          </cell>
          <cell r="R5615" t="str">
            <v>Y</v>
          </cell>
        </row>
        <row r="5616">
          <cell r="C5616" t="str">
            <v>Araucaria Tit-spinetail</v>
          </cell>
          <cell r="D5616" t="str">
            <v>Leptasthenura setaria</v>
          </cell>
          <cell r="E5616" t="str">
            <v>(Temminck, 1824)</v>
          </cell>
          <cell r="F5616" t="str">
            <v>R</v>
          </cell>
          <cell r="G5616" t="str">
            <v>NT</v>
          </cell>
          <cell r="P5616" t="str">
            <v>Y</v>
          </cell>
          <cell r="Q5616" t="str">
            <v>Y</v>
          </cell>
          <cell r="R5616" t="str">
            <v>Y</v>
          </cell>
        </row>
        <row r="5617">
          <cell r="C5617" t="str">
            <v>Perija Thistletail</v>
          </cell>
          <cell r="D5617" t="str">
            <v>Schizoeaca perijana</v>
          </cell>
          <cell r="E5617" t="str">
            <v>Phelps, 1977</v>
          </cell>
          <cell r="F5617" t="str">
            <v>R</v>
          </cell>
          <cell r="G5617" t="str">
            <v>EN</v>
          </cell>
          <cell r="P5617" t="str">
            <v>Y</v>
          </cell>
          <cell r="Q5617" t="str">
            <v>Y</v>
          </cell>
          <cell r="R5617" t="str">
            <v>Y</v>
          </cell>
          <cell r="W5617" t="str">
            <v>Perijá Thistletail (14)</v>
          </cell>
        </row>
        <row r="5618">
          <cell r="C5618" t="str">
            <v>Ochre-browed Thistletail</v>
          </cell>
          <cell r="D5618" t="str">
            <v>Schizoeaca coryi</v>
          </cell>
          <cell r="E5618" t="str">
            <v>(Berlepsch, 1888)</v>
          </cell>
          <cell r="F5618" t="str">
            <v>R</v>
          </cell>
          <cell r="G5618" t="str">
            <v>LC</v>
          </cell>
          <cell r="P5618" t="str">
            <v>Y</v>
          </cell>
          <cell r="Q5618" t="str">
            <v>Y</v>
          </cell>
          <cell r="R5618" t="str">
            <v>Y</v>
          </cell>
        </row>
        <row r="5619">
          <cell r="C5619" t="str">
            <v>White-chinned Thistletail</v>
          </cell>
          <cell r="D5619" t="str">
            <v>Schizoeaca fuliginosa</v>
          </cell>
          <cell r="E5619" t="str">
            <v>(Lafresnaye, 1843)</v>
          </cell>
          <cell r="F5619" t="str">
            <v>R</v>
          </cell>
          <cell r="G5619" t="str">
            <v>LC</v>
          </cell>
          <cell r="P5619" t="str">
            <v>Y</v>
          </cell>
          <cell r="Q5619" t="str">
            <v>Y</v>
          </cell>
          <cell r="R5619" t="str">
            <v>Y</v>
          </cell>
        </row>
        <row r="5620">
          <cell r="C5620" t="str">
            <v>Mouse-coloured Thistletail</v>
          </cell>
          <cell r="D5620" t="str">
            <v>Schizoeaca griseomurina</v>
          </cell>
          <cell r="E5620" t="str">
            <v>(Sclater, 1882)</v>
          </cell>
          <cell r="F5620" t="str">
            <v>R</v>
          </cell>
          <cell r="G5620" t="str">
            <v>LC</v>
          </cell>
          <cell r="P5620" t="str">
            <v>Y</v>
          </cell>
          <cell r="Q5620" t="str">
            <v>Y</v>
          </cell>
          <cell r="R5620" t="str">
            <v>Y</v>
          </cell>
          <cell r="W5620" t="str">
            <v>Mouse-colored Thistletail (9); Mouse-colored Thistletail (10); Mouse-colored Thistletail (11); Mouse-colored Thistletail (15)</v>
          </cell>
        </row>
        <row r="5621">
          <cell r="C5621" t="str">
            <v>Eye-ringed Thistletail</v>
          </cell>
          <cell r="D5621" t="str">
            <v>Schizoeaca palpebralis</v>
          </cell>
          <cell r="E5621" t="str">
            <v>Cabanis, 1873</v>
          </cell>
          <cell r="F5621" t="str">
            <v>R</v>
          </cell>
          <cell r="G5621" t="str">
            <v>LC</v>
          </cell>
          <cell r="P5621" t="str">
            <v>Y</v>
          </cell>
          <cell r="Q5621" t="str">
            <v>Y</v>
          </cell>
          <cell r="R5621" t="str">
            <v>Y</v>
          </cell>
        </row>
        <row r="5622">
          <cell r="C5622" t="str">
            <v>Vilcabamba Thistletail</v>
          </cell>
          <cell r="D5622" t="str">
            <v>Schizoeaca vilcabambae</v>
          </cell>
          <cell r="E5622" t="str">
            <v>Vaurie, Weske &amp; Terborgh, 1972</v>
          </cell>
          <cell r="F5622" t="str">
            <v>R</v>
          </cell>
          <cell r="G5622" t="str">
            <v>LC</v>
          </cell>
          <cell r="P5622" t="str">
            <v>Y</v>
          </cell>
          <cell r="Q5622" t="str">
            <v>Y</v>
          </cell>
          <cell r="R5622" t="str">
            <v>Y</v>
          </cell>
        </row>
        <row r="5623">
          <cell r="C5623" t="str">
            <v>Puna Thistletail</v>
          </cell>
          <cell r="D5623" t="str">
            <v>Schizoeaca helleri</v>
          </cell>
          <cell r="E5623" t="str">
            <v>Chapman, 1923</v>
          </cell>
          <cell r="F5623" t="str">
            <v>R</v>
          </cell>
          <cell r="G5623" t="str">
            <v>LC</v>
          </cell>
          <cell r="P5623" t="str">
            <v>Y</v>
          </cell>
          <cell r="Q5623" t="str">
            <v>Y</v>
          </cell>
          <cell r="R5623" t="str">
            <v>Y</v>
          </cell>
        </row>
        <row r="5624">
          <cell r="C5624" t="str">
            <v>Black-throated Thistletail</v>
          </cell>
          <cell r="D5624" t="str">
            <v>Schizoeaca harterti</v>
          </cell>
          <cell r="E5624" t="str">
            <v>Berlepsch, 1901</v>
          </cell>
          <cell r="F5624" t="str">
            <v>R</v>
          </cell>
          <cell r="G5624" t="str">
            <v>LC</v>
          </cell>
          <cell r="P5624" t="str">
            <v>Y</v>
          </cell>
          <cell r="Q5624" t="str">
            <v>Y</v>
          </cell>
          <cell r="R5624" t="str">
            <v>Y</v>
          </cell>
        </row>
        <row r="5625">
          <cell r="C5625" t="str">
            <v>Itatiaia Thistletail</v>
          </cell>
          <cell r="D5625" t="str">
            <v>Oreophylax moreirae</v>
          </cell>
          <cell r="E5625" t="str">
            <v>(Ribeiro, 1906)</v>
          </cell>
          <cell r="F5625" t="str">
            <v>R</v>
          </cell>
          <cell r="G5625" t="str">
            <v>LC</v>
          </cell>
          <cell r="P5625" t="str">
            <v>Y</v>
          </cell>
          <cell r="Q5625" t="str">
            <v>Y</v>
          </cell>
          <cell r="R5625" t="str">
            <v>Y</v>
          </cell>
          <cell r="V5625" t="str">
            <v>Schizoeaca moreirae (10)</v>
          </cell>
          <cell r="W5625" t="str">
            <v>Itatiaia Spinetail (9); Itatiaia Spinetail (15)</v>
          </cell>
        </row>
        <row r="5626">
          <cell r="C5626" t="str">
            <v>Lesser Canastero</v>
          </cell>
          <cell r="D5626" t="str">
            <v>Asthenes pyrrholeuca</v>
          </cell>
          <cell r="E5626" t="str">
            <v>(Vieillot, 1817)</v>
          </cell>
          <cell r="F5626" t="str">
            <v>R</v>
          </cell>
          <cell r="G5626" t="str">
            <v>LC</v>
          </cell>
          <cell r="P5626" t="str">
            <v>Y</v>
          </cell>
          <cell r="Q5626" t="str">
            <v>Y</v>
          </cell>
          <cell r="R5626" t="str">
            <v>Y</v>
          </cell>
          <cell r="W5626" t="str">
            <v>Sharp-billed Canastero (9); Sharp-billed Canastero (15)</v>
          </cell>
        </row>
        <row r="5627">
          <cell r="C5627" t="str">
            <v>Short-billed Canastero</v>
          </cell>
          <cell r="D5627" t="str">
            <v>Asthenes baeri</v>
          </cell>
          <cell r="E5627" t="str">
            <v>(Berlepsch, 1906)</v>
          </cell>
          <cell r="F5627" t="str">
            <v>R</v>
          </cell>
          <cell r="G5627" t="str">
            <v>LC</v>
          </cell>
          <cell r="P5627" t="str">
            <v>Y</v>
          </cell>
          <cell r="Q5627" t="str">
            <v>Y</v>
          </cell>
          <cell r="R5627" t="str">
            <v>Y</v>
          </cell>
        </row>
        <row r="5628">
          <cell r="C5628" t="str">
            <v>Canyon Canastero</v>
          </cell>
          <cell r="D5628" t="str">
            <v>Asthenes pudibunda</v>
          </cell>
          <cell r="E5628" t="str">
            <v>(Sclater, 1874)</v>
          </cell>
          <cell r="F5628" t="str">
            <v>R</v>
          </cell>
          <cell r="G5628" t="str">
            <v>LC</v>
          </cell>
          <cell r="P5628" t="str">
            <v>Y</v>
          </cell>
          <cell r="Q5628" t="str">
            <v>Y</v>
          </cell>
          <cell r="R5628" t="str">
            <v>Y</v>
          </cell>
        </row>
        <row r="5629">
          <cell r="C5629" t="str">
            <v>Rusty-fronted Canastero</v>
          </cell>
          <cell r="D5629" t="str">
            <v>Asthenes ottonis</v>
          </cell>
          <cell r="E5629" t="str">
            <v>(Berlepsch, 1901)</v>
          </cell>
          <cell r="F5629" t="str">
            <v>R</v>
          </cell>
          <cell r="G5629" t="str">
            <v>LC</v>
          </cell>
          <cell r="P5629" t="str">
            <v>Y</v>
          </cell>
          <cell r="Q5629" t="str">
            <v>Y</v>
          </cell>
          <cell r="R5629" t="str">
            <v>Y</v>
          </cell>
        </row>
        <row r="5630">
          <cell r="C5630" t="str">
            <v>Maquis Canastero</v>
          </cell>
          <cell r="D5630" t="str">
            <v>Asthenes heterura</v>
          </cell>
          <cell r="E5630" t="str">
            <v>(Berlepsch, 1901)</v>
          </cell>
          <cell r="F5630" t="str">
            <v>R</v>
          </cell>
          <cell r="G5630" t="str">
            <v>NT</v>
          </cell>
          <cell r="P5630" t="str">
            <v>Y</v>
          </cell>
          <cell r="Q5630" t="str">
            <v>Y</v>
          </cell>
          <cell r="R5630" t="str">
            <v>Y</v>
          </cell>
        </row>
        <row r="5631">
          <cell r="C5631" t="str">
            <v>Cactus Canastero</v>
          </cell>
          <cell r="D5631" t="str">
            <v>Asthenes cactorum</v>
          </cell>
          <cell r="E5631" t="str">
            <v>(Koepcke, 1959)</v>
          </cell>
          <cell r="F5631" t="str">
            <v>R</v>
          </cell>
          <cell r="G5631" t="str">
            <v>LC</v>
          </cell>
          <cell r="P5631" t="str">
            <v>Y</v>
          </cell>
          <cell r="Q5631" t="str">
            <v>Y</v>
          </cell>
          <cell r="R5631" t="str">
            <v>Y</v>
          </cell>
        </row>
        <row r="5632">
          <cell r="C5632" t="str">
            <v>Cordilleran Canastero</v>
          </cell>
          <cell r="D5632" t="str">
            <v>Asthenes modesta</v>
          </cell>
          <cell r="E5632" t="str">
            <v>(Eyton, 1851)</v>
          </cell>
          <cell r="F5632" t="str">
            <v>R</v>
          </cell>
          <cell r="G5632" t="str">
            <v>LC</v>
          </cell>
          <cell r="P5632" t="str">
            <v>Y</v>
          </cell>
          <cell r="Q5632" t="str">
            <v>Y</v>
          </cell>
          <cell r="R5632" t="str">
            <v>Y</v>
          </cell>
        </row>
        <row r="5633">
          <cell r="C5633" t="str">
            <v>Cipo Canastero</v>
          </cell>
          <cell r="D5633" t="str">
            <v>Asthenes luizae</v>
          </cell>
          <cell r="E5633" t="str">
            <v>Vieillard, 1990</v>
          </cell>
          <cell r="F5633" t="str">
            <v>R</v>
          </cell>
          <cell r="G5633" t="str">
            <v>VU</v>
          </cell>
          <cell r="P5633" t="str">
            <v>Y</v>
          </cell>
          <cell r="Q5633" t="str">
            <v>Y</v>
          </cell>
          <cell r="R5633" t="str">
            <v>Y</v>
          </cell>
          <cell r="W5633" t="str">
            <v>Cipó Canastero (14)</v>
          </cell>
        </row>
        <row r="5634">
          <cell r="C5634" t="str">
            <v>Creamy-breasted Canastero</v>
          </cell>
          <cell r="D5634" t="str">
            <v>Asthenes dorbignyi</v>
          </cell>
          <cell r="E5634" t="str">
            <v>(Reichenbach, 1853)</v>
          </cell>
          <cell r="F5634" t="str">
            <v>R</v>
          </cell>
          <cell r="G5634" t="str">
            <v>LC</v>
          </cell>
          <cell r="P5634" t="str">
            <v>Y</v>
          </cell>
          <cell r="Q5634" t="str">
            <v>Y</v>
          </cell>
          <cell r="R5634" t="str">
            <v>Y</v>
          </cell>
          <cell r="W5634" t="str">
            <v>Rusty-vented Canastero (15)</v>
          </cell>
          <cell r="X5634" t="str">
            <v>In Collar et al. (1992, 1994), A. dorbignyi (Sibley and Monroe 1990, 1993) was split into A. dorbignyi, A. huancavelicae (including A. usheri, a form previously considered specifically distinct in Collar and Andrew 1988) and A. arequipae following Fjeldså and Schulenberg (unpublished manuscript). However, evidence for the separate status of A. huancavelicae and A. arequipae was considered insufficient for them to be recognised by Remsen (2003) and Remsen et al. (2005), and thus dorbignyi, huancavelicae and arequipae have subsequently been lumped back into A. dorbignyi following Sibley and Monroe (1990, 1993).</v>
          </cell>
        </row>
        <row r="5635">
          <cell r="D5635" t="str">
            <v>Asthenes dorbignyi</v>
          </cell>
          <cell r="E5635" t="str">
            <v>(Reichenbach, 1853)</v>
          </cell>
          <cell r="F5635" t="str">
            <v>NR</v>
          </cell>
          <cell r="G5635" t="str">
            <v>NR</v>
          </cell>
          <cell r="T5635" t="str">
            <v>Y</v>
          </cell>
          <cell r="U5635" t="str">
            <v>Collar et al. (1992)</v>
          </cell>
          <cell r="X5635" t="str">
            <v>In Collar et al. (1992, 1994), A. dorbignyi (Sibley and Monroe 1990, 1993) was split into A. dorbignyi, A. huancavelicae (including A. usheri, a form previously considered specifically distinct in Collar and Andrew 1988) and A. arequipae following Fjeldså and Schulenberg (unpublished manuscript). However, evidence for the separate status of A. huancavelicae and A. arequipae was considered insufficient for them to be recognised by Remsen (2003) and Remsen et al. (2005), and thus dorbignyi, huancavelicae and arequipae have subsequently been lumped back into A. dorbignyi following Sibley and Monroe (1990, 1993).</v>
          </cell>
        </row>
        <row r="5636">
          <cell r="D5636" t="str">
            <v>Asthenes huancavelicae</v>
          </cell>
          <cell r="E5636" t="str">
            <v>Morrison, 1938</v>
          </cell>
          <cell r="F5636" t="str">
            <v>NR</v>
          </cell>
          <cell r="G5636" t="str">
            <v>NR</v>
          </cell>
          <cell r="T5636" t="str">
            <v>Y</v>
          </cell>
          <cell r="U5636" t="str">
            <v>Collar et al. (1992)</v>
          </cell>
          <cell r="X5636" t="str">
            <v>In Collar et al. (1992, 1994), A. dorbignyi (Sibley and Monroe 1990, 1993) was split into A. dorbignyi, A. huancavelicae (including A. usheri, a form previously considered specifically distinct in Collar and Andrew 1988) and A. arequipae following Fjeldså and Schulenberg (unpublished manuscript). However, evidence for the separate status of A. huancavelicae and A. arequipae was considered insufficient for them to be recognised by Remsen (2003) and Remsen et al. (2005), and thus dorbignyi, huancavelicae and arequipae have subsequently been lumped back into A. dorbignyi following Sibley and Monroe (1990, 1993).</v>
          </cell>
        </row>
        <row r="5637">
          <cell r="D5637" t="str">
            <v>Asthenes usheri</v>
          </cell>
          <cell r="E5637" t="str">
            <v>Morrison, 1947</v>
          </cell>
          <cell r="F5637" t="str">
            <v>NR</v>
          </cell>
          <cell r="G5637" t="str">
            <v>NR</v>
          </cell>
          <cell r="T5637" t="str">
            <v>Y</v>
          </cell>
          <cell r="U5637" t="str">
            <v>Collar and Andrew (1988)</v>
          </cell>
          <cell r="X5637" t="str">
            <v>In Collar et al. (1992, 1994), A. dorbignyi (Sibley and Monroe 1990, 1993) was split into A. dorbignyi, A. huancavelicae (including A. usheri, a form previously considered specifically distinct in Collar and Andrew 1988) and A. arequipae following Fjeldså and Schulenberg (unpublished manuscript). However, evidence for the separate status of A. huancavelicae and A. arequipae was considered insufficient for them to be recognised by Remsen (2003) and Remsen et al. (2005), and thus dorbignyi, huancavelicae and arequipae have subsequently been lumped back into A. dorbignyi following Sibley and Monroe (1990, 1993).</v>
          </cell>
        </row>
        <row r="5638">
          <cell r="D5638" t="str">
            <v>Asthenes arequipae</v>
          </cell>
          <cell r="E5638" t="str">
            <v>(Sclater &amp; Salvin, 1869)</v>
          </cell>
          <cell r="F5638" t="str">
            <v>NR</v>
          </cell>
          <cell r="G5638" t="str">
            <v>NR</v>
          </cell>
          <cell r="T5638" t="str">
            <v>Y</v>
          </cell>
          <cell r="U5638" t="str">
            <v>Collar et al. (1992)</v>
          </cell>
          <cell r="X5638" t="str">
            <v>In Collar et al. (1992, 1994), A. dorbignyi (Sibley and Monroe 1990, 1993) was split into A. dorbignyi, A. huancavelicae (including A. usheri, a form previously considered specifically distinct in Collar and Andrew 1988) and A. arequipae following Fjeldså and Schulenberg (unpublished manuscript). However, evidence for the separate status of A. huancavelicae and A. arequipae was considered insufficient for them to be recognised by Remsen (2003) and Remsen et al. (2005), and thus dorbignyi, huancavelicae and arequipae have subsequently been lumped back into A. dorbignyi following Sibley and Monroe (1990, 1993). (A. arequipae was omitted in error from BirdLife International [2004]).</v>
          </cell>
        </row>
        <row r="5639">
          <cell r="C5639" t="str">
            <v>Berlepsch's Canastero</v>
          </cell>
          <cell r="D5639" t="str">
            <v>Asthenes berlepschi</v>
          </cell>
          <cell r="E5639" t="str">
            <v>(Hellmayr, 1917)</v>
          </cell>
          <cell r="F5639" t="str">
            <v>R</v>
          </cell>
          <cell r="G5639" t="str">
            <v>NT</v>
          </cell>
          <cell r="P5639" t="str">
            <v>Y</v>
          </cell>
          <cell r="Q5639" t="str">
            <v>Y</v>
          </cell>
          <cell r="R5639" t="str">
            <v>Y</v>
          </cell>
        </row>
        <row r="5640">
          <cell r="C5640" t="str">
            <v>Steinbach's Canastero</v>
          </cell>
          <cell r="D5640" t="str">
            <v>Asthenes steinbachi</v>
          </cell>
          <cell r="E5640" t="str">
            <v>(Hartert, 1909)</v>
          </cell>
          <cell r="F5640" t="str">
            <v>R</v>
          </cell>
          <cell r="G5640" t="str">
            <v>LC</v>
          </cell>
          <cell r="P5640" t="str">
            <v>Y</v>
          </cell>
          <cell r="Q5640" t="str">
            <v>Y</v>
          </cell>
          <cell r="R5640" t="str">
            <v>Y</v>
          </cell>
          <cell r="W5640" t="str">
            <v>Chestnut Canastero (10); Chestnut Canastero (11)</v>
          </cell>
        </row>
        <row r="5641">
          <cell r="C5641" t="str">
            <v>Dusky-tailed Canastero</v>
          </cell>
          <cell r="D5641" t="str">
            <v>Asthenes humicola</v>
          </cell>
          <cell r="E5641" t="str">
            <v>(Kittlitz, 1830)</v>
          </cell>
          <cell r="F5641" t="str">
            <v>R</v>
          </cell>
          <cell r="G5641" t="str">
            <v>LC</v>
          </cell>
          <cell r="P5641" t="str">
            <v>Y</v>
          </cell>
          <cell r="Q5641" t="str">
            <v>Y</v>
          </cell>
          <cell r="R5641" t="str">
            <v>Y</v>
          </cell>
        </row>
        <row r="5642">
          <cell r="C5642" t="str">
            <v>Patagonian Canastero</v>
          </cell>
          <cell r="D5642" t="str">
            <v>Asthenes patagonica</v>
          </cell>
          <cell r="E5642" t="str">
            <v>(D'Orbigny, 1839)</v>
          </cell>
          <cell r="F5642" t="str">
            <v>R</v>
          </cell>
          <cell r="G5642" t="str">
            <v>LC</v>
          </cell>
          <cell r="P5642" t="str">
            <v>Y</v>
          </cell>
          <cell r="Q5642" t="str">
            <v>Y</v>
          </cell>
          <cell r="R5642" t="str">
            <v>Y</v>
          </cell>
        </row>
        <row r="5643">
          <cell r="C5643" t="str">
            <v>Streak-throated Canastero</v>
          </cell>
          <cell r="D5643" t="str">
            <v>Asthenes humilis</v>
          </cell>
          <cell r="E5643" t="str">
            <v>(Cabanis, 1873)</v>
          </cell>
          <cell r="F5643" t="str">
            <v>R</v>
          </cell>
          <cell r="G5643" t="str">
            <v>LC</v>
          </cell>
          <cell r="P5643" t="str">
            <v>Y</v>
          </cell>
          <cell r="Q5643" t="str">
            <v>Y</v>
          </cell>
          <cell r="R5643" t="str">
            <v>Y</v>
          </cell>
        </row>
        <row r="5644">
          <cell r="C5644" t="str">
            <v>Streak-backed Canastero</v>
          </cell>
          <cell r="D5644" t="str">
            <v>Asthenes wyatti</v>
          </cell>
          <cell r="E5644" t="str">
            <v>(Sclater &amp; Salvin, 1871)</v>
          </cell>
          <cell r="F5644" t="str">
            <v>R</v>
          </cell>
          <cell r="G5644" t="str">
            <v>LC</v>
          </cell>
          <cell r="P5644" t="str">
            <v>Y</v>
          </cell>
          <cell r="Q5644" t="str">
            <v>Y</v>
          </cell>
          <cell r="R5644" t="str">
            <v>Y</v>
          </cell>
        </row>
        <row r="5645">
          <cell r="C5645" t="str">
            <v>Puno Canastero</v>
          </cell>
          <cell r="D5645" t="str">
            <v>Asthenes sclateri</v>
          </cell>
          <cell r="E5645" t="str">
            <v>(Cabanis, 1878)</v>
          </cell>
          <cell r="F5645" t="str">
            <v>R</v>
          </cell>
          <cell r="G5645" t="str">
            <v>LC</v>
          </cell>
          <cell r="P5645" t="str">
            <v>Y</v>
          </cell>
          <cell r="Q5645" t="str">
            <v>Y</v>
          </cell>
          <cell r="V5645" t="str">
            <v>Asthenes punensis (10)</v>
          </cell>
          <cell r="W5645" t="str">
            <v>Puna Canastero (9); Puna Canastero (15)</v>
          </cell>
          <cell r="X5645" t="str">
            <v>Asthenes punensis (Sibley and Monroe 1990, 1993) was previously split into A. punensis and A. sclateri following Stotz et al. (1996). A. punensis is now lumped with A. sclateri following SACC (2005), with the name sclateri taking precedence.</v>
          </cell>
        </row>
        <row r="5646">
          <cell r="D5646" t="str">
            <v>Asthenes punensis</v>
          </cell>
          <cell r="E5646" t="str">
            <v>(Berlepsch &amp; Stolzmann, 1901)</v>
          </cell>
          <cell r="F5646" t="str">
            <v>NR</v>
          </cell>
          <cell r="G5646" t="str">
            <v>NR</v>
          </cell>
          <cell r="R5646" t="str">
            <v>Y</v>
          </cell>
          <cell r="X5646" t="str">
            <v>Asthenes punensis (Sibley and Monroe 1990, 1993) was previously split into A. punensis and A. sclateri following Stotz et al. (1996). A. punensis is now lumped with A. sclateri following SACC (2005), with the name sclateri taking precedence.</v>
          </cell>
        </row>
        <row r="5647">
          <cell r="D5647" t="str">
            <v>Asthenes sclateri</v>
          </cell>
          <cell r="E5647" t="str">
            <v>(Cabanis, 1878)</v>
          </cell>
          <cell r="F5647" t="str">
            <v>NR</v>
          </cell>
          <cell r="G5647" t="str">
            <v>NR</v>
          </cell>
          <cell r="R5647" t="str">
            <v>Y</v>
          </cell>
          <cell r="X5647" t="str">
            <v>Asthenes punensis (Sibley and Monroe 1990, 1993) was previously split into A. punensis and A. sclateri following Stotz et al. (1996). A. punensis is now lumped with A. sclateri following SACC (2005), with the name sclateri taking precedence.</v>
          </cell>
        </row>
        <row r="5648">
          <cell r="C5648" t="str">
            <v>Austral Canastero</v>
          </cell>
          <cell r="D5648" t="str">
            <v>Asthenes anthoides</v>
          </cell>
          <cell r="E5648" t="str">
            <v>(King, 1831)</v>
          </cell>
          <cell r="F5648" t="str">
            <v>R</v>
          </cell>
          <cell r="G5648" t="str">
            <v>LC</v>
          </cell>
          <cell r="P5648" t="str">
            <v>Y</v>
          </cell>
          <cell r="Q5648" t="str">
            <v>Y</v>
          </cell>
          <cell r="R5648" t="str">
            <v>Y</v>
          </cell>
        </row>
        <row r="5649">
          <cell r="C5649" t="str">
            <v>Line-fronted Canastero</v>
          </cell>
          <cell r="D5649" t="str">
            <v>Asthenes urubambensis</v>
          </cell>
          <cell r="E5649" t="str">
            <v>(Chapman, 1919)</v>
          </cell>
          <cell r="F5649" t="str">
            <v>R</v>
          </cell>
          <cell r="G5649" t="str">
            <v>NT</v>
          </cell>
          <cell r="P5649" t="str">
            <v>Y</v>
          </cell>
          <cell r="Q5649" t="str">
            <v>Y</v>
          </cell>
          <cell r="R5649" t="str">
            <v>Y</v>
          </cell>
        </row>
        <row r="5650">
          <cell r="C5650" t="str">
            <v>Many-striped Canastero</v>
          </cell>
          <cell r="D5650" t="str">
            <v>Asthenes flammulata</v>
          </cell>
          <cell r="E5650" t="str">
            <v>(Jardine, 1850)</v>
          </cell>
          <cell r="F5650" t="str">
            <v>R</v>
          </cell>
          <cell r="G5650" t="str">
            <v>LC</v>
          </cell>
          <cell r="P5650" t="str">
            <v>Y</v>
          </cell>
          <cell r="Q5650" t="str">
            <v>Y</v>
          </cell>
          <cell r="R5650" t="str">
            <v>Y</v>
          </cell>
        </row>
        <row r="5651">
          <cell r="C5651" t="str">
            <v>Junin Canastero</v>
          </cell>
          <cell r="D5651" t="str">
            <v>Asthenes virgata</v>
          </cell>
          <cell r="E5651" t="str">
            <v>(Sclater, 1874)</v>
          </cell>
          <cell r="F5651" t="str">
            <v>R</v>
          </cell>
          <cell r="G5651" t="str">
            <v>LC</v>
          </cell>
          <cell r="P5651" t="str">
            <v>Y</v>
          </cell>
          <cell r="Q5651" t="str">
            <v>Y</v>
          </cell>
          <cell r="R5651" t="str">
            <v>Y</v>
          </cell>
          <cell r="W5651" t="str">
            <v>Junín Canastero (10); Junín Canastero (11); Junín Canastero (14)</v>
          </cell>
        </row>
        <row r="5652">
          <cell r="C5652" t="str">
            <v>Scribble-tailed Canastero</v>
          </cell>
          <cell r="D5652" t="str">
            <v>Asthenes maculicauda</v>
          </cell>
          <cell r="E5652" t="str">
            <v>(Berlepsch, 1901)</v>
          </cell>
          <cell r="F5652" t="str">
            <v>R</v>
          </cell>
          <cell r="G5652" t="str">
            <v>LC</v>
          </cell>
          <cell r="P5652" t="str">
            <v>Y</v>
          </cell>
          <cell r="Q5652" t="str">
            <v>Y</v>
          </cell>
          <cell r="R5652" t="str">
            <v>Y</v>
          </cell>
        </row>
        <row r="5653">
          <cell r="C5653" t="str">
            <v>Hudson's Canastero</v>
          </cell>
          <cell r="D5653" t="str">
            <v>Asthenes hudsoni</v>
          </cell>
          <cell r="E5653" t="str">
            <v>(Sclater, 1874)</v>
          </cell>
          <cell r="F5653" t="str">
            <v>R</v>
          </cell>
          <cell r="G5653" t="str">
            <v>LC</v>
          </cell>
          <cell r="P5653" t="str">
            <v>Y</v>
          </cell>
          <cell r="Q5653" t="str">
            <v>Y</v>
          </cell>
          <cell r="R5653" t="str">
            <v>Y</v>
          </cell>
        </row>
        <row r="5654">
          <cell r="C5654" t="str">
            <v>Chotoy Spinetail</v>
          </cell>
          <cell r="D5654" t="str">
            <v>Schoeniophylax phryganophilus</v>
          </cell>
          <cell r="E5654" t="str">
            <v>(Vieillot, 1817)</v>
          </cell>
          <cell r="F5654" t="str">
            <v>R</v>
          </cell>
          <cell r="G5654" t="str">
            <v>LC</v>
          </cell>
          <cell r="P5654" t="str">
            <v>Y</v>
          </cell>
          <cell r="Q5654" t="str">
            <v>Y</v>
          </cell>
          <cell r="R5654" t="str">
            <v>Y</v>
          </cell>
          <cell r="V5654" t="str">
            <v>Schoeniophylax phryganophila (10); Schoeniophylax phryganophila (11)</v>
          </cell>
          <cell r="X5654" t="str">
            <v>Gender agreement of species name follows David and Gosselin (2002b).</v>
          </cell>
        </row>
        <row r="5655">
          <cell r="C5655" t="str">
            <v>Rufous-capped Spinetail</v>
          </cell>
          <cell r="D5655" t="str">
            <v>Synallaxis ruficapilla</v>
          </cell>
          <cell r="E5655" t="str">
            <v>Vieillot, 1819</v>
          </cell>
          <cell r="F5655" t="str">
            <v>R</v>
          </cell>
          <cell r="G5655" t="str">
            <v>LC</v>
          </cell>
          <cell r="P5655" t="str">
            <v>Y</v>
          </cell>
          <cell r="Q5655" t="str">
            <v>Y</v>
          </cell>
          <cell r="R5655" t="str">
            <v>Y</v>
          </cell>
        </row>
        <row r="5656">
          <cell r="C5656" t="str">
            <v>Bahia Spinetail</v>
          </cell>
          <cell r="D5656" t="str">
            <v>Synallaxis whitneyi</v>
          </cell>
          <cell r="E5656" t="str">
            <v>Pacheco &amp; Gonzaga, 1995</v>
          </cell>
          <cell r="F5656" t="str">
            <v>R</v>
          </cell>
          <cell r="G5656" t="str">
            <v>VU</v>
          </cell>
          <cell r="P5656" t="str">
            <v>Y</v>
          </cell>
          <cell r="X5656" t="str">
            <v>Described as new to science by Pacheco and Gonzaga (1995), under the name whitneyi; this was thought to be a synonym of S. cinerea (Remsen 2003) but the name whitneyi has now been reinstated by SACC (2006).</v>
          </cell>
        </row>
        <row r="5657">
          <cell r="C5657" t="str">
            <v>Sooty-fronted Spinetail</v>
          </cell>
          <cell r="D5657" t="str">
            <v>Synallaxis frontalis</v>
          </cell>
          <cell r="E5657" t="str">
            <v>Pelzeln, 1859</v>
          </cell>
          <cell r="F5657" t="str">
            <v>R</v>
          </cell>
          <cell r="G5657" t="str">
            <v>LC</v>
          </cell>
          <cell r="P5657" t="str">
            <v>Y</v>
          </cell>
          <cell r="Q5657" t="str">
            <v>Y</v>
          </cell>
          <cell r="R5657" t="str">
            <v>Y</v>
          </cell>
        </row>
        <row r="5658">
          <cell r="C5658" t="str">
            <v>Azara's Spinetail</v>
          </cell>
          <cell r="D5658" t="str">
            <v>Synallaxis azarae</v>
          </cell>
          <cell r="E5658" t="str">
            <v>d'Orbigny, 1835</v>
          </cell>
          <cell r="F5658" t="str">
            <v>R</v>
          </cell>
          <cell r="G5658" t="str">
            <v>LC</v>
          </cell>
          <cell r="P5658" t="str">
            <v>Y</v>
          </cell>
          <cell r="Q5658" t="str">
            <v>Y</v>
          </cell>
          <cell r="R5658" t="str">
            <v>Y</v>
          </cell>
          <cell r="X5658" t="str">
            <v>Synallaxis azarae (Sibley and Monroe 1990, 1993) was provisionally split into S. azarae, S. courseni, S. elegantior and S. superciliosa by Stotz et al. (1996). S. courseni has been recognised as a distinct species following SACC (2005), but elegantior and superciliosa are lumped with S. azarae following SACC (2005).</v>
          </cell>
        </row>
        <row r="5659">
          <cell r="C5659" t="str">
            <v>Apurimac Spinetail</v>
          </cell>
          <cell r="D5659" t="str">
            <v>Synallaxis courseni</v>
          </cell>
          <cell r="E5659" t="str">
            <v>Blake, 1971</v>
          </cell>
          <cell r="F5659" t="str">
            <v>R</v>
          </cell>
          <cell r="G5659" t="str">
            <v>VU</v>
          </cell>
          <cell r="P5659" t="str">
            <v>Y</v>
          </cell>
          <cell r="Q5659" t="str">
            <v>Y</v>
          </cell>
          <cell r="R5659" t="str">
            <v>Y</v>
          </cell>
          <cell r="W5659" t="str">
            <v>Apurímac Spinetail (14)</v>
          </cell>
          <cell r="X5659" t="str">
            <v>Synallaxis azarae (Sibley and Monroe 1990, 1993) was provisionally split into S. azarae, S. courseni, S. elegantior and S. superciliosa by Stotz et al. (1996). S. courseni has been recognised as a distinct species following SACC (2005), but elegantior and superciliosa are lumped with S. azarae following SACC (2005).</v>
          </cell>
        </row>
        <row r="5660">
          <cell r="D5660" t="str">
            <v>Synallaxis elegantior</v>
          </cell>
          <cell r="E5660" t="str">
            <v>P.L. Sclater, 1862</v>
          </cell>
          <cell r="F5660" t="str">
            <v>NR</v>
          </cell>
          <cell r="G5660" t="str">
            <v>NR</v>
          </cell>
          <cell r="R5660" t="str">
            <v>Y</v>
          </cell>
          <cell r="X5660" t="str">
            <v>Synallaxis azarae (Sibley and Monroe 1990, 1993) was provisionally split into S. azarae, S. courseni, S. elegantior and S. superciliosa by Stotz et al. (1996). S. courseni has been recognised as a distinct species following SACC (2005), but elegantior and superciliosa are lumped with S. azarae following SACC (2005).</v>
          </cell>
        </row>
        <row r="5661">
          <cell r="D5661" t="str">
            <v>Synallaxis superciliosa</v>
          </cell>
          <cell r="E5661" t="str">
            <v>Cabanis, 1883</v>
          </cell>
          <cell r="F5661" t="str">
            <v>NR</v>
          </cell>
          <cell r="G5661" t="str">
            <v>NR</v>
          </cell>
          <cell r="R5661" t="str">
            <v>Y</v>
          </cell>
          <cell r="X5661" t="str">
            <v>Synallaxis azarae (Sibley and Monroe 1990, 1993) was provisionally split into S. azarae, S. courseni, S. elegantior and S. superciliosa by Stotz et al. (1996). S. courseni has been recognised as a distinct species following SACC (2005), but elegantior and superciliosa are lumped with S. azarae following SACC (2005).</v>
          </cell>
        </row>
        <row r="5662">
          <cell r="C5662" t="str">
            <v>Pale-breasted Spinetail</v>
          </cell>
          <cell r="D5662" t="str">
            <v>Synallaxis albescens</v>
          </cell>
          <cell r="E5662" t="str">
            <v>Temminck, 1823</v>
          </cell>
          <cell r="F5662" t="str">
            <v>R</v>
          </cell>
          <cell r="G5662" t="str">
            <v>LC</v>
          </cell>
          <cell r="I5662" t="str">
            <v>Y</v>
          </cell>
          <cell r="P5662" t="str">
            <v>Y</v>
          </cell>
          <cell r="Q5662" t="str">
            <v>Y</v>
          </cell>
          <cell r="R5662" t="str">
            <v>Y</v>
          </cell>
        </row>
        <row r="5663">
          <cell r="C5663" t="str">
            <v>Rio Orinoco Spinetail</v>
          </cell>
          <cell r="D5663" t="str">
            <v>Synallaxis beverlyae</v>
          </cell>
          <cell r="E5663" t="str">
            <v>Hilty and Ascanio, 2009</v>
          </cell>
          <cell r="F5663" t="str">
            <v>UR</v>
          </cell>
          <cell r="G5663" t="str">
            <v>UR</v>
          </cell>
          <cell r="P5663" t="str">
            <v>Y</v>
          </cell>
          <cell r="X5663" t="str">
            <v>Synallaxis beverlyae (SACC 2005 + updates) was described as new to science by Hilty and Ascanio (2009).</v>
          </cell>
        </row>
        <row r="5664">
          <cell r="C5664" t="str">
            <v>Spix's Spinetail</v>
          </cell>
          <cell r="D5664" t="str">
            <v>Synallaxis spixi</v>
          </cell>
          <cell r="E5664" t="str">
            <v>Sclater, 1856</v>
          </cell>
          <cell r="F5664" t="str">
            <v>R</v>
          </cell>
          <cell r="G5664" t="str">
            <v>LC</v>
          </cell>
          <cell r="P5664" t="str">
            <v>Y</v>
          </cell>
          <cell r="Q5664" t="str">
            <v>Y</v>
          </cell>
          <cell r="R5664" t="str">
            <v>Y</v>
          </cell>
          <cell r="W5664" t="str">
            <v>Chicli Spinetail (10); Chicli Spinetail (11)</v>
          </cell>
        </row>
        <row r="5665">
          <cell r="C5665" t="str">
            <v>Slaty Spinetail</v>
          </cell>
          <cell r="D5665" t="str">
            <v>Synallaxis brachyura</v>
          </cell>
          <cell r="E5665" t="str">
            <v>Lafresnaye, 1843</v>
          </cell>
          <cell r="F5665" t="str">
            <v>R</v>
          </cell>
          <cell r="G5665" t="str">
            <v>LC</v>
          </cell>
          <cell r="I5665" t="str">
            <v>Y</v>
          </cell>
          <cell r="P5665" t="str">
            <v>Y</v>
          </cell>
          <cell r="Q5665" t="str">
            <v>Y</v>
          </cell>
          <cell r="R5665" t="str">
            <v>Y</v>
          </cell>
        </row>
        <row r="5666">
          <cell r="C5666" t="str">
            <v>Dark-breasted Spinetail</v>
          </cell>
          <cell r="D5666" t="str">
            <v>Synallaxis albigularis</v>
          </cell>
          <cell r="E5666" t="str">
            <v>Sclater, 1858</v>
          </cell>
          <cell r="F5666" t="str">
            <v>R</v>
          </cell>
          <cell r="G5666" t="str">
            <v>LC</v>
          </cell>
          <cell r="P5666" t="str">
            <v>Y</v>
          </cell>
          <cell r="Q5666" t="str">
            <v>Y</v>
          </cell>
          <cell r="R5666" t="str">
            <v>Y</v>
          </cell>
        </row>
        <row r="5667">
          <cell r="C5667" t="str">
            <v>Cinereous-breasted Spinetail</v>
          </cell>
          <cell r="D5667" t="str">
            <v>Synallaxis hypospodia</v>
          </cell>
          <cell r="E5667" t="str">
            <v>Sclater, 1874</v>
          </cell>
          <cell r="F5667" t="str">
            <v>R</v>
          </cell>
          <cell r="G5667" t="str">
            <v>LC</v>
          </cell>
          <cell r="P5667" t="str">
            <v>Y</v>
          </cell>
          <cell r="Q5667" t="str">
            <v>Y</v>
          </cell>
          <cell r="R5667" t="str">
            <v>Y</v>
          </cell>
        </row>
        <row r="5668">
          <cell r="C5668" t="str">
            <v>Pinto's Spinetail</v>
          </cell>
          <cell r="D5668" t="str">
            <v>Synallaxis infuscata</v>
          </cell>
          <cell r="E5668" t="str">
            <v>Pinto, 1950</v>
          </cell>
          <cell r="F5668" t="str">
            <v>R</v>
          </cell>
          <cell r="G5668" t="str">
            <v>EN</v>
          </cell>
          <cell r="P5668" t="str">
            <v>Y</v>
          </cell>
          <cell r="Q5668" t="str">
            <v>Y</v>
          </cell>
          <cell r="R5668" t="str">
            <v>Y</v>
          </cell>
        </row>
        <row r="5669">
          <cell r="C5669" t="str">
            <v>Dusky Spinetail</v>
          </cell>
          <cell r="D5669" t="str">
            <v>Synallaxis moesta</v>
          </cell>
          <cell r="E5669" t="str">
            <v>Sclater, 1856</v>
          </cell>
          <cell r="F5669" t="str">
            <v>R</v>
          </cell>
          <cell r="G5669" t="str">
            <v>LC</v>
          </cell>
          <cell r="P5669" t="str">
            <v>Y</v>
          </cell>
          <cell r="Q5669" t="str">
            <v>Y</v>
          </cell>
          <cell r="R5669" t="str">
            <v>Y</v>
          </cell>
        </row>
        <row r="5670">
          <cell r="C5670" t="str">
            <v>MacConnell's Spinetail</v>
          </cell>
          <cell r="D5670" t="str">
            <v>Synallaxis macconnelli</v>
          </cell>
          <cell r="E5670" t="str">
            <v>Chubb, 1919</v>
          </cell>
          <cell r="F5670" t="str">
            <v>R</v>
          </cell>
          <cell r="G5670" t="str">
            <v>LC</v>
          </cell>
          <cell r="P5670" t="str">
            <v>Y</v>
          </cell>
          <cell r="Q5670" t="str">
            <v>Y</v>
          </cell>
          <cell r="R5670" t="str">
            <v>Y</v>
          </cell>
          <cell r="W5670" t="str">
            <v>McConnell's Spinetail (9); McConnell's Spinetail (15)</v>
          </cell>
        </row>
        <row r="5671">
          <cell r="C5671" t="str">
            <v>Cabanis's Spinetail</v>
          </cell>
          <cell r="D5671" t="str">
            <v>Synallaxis cabanisi</v>
          </cell>
          <cell r="E5671" t="str">
            <v>Berlepsch &amp; Leverkühn, 1890</v>
          </cell>
          <cell r="F5671" t="str">
            <v>R</v>
          </cell>
          <cell r="G5671" t="str">
            <v>LC</v>
          </cell>
          <cell r="P5671" t="str">
            <v>Y</v>
          </cell>
          <cell r="Q5671" t="str">
            <v>Y</v>
          </cell>
          <cell r="R5671" t="str">
            <v>Y</v>
          </cell>
        </row>
        <row r="5672">
          <cell r="C5672" t="str">
            <v>Silvery-throated Spinetail</v>
          </cell>
          <cell r="D5672" t="str">
            <v>Synallaxis subpudica</v>
          </cell>
          <cell r="E5672" t="str">
            <v>Sclater, 1874</v>
          </cell>
          <cell r="F5672" t="str">
            <v>R</v>
          </cell>
          <cell r="G5672" t="str">
            <v>LC</v>
          </cell>
          <cell r="P5672" t="str">
            <v>Y</v>
          </cell>
          <cell r="Q5672" t="str">
            <v>Y</v>
          </cell>
          <cell r="R5672" t="str">
            <v>Y</v>
          </cell>
        </row>
        <row r="5673">
          <cell r="C5673" t="str">
            <v>Blackish-headed Spinetail</v>
          </cell>
          <cell r="D5673" t="str">
            <v>Synallaxis tithys</v>
          </cell>
          <cell r="E5673" t="str">
            <v>Taczanowski, 1877</v>
          </cell>
          <cell r="F5673" t="str">
            <v>R</v>
          </cell>
          <cell r="G5673" t="str">
            <v>EN</v>
          </cell>
          <cell r="P5673" t="str">
            <v>Y</v>
          </cell>
          <cell r="Q5673" t="str">
            <v>Y</v>
          </cell>
          <cell r="R5673" t="str">
            <v>Y</v>
          </cell>
        </row>
        <row r="5674">
          <cell r="C5674" t="str">
            <v>Grey-bellied Spinetail</v>
          </cell>
          <cell r="D5674" t="str">
            <v>Synallaxis cinerascens</v>
          </cell>
          <cell r="E5674" t="str">
            <v>Temminck, 1823</v>
          </cell>
          <cell r="F5674" t="str">
            <v>R</v>
          </cell>
          <cell r="G5674" t="str">
            <v>LC</v>
          </cell>
          <cell r="P5674" t="str">
            <v>Y</v>
          </cell>
          <cell r="Q5674" t="str">
            <v>Y</v>
          </cell>
          <cell r="R5674" t="str">
            <v>Y</v>
          </cell>
          <cell r="W5674" t="str">
            <v>Gray-bellied Spinetail (9)</v>
          </cell>
        </row>
        <row r="5675">
          <cell r="C5675" t="str">
            <v>White-bellied Spinetail</v>
          </cell>
          <cell r="D5675" t="str">
            <v>Synallaxis propinqua</v>
          </cell>
          <cell r="E5675" t="str">
            <v>Pelzeln, 1859</v>
          </cell>
          <cell r="F5675" t="str">
            <v>R</v>
          </cell>
          <cell r="G5675" t="str">
            <v>LC</v>
          </cell>
          <cell r="P5675" t="str">
            <v>Y</v>
          </cell>
          <cell r="Q5675" t="str">
            <v>Y</v>
          </cell>
          <cell r="R5675" t="str">
            <v>Y</v>
          </cell>
        </row>
        <row r="5676">
          <cell r="C5676" t="str">
            <v>Maranon Spinetail</v>
          </cell>
          <cell r="D5676" t="str">
            <v>Synallaxis maranonica</v>
          </cell>
          <cell r="E5676" t="str">
            <v>Taczanowski, 1879</v>
          </cell>
          <cell r="F5676" t="str">
            <v>R</v>
          </cell>
          <cell r="G5676" t="str">
            <v>VU</v>
          </cell>
          <cell r="P5676" t="str">
            <v>Y</v>
          </cell>
          <cell r="Q5676" t="str">
            <v>Y</v>
          </cell>
          <cell r="R5676" t="str">
            <v>Y</v>
          </cell>
          <cell r="W5676" t="str">
            <v>Marañón Spinetail (14)</v>
          </cell>
        </row>
        <row r="5677">
          <cell r="C5677" t="str">
            <v>Plain-crowned Spinetail</v>
          </cell>
          <cell r="D5677" t="str">
            <v>Synallaxis gujanensis</v>
          </cell>
          <cell r="E5677" t="str">
            <v>(Gmelin, 1789)</v>
          </cell>
          <cell r="F5677" t="str">
            <v>R</v>
          </cell>
          <cell r="G5677" t="str">
            <v>LC</v>
          </cell>
          <cell r="P5677" t="str">
            <v>Y</v>
          </cell>
          <cell r="Q5677" t="str">
            <v>Y</v>
          </cell>
          <cell r="R5677" t="str">
            <v>Y</v>
          </cell>
        </row>
        <row r="5678">
          <cell r="C5678" t="str">
            <v>White-lored Spinetail</v>
          </cell>
          <cell r="D5678" t="str">
            <v>Synallaxis albilora</v>
          </cell>
          <cell r="E5678" t="str">
            <v>Pelzeln, 1856</v>
          </cell>
          <cell r="F5678" t="str">
            <v>R</v>
          </cell>
          <cell r="G5678" t="str">
            <v>LC</v>
          </cell>
          <cell r="P5678" t="str">
            <v>Y</v>
          </cell>
          <cell r="Q5678" t="str">
            <v>Y</v>
          </cell>
          <cell r="R5678" t="str">
            <v>Y</v>
          </cell>
        </row>
        <row r="5679">
          <cell r="C5679" t="str">
            <v>Ruddy Spinetail</v>
          </cell>
          <cell r="D5679" t="str">
            <v>Synallaxis rutilans</v>
          </cell>
          <cell r="E5679" t="str">
            <v>Temminck, 1823</v>
          </cell>
          <cell r="F5679" t="str">
            <v>R</v>
          </cell>
          <cell r="G5679" t="str">
            <v>LC</v>
          </cell>
          <cell r="P5679" t="str">
            <v>Y</v>
          </cell>
          <cell r="Q5679" t="str">
            <v>Y</v>
          </cell>
          <cell r="R5679" t="str">
            <v>Y</v>
          </cell>
        </row>
        <row r="5680">
          <cell r="C5680" t="str">
            <v>Chestnut-throated Spinetail</v>
          </cell>
          <cell r="D5680" t="str">
            <v>Synallaxis cherriei</v>
          </cell>
          <cell r="E5680" t="str">
            <v>Gyldenstolpe, 1930</v>
          </cell>
          <cell r="F5680" t="str">
            <v>R</v>
          </cell>
          <cell r="G5680" t="str">
            <v>NT</v>
          </cell>
          <cell r="P5680" t="str">
            <v>Y</v>
          </cell>
          <cell r="Q5680" t="str">
            <v>Y</v>
          </cell>
          <cell r="R5680" t="str">
            <v>Y</v>
          </cell>
        </row>
        <row r="5681">
          <cell r="C5681" t="str">
            <v>Rufous Spinetail</v>
          </cell>
          <cell r="D5681" t="str">
            <v>Synallaxis unirufa</v>
          </cell>
          <cell r="E5681" t="str">
            <v>Lafresnaye, 1843</v>
          </cell>
          <cell r="F5681" t="str">
            <v>R</v>
          </cell>
          <cell r="G5681" t="str">
            <v>LC</v>
          </cell>
          <cell r="P5681" t="str">
            <v>Y</v>
          </cell>
          <cell r="Q5681" t="str">
            <v>Y</v>
          </cell>
          <cell r="R5681" t="str">
            <v>Y</v>
          </cell>
        </row>
        <row r="5682">
          <cell r="C5682" t="str">
            <v>Black-throated Spinetail</v>
          </cell>
          <cell r="D5682" t="str">
            <v>Synallaxis castanea</v>
          </cell>
          <cell r="E5682" t="str">
            <v>Sclater, 1856</v>
          </cell>
          <cell r="F5682" t="str">
            <v>R</v>
          </cell>
          <cell r="G5682" t="str">
            <v>LC</v>
          </cell>
          <cell r="P5682" t="str">
            <v>Y</v>
          </cell>
          <cell r="Q5682" t="str">
            <v>Y</v>
          </cell>
          <cell r="R5682" t="str">
            <v>Y</v>
          </cell>
        </row>
        <row r="5683">
          <cell r="C5683" t="str">
            <v>Rusty-headed Spinetail</v>
          </cell>
          <cell r="D5683" t="str">
            <v>Synallaxis fuscorufa</v>
          </cell>
          <cell r="E5683" t="str">
            <v>Sclater, 1882</v>
          </cell>
          <cell r="F5683" t="str">
            <v>R</v>
          </cell>
          <cell r="G5683" t="str">
            <v>VU</v>
          </cell>
          <cell r="P5683" t="str">
            <v>Y</v>
          </cell>
          <cell r="Q5683" t="str">
            <v>Y</v>
          </cell>
          <cell r="R5683" t="str">
            <v>Y</v>
          </cell>
        </row>
        <row r="5684">
          <cell r="C5684" t="str">
            <v>Russet-bellied Spinetail</v>
          </cell>
          <cell r="D5684" t="str">
            <v>Synallaxis zimmeri</v>
          </cell>
          <cell r="E5684" t="str">
            <v>Koepcke, 1957</v>
          </cell>
          <cell r="F5684" t="str">
            <v>R</v>
          </cell>
          <cell r="G5684" t="str">
            <v>EN</v>
          </cell>
          <cell r="P5684" t="str">
            <v>Y</v>
          </cell>
          <cell r="Q5684" t="str">
            <v>Y</v>
          </cell>
          <cell r="R5684" t="str">
            <v>Y</v>
          </cell>
        </row>
        <row r="5685">
          <cell r="C5685" t="str">
            <v>Rufous-breasted Spinetail</v>
          </cell>
          <cell r="D5685" t="str">
            <v>Synallaxis erythrothorax</v>
          </cell>
          <cell r="E5685" t="str">
            <v>Sclater, 1855</v>
          </cell>
          <cell r="F5685" t="str">
            <v>R</v>
          </cell>
          <cell r="G5685" t="str">
            <v>LC</v>
          </cell>
          <cell r="I5685" t="str">
            <v>Y</v>
          </cell>
          <cell r="Q5685" t="str">
            <v>Y</v>
          </cell>
          <cell r="R5685" t="str">
            <v>Y</v>
          </cell>
        </row>
        <row r="5686">
          <cell r="C5686" t="str">
            <v>Stripe-breasted Spinetail</v>
          </cell>
          <cell r="D5686" t="str">
            <v>Synallaxis cinnamomea</v>
          </cell>
          <cell r="E5686" t="str">
            <v>Lafresnaye, 1843</v>
          </cell>
          <cell r="F5686" t="str">
            <v>R</v>
          </cell>
          <cell r="G5686" t="str">
            <v>LC</v>
          </cell>
          <cell r="P5686" t="str">
            <v>Y</v>
          </cell>
          <cell r="Q5686" t="str">
            <v>Y</v>
          </cell>
          <cell r="R5686" t="str">
            <v>Y</v>
          </cell>
        </row>
        <row r="5687">
          <cell r="C5687" t="str">
            <v>Necklaced Spinetail</v>
          </cell>
          <cell r="D5687" t="str">
            <v>Synallaxis stictothorax</v>
          </cell>
          <cell r="E5687" t="str">
            <v>Sclater, 1859</v>
          </cell>
          <cell r="F5687" t="str">
            <v>R</v>
          </cell>
          <cell r="G5687" t="str">
            <v>LC</v>
          </cell>
          <cell r="P5687" t="str">
            <v>Y</v>
          </cell>
          <cell r="Q5687" t="str">
            <v>Y</v>
          </cell>
          <cell r="R5687" t="str">
            <v>Y</v>
          </cell>
        </row>
        <row r="5688">
          <cell r="C5688" t="str">
            <v>White-whiskered Spinetail</v>
          </cell>
          <cell r="D5688" t="str">
            <v>Synallaxis candei</v>
          </cell>
          <cell r="E5688" t="str">
            <v>d'Orbigny &amp; Lafresnaye, 1838</v>
          </cell>
          <cell r="F5688" t="str">
            <v>R</v>
          </cell>
          <cell r="G5688" t="str">
            <v>LC</v>
          </cell>
          <cell r="P5688" t="str">
            <v>Y</v>
          </cell>
          <cell r="Q5688" t="str">
            <v>Y</v>
          </cell>
          <cell r="R5688" t="str">
            <v>Y</v>
          </cell>
          <cell r="V5688" t="str">
            <v>Poecilurus candei (11)</v>
          </cell>
        </row>
        <row r="5689">
          <cell r="C5689" t="str">
            <v>Hoary-throated Spinetail</v>
          </cell>
          <cell r="D5689" t="str">
            <v>Synallaxis kollari</v>
          </cell>
          <cell r="E5689" t="str">
            <v>Pelzeln, 1856</v>
          </cell>
          <cell r="F5689" t="str">
            <v>R</v>
          </cell>
          <cell r="G5689" t="str">
            <v>EN</v>
          </cell>
          <cell r="P5689" t="str">
            <v>Y</v>
          </cell>
          <cell r="Q5689" t="str">
            <v>Y</v>
          </cell>
          <cell r="R5689" t="str">
            <v>Y</v>
          </cell>
          <cell r="V5689" t="str">
            <v>Poecilurus kollari (11)</v>
          </cell>
        </row>
        <row r="5690">
          <cell r="C5690" t="str">
            <v>Ochre-cheeked Spinetail</v>
          </cell>
          <cell r="D5690" t="str">
            <v>Synallaxis scutata</v>
          </cell>
          <cell r="E5690" t="str">
            <v>Sclater, 1859</v>
          </cell>
          <cell r="F5690" t="str">
            <v>R</v>
          </cell>
          <cell r="G5690" t="str">
            <v>LC</v>
          </cell>
          <cell r="P5690" t="str">
            <v>Y</v>
          </cell>
          <cell r="Q5690" t="str">
            <v>Y</v>
          </cell>
          <cell r="R5690" t="str">
            <v>Y</v>
          </cell>
          <cell r="V5690" t="str">
            <v>Poecilurus scutatus (11)</v>
          </cell>
        </row>
        <row r="5691">
          <cell r="C5691" t="str">
            <v>Great Spinetail</v>
          </cell>
          <cell r="D5691" t="str">
            <v>Siptornopsis hypochondriaca</v>
          </cell>
          <cell r="E5691" t="str">
            <v>(Salvin, 1895)</v>
          </cell>
          <cell r="F5691" t="str">
            <v>R</v>
          </cell>
          <cell r="G5691" t="str">
            <v>VU</v>
          </cell>
          <cell r="P5691" t="str">
            <v>Y</v>
          </cell>
          <cell r="Q5691" t="str">
            <v>Y</v>
          </cell>
          <cell r="R5691" t="str">
            <v>Y</v>
          </cell>
          <cell r="V5691" t="str">
            <v>Siptornopsis hypochondriacus (10); Siptornopsis hypochondriacus (11)</v>
          </cell>
          <cell r="X5691" t="str">
            <v>Gender agreement of species name follows David and Gosselin (2002b).</v>
          </cell>
        </row>
        <row r="5692">
          <cell r="C5692" t="str">
            <v>Red-shouldered Spinetail</v>
          </cell>
          <cell r="D5692" t="str">
            <v>Gyalophylax hellmayri</v>
          </cell>
          <cell r="E5692" t="str">
            <v>Reiser, 1905</v>
          </cell>
          <cell r="F5692" t="str">
            <v>R</v>
          </cell>
          <cell r="G5692" t="str">
            <v>NT</v>
          </cell>
          <cell r="P5692" t="str">
            <v>Y</v>
          </cell>
          <cell r="Q5692" t="str">
            <v>Y</v>
          </cell>
          <cell r="R5692" t="str">
            <v>Y</v>
          </cell>
          <cell r="V5692" t="str">
            <v>Synallaxis hellmayri (10)</v>
          </cell>
        </row>
        <row r="5693">
          <cell r="C5693" t="str">
            <v>White-browed Spinetail</v>
          </cell>
          <cell r="D5693" t="str">
            <v>Hellmayrea gularis</v>
          </cell>
          <cell r="E5693" t="str">
            <v>(Lafresnaye, 1843)</v>
          </cell>
          <cell r="F5693" t="str">
            <v>R</v>
          </cell>
          <cell r="G5693" t="str">
            <v>LC</v>
          </cell>
          <cell r="P5693" t="str">
            <v>Y</v>
          </cell>
          <cell r="Q5693" t="str">
            <v>Y</v>
          </cell>
          <cell r="R5693" t="str">
            <v>Y</v>
          </cell>
        </row>
        <row r="5694">
          <cell r="C5694" t="str">
            <v>Red-faced Spinetail</v>
          </cell>
          <cell r="D5694" t="str">
            <v>Cranioleuca erythrops</v>
          </cell>
          <cell r="E5694" t="str">
            <v>(Sclater, 1860)</v>
          </cell>
          <cell r="F5694" t="str">
            <v>R</v>
          </cell>
          <cell r="G5694" t="str">
            <v>LC</v>
          </cell>
          <cell r="I5694" t="str">
            <v>Y</v>
          </cell>
          <cell r="P5694" t="str">
            <v>Y</v>
          </cell>
          <cell r="Q5694" t="str">
            <v>Y</v>
          </cell>
          <cell r="R5694" t="str">
            <v>Y</v>
          </cell>
        </row>
        <row r="5695">
          <cell r="D5695" t="str">
            <v>Cranioleuca antisiensis</v>
          </cell>
          <cell r="E5695" t="str">
            <v>(Sclater, 1859)</v>
          </cell>
          <cell r="F5695" t="str">
            <v>NR</v>
          </cell>
          <cell r="G5695" t="str">
            <v>NR</v>
          </cell>
          <cell r="Q5695" t="str">
            <v>Y</v>
          </cell>
          <cell r="X5695" t="str">
            <v>Cranioleuca antisiensis (Sibley and Monroe 1990, 1993) has been split into C. antisiensis and C. baroni following SACC (2005).</v>
          </cell>
        </row>
        <row r="5696">
          <cell r="C5696" t="str">
            <v>Line-cheeked Spinetail</v>
          </cell>
          <cell r="D5696" t="str">
            <v>Cranioleuca antisiensis</v>
          </cell>
          <cell r="E5696" t="str">
            <v>(Sclater, 1859)</v>
          </cell>
          <cell r="F5696" t="str">
            <v>R</v>
          </cell>
          <cell r="G5696" t="str">
            <v>LC</v>
          </cell>
          <cell r="P5696" t="str">
            <v>Y</v>
          </cell>
          <cell r="R5696" t="str">
            <v>Y</v>
          </cell>
          <cell r="W5696" t="str">
            <v>Fraser's Spinetail (11)</v>
          </cell>
          <cell r="X5696" t="str">
            <v xml:space="preserve">Cranioleuca antisiensis (Sibley and Monroe 1990, 1993) has been split into C. antisiensis and C. baroni following SACC (2005). </v>
          </cell>
        </row>
        <row r="5697">
          <cell r="C5697" t="str">
            <v>Baron's Spinetail</v>
          </cell>
          <cell r="D5697" t="str">
            <v>Cranioleuca baroni</v>
          </cell>
          <cell r="E5697" t="str">
            <v>(Salvin, 1895)</v>
          </cell>
          <cell r="F5697" t="str">
            <v>R</v>
          </cell>
          <cell r="G5697" t="str">
            <v>LC</v>
          </cell>
          <cell r="P5697" t="str">
            <v>Y</v>
          </cell>
          <cell r="R5697" t="str">
            <v>Y</v>
          </cell>
          <cell r="X5697" t="str">
            <v xml:space="preserve">Cranioleuca antisiensis (Sibley and Monroe 1990, 1993) has been split into C. antisiensis and C. baroni following SACC (2005). </v>
          </cell>
        </row>
        <row r="5698">
          <cell r="C5698" t="str">
            <v>Pallid Spinetail</v>
          </cell>
          <cell r="D5698" t="str">
            <v>Cranioleuca pallida</v>
          </cell>
          <cell r="E5698" t="str">
            <v>(Wied, 1831)</v>
          </cell>
          <cell r="F5698" t="str">
            <v>R</v>
          </cell>
          <cell r="G5698" t="str">
            <v>LC</v>
          </cell>
          <cell r="P5698" t="str">
            <v>Y</v>
          </cell>
          <cell r="Q5698" t="str">
            <v>Y</v>
          </cell>
          <cell r="R5698" t="str">
            <v>Y</v>
          </cell>
        </row>
        <row r="5699">
          <cell r="C5699" t="str">
            <v>Ash-browed Spinetail</v>
          </cell>
          <cell r="D5699" t="str">
            <v>Cranioleuca curtata</v>
          </cell>
          <cell r="E5699" t="str">
            <v>(Sclater, 1870)</v>
          </cell>
          <cell r="F5699" t="str">
            <v>R</v>
          </cell>
          <cell r="G5699" t="str">
            <v>LC</v>
          </cell>
          <cell r="P5699" t="str">
            <v>Y</v>
          </cell>
          <cell r="Q5699" t="str">
            <v>Y</v>
          </cell>
          <cell r="R5699" t="str">
            <v>Y</v>
          </cell>
        </row>
        <row r="5700">
          <cell r="C5700" t="str">
            <v>Tepui Spinetail</v>
          </cell>
          <cell r="D5700" t="str">
            <v>Cranioleuca demissa</v>
          </cell>
          <cell r="E5700" t="str">
            <v>(Salvin &amp; Godman, 1884)</v>
          </cell>
          <cell r="F5700" t="str">
            <v>R</v>
          </cell>
          <cell r="G5700" t="str">
            <v>LC</v>
          </cell>
          <cell r="P5700" t="str">
            <v>Y</v>
          </cell>
          <cell r="Q5700" t="str">
            <v>Y</v>
          </cell>
          <cell r="R5700" t="str">
            <v>Y</v>
          </cell>
        </row>
        <row r="5701">
          <cell r="C5701" t="str">
            <v>Streak-capped Spinetail</v>
          </cell>
          <cell r="D5701" t="str">
            <v>Cranioleuca hellmayri</v>
          </cell>
          <cell r="E5701" t="str">
            <v>(Bangs, 1907)</v>
          </cell>
          <cell r="F5701" t="str">
            <v>R</v>
          </cell>
          <cell r="G5701" t="str">
            <v>LC</v>
          </cell>
          <cell r="P5701" t="str">
            <v>Y</v>
          </cell>
          <cell r="Q5701" t="str">
            <v>Y</v>
          </cell>
          <cell r="R5701" t="str">
            <v>Y</v>
          </cell>
        </row>
        <row r="5702">
          <cell r="C5702" t="str">
            <v>Crested Spinetail</v>
          </cell>
          <cell r="D5702" t="str">
            <v>Cranioleuca subcristata</v>
          </cell>
          <cell r="E5702" t="str">
            <v>(Sclater, 1874)</v>
          </cell>
          <cell r="F5702" t="str">
            <v>R</v>
          </cell>
          <cell r="G5702" t="str">
            <v>LC</v>
          </cell>
          <cell r="P5702" t="str">
            <v>Y</v>
          </cell>
          <cell r="Q5702" t="str">
            <v>Y</v>
          </cell>
          <cell r="R5702" t="str">
            <v>Y</v>
          </cell>
        </row>
        <row r="5703">
          <cell r="C5703" t="str">
            <v>Stripe-crowned Spinetail</v>
          </cell>
          <cell r="D5703" t="str">
            <v>Cranioleuca pyrrhophia</v>
          </cell>
          <cell r="E5703" t="str">
            <v>(Vieillot, 1818)</v>
          </cell>
          <cell r="F5703" t="str">
            <v>R</v>
          </cell>
          <cell r="G5703" t="str">
            <v>LC</v>
          </cell>
          <cell r="P5703" t="str">
            <v>Y</v>
          </cell>
          <cell r="Q5703" t="str">
            <v>Y</v>
          </cell>
          <cell r="R5703" t="str">
            <v>Y</v>
          </cell>
        </row>
        <row r="5704">
          <cell r="C5704" t="str">
            <v>Bolivian Spinetail</v>
          </cell>
          <cell r="D5704" t="str">
            <v>Cranioleuca henricae</v>
          </cell>
          <cell r="E5704" t="str">
            <v>Maijer &amp; Fjeldså, 1997</v>
          </cell>
          <cell r="F5704" t="str">
            <v>R</v>
          </cell>
          <cell r="G5704" t="str">
            <v>EN</v>
          </cell>
          <cell r="P5704" t="str">
            <v>Y</v>
          </cell>
          <cell r="W5704" t="str">
            <v>Inquisivi Spinetail (15)</v>
          </cell>
        </row>
        <row r="5705">
          <cell r="C5705" t="str">
            <v>Olive Spinetail</v>
          </cell>
          <cell r="D5705" t="str">
            <v>Cranioleuca obsoleta</v>
          </cell>
          <cell r="E5705" t="str">
            <v>(Reichenbach, 1853)</v>
          </cell>
          <cell r="F5705" t="str">
            <v>R</v>
          </cell>
          <cell r="G5705" t="str">
            <v>LC</v>
          </cell>
          <cell r="P5705" t="str">
            <v>Y</v>
          </cell>
          <cell r="Q5705" t="str">
            <v>Y</v>
          </cell>
          <cell r="R5705" t="str">
            <v>Y</v>
          </cell>
        </row>
        <row r="5706">
          <cell r="C5706" t="str">
            <v>Marcapata Spinetail</v>
          </cell>
          <cell r="D5706" t="str">
            <v>Cranioleuca marcapatae</v>
          </cell>
          <cell r="E5706" t="str">
            <v>Zimmer, 1935</v>
          </cell>
          <cell r="F5706" t="str">
            <v>R</v>
          </cell>
          <cell r="G5706" t="str">
            <v>LC</v>
          </cell>
          <cell r="P5706" t="str">
            <v>Y</v>
          </cell>
          <cell r="Q5706" t="str">
            <v>Y</v>
          </cell>
          <cell r="R5706" t="str">
            <v>Y</v>
          </cell>
        </row>
        <row r="5707">
          <cell r="C5707" t="str">
            <v>Light-crowned Spinetail</v>
          </cell>
          <cell r="D5707" t="str">
            <v>Cranioleuca albiceps</v>
          </cell>
          <cell r="E5707" t="str">
            <v>(D'Orbigny &amp; Lafresnaye, 1837)</v>
          </cell>
          <cell r="F5707" t="str">
            <v>R</v>
          </cell>
          <cell r="G5707" t="str">
            <v>LC</v>
          </cell>
          <cell r="P5707" t="str">
            <v>Y</v>
          </cell>
          <cell r="Q5707" t="str">
            <v>Y</v>
          </cell>
          <cell r="R5707" t="str">
            <v>Y</v>
          </cell>
        </row>
        <row r="5708">
          <cell r="C5708" t="str">
            <v>Grey-headed Spinetail</v>
          </cell>
          <cell r="D5708" t="str">
            <v>Cranioleuca semicinerea</v>
          </cell>
          <cell r="E5708" t="str">
            <v>(Reichenbach, 1853)</v>
          </cell>
          <cell r="F5708" t="str">
            <v>R</v>
          </cell>
          <cell r="G5708" t="str">
            <v>LC</v>
          </cell>
          <cell r="P5708" t="str">
            <v>Y</v>
          </cell>
          <cell r="Q5708" t="str">
            <v>Y</v>
          </cell>
          <cell r="R5708" t="str">
            <v>Y</v>
          </cell>
          <cell r="W5708" t="str">
            <v>Gray-headed Spinetail (9); Gray-headed Spinetail (11)</v>
          </cell>
        </row>
        <row r="5709">
          <cell r="C5709" t="str">
            <v>Creamy-crested Spinetail</v>
          </cell>
          <cell r="D5709" t="str">
            <v>Cranioleuca albicapilla</v>
          </cell>
          <cell r="E5709" t="str">
            <v>(Cabanis, 1873)</v>
          </cell>
          <cell r="F5709" t="str">
            <v>R</v>
          </cell>
          <cell r="G5709" t="str">
            <v>LC</v>
          </cell>
          <cell r="P5709" t="str">
            <v>Y</v>
          </cell>
          <cell r="Q5709" t="str">
            <v>Y</v>
          </cell>
          <cell r="R5709" t="str">
            <v>Y</v>
          </cell>
        </row>
        <row r="5710">
          <cell r="D5710" t="str">
            <v>Cranioleuca dissita</v>
          </cell>
          <cell r="E5710" t="str">
            <v>Wetmore, 1957</v>
          </cell>
          <cell r="F5710" t="str">
            <v>NR</v>
          </cell>
          <cell r="G5710" t="str">
            <v>NR</v>
          </cell>
          <cell r="Q5710" t="str">
            <v>Y</v>
          </cell>
          <cell r="R5710" t="str">
            <v>Y</v>
          </cell>
          <cell r="X5710" t="str">
            <v>Cranioleuca vulpina (Sibley and Monroe 1990, 1993) has been split into C. vulpina and C. vulpecula following SACC (2005). Cranioleuca dissita (Sibley and Monroe 1990, 1993) has been lumped with C. vulpina following AOU (1998) and SACC (2005).</v>
          </cell>
        </row>
        <row r="5711">
          <cell r="D5711" t="str">
            <v>Cranioleuca vulpina</v>
          </cell>
          <cell r="E5711" t="str">
            <v>(Pelzeln, 1856)</v>
          </cell>
          <cell r="F5711" t="str">
            <v>NR</v>
          </cell>
          <cell r="G5711" t="str">
            <v>NR</v>
          </cell>
          <cell r="Q5711" t="str">
            <v>Y</v>
          </cell>
          <cell r="R5711" t="str">
            <v>Y</v>
          </cell>
          <cell r="X5711" t="str">
            <v>Cranioleuca vulpina (Sibley and Monroe 1990, 1993) has been split into C. vulpina and C. vulpecula following SACC (2005). Cranioleuca dissita (Sibley and Monroe 1990, 1993) has been lumped with C. vulpina following AOU (1998) and SACC (2005).</v>
          </cell>
        </row>
        <row r="5712">
          <cell r="C5712" t="str">
            <v>Rusty-backed Spinetail</v>
          </cell>
          <cell r="D5712" t="str">
            <v>Cranioleuca vulpina</v>
          </cell>
          <cell r="E5712" t="str">
            <v>(Pelzeln, 1856)</v>
          </cell>
          <cell r="F5712" t="str">
            <v>R</v>
          </cell>
          <cell r="G5712" t="str">
            <v>LC</v>
          </cell>
          <cell r="I5712" t="str">
            <v>Y</v>
          </cell>
          <cell r="P5712" t="str">
            <v>Y</v>
          </cell>
          <cell r="X5712" t="str">
            <v>Cranioleuca vulpina (Sibley and Monroe 1990, 1993) has been split into C. vulpina and C. vulpecula following SACC (2005). Cranioleuca dissita (Sibley and Monroe 1990, 1993) has been lumped with C. vulpina following AOU (1998) and SACC (2005).</v>
          </cell>
        </row>
        <row r="5713">
          <cell r="C5713" t="str">
            <v>Parker's Spinetail</v>
          </cell>
          <cell r="D5713" t="str">
            <v>Cranioleuca vulpecula</v>
          </cell>
          <cell r="E5713" t="str">
            <v>(Sclater &amp; Salvin, 1866)</v>
          </cell>
          <cell r="F5713" t="str">
            <v>R</v>
          </cell>
          <cell r="G5713" t="str">
            <v>LC</v>
          </cell>
          <cell r="P5713" t="str">
            <v>Y</v>
          </cell>
          <cell r="X5713" t="str">
            <v>Cranioleuca vulpina (Sibley and Monroe 1990, 1993) has been split into C. vulpina and C. vulpecula following SACC (2005). Cranioleuca dissita (Sibley and Monroe 1990, 1993) has been lumped with C. vulpina following AOU (1998) and SACC (2005).</v>
          </cell>
        </row>
        <row r="5714">
          <cell r="C5714" t="str">
            <v>Scaled Spinetail</v>
          </cell>
          <cell r="D5714" t="str">
            <v>Cranioleuca muelleri</v>
          </cell>
          <cell r="E5714" t="str">
            <v>Hellmayr, 1911</v>
          </cell>
          <cell r="F5714" t="str">
            <v>R</v>
          </cell>
          <cell r="G5714" t="str">
            <v>LC</v>
          </cell>
          <cell r="P5714" t="str">
            <v>Y</v>
          </cell>
          <cell r="Q5714" t="str">
            <v>Y</v>
          </cell>
          <cell r="R5714" t="str">
            <v>Y</v>
          </cell>
        </row>
        <row r="5715">
          <cell r="C5715" t="str">
            <v>Speckled Spinetail</v>
          </cell>
          <cell r="D5715" t="str">
            <v>Cranioleuca gutturata</v>
          </cell>
          <cell r="E5715" t="str">
            <v>(D'Orbigny &amp; Lafresnaye, 1838)</v>
          </cell>
          <cell r="F5715" t="str">
            <v>R</v>
          </cell>
          <cell r="G5715" t="str">
            <v>LC</v>
          </cell>
          <cell r="P5715" t="str">
            <v>Y</v>
          </cell>
          <cell r="Q5715" t="str">
            <v>Y</v>
          </cell>
          <cell r="R5715" t="str">
            <v>Y</v>
          </cell>
        </row>
        <row r="5716">
          <cell r="C5716" t="str">
            <v>Sulphur-throated Spinetail</v>
          </cell>
          <cell r="D5716" t="str">
            <v>Cranioleuca sulphurifera</v>
          </cell>
          <cell r="E5716" t="str">
            <v>(Burmeister, 1869)</v>
          </cell>
          <cell r="F5716" t="str">
            <v>R</v>
          </cell>
          <cell r="G5716" t="str">
            <v>LC</v>
          </cell>
          <cell r="P5716" t="str">
            <v>Y</v>
          </cell>
          <cell r="Q5716" t="str">
            <v>Y</v>
          </cell>
          <cell r="R5716" t="str">
            <v>Y</v>
          </cell>
          <cell r="W5716" t="str">
            <v>Sulphur-bearded Spinetail (10); Sulphur-bearded Spinetail (11); Sulphur-bearded Spinetail (15)</v>
          </cell>
        </row>
        <row r="5717">
          <cell r="C5717" t="str">
            <v>Yellow-chinned Spinetail</v>
          </cell>
          <cell r="D5717" t="str">
            <v>Certhiaxis cinnamomeus</v>
          </cell>
          <cell r="E5717" t="str">
            <v>(Gmelin, 1788)</v>
          </cell>
          <cell r="F5717" t="str">
            <v>R</v>
          </cell>
          <cell r="G5717" t="str">
            <v>LC</v>
          </cell>
          <cell r="P5717" t="str">
            <v>Y</v>
          </cell>
          <cell r="Q5717" t="str">
            <v>Y</v>
          </cell>
          <cell r="R5717" t="str">
            <v>Y</v>
          </cell>
          <cell r="V5717" t="str">
            <v>Certhiaxis cinnamomea (10); Certhiaxis cinnamomea (11)</v>
          </cell>
          <cell r="X5717" t="str">
            <v>Gender agreement of species name follows David and Gosselin (2002b).</v>
          </cell>
        </row>
        <row r="5718">
          <cell r="C5718" t="str">
            <v>Red-and-white Spinetail</v>
          </cell>
          <cell r="D5718" t="str">
            <v>Certhiaxis mustelinus</v>
          </cell>
          <cell r="E5718" t="str">
            <v>(Sclater, 1874)</v>
          </cell>
          <cell r="F5718" t="str">
            <v>R</v>
          </cell>
          <cell r="G5718" t="str">
            <v>LC</v>
          </cell>
          <cell r="P5718" t="str">
            <v>Y</v>
          </cell>
          <cell r="Q5718" t="str">
            <v>Y</v>
          </cell>
          <cell r="R5718" t="str">
            <v>Y</v>
          </cell>
          <cell r="V5718" t="str">
            <v>Certhiaxis mustelina (10); Certhiaxis mustelina (11)</v>
          </cell>
          <cell r="X5718" t="str">
            <v>Gender agreement of species name follows David and Gosselin (2002b).</v>
          </cell>
        </row>
        <row r="5719">
          <cell r="C5719" t="str">
            <v>Orinoco Softtail</v>
          </cell>
          <cell r="D5719" t="str">
            <v>Thripophaga cherriei</v>
          </cell>
          <cell r="E5719" t="str">
            <v>Berlepsch &amp; Hartert, 1902</v>
          </cell>
          <cell r="F5719" t="str">
            <v>R</v>
          </cell>
          <cell r="G5719" t="str">
            <v>VU</v>
          </cell>
          <cell r="P5719" t="str">
            <v>Y</v>
          </cell>
          <cell r="Q5719" t="str">
            <v>Y</v>
          </cell>
          <cell r="R5719" t="str">
            <v>Y</v>
          </cell>
        </row>
        <row r="5720">
          <cell r="C5720" t="str">
            <v>Striated Softtail</v>
          </cell>
          <cell r="D5720" t="str">
            <v>Thripophaga macroura</v>
          </cell>
          <cell r="E5720" t="str">
            <v>(Wied, 1821)</v>
          </cell>
          <cell r="F5720" t="str">
            <v>R</v>
          </cell>
          <cell r="G5720" t="str">
            <v>VU</v>
          </cell>
          <cell r="P5720" t="str">
            <v>Y</v>
          </cell>
          <cell r="Q5720" t="str">
            <v>Y</v>
          </cell>
          <cell r="R5720" t="str">
            <v>Y</v>
          </cell>
        </row>
        <row r="5721">
          <cell r="C5721" t="str">
            <v>Russet-mantled Softtail</v>
          </cell>
          <cell r="D5721" t="str">
            <v>Thripophaga berlepschi</v>
          </cell>
          <cell r="E5721" t="str">
            <v>Hellmayr, 1905</v>
          </cell>
          <cell r="F5721" t="str">
            <v>R</v>
          </cell>
          <cell r="G5721" t="str">
            <v>VU</v>
          </cell>
          <cell r="P5721" t="str">
            <v>Y</v>
          </cell>
          <cell r="Q5721" t="str">
            <v>Y</v>
          </cell>
          <cell r="R5721" t="str">
            <v>Y</v>
          </cell>
        </row>
        <row r="5722">
          <cell r="C5722" t="str">
            <v>Plain Softtail</v>
          </cell>
          <cell r="D5722" t="str">
            <v>Thripophaga fusciceps</v>
          </cell>
          <cell r="E5722" t="str">
            <v>Sclater, 1889</v>
          </cell>
          <cell r="F5722" t="str">
            <v>R</v>
          </cell>
          <cell r="G5722" t="str">
            <v>LC</v>
          </cell>
          <cell r="P5722" t="str">
            <v>Y</v>
          </cell>
          <cell r="Q5722" t="str">
            <v>Y</v>
          </cell>
          <cell r="R5722" t="str">
            <v>Y</v>
          </cell>
        </row>
        <row r="5723">
          <cell r="C5723" t="str">
            <v>Rufous-fronted Thornbird</v>
          </cell>
          <cell r="D5723" t="str">
            <v>Phacellodomus rufifrons</v>
          </cell>
          <cell r="E5723" t="str">
            <v>(Wied, 1821)</v>
          </cell>
          <cell r="F5723" t="str">
            <v>R</v>
          </cell>
          <cell r="G5723" t="str">
            <v>LC</v>
          </cell>
          <cell r="P5723" t="str">
            <v>Y</v>
          </cell>
          <cell r="Q5723" t="str">
            <v>Y</v>
          </cell>
          <cell r="R5723" t="str">
            <v>Y</v>
          </cell>
        </row>
        <row r="5724">
          <cell r="C5724" t="str">
            <v>Little Thornbird</v>
          </cell>
          <cell r="D5724" t="str">
            <v>Phacellodomus sibilatrix</v>
          </cell>
          <cell r="E5724" t="str">
            <v>Sclater, 1879</v>
          </cell>
          <cell r="F5724" t="str">
            <v>R</v>
          </cell>
          <cell r="G5724" t="str">
            <v>LC</v>
          </cell>
          <cell r="P5724" t="str">
            <v>Y</v>
          </cell>
          <cell r="Q5724" t="str">
            <v>Y</v>
          </cell>
          <cell r="R5724" t="str">
            <v>Y</v>
          </cell>
        </row>
        <row r="5725">
          <cell r="C5725" t="str">
            <v>Streak-fronted Thornbird</v>
          </cell>
          <cell r="D5725" t="str">
            <v>Phacellodomus striaticeps</v>
          </cell>
          <cell r="E5725" t="str">
            <v>(D'Orbigny &amp; Lafresnaye, 1838)</v>
          </cell>
          <cell r="F5725" t="str">
            <v>R</v>
          </cell>
          <cell r="G5725" t="str">
            <v>LC</v>
          </cell>
          <cell r="P5725" t="str">
            <v>Y</v>
          </cell>
          <cell r="Q5725" t="str">
            <v>Y</v>
          </cell>
          <cell r="R5725" t="str">
            <v>Y</v>
          </cell>
        </row>
        <row r="5726">
          <cell r="D5726" t="str">
            <v>Phacellodomus striaticollis</v>
          </cell>
          <cell r="E5726" t="str">
            <v>(D'Orbigny &amp; Lafresnaye, 1838)</v>
          </cell>
          <cell r="F5726" t="str">
            <v>NR</v>
          </cell>
          <cell r="G5726" t="str">
            <v>NR</v>
          </cell>
          <cell r="Q5726" t="str">
            <v>Y</v>
          </cell>
          <cell r="X5726" t="str">
            <v>Phacellodomus striaticollis (Sibley and Monroe 1990, 1993) has been split into P. striaticollis and P. maculipectus following SACC (2005).</v>
          </cell>
        </row>
        <row r="5727">
          <cell r="C5727" t="str">
            <v>Freckle-breasted Thornbird</v>
          </cell>
          <cell r="D5727" t="str">
            <v>Phacellodomus striaticollis</v>
          </cell>
          <cell r="E5727" t="str">
            <v>(D'Orbigny &amp; Lafresnaye, 1838)</v>
          </cell>
          <cell r="F5727" t="str">
            <v>R</v>
          </cell>
          <cell r="G5727" t="str">
            <v>LC</v>
          </cell>
          <cell r="P5727" t="str">
            <v>Y</v>
          </cell>
          <cell r="R5727" t="str">
            <v>Y</v>
          </cell>
          <cell r="X5727" t="str">
            <v>Phacellodomus striaticollis (Sibley and Monroe 1990, 1993) has been split into P. striaticollis and P. maculipectus following SACC (2005).</v>
          </cell>
        </row>
        <row r="5728">
          <cell r="C5728" t="str">
            <v>Spot-breasted Thornbird</v>
          </cell>
          <cell r="D5728" t="str">
            <v>Phacellodomus maculipectus</v>
          </cell>
          <cell r="E5728" t="str">
            <v>Cabanis, 1883</v>
          </cell>
          <cell r="F5728" t="str">
            <v>R</v>
          </cell>
          <cell r="G5728" t="str">
            <v>LC</v>
          </cell>
          <cell r="P5728" t="str">
            <v>Y</v>
          </cell>
          <cell r="R5728" t="str">
            <v>Y</v>
          </cell>
          <cell r="X5728" t="str">
            <v>Phacellodomus striaticollis (Sibley and Monroe 1990, 1993) has been split into P. striaticollis and P. maculipectus following SACC (2005).</v>
          </cell>
        </row>
        <row r="5729">
          <cell r="C5729" t="str">
            <v>Greater Thornbird</v>
          </cell>
          <cell r="D5729" t="str">
            <v>Phacellodomus ruber</v>
          </cell>
          <cell r="E5729" t="str">
            <v>(Vieillot, 1817)</v>
          </cell>
          <cell r="F5729" t="str">
            <v>R</v>
          </cell>
          <cell r="G5729" t="str">
            <v>LC</v>
          </cell>
          <cell r="P5729" t="str">
            <v>Y</v>
          </cell>
          <cell r="Q5729" t="str">
            <v>Y</v>
          </cell>
          <cell r="R5729" t="str">
            <v>Y</v>
          </cell>
        </row>
        <row r="5730">
          <cell r="C5730" t="str">
            <v>Chestnut-backed Thornbird</v>
          </cell>
          <cell r="D5730" t="str">
            <v>Phacellodomus dorsalis</v>
          </cell>
          <cell r="E5730" t="str">
            <v>Salvin, 1895</v>
          </cell>
          <cell r="F5730" t="str">
            <v>R</v>
          </cell>
          <cell r="G5730" t="str">
            <v>VU</v>
          </cell>
          <cell r="P5730" t="str">
            <v>Y</v>
          </cell>
          <cell r="Q5730" t="str">
            <v>Y</v>
          </cell>
          <cell r="R5730" t="str">
            <v>Y</v>
          </cell>
        </row>
        <row r="5731">
          <cell r="D5731" t="str">
            <v>Phacellodomus erythrophthalmus</v>
          </cell>
          <cell r="E5731" t="str">
            <v>(Wied, 1821)</v>
          </cell>
          <cell r="F5731" t="str">
            <v>NR</v>
          </cell>
          <cell r="G5731" t="str">
            <v>NR</v>
          </cell>
          <cell r="Q5731" t="str">
            <v>Y</v>
          </cell>
          <cell r="X5731" t="str">
            <v>Phacellodomus erythrophthalmus (Sibley and Monroe 1990, 1993) has been split into P. erythrophthalmus and P. ferrugineigula following Stotz et al. (1996) and SACC (2009).</v>
          </cell>
        </row>
        <row r="5732">
          <cell r="C5732" t="str">
            <v>Orange-eyed Thornbird</v>
          </cell>
          <cell r="D5732" t="str">
            <v>Phacellodomus erythrophthalmus</v>
          </cell>
          <cell r="E5732" t="str">
            <v>(Wied, 1821)</v>
          </cell>
          <cell r="F5732" t="str">
            <v>R</v>
          </cell>
          <cell r="G5732" t="str">
            <v>LC</v>
          </cell>
          <cell r="P5732" t="str">
            <v>Y</v>
          </cell>
          <cell r="R5732" t="str">
            <v>Y</v>
          </cell>
          <cell r="X5732" t="str">
            <v>Phacellodomus erythrophthalmus (Sibley and Monroe 1990, 1993) has been split into P. erythrophthalmus and P. ferrugineigula following Stotz et al. (1996) and SACC (2009).</v>
          </cell>
        </row>
        <row r="5733">
          <cell r="C5733" t="str">
            <v>Orange-breasted Thornbird</v>
          </cell>
          <cell r="D5733" t="str">
            <v>Phacellodomus ferrugineigula</v>
          </cell>
          <cell r="E5733" t="str">
            <v>(Pelzeln, 1858)</v>
          </cell>
          <cell r="F5733" t="str">
            <v>R</v>
          </cell>
          <cell r="G5733" t="str">
            <v>LC</v>
          </cell>
          <cell r="P5733" t="str">
            <v>Y</v>
          </cell>
          <cell r="R5733" t="str">
            <v>Y</v>
          </cell>
          <cell r="W5733" t="str">
            <v>Orange-eyed Thornbird (11); Red-eyed Thornbird (15)</v>
          </cell>
          <cell r="X5733" t="str">
            <v>Phacellodomus erythrophthalmus (Sibley and Monroe 1990, 1993) has been split into P. erythrophthalmus and P. ferrugineigula following Stotz et al. (1996) and SACC (2009).</v>
          </cell>
        </row>
        <row r="5734">
          <cell r="C5734" t="str">
            <v>Canebrake Groundcreeper</v>
          </cell>
          <cell r="D5734" t="str">
            <v>Clibanornis dendrocolaptoides</v>
          </cell>
          <cell r="E5734" t="str">
            <v>(Pelzeln, 1859)</v>
          </cell>
          <cell r="F5734" t="str">
            <v>R</v>
          </cell>
          <cell r="G5734" t="str">
            <v>NT</v>
          </cell>
          <cell r="P5734" t="str">
            <v>Y</v>
          </cell>
          <cell r="Q5734" t="str">
            <v>Y</v>
          </cell>
          <cell r="R5734" t="str">
            <v>Y</v>
          </cell>
        </row>
        <row r="5735">
          <cell r="C5735" t="str">
            <v>Bay-capped Wren-spinetail</v>
          </cell>
          <cell r="D5735" t="str">
            <v>Spartonoica maluroides</v>
          </cell>
          <cell r="E5735" t="str">
            <v>(D'Orbigny &amp; Lafresnaye, 1837)</v>
          </cell>
          <cell r="F5735" t="str">
            <v>R</v>
          </cell>
          <cell r="G5735" t="str">
            <v>NT</v>
          </cell>
          <cell r="P5735" t="str">
            <v>Y</v>
          </cell>
          <cell r="Q5735" t="str">
            <v>Y</v>
          </cell>
          <cell r="R5735" t="str">
            <v>Y</v>
          </cell>
        </row>
        <row r="5736">
          <cell r="C5736" t="str">
            <v>Wren-like Rushbird</v>
          </cell>
          <cell r="D5736" t="str">
            <v>Phleocryptes melanops</v>
          </cell>
          <cell r="E5736" t="str">
            <v>(Vieillot, 1817)</v>
          </cell>
          <cell r="F5736" t="str">
            <v>R</v>
          </cell>
          <cell r="G5736" t="str">
            <v>LC</v>
          </cell>
          <cell r="P5736" t="str">
            <v>Y</v>
          </cell>
          <cell r="Q5736" t="str">
            <v>Y</v>
          </cell>
          <cell r="R5736" t="str">
            <v>Y</v>
          </cell>
        </row>
        <row r="5737">
          <cell r="C5737" t="str">
            <v>Curve-billed Reedhaunter</v>
          </cell>
          <cell r="D5737" t="str">
            <v>Limnornis curvirostris</v>
          </cell>
          <cell r="E5737" t="str">
            <v>Gould, 1839</v>
          </cell>
          <cell r="F5737" t="str">
            <v>R</v>
          </cell>
          <cell r="G5737" t="str">
            <v>LC</v>
          </cell>
          <cell r="P5737" t="str">
            <v>Y</v>
          </cell>
          <cell r="Q5737" t="str">
            <v>Y</v>
          </cell>
          <cell r="R5737" t="str">
            <v>Y</v>
          </cell>
        </row>
        <row r="5738">
          <cell r="C5738" t="str">
            <v>Straight-billed Reedhaunter</v>
          </cell>
          <cell r="D5738" t="str">
            <v>Limnoctites rectirostris</v>
          </cell>
          <cell r="E5738" t="str">
            <v>Gould, 1839</v>
          </cell>
          <cell r="F5738" t="str">
            <v>R</v>
          </cell>
          <cell r="G5738" t="str">
            <v>NT</v>
          </cell>
          <cell r="P5738" t="str">
            <v>Y</v>
          </cell>
          <cell r="Q5738" t="str">
            <v>Y</v>
          </cell>
          <cell r="R5738" t="str">
            <v>Y</v>
          </cell>
          <cell r="V5738" t="str">
            <v>Limnornis rectirostris (10)</v>
          </cell>
        </row>
        <row r="5739">
          <cell r="C5739" t="str">
            <v>Firewood-gatherer</v>
          </cell>
          <cell r="D5739" t="str">
            <v>Anumbius annumbi</v>
          </cell>
          <cell r="E5739" t="str">
            <v>(Vieillot, 1817)</v>
          </cell>
          <cell r="F5739" t="str">
            <v>R</v>
          </cell>
          <cell r="G5739" t="str">
            <v>LC</v>
          </cell>
          <cell r="P5739" t="str">
            <v>Y</v>
          </cell>
          <cell r="Q5739" t="str">
            <v>Y</v>
          </cell>
          <cell r="R5739" t="str">
            <v>Y</v>
          </cell>
        </row>
        <row r="5740">
          <cell r="C5740" t="str">
            <v>Lark-like Brushrunner</v>
          </cell>
          <cell r="D5740" t="str">
            <v>Coryphistera alaudina</v>
          </cell>
          <cell r="E5740" t="str">
            <v>Burmeister, 1860</v>
          </cell>
          <cell r="F5740" t="str">
            <v>R</v>
          </cell>
          <cell r="G5740" t="str">
            <v>LC</v>
          </cell>
          <cell r="P5740" t="str">
            <v>Y</v>
          </cell>
          <cell r="Q5740" t="str">
            <v>Y</v>
          </cell>
          <cell r="R5740" t="str">
            <v>Y</v>
          </cell>
        </row>
        <row r="5741">
          <cell r="C5741" t="str">
            <v>Spectacled Prickletail</v>
          </cell>
          <cell r="D5741" t="str">
            <v>Siptornis striaticollis</v>
          </cell>
          <cell r="E5741" t="str">
            <v>(Lafresnaye, 1843)</v>
          </cell>
          <cell r="F5741" t="str">
            <v>R</v>
          </cell>
          <cell r="G5741" t="str">
            <v>LC</v>
          </cell>
          <cell r="P5741" t="str">
            <v>Y</v>
          </cell>
          <cell r="Q5741" t="str">
            <v>Y</v>
          </cell>
          <cell r="R5741" t="str">
            <v>Y</v>
          </cell>
        </row>
        <row r="5742">
          <cell r="C5742" t="str">
            <v>Orange-fronted Plushcrown</v>
          </cell>
          <cell r="D5742" t="str">
            <v>Metopothrix aurantiaca</v>
          </cell>
          <cell r="E5742" t="str">
            <v>Sclater &amp; Salvin, 1866</v>
          </cell>
          <cell r="F5742" t="str">
            <v>R</v>
          </cell>
          <cell r="G5742" t="str">
            <v>LC</v>
          </cell>
          <cell r="P5742" t="str">
            <v>Y</v>
          </cell>
          <cell r="Q5742" t="str">
            <v>Y</v>
          </cell>
          <cell r="R5742" t="str">
            <v>Y</v>
          </cell>
          <cell r="V5742" t="str">
            <v>Metopothrix aurantiacus (10); Metopothrix aurantiacus (11)</v>
          </cell>
          <cell r="X5742" t="str">
            <v>Gender agreement of species name follows David and Gosselin (2002b).</v>
          </cell>
        </row>
        <row r="5743">
          <cell r="C5743" t="str">
            <v>Double-banded Greytail</v>
          </cell>
          <cell r="D5743" t="str">
            <v>Xenerpestes minlosi</v>
          </cell>
          <cell r="E5743" t="str">
            <v>Berlepsch, 1886</v>
          </cell>
          <cell r="F5743" t="str">
            <v>R</v>
          </cell>
          <cell r="G5743" t="str">
            <v>LC</v>
          </cell>
          <cell r="I5743" t="str">
            <v>Y</v>
          </cell>
          <cell r="P5743" t="str">
            <v>Y</v>
          </cell>
          <cell r="Q5743" t="str">
            <v>Y</v>
          </cell>
          <cell r="R5743" t="str">
            <v>Y</v>
          </cell>
          <cell r="W5743" t="str">
            <v>Double-banded Graytail (2); Double-banded Graytail (9)</v>
          </cell>
        </row>
        <row r="5744">
          <cell r="C5744" t="str">
            <v>Equatorial Greytail</v>
          </cell>
          <cell r="D5744" t="str">
            <v>Xenerpestes singularis</v>
          </cell>
          <cell r="E5744" t="str">
            <v>(Taczanowski &amp; Berlepsch, 1885)</v>
          </cell>
          <cell r="F5744" t="str">
            <v>R</v>
          </cell>
          <cell r="G5744" t="str">
            <v>NT</v>
          </cell>
          <cell r="P5744" t="str">
            <v>Y</v>
          </cell>
          <cell r="Q5744" t="str">
            <v>Y</v>
          </cell>
          <cell r="R5744" t="str">
            <v>Y</v>
          </cell>
          <cell r="W5744" t="str">
            <v>Equatorial Graytail (9)</v>
          </cell>
        </row>
        <row r="5745">
          <cell r="C5745" t="str">
            <v>Rusty-winged Barbtail</v>
          </cell>
          <cell r="D5745" t="str">
            <v>Premnornis guttuligera</v>
          </cell>
          <cell r="E5745" t="str">
            <v>(Sclater, 1864)</v>
          </cell>
          <cell r="F5745" t="str">
            <v>R</v>
          </cell>
          <cell r="G5745" t="str">
            <v>LC</v>
          </cell>
          <cell r="P5745" t="str">
            <v>Y</v>
          </cell>
          <cell r="Q5745" t="str">
            <v>Y</v>
          </cell>
          <cell r="R5745" t="str">
            <v>Y</v>
          </cell>
        </row>
        <row r="5746">
          <cell r="C5746" t="str">
            <v>Spotted Barbtail</v>
          </cell>
          <cell r="D5746" t="str">
            <v>Premnoplex brunnescens</v>
          </cell>
          <cell r="E5746" t="str">
            <v>(Sclater, 1856)</v>
          </cell>
          <cell r="F5746" t="str">
            <v>R</v>
          </cell>
          <cell r="G5746" t="str">
            <v>LC</v>
          </cell>
          <cell r="I5746" t="str">
            <v>Y</v>
          </cell>
          <cell r="P5746" t="str">
            <v>Y</v>
          </cell>
          <cell r="Q5746" t="str">
            <v>Y</v>
          </cell>
          <cell r="R5746" t="str">
            <v>Y</v>
          </cell>
        </row>
        <row r="5747">
          <cell r="C5747" t="str">
            <v>White-throated Barbtail</v>
          </cell>
          <cell r="D5747" t="str">
            <v>Premnoplex tatei</v>
          </cell>
          <cell r="E5747" t="str">
            <v>Chapman, 1925</v>
          </cell>
          <cell r="F5747" t="str">
            <v>R</v>
          </cell>
          <cell r="G5747" t="str">
            <v>VU</v>
          </cell>
          <cell r="P5747" t="str">
            <v>Y</v>
          </cell>
          <cell r="Q5747" t="str">
            <v>Y</v>
          </cell>
          <cell r="R5747" t="str">
            <v>Y</v>
          </cell>
        </row>
        <row r="5748">
          <cell r="C5748" t="str">
            <v>Roraiman Barbtail</v>
          </cell>
          <cell r="D5748" t="str">
            <v>Roraimia adusta</v>
          </cell>
          <cell r="E5748" t="str">
            <v>(Salvin &amp; Godman, 1884)</v>
          </cell>
          <cell r="F5748" t="str">
            <v>R</v>
          </cell>
          <cell r="G5748" t="str">
            <v>LC</v>
          </cell>
          <cell r="P5748" t="str">
            <v>Y</v>
          </cell>
          <cell r="Q5748" t="str">
            <v>Y</v>
          </cell>
          <cell r="R5748" t="str">
            <v>Y</v>
          </cell>
        </row>
        <row r="5749">
          <cell r="C5749" t="str">
            <v>Pink-legged Graveteiro</v>
          </cell>
          <cell r="D5749" t="str">
            <v>Acrobatornis fonsecai</v>
          </cell>
          <cell r="E5749" t="str">
            <v>Pacheco, Whitney &amp; Gonzaga, 1996</v>
          </cell>
          <cell r="F5749" t="str">
            <v>R</v>
          </cell>
          <cell r="G5749" t="str">
            <v>VU</v>
          </cell>
          <cell r="P5749" t="str">
            <v>Y</v>
          </cell>
        </row>
        <row r="5750">
          <cell r="C5750" t="str">
            <v>Ruddy Treerunner</v>
          </cell>
          <cell r="D5750" t="str">
            <v>Margarornis rubiginosus</v>
          </cell>
          <cell r="E5750" t="str">
            <v>Lawrence, 1865</v>
          </cell>
          <cell r="F5750" t="str">
            <v>R</v>
          </cell>
          <cell r="G5750" t="str">
            <v>LC</v>
          </cell>
          <cell r="I5750" t="str">
            <v>Y</v>
          </cell>
          <cell r="Q5750" t="str">
            <v>Y</v>
          </cell>
          <cell r="R5750" t="str">
            <v>Y</v>
          </cell>
        </row>
        <row r="5751">
          <cell r="C5751" t="str">
            <v>Fulvous-dotted Treerunner</v>
          </cell>
          <cell r="D5751" t="str">
            <v>Margarornis stellatus</v>
          </cell>
          <cell r="E5751" t="str">
            <v>Sclater &amp; Salvin, 1873</v>
          </cell>
          <cell r="F5751" t="str">
            <v>R</v>
          </cell>
          <cell r="G5751" t="str">
            <v>NT</v>
          </cell>
          <cell r="P5751" t="str">
            <v>Y</v>
          </cell>
          <cell r="Q5751" t="str">
            <v>Y</v>
          </cell>
          <cell r="R5751" t="str">
            <v>Y</v>
          </cell>
          <cell r="W5751" t="str">
            <v>Star-chested Treerunner (15)</v>
          </cell>
        </row>
        <row r="5752">
          <cell r="C5752" t="str">
            <v>Beautiful Treerunner</v>
          </cell>
          <cell r="D5752" t="str">
            <v>Margarornis bellulus</v>
          </cell>
          <cell r="E5752" t="str">
            <v>Nelson, 1912</v>
          </cell>
          <cell r="F5752" t="str">
            <v>R</v>
          </cell>
          <cell r="G5752" t="str">
            <v>NT</v>
          </cell>
          <cell r="I5752" t="str">
            <v>Y</v>
          </cell>
          <cell r="Q5752" t="str">
            <v>Y</v>
          </cell>
          <cell r="R5752" t="str">
            <v>Y</v>
          </cell>
        </row>
        <row r="5753">
          <cell r="C5753" t="str">
            <v>Pearled Treerunner</v>
          </cell>
          <cell r="D5753" t="str">
            <v>Margarornis squamiger</v>
          </cell>
          <cell r="E5753" t="str">
            <v>(d'Orbigny &amp; Lafresnaye, 1838)</v>
          </cell>
          <cell r="F5753" t="str">
            <v>R</v>
          </cell>
          <cell r="G5753" t="str">
            <v>LC</v>
          </cell>
          <cell r="P5753" t="str">
            <v>Y</v>
          </cell>
          <cell r="Q5753" t="str">
            <v>Y</v>
          </cell>
          <cell r="R5753" t="str">
            <v>Y</v>
          </cell>
        </row>
        <row r="5754">
          <cell r="D5754" t="str">
            <v>Pseudoseisura cristata</v>
          </cell>
          <cell r="E5754" t="str">
            <v>(Spix, 1824)</v>
          </cell>
          <cell r="F5754" t="str">
            <v>NR</v>
          </cell>
          <cell r="G5754" t="str">
            <v>NR</v>
          </cell>
          <cell r="Q5754" t="str">
            <v>Y</v>
          </cell>
          <cell r="R5754" t="str">
            <v>Y</v>
          </cell>
          <cell r="X5754" t="str">
            <v>Pseudoseisura cristata (Sibley and Monroe 1990, 1993) has been split into P. cristata and P. unirufa following SACC (2005).</v>
          </cell>
        </row>
        <row r="5755">
          <cell r="C5755" t="str">
            <v>Caatinga Cacholote</v>
          </cell>
          <cell r="D5755" t="str">
            <v>Pseudoseisura cristata</v>
          </cell>
          <cell r="E5755" t="str">
            <v>(Spix, 1824)</v>
          </cell>
          <cell r="F5755" t="str">
            <v>R</v>
          </cell>
          <cell r="G5755" t="str">
            <v>LC</v>
          </cell>
          <cell r="P5755" t="str">
            <v>Y</v>
          </cell>
          <cell r="X5755" t="str">
            <v>Pseudoseisura cristata (Sibley and Monroe 1990, 1993) has been split into P. cristata and P. unirufa following SACC (2005).</v>
          </cell>
        </row>
        <row r="5756">
          <cell r="C5756" t="str">
            <v>Rufous Cacholote</v>
          </cell>
          <cell r="D5756" t="str">
            <v>Pseudoseisura unirufa</v>
          </cell>
          <cell r="E5756" t="str">
            <v>(d'Orbigny &amp; Lafresnaye, 1838)</v>
          </cell>
          <cell r="F5756" t="str">
            <v>R</v>
          </cell>
          <cell r="G5756" t="str">
            <v>LC</v>
          </cell>
          <cell r="P5756" t="str">
            <v>Y</v>
          </cell>
          <cell r="W5756" t="str">
            <v>Grey-crested Cacholote (15)</v>
          </cell>
          <cell r="X5756" t="str">
            <v>Pseudoseisura cristata (Sibley and Monroe 1990, 1993) has been split into P. cristata and P. unirufa following SACC (2005).</v>
          </cell>
        </row>
        <row r="5757">
          <cell r="C5757" t="str">
            <v>Brown Cacholote</v>
          </cell>
          <cell r="D5757" t="str">
            <v>Pseudoseisura lophotes</v>
          </cell>
          <cell r="E5757" t="str">
            <v>(Reichenbach, 1853)</v>
          </cell>
          <cell r="F5757" t="str">
            <v>R</v>
          </cell>
          <cell r="G5757" t="str">
            <v>LC</v>
          </cell>
          <cell r="P5757" t="str">
            <v>Y</v>
          </cell>
          <cell r="Q5757" t="str">
            <v>Y</v>
          </cell>
          <cell r="R5757" t="str">
            <v>Y</v>
          </cell>
        </row>
        <row r="5758">
          <cell r="C5758" t="str">
            <v>White-throated Cacholote</v>
          </cell>
          <cell r="D5758" t="str">
            <v>Pseudoseisura gutturalis</v>
          </cell>
          <cell r="E5758" t="str">
            <v>(D'Orbigny &amp; Lafresnaye, 1838)</v>
          </cell>
          <cell r="F5758" t="str">
            <v>R</v>
          </cell>
          <cell r="G5758" t="str">
            <v>LC</v>
          </cell>
          <cell r="P5758" t="str">
            <v>Y</v>
          </cell>
          <cell r="Q5758" t="str">
            <v>Y</v>
          </cell>
          <cell r="R5758" t="str">
            <v>Y</v>
          </cell>
        </row>
        <row r="5759">
          <cell r="C5759" t="str">
            <v>Buffy Tuftedcheek</v>
          </cell>
          <cell r="D5759" t="str">
            <v>Pseudocolaptes lawrencii</v>
          </cell>
          <cell r="E5759" t="str">
            <v>Ridgway, 1878</v>
          </cell>
          <cell r="F5759" t="str">
            <v>R</v>
          </cell>
          <cell r="G5759" t="str">
            <v>LC</v>
          </cell>
          <cell r="I5759" t="str">
            <v>Y</v>
          </cell>
          <cell r="P5759" t="str">
            <v>Y</v>
          </cell>
          <cell r="Q5759" t="str">
            <v>Y</v>
          </cell>
          <cell r="X5759" t="str">
            <v>Pseudocolaptes lawrencii (Sibley and Monroe 1990, 1993) was previously split into P. lawrencii and P. johnsoni following Stotz et al. (1996), but this treatment is no longer adopted, following SACC (2005).</v>
          </cell>
        </row>
        <row r="5760">
          <cell r="D5760" t="str">
            <v>Pseudocolaptes lawrencii</v>
          </cell>
          <cell r="E5760" t="str">
            <v>Ridgway, 1878</v>
          </cell>
          <cell r="F5760" t="str">
            <v>NR</v>
          </cell>
          <cell r="G5760" t="str">
            <v>NR</v>
          </cell>
          <cell r="R5760" t="str">
            <v>Y</v>
          </cell>
          <cell r="X5760" t="str">
            <v>Pseudocolaptes lawrencii (Sibley and Monroe 1990, 1993) was previously split into P. lawrencii and P. johnsoni following Stotz et al. (1996), but this treatment is no longer adopted, following SACC (2005).</v>
          </cell>
        </row>
        <row r="5761">
          <cell r="D5761" t="str">
            <v>Pseudocolaptes johnsoni</v>
          </cell>
          <cell r="E5761" t="str">
            <v>Lönnberg &amp; Rendahl, 1922</v>
          </cell>
          <cell r="F5761" t="str">
            <v>NR</v>
          </cell>
          <cell r="G5761" t="str">
            <v>NR</v>
          </cell>
          <cell r="R5761" t="str">
            <v>Y</v>
          </cell>
          <cell r="X5761" t="str">
            <v>Pseudocolaptes lawrencii (Sibley and Monroe 1990, 1993) was previously split into P. lawrencii and P. johnsoni following Stotz et al. (1996), but this treatment is no longer adopted, following SACC (2005).</v>
          </cell>
        </row>
        <row r="5762">
          <cell r="C5762" t="str">
            <v>Streaked Tuftedcheek</v>
          </cell>
          <cell r="D5762" t="str">
            <v>Pseudocolaptes boissonneautii</v>
          </cell>
          <cell r="E5762" t="str">
            <v>(Lafresnaye, 1840)</v>
          </cell>
          <cell r="F5762" t="str">
            <v>R</v>
          </cell>
          <cell r="G5762" t="str">
            <v>LC</v>
          </cell>
          <cell r="P5762" t="str">
            <v>Y</v>
          </cell>
          <cell r="Q5762" t="str">
            <v>Y</v>
          </cell>
          <cell r="R5762" t="str">
            <v>Y</v>
          </cell>
        </row>
        <row r="5763">
          <cell r="C5763" t="str">
            <v>Point-tailed Palmcreeper</v>
          </cell>
          <cell r="D5763" t="str">
            <v>Berlepschia rikeri</v>
          </cell>
          <cell r="E5763" t="str">
            <v>(Ridgway, 1886)</v>
          </cell>
          <cell r="F5763" t="str">
            <v>R</v>
          </cell>
          <cell r="G5763" t="str">
            <v>LC</v>
          </cell>
          <cell r="P5763" t="str">
            <v>Y</v>
          </cell>
          <cell r="Q5763" t="str">
            <v>Y</v>
          </cell>
          <cell r="R5763" t="str">
            <v>Y</v>
          </cell>
        </row>
        <row r="5764">
          <cell r="C5764" t="str">
            <v>White-browed Foliage-gleaner</v>
          </cell>
          <cell r="D5764" t="str">
            <v>Anabacerthia amaurotis</v>
          </cell>
          <cell r="E5764" t="str">
            <v>(Temminck, 1823)</v>
          </cell>
          <cell r="F5764" t="str">
            <v>R</v>
          </cell>
          <cell r="G5764" t="str">
            <v>NT</v>
          </cell>
          <cell r="P5764" t="str">
            <v>Y</v>
          </cell>
          <cell r="Q5764" t="str">
            <v>Y</v>
          </cell>
          <cell r="R5764" t="str">
            <v>Y</v>
          </cell>
          <cell r="V5764" t="str">
            <v>Philydor amaurotis (10)</v>
          </cell>
        </row>
        <row r="5765">
          <cell r="C5765" t="str">
            <v>Scaly-throated Foliage-gleaner</v>
          </cell>
          <cell r="D5765" t="str">
            <v>Anabacerthia variegaticeps</v>
          </cell>
          <cell r="E5765" t="str">
            <v>(Sclater, 1857)</v>
          </cell>
          <cell r="F5765" t="str">
            <v>R</v>
          </cell>
          <cell r="G5765" t="str">
            <v>LC</v>
          </cell>
          <cell r="I5765" t="str">
            <v>Y</v>
          </cell>
          <cell r="P5765" t="str">
            <v>Y</v>
          </cell>
          <cell r="Q5765" t="str">
            <v>Y</v>
          </cell>
          <cell r="R5765" t="str">
            <v>Y</v>
          </cell>
        </row>
        <row r="5766">
          <cell r="C5766" t="str">
            <v>Montane Foliage-gleaner</v>
          </cell>
          <cell r="D5766" t="str">
            <v>Anabacerthia striaticollis</v>
          </cell>
          <cell r="E5766" t="str">
            <v>Lafresnaye, 1840</v>
          </cell>
          <cell r="F5766" t="str">
            <v>R</v>
          </cell>
          <cell r="G5766" t="str">
            <v>LC</v>
          </cell>
          <cell r="P5766" t="str">
            <v>Y</v>
          </cell>
          <cell r="Q5766" t="str">
            <v>Y</v>
          </cell>
          <cell r="R5766" t="str">
            <v>Y</v>
          </cell>
        </row>
        <row r="5767">
          <cell r="C5767" t="str">
            <v>Guttulate Foliage-gleaner</v>
          </cell>
          <cell r="D5767" t="str">
            <v>Syndactyla guttulata</v>
          </cell>
          <cell r="E5767" t="str">
            <v>(Sclater, 1858)</v>
          </cell>
          <cell r="F5767" t="str">
            <v>R</v>
          </cell>
          <cell r="G5767" t="str">
            <v>LC</v>
          </cell>
          <cell r="P5767" t="str">
            <v>Y</v>
          </cell>
          <cell r="Q5767" t="str">
            <v>Y</v>
          </cell>
          <cell r="R5767" t="str">
            <v>Y</v>
          </cell>
          <cell r="W5767" t="str">
            <v>Guttulated Foliage-gleaner (10); Guttulated Foliage-gleaner (11); Guttulated Foliage-gleaner (15)</v>
          </cell>
        </row>
        <row r="5768">
          <cell r="C5768" t="str">
            <v>Lineated Foliage-gleaner</v>
          </cell>
          <cell r="D5768" t="str">
            <v>Syndactyla subalaris</v>
          </cell>
          <cell r="E5768" t="str">
            <v>(Sclater, 1859)</v>
          </cell>
          <cell r="F5768" t="str">
            <v>R</v>
          </cell>
          <cell r="G5768" t="str">
            <v>LC</v>
          </cell>
          <cell r="I5768" t="str">
            <v>Y</v>
          </cell>
          <cell r="P5768" t="str">
            <v>Y</v>
          </cell>
          <cell r="Q5768" t="str">
            <v>Y</v>
          </cell>
          <cell r="R5768" t="str">
            <v>Y</v>
          </cell>
        </row>
        <row r="5769">
          <cell r="C5769" t="str">
            <v>Buff-browed Foliage-gleaner</v>
          </cell>
          <cell r="D5769" t="str">
            <v>Syndactyla rufosuperciliata</v>
          </cell>
          <cell r="E5769" t="str">
            <v>(Lafresnaye, 1832)</v>
          </cell>
          <cell r="F5769" t="str">
            <v>R</v>
          </cell>
          <cell r="G5769" t="str">
            <v>LC</v>
          </cell>
          <cell r="P5769" t="str">
            <v>Y</v>
          </cell>
          <cell r="Q5769" t="str">
            <v>Y</v>
          </cell>
          <cell r="R5769" t="str">
            <v>Y</v>
          </cell>
        </row>
        <row r="5770">
          <cell r="C5770" t="str">
            <v>Rufous-necked Foliage-gleaner</v>
          </cell>
          <cell r="D5770" t="str">
            <v>Syndactyla ruficollis</v>
          </cell>
          <cell r="E5770" t="str">
            <v>(Taczanowski, 1884)</v>
          </cell>
          <cell r="F5770" t="str">
            <v>R</v>
          </cell>
          <cell r="G5770" t="str">
            <v>VU</v>
          </cell>
          <cell r="P5770" t="str">
            <v>Y</v>
          </cell>
          <cell r="Q5770" t="str">
            <v>Y</v>
          </cell>
          <cell r="R5770" t="str">
            <v>Y</v>
          </cell>
          <cell r="V5770" t="str">
            <v>Automolus ruficollis (11)</v>
          </cell>
        </row>
        <row r="5771">
          <cell r="C5771" t="str">
            <v>Russet-mantled Foliage-gleaner</v>
          </cell>
          <cell r="D5771" t="str">
            <v>Syndactyla dimidiata</v>
          </cell>
          <cell r="E5771" t="str">
            <v>(Pelzeln, 1859)</v>
          </cell>
          <cell r="F5771" t="str">
            <v>R</v>
          </cell>
          <cell r="G5771" t="str">
            <v>LC</v>
          </cell>
          <cell r="P5771" t="str">
            <v>Y</v>
          </cell>
          <cell r="Q5771" t="str">
            <v>Y</v>
          </cell>
          <cell r="R5771" t="str">
            <v>Y</v>
          </cell>
          <cell r="V5771" t="str">
            <v>Philydor dimidiatus (10); Philydor dimidiatus (11)</v>
          </cell>
          <cell r="W5771" t="str">
            <v>Planalto Foliage-gleaner (15)</v>
          </cell>
          <cell r="X5771" t="str">
            <v>Use of the genus Syndactyla follows SACC (2006).</v>
          </cell>
        </row>
        <row r="5772">
          <cell r="C5772" t="str">
            <v>White-throated Foliage-gleaner</v>
          </cell>
          <cell r="D5772" t="str">
            <v>Syndactyla roraimae</v>
          </cell>
          <cell r="E5772" t="str">
            <v>[Hellmayr, 1917]</v>
          </cell>
          <cell r="F5772" t="str">
            <v>R</v>
          </cell>
          <cell r="G5772" t="str">
            <v>LC</v>
          </cell>
          <cell r="P5772" t="str">
            <v>Y</v>
          </cell>
          <cell r="Q5772" t="str">
            <v>Y</v>
          </cell>
          <cell r="R5772" t="str">
            <v>Y</v>
          </cell>
          <cell r="V5772" t="str">
            <v>Automolus roraimae (10); Automolus roraimae (11)</v>
          </cell>
          <cell r="W5772" t="str">
            <v>Tepui Foliage-gleaner (15)</v>
          </cell>
          <cell r="X5772" t="str">
            <v>Use of the genus Syndactyla follows SACC (2009).</v>
          </cell>
        </row>
        <row r="5773">
          <cell r="C5773" t="str">
            <v>Peruvian Recurvebill</v>
          </cell>
          <cell r="D5773" t="str">
            <v>Simoxenops ucayalae</v>
          </cell>
          <cell r="E5773" t="str">
            <v>(Chapman, 1928)</v>
          </cell>
          <cell r="F5773" t="str">
            <v>R</v>
          </cell>
          <cell r="G5773" t="str">
            <v>NT</v>
          </cell>
          <cell r="P5773" t="str">
            <v>Y</v>
          </cell>
          <cell r="Q5773" t="str">
            <v>Y</v>
          </cell>
          <cell r="R5773" t="str">
            <v>Y</v>
          </cell>
        </row>
        <row r="5774">
          <cell r="C5774" t="str">
            <v>Bolivian Recurvebill</v>
          </cell>
          <cell r="D5774" t="str">
            <v>Simoxenops striatus</v>
          </cell>
          <cell r="E5774" t="str">
            <v>(Carriker, 1935)</v>
          </cell>
          <cell r="F5774" t="str">
            <v>R</v>
          </cell>
          <cell r="G5774" t="str">
            <v>NT</v>
          </cell>
          <cell r="P5774" t="str">
            <v>Y</v>
          </cell>
          <cell r="Q5774" t="str">
            <v>Y</v>
          </cell>
          <cell r="R5774" t="str">
            <v>Y</v>
          </cell>
        </row>
        <row r="5775">
          <cell r="C5775" t="str">
            <v>Chestnut-winged Hookbill</v>
          </cell>
          <cell r="D5775" t="str">
            <v>Ancistrops strigilatus</v>
          </cell>
          <cell r="E5775" t="str">
            <v>(Spix, 1825)</v>
          </cell>
          <cell r="F5775" t="str">
            <v>R</v>
          </cell>
          <cell r="G5775" t="str">
            <v>LC</v>
          </cell>
          <cell r="P5775" t="str">
            <v>Y</v>
          </cell>
          <cell r="Q5775" t="str">
            <v>Y</v>
          </cell>
          <cell r="R5775" t="str">
            <v>Y</v>
          </cell>
        </row>
        <row r="5776">
          <cell r="C5776" t="str">
            <v>Striped Woodhaunter</v>
          </cell>
          <cell r="D5776" t="str">
            <v>Hyloctistes subulatus</v>
          </cell>
          <cell r="E5776" t="str">
            <v>(Spix, 1824)</v>
          </cell>
          <cell r="F5776" t="str">
            <v>R</v>
          </cell>
          <cell r="G5776" t="str">
            <v>LC</v>
          </cell>
          <cell r="I5776" t="str">
            <v>Y</v>
          </cell>
          <cell r="P5776" t="str">
            <v>Y</v>
          </cell>
          <cell r="Q5776" t="str">
            <v>Y</v>
          </cell>
          <cell r="R5776" t="str">
            <v>Y</v>
          </cell>
          <cell r="W5776" t="str">
            <v>Eastern Woodhaunter (15)</v>
          </cell>
        </row>
        <row r="5777">
          <cell r="C5777" t="str">
            <v>Rufous-tailed Foliage-gleaner</v>
          </cell>
          <cell r="D5777" t="str">
            <v>Philydor ruficaudatum</v>
          </cell>
          <cell r="E5777" t="str">
            <v>(D'Orbigny &amp; Lafresnaye, 1838)</v>
          </cell>
          <cell r="F5777" t="str">
            <v>R</v>
          </cell>
          <cell r="G5777" t="str">
            <v>LC</v>
          </cell>
          <cell r="P5777" t="str">
            <v>Y</v>
          </cell>
          <cell r="Q5777" t="str">
            <v>Y</v>
          </cell>
          <cell r="R5777" t="str">
            <v>Y</v>
          </cell>
          <cell r="V5777" t="str">
            <v>Philydor ruficaudatus (10); Philydor ruficaudatus (11)</v>
          </cell>
          <cell r="X5777" t="str">
            <v>Gender agreement of species name follows David and Gosselin (2002b).</v>
          </cell>
        </row>
        <row r="5778">
          <cell r="C5778" t="str">
            <v>Cinnamon-rumped Foliage-gleaner</v>
          </cell>
          <cell r="D5778" t="str">
            <v>Philydor pyrrhodes</v>
          </cell>
          <cell r="E5778" t="str">
            <v>(Cabanis, 1848)</v>
          </cell>
          <cell r="F5778" t="str">
            <v>R</v>
          </cell>
          <cell r="G5778" t="str">
            <v>LC</v>
          </cell>
          <cell r="P5778" t="str">
            <v>Y</v>
          </cell>
          <cell r="Q5778" t="str">
            <v>Y</v>
          </cell>
          <cell r="R5778" t="str">
            <v>Y</v>
          </cell>
        </row>
        <row r="5779">
          <cell r="C5779" t="str">
            <v>Slaty-winged Foliage-gleaner</v>
          </cell>
          <cell r="D5779" t="str">
            <v>Philydor fuscipenne</v>
          </cell>
          <cell r="E5779" t="str">
            <v>Salvin, 1866</v>
          </cell>
          <cell r="F5779" t="str">
            <v>R</v>
          </cell>
          <cell r="G5779" t="str">
            <v>LC</v>
          </cell>
          <cell r="I5779" t="str">
            <v>Y</v>
          </cell>
          <cell r="P5779" t="str">
            <v>Y</v>
          </cell>
          <cell r="Q5779" t="str">
            <v>Y</v>
          </cell>
          <cell r="R5779" t="str">
            <v>Y</v>
          </cell>
          <cell r="V5779" t="str">
            <v>Philydor fuscipennis (10); Philydor fuscipennis (11)</v>
          </cell>
          <cell r="X5779" t="str">
            <v>Gender agreement of species name follows David and Gosselin (2002b).</v>
          </cell>
        </row>
        <row r="5780">
          <cell r="D5780" t="str">
            <v>Philydor ochrogaster</v>
          </cell>
          <cell r="E5780" t="str">
            <v>Hellmayr, 1917</v>
          </cell>
          <cell r="F5780" t="str">
            <v>NR</v>
          </cell>
          <cell r="G5780" t="str">
            <v>NR</v>
          </cell>
          <cell r="Q5780" t="str">
            <v>Y</v>
          </cell>
          <cell r="R5780" t="str">
            <v>Y</v>
          </cell>
          <cell r="X5780" t="str">
            <v>Philydor erythrocercus and P. ochrogaster (Sibley and Monroe 1990, 1993) have been lumped into P. erythrocercum following SACC (2005). Gender agreement of species name follows David and Gosselin (2002b).</v>
          </cell>
        </row>
        <row r="5781">
          <cell r="D5781" t="str">
            <v>Philydor erythrocercum</v>
          </cell>
          <cell r="E5781" t="str">
            <v>(Pelzeln, 1859)</v>
          </cell>
          <cell r="F5781" t="str">
            <v>NR</v>
          </cell>
          <cell r="G5781" t="str">
            <v>NR</v>
          </cell>
          <cell r="Q5781" t="str">
            <v>Y</v>
          </cell>
          <cell r="R5781" t="str">
            <v>Y</v>
          </cell>
          <cell r="V5781" t="str">
            <v>Philydor erythrocercus (10); Philydor erythrocercus (11)</v>
          </cell>
          <cell r="X5781" t="str">
            <v>Philydor erythrocercus and P. ochrogaster (Sibley and Monroe 1990, 1993) have been lumped into P. erythrocercum following SACC (2005). Gender agreement of species name follows David and Gosselin (2002b).</v>
          </cell>
        </row>
        <row r="5782">
          <cell r="C5782" t="str">
            <v>Rufous-rumped Foliage-gleaner</v>
          </cell>
          <cell r="D5782" t="str">
            <v>Philydor erythrocercum</v>
          </cell>
          <cell r="E5782" t="str">
            <v>(Pelzeln, 1859)</v>
          </cell>
          <cell r="F5782" t="str">
            <v>R</v>
          </cell>
          <cell r="G5782" t="str">
            <v>LC</v>
          </cell>
          <cell r="P5782" t="str">
            <v>Y</v>
          </cell>
          <cell r="X5782" t="str">
            <v>Philydor erythrocercus and P. ochrogaster (Sibley and Monroe 1990, 1993) have been lumped into P. erythrocercum following SACC (2005). Gender agreement of species name follows David and Gosselin (2002b).</v>
          </cell>
        </row>
        <row r="5783">
          <cell r="C5783" t="str">
            <v>Chestnut-winged Foliage-gleaner</v>
          </cell>
          <cell r="D5783" t="str">
            <v>Philydor erythropterum</v>
          </cell>
          <cell r="E5783" t="str">
            <v>(Sclater, 1856)</v>
          </cell>
          <cell r="F5783" t="str">
            <v>R</v>
          </cell>
          <cell r="G5783" t="str">
            <v>LC</v>
          </cell>
          <cell r="P5783" t="str">
            <v>Y</v>
          </cell>
          <cell r="Q5783" t="str">
            <v>Y</v>
          </cell>
          <cell r="R5783" t="str">
            <v>Y</v>
          </cell>
          <cell r="V5783" t="str">
            <v>Philydor erythropterus (10); Philydor erythropterus (11)</v>
          </cell>
          <cell r="X5783" t="str">
            <v>Gender agreement of species name follows David and Gosselin (2002b).</v>
          </cell>
        </row>
        <row r="5784">
          <cell r="C5784" t="str">
            <v>Ochre-breasted Foliage-gleaner</v>
          </cell>
          <cell r="D5784" t="str">
            <v>Philydor lichtensteini</v>
          </cell>
          <cell r="E5784" t="str">
            <v>Cabanis &amp; Heine, 1859</v>
          </cell>
          <cell r="F5784" t="str">
            <v>R</v>
          </cell>
          <cell r="G5784" t="str">
            <v>LC</v>
          </cell>
          <cell r="P5784" t="str">
            <v>Y</v>
          </cell>
          <cell r="Q5784" t="str">
            <v>Y</v>
          </cell>
          <cell r="R5784" t="str">
            <v>Y</v>
          </cell>
        </row>
        <row r="5785">
          <cell r="C5785" t="str">
            <v>Buff-fronted Foliage-gleaner</v>
          </cell>
          <cell r="D5785" t="str">
            <v>Philydor rufum</v>
          </cell>
          <cell r="E5785" t="str">
            <v>(Vieillot, 1818)</v>
          </cell>
          <cell r="F5785" t="str">
            <v>R</v>
          </cell>
          <cell r="G5785" t="str">
            <v>LC</v>
          </cell>
          <cell r="I5785" t="str">
            <v>Y</v>
          </cell>
          <cell r="P5785" t="str">
            <v>Y</v>
          </cell>
          <cell r="Q5785" t="str">
            <v>Y</v>
          </cell>
          <cell r="R5785" t="str">
            <v>Y</v>
          </cell>
          <cell r="V5785" t="str">
            <v>Philydor rufus (10); Philydor rufus (11)</v>
          </cell>
          <cell r="X5785" t="str">
            <v>Gender agreement of species name follows David and Gosselin (2002b).</v>
          </cell>
        </row>
        <row r="5786">
          <cell r="C5786" t="str">
            <v>Black-capped Foliage-gleaner</v>
          </cell>
          <cell r="D5786" t="str">
            <v>Philydor atricapillus</v>
          </cell>
          <cell r="E5786" t="str">
            <v>(Wied, 1821)</v>
          </cell>
          <cell r="F5786" t="str">
            <v>R</v>
          </cell>
          <cell r="G5786" t="str">
            <v>LC</v>
          </cell>
          <cell r="P5786" t="str">
            <v>Y</v>
          </cell>
          <cell r="Q5786" t="str">
            <v>Y</v>
          </cell>
          <cell r="R5786" t="str">
            <v>Y</v>
          </cell>
        </row>
        <row r="5787">
          <cell r="C5787" t="str">
            <v>Alagoas Foliage-gleaner</v>
          </cell>
          <cell r="D5787" t="str">
            <v>Philydor novaesi</v>
          </cell>
          <cell r="E5787" t="str">
            <v>Teixeira &amp; Gonzaga, 1983</v>
          </cell>
          <cell r="F5787" t="str">
            <v>R</v>
          </cell>
          <cell r="G5787" t="str">
            <v>CR</v>
          </cell>
          <cell r="P5787" t="str">
            <v>Y</v>
          </cell>
          <cell r="Q5787" t="str">
            <v>Y</v>
          </cell>
          <cell r="R5787" t="str">
            <v>Y</v>
          </cell>
        </row>
        <row r="5788">
          <cell r="C5788" t="str">
            <v>Dusky-cheeked Foliage-gleaner</v>
          </cell>
          <cell r="D5788" t="str">
            <v>Anabazenops dorsalis</v>
          </cell>
          <cell r="E5788" t="str">
            <v>Sclater &amp; Salvin, 1880</v>
          </cell>
          <cell r="F5788" t="str">
            <v>R</v>
          </cell>
          <cell r="G5788" t="str">
            <v>LC</v>
          </cell>
          <cell r="P5788" t="str">
            <v>Y</v>
          </cell>
          <cell r="Q5788" t="str">
            <v>Y</v>
          </cell>
          <cell r="R5788" t="str">
            <v>Y</v>
          </cell>
          <cell r="V5788" t="str">
            <v>Automolus dorsalis (10); Automolus dorsalis (11)</v>
          </cell>
          <cell r="W5788" t="str">
            <v>Crested Foliage-gleaner (10); Crested Foliage-gleaner (11); Bamboo Foliage-gleaner (15)</v>
          </cell>
        </row>
        <row r="5789">
          <cell r="C5789" t="str">
            <v>White-collared Foliage-gleaner</v>
          </cell>
          <cell r="D5789" t="str">
            <v>Anabazenops fuscus</v>
          </cell>
          <cell r="E5789" t="str">
            <v>(Vieillot, 1816)</v>
          </cell>
          <cell r="F5789" t="str">
            <v>R</v>
          </cell>
          <cell r="G5789" t="str">
            <v>LC</v>
          </cell>
          <cell r="P5789" t="str">
            <v>Y</v>
          </cell>
          <cell r="Q5789" t="str">
            <v>Y</v>
          </cell>
          <cell r="R5789" t="str">
            <v>Y</v>
          </cell>
        </row>
        <row r="5790">
          <cell r="C5790" t="str">
            <v>Pale-browed Treehunter</v>
          </cell>
          <cell r="D5790" t="str">
            <v>Cichlocolaptes leucophrus</v>
          </cell>
          <cell r="E5790" t="str">
            <v>(Jardine &amp; Selby, 1830)</v>
          </cell>
          <cell r="F5790" t="str">
            <v>R</v>
          </cell>
          <cell r="G5790" t="str">
            <v>LC</v>
          </cell>
          <cell r="P5790" t="str">
            <v>Y</v>
          </cell>
          <cell r="Q5790" t="str">
            <v>Y</v>
          </cell>
          <cell r="R5790" t="str">
            <v>Y</v>
          </cell>
        </row>
        <row r="5791">
          <cell r="C5791" t="str">
            <v>Uniform Treehunter</v>
          </cell>
          <cell r="D5791" t="str">
            <v>Thripadectes ignobilis</v>
          </cell>
          <cell r="E5791" t="str">
            <v>(Sclater &amp; Salvin, 1879)</v>
          </cell>
          <cell r="F5791" t="str">
            <v>R</v>
          </cell>
          <cell r="G5791" t="str">
            <v>LC</v>
          </cell>
          <cell r="P5791" t="str">
            <v>Y</v>
          </cell>
          <cell r="Q5791" t="str">
            <v>Y</v>
          </cell>
          <cell r="R5791" t="str">
            <v>Y</v>
          </cell>
        </row>
        <row r="5792">
          <cell r="C5792" t="str">
            <v>Streak-breasted Treehunter</v>
          </cell>
          <cell r="D5792" t="str">
            <v>Thripadectes rufobrunneus</v>
          </cell>
          <cell r="E5792" t="str">
            <v>(Lawrence, 1865)</v>
          </cell>
          <cell r="F5792" t="str">
            <v>R</v>
          </cell>
          <cell r="G5792" t="str">
            <v>LC</v>
          </cell>
          <cell r="I5792" t="str">
            <v>Y</v>
          </cell>
          <cell r="Q5792" t="str">
            <v>Y</v>
          </cell>
          <cell r="R5792" t="str">
            <v>Y</v>
          </cell>
        </row>
        <row r="5793">
          <cell r="C5793" t="str">
            <v>Streak-capped Treehunter</v>
          </cell>
          <cell r="D5793" t="str">
            <v>Thripadectes virgaticeps</v>
          </cell>
          <cell r="E5793" t="str">
            <v>Lawrence, 1874</v>
          </cell>
          <cell r="F5793" t="str">
            <v>R</v>
          </cell>
          <cell r="G5793" t="str">
            <v>LC</v>
          </cell>
          <cell r="P5793" t="str">
            <v>Y</v>
          </cell>
          <cell r="Q5793" t="str">
            <v>Y</v>
          </cell>
          <cell r="R5793" t="str">
            <v>Y</v>
          </cell>
        </row>
        <row r="5794">
          <cell r="C5794" t="str">
            <v>Black-billed Treehunter</v>
          </cell>
          <cell r="D5794" t="str">
            <v>Thripadectes melanorhynchus</v>
          </cell>
          <cell r="E5794" t="str">
            <v>(Tschudi, 1844)</v>
          </cell>
          <cell r="F5794" t="str">
            <v>R</v>
          </cell>
          <cell r="G5794" t="str">
            <v>LC</v>
          </cell>
          <cell r="P5794" t="str">
            <v>Y</v>
          </cell>
          <cell r="Q5794" t="str">
            <v>Y</v>
          </cell>
          <cell r="R5794" t="str">
            <v>Y</v>
          </cell>
        </row>
        <row r="5795">
          <cell r="C5795" t="str">
            <v>Striped Treehunter</v>
          </cell>
          <cell r="D5795" t="str">
            <v>Thripadectes holostictus</v>
          </cell>
          <cell r="E5795" t="str">
            <v>(Sclater &amp; Salvin, 1876)</v>
          </cell>
          <cell r="F5795" t="str">
            <v>R</v>
          </cell>
          <cell r="G5795" t="str">
            <v>LC</v>
          </cell>
          <cell r="P5795" t="str">
            <v>Y</v>
          </cell>
          <cell r="Q5795" t="str">
            <v>Y</v>
          </cell>
          <cell r="R5795" t="str">
            <v>Y</v>
          </cell>
        </row>
        <row r="5796">
          <cell r="C5796" t="str">
            <v>Flammulated Treehunter</v>
          </cell>
          <cell r="D5796" t="str">
            <v>Thripadectes flammulatus</v>
          </cell>
          <cell r="E5796" t="str">
            <v>(Eyton, 1849)</v>
          </cell>
          <cell r="F5796" t="str">
            <v>R</v>
          </cell>
          <cell r="G5796" t="str">
            <v>LC</v>
          </cell>
          <cell r="P5796" t="str">
            <v>Y</v>
          </cell>
          <cell r="Q5796" t="str">
            <v>Y</v>
          </cell>
          <cell r="R5796" t="str">
            <v>Y</v>
          </cell>
        </row>
        <row r="5797">
          <cell r="C5797" t="str">
            <v>Buff-throated Treehunter</v>
          </cell>
          <cell r="D5797" t="str">
            <v>Thripadectes scrutator</v>
          </cell>
          <cell r="E5797" t="str">
            <v>Taczanowski, 1874</v>
          </cell>
          <cell r="F5797" t="str">
            <v>R</v>
          </cell>
          <cell r="G5797" t="str">
            <v>LC</v>
          </cell>
          <cell r="P5797" t="str">
            <v>Y</v>
          </cell>
          <cell r="Q5797" t="str">
            <v>Y</v>
          </cell>
          <cell r="R5797" t="str">
            <v>Y</v>
          </cell>
          <cell r="W5797" t="str">
            <v>Rufous-backed Treehunter (9); Peruvian Treehunter (15)</v>
          </cell>
        </row>
        <row r="5798">
          <cell r="C5798" t="str">
            <v>Buff-throated Foliage-gleaner</v>
          </cell>
          <cell r="D5798" t="str">
            <v>Automolus ochrolaemus</v>
          </cell>
          <cell r="E5798" t="str">
            <v>(Tschudi, 1844)</v>
          </cell>
          <cell r="F5798" t="str">
            <v>R</v>
          </cell>
          <cell r="G5798" t="str">
            <v>LC</v>
          </cell>
          <cell r="I5798" t="str">
            <v>Y</v>
          </cell>
          <cell r="P5798" t="str">
            <v>Y</v>
          </cell>
          <cell r="Q5798" t="str">
            <v>Y</v>
          </cell>
          <cell r="R5798" t="str">
            <v>Y</v>
          </cell>
        </row>
        <row r="5799">
          <cell r="C5799" t="str">
            <v>Olive-backed Foliage-gleaner</v>
          </cell>
          <cell r="D5799" t="str">
            <v>Automolus infuscatus</v>
          </cell>
          <cell r="E5799" t="str">
            <v>(Sclater, 1856)</v>
          </cell>
          <cell r="F5799" t="str">
            <v>R</v>
          </cell>
          <cell r="G5799" t="str">
            <v>LC</v>
          </cell>
          <cell r="Q5799" t="str">
            <v>Y</v>
          </cell>
          <cell r="R5799" t="str">
            <v>Y</v>
          </cell>
          <cell r="X5799" t="str">
            <v>Automolus infuscatus (Sibley and Monroe 1990, 1993) was split into A. infuscatus and A. paraensis by Zimmer (2002), on the basis of strong vocal differences and small differences of coloration of the crown and nape, and this treatment was followed by SACC (2005). This treatment is not followed by the BirdLife Taxonomic Working Group, because while the Group accepts the sonagraphic evidence does indeed appear strong, it feels that until further playback experiments are conducted and, especially, data are obtained on the currently unknown vocalisations of A. infuscatus purusianus, recognition of paraensis as a species is premature. The morphological differences apparent in skins in the Natural History Museum, Tring are extremely slight.</v>
          </cell>
        </row>
        <row r="5800">
          <cell r="D5800" t="str">
            <v>Automolus infuscatus</v>
          </cell>
          <cell r="E5800" t="str">
            <v>(Sclater, 1856)</v>
          </cell>
          <cell r="F5800" t="str">
            <v>NR</v>
          </cell>
          <cell r="G5800" t="str">
            <v>NR</v>
          </cell>
          <cell r="P5800" t="str">
            <v>Y</v>
          </cell>
          <cell r="X5800" t="str">
            <v>Automolus infuscatus (Sibley and Monroe 1990, 1993) was split into A. infuscatus and A. paraensis by Zimmer (2002), on the basis of strong vocal differences and small differences of coloration of the crown and nape, and this treatment was followed by SACC (2005). This treatment is not followed by the BirdLife Taxonomic Working Group, because while the Group accepts the sonagraphic evidence does indeed appear strong, it feels that until further playback experiments are conducted and, especially, data are obtained on the currently unknown vocalisations of A. infuscatus purusianus, recognition of paraensis as a species is premature. The morphological differences apparent in skins in the Natural History Museum, Tring are extremely slight.</v>
          </cell>
        </row>
        <row r="5801">
          <cell r="D5801" t="str">
            <v>Automolus paraensis</v>
          </cell>
          <cell r="E5801" t="str">
            <v>E. Hartert, 1902</v>
          </cell>
          <cell r="F5801" t="str">
            <v>NR</v>
          </cell>
          <cell r="G5801" t="str">
            <v>NR</v>
          </cell>
          <cell r="P5801" t="str">
            <v>Y</v>
          </cell>
          <cell r="X5801" t="str">
            <v>Automolus infuscatus (Sibley and Monroe 1990, 1993) was split into A. infuscatus and A. paraensis by Zimmer (2002), on the basis of strong vocal differences and small differences of coloration of the crown and nape, and this treatment was followed by SACC (2005). This treatment is not followed by the BirdLife Taxonomic Working Group, because while the Group accepts the sonagraphic evidence does indeed appear strong, it feels that until further playback experiments are conducted and, especially, data are obtained on the currently unknown vocalisations of A. infuscatus purusianus, recognition of paraensis as a species is premature. The morphological differences apparent in skins in the Natural History Museum, Tring are extremely slight.</v>
          </cell>
        </row>
        <row r="5802">
          <cell r="C5802" t="str">
            <v>White-eyed Foliage-gleaner</v>
          </cell>
          <cell r="D5802" t="str">
            <v>Automolus leucophthalmus</v>
          </cell>
          <cell r="E5802" t="str">
            <v>(Wied, 1821)</v>
          </cell>
          <cell r="F5802" t="str">
            <v>R</v>
          </cell>
          <cell r="G5802" t="str">
            <v>LC</v>
          </cell>
          <cell r="P5802" t="str">
            <v>Y</v>
          </cell>
          <cell r="Q5802" t="str">
            <v>Y</v>
          </cell>
          <cell r="R5802" t="str">
            <v>Y</v>
          </cell>
        </row>
        <row r="5803">
          <cell r="C5803" t="str">
            <v>Pernambuco Foliage-gleaner</v>
          </cell>
          <cell r="D5803" t="str">
            <v>Automolus lammi</v>
          </cell>
          <cell r="E5803" t="str">
            <v>(Zimmer, 1947)</v>
          </cell>
          <cell r="F5803" t="str">
            <v>UR</v>
          </cell>
          <cell r="G5803" t="str">
            <v>UR</v>
          </cell>
          <cell r="P5803" t="str">
            <v>Y</v>
          </cell>
          <cell r="X5803" t="str">
            <v>Automolus leucopthalmus has been split into A. leucopthalmus and A. lammi by SACC (2009): this treatment is currently under review by the BirdLife Taxonomic Working Group.</v>
          </cell>
        </row>
        <row r="5804">
          <cell r="C5804" t="str">
            <v>Brown-rumped Foliage-gleaner</v>
          </cell>
          <cell r="D5804" t="str">
            <v>Automolus melanopezus</v>
          </cell>
          <cell r="E5804" t="str">
            <v>(Sclater, 1858)</v>
          </cell>
          <cell r="F5804" t="str">
            <v>R</v>
          </cell>
          <cell r="G5804" t="str">
            <v>LC</v>
          </cell>
          <cell r="P5804" t="str">
            <v>Y</v>
          </cell>
          <cell r="Q5804" t="str">
            <v>Y</v>
          </cell>
          <cell r="R5804" t="str">
            <v>Y</v>
          </cell>
        </row>
        <row r="5805">
          <cell r="C5805" t="str">
            <v>Ruddy Foliage-gleaner</v>
          </cell>
          <cell r="D5805" t="str">
            <v>Automolus rubiginosus</v>
          </cell>
          <cell r="E5805" t="str">
            <v>(Sclater, 1857)</v>
          </cell>
          <cell r="F5805" t="str">
            <v>R</v>
          </cell>
          <cell r="G5805" t="str">
            <v>LC</v>
          </cell>
          <cell r="I5805" t="str">
            <v>Y</v>
          </cell>
          <cell r="P5805" t="str">
            <v>Y</v>
          </cell>
          <cell r="Q5805" t="str">
            <v>Y</v>
          </cell>
          <cell r="R5805" t="str">
            <v>Y</v>
          </cell>
        </row>
        <row r="5806">
          <cell r="C5806" t="str">
            <v>Santa Marta Foliage-gleaner</v>
          </cell>
          <cell r="D5806" t="str">
            <v>Automolus rufipectus</v>
          </cell>
          <cell r="E5806" t="str">
            <v>Bangs, 1898</v>
          </cell>
          <cell r="F5806" t="str">
            <v>UR</v>
          </cell>
          <cell r="G5806" t="str">
            <v>UR</v>
          </cell>
          <cell r="P5806" t="str">
            <v>Y</v>
          </cell>
          <cell r="X5806" t="str">
            <v>Automolus rubiginosus has been split into A. rubiginosus and A. rufipectus by SACC (2009): this treatment is currently under review by the BirdLife Taxonomic Working Group.</v>
          </cell>
        </row>
        <row r="5807">
          <cell r="C5807" t="str">
            <v>Chestnut-crowned Foliage-gleaner</v>
          </cell>
          <cell r="D5807" t="str">
            <v>Automolus rufipileatus</v>
          </cell>
          <cell r="E5807" t="str">
            <v>(Pelzeln, 1859)</v>
          </cell>
          <cell r="F5807" t="str">
            <v>R</v>
          </cell>
          <cell r="G5807" t="str">
            <v>LC</v>
          </cell>
          <cell r="P5807" t="str">
            <v>Y</v>
          </cell>
          <cell r="Q5807" t="str">
            <v>Y</v>
          </cell>
          <cell r="R5807" t="str">
            <v>Y</v>
          </cell>
        </row>
        <row r="5808">
          <cell r="C5808" t="str">
            <v>Chestnut-capped Foliage-gleaner</v>
          </cell>
          <cell r="D5808" t="str">
            <v>Hylocryptus rectirostris</v>
          </cell>
          <cell r="E5808" t="str">
            <v>(Wied, 1831)</v>
          </cell>
          <cell r="F5808" t="str">
            <v>R</v>
          </cell>
          <cell r="G5808" t="str">
            <v>LC</v>
          </cell>
          <cell r="P5808" t="str">
            <v>Y</v>
          </cell>
          <cell r="Q5808" t="str">
            <v>Y</v>
          </cell>
          <cell r="R5808" t="str">
            <v>Y</v>
          </cell>
          <cell r="W5808" t="str">
            <v>Henna-capped Foliage-gleaner (15)</v>
          </cell>
        </row>
        <row r="5809">
          <cell r="C5809" t="str">
            <v>Henna-hooded Foliage-gleaner</v>
          </cell>
          <cell r="D5809" t="str">
            <v>Hylocryptus erythrocephalus</v>
          </cell>
          <cell r="E5809" t="str">
            <v>Chapman, 1919</v>
          </cell>
          <cell r="F5809" t="str">
            <v>R</v>
          </cell>
          <cell r="G5809" t="str">
            <v>VU</v>
          </cell>
          <cell r="P5809" t="str">
            <v>Y</v>
          </cell>
          <cell r="Q5809" t="str">
            <v>Y</v>
          </cell>
          <cell r="R5809" t="str">
            <v>Y</v>
          </cell>
        </row>
        <row r="5810">
          <cell r="C5810" t="str">
            <v>Tawny-throated Leaftosser</v>
          </cell>
          <cell r="D5810" t="str">
            <v>Sclerurus mexicanus</v>
          </cell>
          <cell r="E5810" t="str">
            <v>Sclater, 1857</v>
          </cell>
          <cell r="F5810" t="str">
            <v>R</v>
          </cell>
          <cell r="G5810" t="str">
            <v>LC</v>
          </cell>
          <cell r="I5810" t="str">
            <v>Y</v>
          </cell>
          <cell r="P5810" t="str">
            <v>Y</v>
          </cell>
          <cell r="Q5810" t="str">
            <v>Y</v>
          </cell>
          <cell r="R5810" t="str">
            <v>Y</v>
          </cell>
        </row>
        <row r="5811">
          <cell r="C5811" t="str">
            <v>Short-billed Leaftosser</v>
          </cell>
          <cell r="D5811" t="str">
            <v>Sclerurus rufigularis</v>
          </cell>
          <cell r="E5811" t="str">
            <v>Pelzeln, 1868</v>
          </cell>
          <cell r="F5811" t="str">
            <v>R</v>
          </cell>
          <cell r="G5811" t="str">
            <v>LC</v>
          </cell>
          <cell r="P5811" t="str">
            <v>Y</v>
          </cell>
          <cell r="Q5811" t="str">
            <v>Y</v>
          </cell>
          <cell r="R5811" t="str">
            <v>Y</v>
          </cell>
        </row>
        <row r="5812">
          <cell r="C5812" t="str">
            <v>Grey-throated Leaftosser</v>
          </cell>
          <cell r="D5812" t="str">
            <v>Sclerurus albigularis</v>
          </cell>
          <cell r="E5812" t="str">
            <v>Sclater &amp; Salvin, 1869</v>
          </cell>
          <cell r="F5812" t="str">
            <v>R</v>
          </cell>
          <cell r="G5812" t="str">
            <v>LC</v>
          </cell>
          <cell r="I5812" t="str">
            <v>Y</v>
          </cell>
          <cell r="P5812" t="str">
            <v>Y</v>
          </cell>
          <cell r="Q5812" t="str">
            <v>Y</v>
          </cell>
          <cell r="R5812" t="str">
            <v>Y</v>
          </cell>
          <cell r="W5812" t="str">
            <v>Gray-throated Leaftosser (2); Gray-throated Leaftosser (9)</v>
          </cell>
        </row>
        <row r="5813">
          <cell r="C5813" t="str">
            <v>Black-tailed Leaftosser</v>
          </cell>
          <cell r="D5813" t="str">
            <v>Sclerurus caudacutus</v>
          </cell>
          <cell r="E5813" t="str">
            <v>(Vieillot, 1816)</v>
          </cell>
          <cell r="F5813" t="str">
            <v>R</v>
          </cell>
          <cell r="G5813" t="str">
            <v>LC</v>
          </cell>
          <cell r="P5813" t="str">
            <v>Y</v>
          </cell>
          <cell r="Q5813" t="str">
            <v>Y</v>
          </cell>
          <cell r="R5813" t="str">
            <v>Y</v>
          </cell>
        </row>
        <row r="5814">
          <cell r="C5814" t="str">
            <v>Rufous-breasted Leaftosser</v>
          </cell>
          <cell r="D5814" t="str">
            <v>Sclerurus scansor</v>
          </cell>
          <cell r="E5814" t="str">
            <v>(Ménétries, 1835)</v>
          </cell>
          <cell r="F5814" t="str">
            <v>R</v>
          </cell>
          <cell r="G5814" t="str">
            <v>LC</v>
          </cell>
          <cell r="P5814" t="str">
            <v>Y</v>
          </cell>
          <cell r="Q5814" t="str">
            <v>Y</v>
          </cell>
          <cell r="R5814" t="str">
            <v>Y</v>
          </cell>
        </row>
        <row r="5815">
          <cell r="C5815" t="str">
            <v>Scaly-throated Leaftosser</v>
          </cell>
          <cell r="D5815" t="str">
            <v>Sclerurus guatemalensis</v>
          </cell>
          <cell r="E5815" t="str">
            <v>(Hartlaub, 1844)</v>
          </cell>
          <cell r="F5815" t="str">
            <v>R</v>
          </cell>
          <cell r="G5815" t="str">
            <v>LC</v>
          </cell>
          <cell r="I5815" t="str">
            <v>Y</v>
          </cell>
          <cell r="P5815" t="str">
            <v>Y</v>
          </cell>
          <cell r="Q5815" t="str">
            <v>Y</v>
          </cell>
          <cell r="R5815" t="str">
            <v>Y</v>
          </cell>
        </row>
        <row r="5816">
          <cell r="C5816" t="str">
            <v>Sharp-tailed Streamcreeper</v>
          </cell>
          <cell r="D5816" t="str">
            <v>Lochmias nematura</v>
          </cell>
          <cell r="E5816" t="str">
            <v>(Lichtenstein, 1823)</v>
          </cell>
          <cell r="F5816" t="str">
            <v>R</v>
          </cell>
          <cell r="G5816" t="str">
            <v>LC</v>
          </cell>
          <cell r="I5816" t="str">
            <v>Y</v>
          </cell>
          <cell r="P5816" t="str">
            <v>Y</v>
          </cell>
          <cell r="Q5816" t="str">
            <v>Y</v>
          </cell>
          <cell r="R5816" t="str">
            <v>Y</v>
          </cell>
        </row>
        <row r="5817">
          <cell r="C5817" t="str">
            <v>Sharp-billed Treehunter</v>
          </cell>
          <cell r="D5817" t="str">
            <v>Heliobletus contaminatus</v>
          </cell>
          <cell r="E5817" t="str">
            <v>Berlepsch, 1885</v>
          </cell>
          <cell r="F5817" t="str">
            <v>R</v>
          </cell>
          <cell r="G5817" t="str">
            <v>LC</v>
          </cell>
          <cell r="P5817" t="str">
            <v>Y</v>
          </cell>
          <cell r="Q5817" t="str">
            <v>Y</v>
          </cell>
          <cell r="R5817" t="str">
            <v>Y</v>
          </cell>
        </row>
        <row r="5818">
          <cell r="C5818" t="str">
            <v>Rufous-tailed Xenops</v>
          </cell>
          <cell r="D5818" t="str">
            <v>Xenops milleri</v>
          </cell>
          <cell r="E5818" t="str">
            <v>(Chapman, 1914)</v>
          </cell>
          <cell r="F5818" t="str">
            <v>R</v>
          </cell>
          <cell r="G5818" t="str">
            <v>LC</v>
          </cell>
          <cell r="P5818" t="str">
            <v>Y</v>
          </cell>
          <cell r="Q5818" t="str">
            <v>Y</v>
          </cell>
          <cell r="R5818" t="str">
            <v>Y</v>
          </cell>
        </row>
        <row r="5819">
          <cell r="C5819" t="str">
            <v>Slender-billed Xenops</v>
          </cell>
          <cell r="D5819" t="str">
            <v>Xenops tenuirostris</v>
          </cell>
          <cell r="E5819" t="str">
            <v>Pelzeln, 1859</v>
          </cell>
          <cell r="F5819" t="str">
            <v>R</v>
          </cell>
          <cell r="G5819" t="str">
            <v>LC</v>
          </cell>
          <cell r="P5819" t="str">
            <v>Y</v>
          </cell>
          <cell r="Q5819" t="str">
            <v>Y</v>
          </cell>
          <cell r="R5819" t="str">
            <v>Y</v>
          </cell>
        </row>
        <row r="5820">
          <cell r="C5820" t="str">
            <v>Plain Xenops</v>
          </cell>
          <cell r="D5820" t="str">
            <v>Xenops minutus</v>
          </cell>
          <cell r="E5820" t="str">
            <v>(Sparrman, 1788)</v>
          </cell>
          <cell r="F5820" t="str">
            <v>R</v>
          </cell>
          <cell r="G5820" t="str">
            <v>LC</v>
          </cell>
          <cell r="I5820" t="str">
            <v>Y</v>
          </cell>
          <cell r="P5820" t="str">
            <v>Y</v>
          </cell>
          <cell r="Q5820" t="str">
            <v>Y</v>
          </cell>
          <cell r="R5820" t="str">
            <v>Y</v>
          </cell>
        </row>
        <row r="5821">
          <cell r="C5821" t="str">
            <v>Streaked Xenops</v>
          </cell>
          <cell r="D5821" t="str">
            <v>Xenops rutilans</v>
          </cell>
          <cell r="E5821" t="str">
            <v>Temminck, 1821</v>
          </cell>
          <cell r="F5821" t="str">
            <v>R</v>
          </cell>
          <cell r="G5821" t="str">
            <v>LC</v>
          </cell>
          <cell r="I5821" t="str">
            <v>Y</v>
          </cell>
          <cell r="P5821" t="str">
            <v>Y</v>
          </cell>
          <cell r="Q5821" t="str">
            <v>Y</v>
          </cell>
          <cell r="R5821" t="str">
            <v>Y</v>
          </cell>
        </row>
        <row r="5822">
          <cell r="C5822" t="str">
            <v>Great Xenops</v>
          </cell>
          <cell r="D5822" t="str">
            <v>Megaxenops parnaguae</v>
          </cell>
          <cell r="E5822" t="str">
            <v>Reiser, 1905</v>
          </cell>
          <cell r="F5822" t="str">
            <v>R</v>
          </cell>
          <cell r="G5822" t="str">
            <v>LC</v>
          </cell>
          <cell r="P5822" t="str">
            <v>Y</v>
          </cell>
          <cell r="Q5822" t="str">
            <v>Y</v>
          </cell>
          <cell r="R5822" t="str">
            <v>Y</v>
          </cell>
        </row>
        <row r="5823">
          <cell r="C5823" t="str">
            <v>White-throated Treerunner</v>
          </cell>
          <cell r="D5823" t="str">
            <v>Pygarrhichas albogularis</v>
          </cell>
          <cell r="E5823" t="str">
            <v>(King, 1831)</v>
          </cell>
          <cell r="F5823" t="str">
            <v>R</v>
          </cell>
          <cell r="G5823" t="str">
            <v>LC</v>
          </cell>
          <cell r="P5823" t="str">
            <v>Y</v>
          </cell>
          <cell r="Q5823" t="str">
            <v>Y</v>
          </cell>
          <cell r="R5823" t="str">
            <v>Y</v>
          </cell>
        </row>
        <row r="5824">
          <cell r="C5824" t="str">
            <v>Tyrannine Woodcreeper</v>
          </cell>
          <cell r="D5824" t="str">
            <v>Dendrocincla tyrannina</v>
          </cell>
          <cell r="E5824" t="str">
            <v>(Lafresnaye, 1851)</v>
          </cell>
          <cell r="F5824" t="str">
            <v>R</v>
          </cell>
          <cell r="G5824" t="str">
            <v>LC</v>
          </cell>
          <cell r="P5824" t="str">
            <v>Y</v>
          </cell>
          <cell r="Q5824" t="str">
            <v>Y</v>
          </cell>
          <cell r="R5824" t="str">
            <v>Y</v>
          </cell>
        </row>
        <row r="5825">
          <cell r="D5825" t="str">
            <v>Dendrocincla turdina</v>
          </cell>
          <cell r="E5825" t="str">
            <v>(Lichtenstein, 1820)</v>
          </cell>
          <cell r="F5825" t="str">
            <v>NR</v>
          </cell>
          <cell r="G5825" t="str">
            <v>NR</v>
          </cell>
          <cell r="Q5825" t="str">
            <v>Y</v>
          </cell>
          <cell r="R5825" t="str">
            <v>Y</v>
          </cell>
          <cell r="X5825" t="str">
            <v>Dendrocincla fuliginosa and D. turdina (Sibley and Monroe 1990, 1993) have been lumped into D. fuliginosa following SACC (2005).</v>
          </cell>
        </row>
        <row r="5826">
          <cell r="D5826" t="str">
            <v>Dendrocincla fuliginosa</v>
          </cell>
          <cell r="E5826" t="str">
            <v>(Vieillot, 1818)</v>
          </cell>
          <cell r="F5826" t="str">
            <v>NR</v>
          </cell>
          <cell r="G5826" t="str">
            <v>NR</v>
          </cell>
          <cell r="Q5826" t="str">
            <v>Y</v>
          </cell>
          <cell r="R5826" t="str">
            <v>Y</v>
          </cell>
          <cell r="X5826" t="str">
            <v>Dendrocincla fuliginosa and D. turdina (Sibley and Monroe 1990, 1993) have been lumped into D. fuliginosa following SACC (2005).</v>
          </cell>
        </row>
        <row r="5827">
          <cell r="C5827" t="str">
            <v>Plain-brown Woodcreeper</v>
          </cell>
          <cell r="D5827" t="str">
            <v>Dendrocincla fuliginosa</v>
          </cell>
          <cell r="E5827" t="str">
            <v>(Vieillot, 1818)</v>
          </cell>
          <cell r="F5827" t="str">
            <v>R</v>
          </cell>
          <cell r="G5827" t="str">
            <v>LC</v>
          </cell>
          <cell r="I5827" t="str">
            <v>Y</v>
          </cell>
          <cell r="P5827" t="str">
            <v>Y</v>
          </cell>
          <cell r="X5827" t="str">
            <v>Dendrocincla fuliginosa and D. turdina (Sibley and Monroe 1990, 1993) have been lumped into D. fuliginosa following SACC (2005).</v>
          </cell>
        </row>
        <row r="5828">
          <cell r="C5828" t="str">
            <v>Tawny-winged Woodcreeper</v>
          </cell>
          <cell r="D5828" t="str">
            <v>Dendrocincla anabatina</v>
          </cell>
          <cell r="E5828" t="str">
            <v>Sclater, 1859</v>
          </cell>
          <cell r="F5828" t="str">
            <v>R</v>
          </cell>
          <cell r="G5828" t="str">
            <v>LC</v>
          </cell>
          <cell r="I5828" t="str">
            <v>Y</v>
          </cell>
          <cell r="Q5828" t="str">
            <v>Y</v>
          </cell>
          <cell r="R5828" t="str">
            <v>Y</v>
          </cell>
        </row>
        <row r="5829">
          <cell r="C5829" t="str">
            <v>White-chinned Woodcreeper</v>
          </cell>
          <cell r="D5829" t="str">
            <v>Dendrocincla merula</v>
          </cell>
          <cell r="E5829" t="str">
            <v>(Lichtenstein, 1820)</v>
          </cell>
          <cell r="F5829" t="str">
            <v>R</v>
          </cell>
          <cell r="G5829" t="str">
            <v>LC</v>
          </cell>
          <cell r="P5829" t="str">
            <v>Y</v>
          </cell>
          <cell r="Q5829" t="str">
            <v>Y</v>
          </cell>
          <cell r="R5829" t="str">
            <v>Y</v>
          </cell>
        </row>
        <row r="5830">
          <cell r="C5830" t="str">
            <v>Ruddy Woodcreeper</v>
          </cell>
          <cell r="D5830" t="str">
            <v>Dendrocincla homochroa</v>
          </cell>
          <cell r="E5830" t="str">
            <v>(Sclater, 1859)</v>
          </cell>
          <cell r="F5830" t="str">
            <v>R</v>
          </cell>
          <cell r="G5830" t="str">
            <v>LC</v>
          </cell>
          <cell r="I5830" t="str">
            <v>Y</v>
          </cell>
          <cell r="P5830" t="str">
            <v>Y</v>
          </cell>
          <cell r="Q5830" t="str">
            <v>Y</v>
          </cell>
          <cell r="R5830" t="str">
            <v>Y</v>
          </cell>
        </row>
        <row r="5831">
          <cell r="C5831" t="str">
            <v>Long-tailed Woodcreeper</v>
          </cell>
          <cell r="D5831" t="str">
            <v>Deconychura longicauda</v>
          </cell>
          <cell r="E5831" t="str">
            <v>(Pelzeln, 1868)</v>
          </cell>
          <cell r="F5831" t="str">
            <v>R</v>
          </cell>
          <cell r="G5831" t="str">
            <v>LC</v>
          </cell>
          <cell r="I5831" t="str">
            <v>Y</v>
          </cell>
          <cell r="P5831" t="str">
            <v>Y</v>
          </cell>
          <cell r="Q5831" t="str">
            <v>Y</v>
          </cell>
          <cell r="R5831" t="str">
            <v>Y</v>
          </cell>
        </row>
        <row r="5832">
          <cell r="C5832" t="str">
            <v>Spot-throated Woodcreeper</v>
          </cell>
          <cell r="D5832" t="str">
            <v>Deconychura stictolaema</v>
          </cell>
          <cell r="E5832" t="str">
            <v>(Pelzeln, 1868)</v>
          </cell>
          <cell r="F5832" t="str">
            <v>R</v>
          </cell>
          <cell r="G5832" t="str">
            <v>LC</v>
          </cell>
          <cell r="P5832" t="str">
            <v>Y</v>
          </cell>
          <cell r="Q5832" t="str">
            <v>Y</v>
          </cell>
          <cell r="R5832" t="str">
            <v>Y</v>
          </cell>
        </row>
        <row r="5833">
          <cell r="C5833" t="str">
            <v>Olivaceous Woodcreeper</v>
          </cell>
          <cell r="D5833" t="str">
            <v>Sittasomus griseicapillus</v>
          </cell>
          <cell r="E5833" t="str">
            <v>(Vieillot, 1818)</v>
          </cell>
          <cell r="F5833" t="str">
            <v>R</v>
          </cell>
          <cell r="G5833" t="str">
            <v>LC</v>
          </cell>
          <cell r="I5833" t="str">
            <v>Y</v>
          </cell>
          <cell r="P5833" t="str">
            <v>Y</v>
          </cell>
          <cell r="Q5833" t="str">
            <v>Y</v>
          </cell>
          <cell r="R5833" t="str">
            <v>Y</v>
          </cell>
        </row>
        <row r="5834">
          <cell r="C5834" t="str">
            <v>Wedge-billed Woodcreeper</v>
          </cell>
          <cell r="D5834" t="str">
            <v>Glyphorynchus spirurus</v>
          </cell>
          <cell r="E5834" t="str">
            <v>(Vieillot, 1819)</v>
          </cell>
          <cell r="F5834" t="str">
            <v>R</v>
          </cell>
          <cell r="G5834" t="str">
            <v>LC</v>
          </cell>
          <cell r="I5834" t="str">
            <v>Y</v>
          </cell>
          <cell r="P5834" t="str">
            <v>Y</v>
          </cell>
          <cell r="Q5834" t="str">
            <v>Y</v>
          </cell>
          <cell r="R5834" t="str">
            <v>Y</v>
          </cell>
        </row>
        <row r="5835">
          <cell r="C5835" t="str">
            <v>Scimitar-billed Woodcreeper</v>
          </cell>
          <cell r="D5835" t="str">
            <v>Drymornis bridgesii</v>
          </cell>
          <cell r="E5835" t="str">
            <v>(Eyton, 1849)</v>
          </cell>
          <cell r="F5835" t="str">
            <v>R</v>
          </cell>
          <cell r="G5835" t="str">
            <v>LC</v>
          </cell>
          <cell r="P5835" t="str">
            <v>Y</v>
          </cell>
          <cell r="Q5835" t="str">
            <v>Y</v>
          </cell>
          <cell r="R5835" t="str">
            <v>Y</v>
          </cell>
        </row>
        <row r="5836">
          <cell r="C5836" t="str">
            <v>Long-billed Woodcreeper</v>
          </cell>
          <cell r="D5836" t="str">
            <v>Nasica longirostris</v>
          </cell>
          <cell r="E5836" t="str">
            <v>(Vieillot, 1818)</v>
          </cell>
          <cell r="F5836" t="str">
            <v>R</v>
          </cell>
          <cell r="G5836" t="str">
            <v>LC</v>
          </cell>
          <cell r="P5836" t="str">
            <v>Y</v>
          </cell>
          <cell r="Q5836" t="str">
            <v>Y</v>
          </cell>
          <cell r="R5836" t="str">
            <v>Y</v>
          </cell>
        </row>
        <row r="5837">
          <cell r="C5837" t="str">
            <v>Cinnamon-throated Woodcreeper</v>
          </cell>
          <cell r="D5837" t="str">
            <v>Dendrexetastes rufigula</v>
          </cell>
          <cell r="E5837" t="str">
            <v>(Lesson, 1844)</v>
          </cell>
          <cell r="F5837" t="str">
            <v>R</v>
          </cell>
          <cell r="G5837" t="str">
            <v>LC</v>
          </cell>
          <cell r="P5837" t="str">
            <v>Y</v>
          </cell>
          <cell r="Q5837" t="str">
            <v>Y</v>
          </cell>
          <cell r="R5837" t="str">
            <v>Y</v>
          </cell>
        </row>
        <row r="5838">
          <cell r="C5838" t="str">
            <v>Bar-bellied Woodcreeper</v>
          </cell>
          <cell r="D5838" t="str">
            <v>Hylexetastes stresemanni</v>
          </cell>
          <cell r="E5838" t="str">
            <v>Snethlage, 1925</v>
          </cell>
          <cell r="F5838" t="str">
            <v>R</v>
          </cell>
          <cell r="G5838" t="str">
            <v>LC</v>
          </cell>
          <cell r="P5838" t="str">
            <v>Y</v>
          </cell>
          <cell r="Q5838" t="str">
            <v>Y</v>
          </cell>
          <cell r="R5838" t="str">
            <v>Y</v>
          </cell>
        </row>
        <row r="5839">
          <cell r="D5839" t="str">
            <v>Hylexetastes perrotii</v>
          </cell>
          <cell r="E5839" t="str">
            <v>(Lsfresnaye, 1844)</v>
          </cell>
          <cell r="F5839" t="str">
            <v>NR</v>
          </cell>
          <cell r="G5839" t="str">
            <v>NR</v>
          </cell>
          <cell r="P5839" t="str">
            <v>Y</v>
          </cell>
          <cell r="Q5839" t="str">
            <v>Y</v>
          </cell>
          <cell r="R5839" t="str">
            <v>Y</v>
          </cell>
          <cell r="X5839" t="str">
            <v>Hylexetastes perrotii (Sibley and Monroe 1990, 1993) has been split into H. perrotii and H. uniformis following Ridgely and Tudor (1994), contra SACC (2005), pending the outcome of investigation into the taxonomy of this form by SACC.</v>
          </cell>
        </row>
        <row r="5840">
          <cell r="C5840" t="str">
            <v>Red-billed Woodcreeper</v>
          </cell>
          <cell r="D5840" t="str">
            <v>Hylexetastes perrotii</v>
          </cell>
          <cell r="E5840" t="str">
            <v>(Lsfresnaye, 1844)</v>
          </cell>
          <cell r="F5840" t="str">
            <v>R</v>
          </cell>
          <cell r="G5840" t="str">
            <v>LC</v>
          </cell>
          <cell r="T5840" t="str">
            <v>Y</v>
          </cell>
          <cell r="U5840" t="str">
            <v>Ridgely and Tudor (1994)</v>
          </cell>
          <cell r="X5840" t="str">
            <v>Hylexetastes perrotii (Sibley and Monroe 1990, 1993) has been split into H. perrotii and H. uniformis following Ridgely and Tudor (1994), contra SACC (2005), pending the outcome of investigation into the taxonomy of this form by SACC.</v>
          </cell>
        </row>
        <row r="5841">
          <cell r="C5841" t="str">
            <v>Uniform Woodcreeper</v>
          </cell>
          <cell r="D5841" t="str">
            <v>Hylexetastes uniformis</v>
          </cell>
          <cell r="E5841" t="str">
            <v>Hellmayr, 1909</v>
          </cell>
          <cell r="F5841" t="str">
            <v>R</v>
          </cell>
          <cell r="G5841" t="str">
            <v>LC</v>
          </cell>
          <cell r="T5841" t="str">
            <v>Y</v>
          </cell>
          <cell r="U5841" t="str">
            <v>Ridgely and Tudor (1994)</v>
          </cell>
          <cell r="X5841" t="str">
            <v>Hylexetastes perrotii (Sibley and Monroe 1990, 1993) has been split into H. perrotii and H. uniformis following Ridgely and Tudor (1994), contra SACC (2005), pending the outcome of investigation into the taxonomy of this form by SACC.</v>
          </cell>
        </row>
        <row r="5842">
          <cell r="C5842" t="str">
            <v>Mato Grosso Woodcreeper</v>
          </cell>
          <cell r="D5842" t="str">
            <v>Hylexetastes brigidai</v>
          </cell>
          <cell r="E5842" t="str">
            <v>da Silva, Novaes &amp; Oren, 1995</v>
          </cell>
          <cell r="F5842" t="str">
            <v>R</v>
          </cell>
          <cell r="G5842" t="str">
            <v>LC</v>
          </cell>
          <cell r="T5842" t="str">
            <v>Y</v>
          </cell>
          <cell r="U5842" t="str">
            <v>da Silva et al. (1995)</v>
          </cell>
          <cell r="X5842" t="str">
            <v>Hylexetastes brigidai, described as new to science by da Silva et al. (1995), is recognised as a species contra SACC (2006), pending the outcome of investigation into the taxonomy of this taxon by SACC.</v>
          </cell>
        </row>
        <row r="5843">
          <cell r="C5843" t="str">
            <v>Strong-billed Woodcreeper</v>
          </cell>
          <cell r="D5843" t="str">
            <v>Xiphocolaptes promeropirhynchus</v>
          </cell>
          <cell r="E5843" t="str">
            <v>(Lesson, 1840)</v>
          </cell>
          <cell r="F5843" t="str">
            <v>R</v>
          </cell>
          <cell r="G5843" t="str">
            <v>LC</v>
          </cell>
          <cell r="I5843" t="str">
            <v>Y</v>
          </cell>
          <cell r="P5843" t="str">
            <v>Y</v>
          </cell>
          <cell r="Q5843" t="str">
            <v>Y</v>
          </cell>
          <cell r="R5843" t="str">
            <v>Y</v>
          </cell>
          <cell r="X5843" t="str">
            <v>Xiphocolaptes promeropirhynchus (Sibley and Monroe 1990, 1993) was provisionally split into X. promeropirhynchus and X. orenocensis by Stotz et al. (1996) but this treatment has not been adopted, following SACC (2005).</v>
          </cell>
        </row>
        <row r="5844">
          <cell r="D5844" t="str">
            <v>Xiphocolaptes orenocensis</v>
          </cell>
          <cell r="E5844" t="str">
            <v>Berlepsch &amp; Hartlet, 1902</v>
          </cell>
          <cell r="F5844" t="str">
            <v>NR</v>
          </cell>
          <cell r="G5844" t="str">
            <v>NR</v>
          </cell>
          <cell r="R5844" t="str">
            <v>Y</v>
          </cell>
          <cell r="X5844" t="str">
            <v>Xiphocolaptes promeropirhynchus (Sibley and Monroe 1990, 1993) was provisionally split into X. promeropirhynchus and X. orenocensis by Stotz et al. (1996) but this treatment has not been adopted, following SACC (2005).</v>
          </cell>
        </row>
        <row r="5845">
          <cell r="C5845" t="str">
            <v>White-throated Woodcreeper</v>
          </cell>
          <cell r="D5845" t="str">
            <v>Xiphocolaptes albicollis</v>
          </cell>
          <cell r="E5845" t="str">
            <v>(Vieillot, 1818)</v>
          </cell>
          <cell r="F5845" t="str">
            <v>R</v>
          </cell>
          <cell r="G5845" t="str">
            <v>LC</v>
          </cell>
          <cell r="P5845" t="str">
            <v>Y</v>
          </cell>
          <cell r="Q5845" t="str">
            <v>Y</v>
          </cell>
          <cell r="R5845" t="str">
            <v>Y</v>
          </cell>
        </row>
        <row r="5846">
          <cell r="C5846" t="str">
            <v>Moustached Woodcreeper</v>
          </cell>
          <cell r="D5846" t="str">
            <v>Xiphocolaptes falcirostris</v>
          </cell>
          <cell r="E5846" t="str">
            <v>(Spix, 1824)</v>
          </cell>
          <cell r="F5846" t="str">
            <v>R</v>
          </cell>
          <cell r="G5846" t="str">
            <v>VU</v>
          </cell>
          <cell r="P5846" t="str">
            <v>Y</v>
          </cell>
          <cell r="Q5846" t="str">
            <v>Y</v>
          </cell>
          <cell r="R5846" t="str">
            <v>Y</v>
          </cell>
          <cell r="X5846" t="str">
            <v>Xiphocolaptes falcirostris (Sibley and Monroe 1990, 1993) was provisionally split into X. falcirostris and X. franciscanus by Stotz et al. (1996) but this treatment has not been adopted, following SACC (2005).</v>
          </cell>
        </row>
        <row r="5847">
          <cell r="D5847" t="str">
            <v>Xiphocolaptes franciscanus</v>
          </cell>
          <cell r="E5847" t="str">
            <v>E. Snethlage, 1927</v>
          </cell>
          <cell r="F5847" t="str">
            <v>NR</v>
          </cell>
          <cell r="G5847" t="str">
            <v>NR</v>
          </cell>
          <cell r="R5847" t="str">
            <v>Y</v>
          </cell>
          <cell r="X5847" t="str">
            <v>Xiphocolaptes falcirostris (Sibley and Monroe 1990, 1993) was provisionally split into X. falcirostris and X. franciscanus by Stotz et al. (1996) but this treatment has not been adopted, following SACC (2005).</v>
          </cell>
        </row>
        <row r="5848">
          <cell r="C5848" t="str">
            <v>Great Rufous Woodcreeper</v>
          </cell>
          <cell r="D5848" t="str">
            <v>Xiphocolaptes major</v>
          </cell>
          <cell r="E5848" t="str">
            <v>(Vieillot, 1818)</v>
          </cell>
          <cell r="F5848" t="str">
            <v>R</v>
          </cell>
          <cell r="G5848" t="str">
            <v>LC</v>
          </cell>
          <cell r="P5848" t="str">
            <v>Y</v>
          </cell>
          <cell r="Q5848" t="str">
            <v>Y</v>
          </cell>
          <cell r="R5848" t="str">
            <v>Y</v>
          </cell>
        </row>
        <row r="5849">
          <cell r="D5849" t="str">
            <v>Dendrocolaptes certhia</v>
          </cell>
          <cell r="E5849" t="str">
            <v>(Boddaert, 1783)</v>
          </cell>
          <cell r="F5849" t="str">
            <v>NR</v>
          </cell>
          <cell r="G5849" t="str">
            <v>NR</v>
          </cell>
          <cell r="Q5849" t="str">
            <v>Y</v>
          </cell>
          <cell r="R5849" t="str">
            <v>Y</v>
          </cell>
          <cell r="X5849" t="str">
            <v xml:space="preserve">Dendrocolaptes certhia (Sibley and Monroe 1990, 1993) has been split into D. certhia and D. sanctithomae following SACC (2005). </v>
          </cell>
        </row>
        <row r="5850">
          <cell r="C5850" t="str">
            <v>Amazonian Barred Woodcreeper</v>
          </cell>
          <cell r="D5850" t="str">
            <v>Dendrocolaptes certhia</v>
          </cell>
          <cell r="E5850" t="str">
            <v>(Boddaert, 1783)</v>
          </cell>
          <cell r="F5850" t="str">
            <v>R</v>
          </cell>
          <cell r="G5850" t="str">
            <v>LC</v>
          </cell>
          <cell r="P5850" t="str">
            <v>Y</v>
          </cell>
          <cell r="W5850" t="str">
            <v>Amazonian Barred-Woodcreeper (9)</v>
          </cell>
          <cell r="X5850" t="str">
            <v>Dendrocolaptes certhia (Sibley and Monroe 1990, 1993) has been split into D. certhia and D. sanctithomae following SACC (2005). Dendrocolaptes concolor, provisionally split from D. certhia by Stotz et al. (1996), has been lumped with D. certhia following SACC (2005).</v>
          </cell>
        </row>
        <row r="5851">
          <cell r="C5851" t="str">
            <v>Northern Barred Woodcreeper</v>
          </cell>
          <cell r="D5851" t="str">
            <v>Dendrocolaptes sanctithomae</v>
          </cell>
          <cell r="E5851" t="str">
            <v>(Lafresnaye, 1852)</v>
          </cell>
          <cell r="F5851" t="str">
            <v>R</v>
          </cell>
          <cell r="G5851" t="str">
            <v>LC</v>
          </cell>
          <cell r="I5851" t="str">
            <v>Y</v>
          </cell>
          <cell r="P5851" t="str">
            <v>Y</v>
          </cell>
          <cell r="W5851" t="str">
            <v>Northern Barred-Woodcreeper (2); Northern Barred-Woodcreeper (9)</v>
          </cell>
          <cell r="X5851" t="str">
            <v xml:space="preserve">Dendrocolaptes certhia (Sibley and Monroe 1990, 1993) has been split into D. certhia and D. sanctithomae following SACC (2005). </v>
          </cell>
        </row>
        <row r="5852">
          <cell r="D5852" t="str">
            <v>Dendrocolaptes concolor</v>
          </cell>
          <cell r="E5852" t="str">
            <v>Pelzeln, 1868</v>
          </cell>
          <cell r="F5852" t="str">
            <v>NR</v>
          </cell>
          <cell r="G5852" t="str">
            <v>NR</v>
          </cell>
          <cell r="R5852" t="str">
            <v>Y</v>
          </cell>
          <cell r="X5852" t="str">
            <v>Dendrocolaptes certhia (Sibley and Monroe 1990, 1993) has been split into D. certhia and D. sanctithomae following SACC (2005). D. concolor, provisionally split from D. certhia by Stotz et al. (1996), has been lumped with D. certhia following SACC (2005).</v>
          </cell>
        </row>
        <row r="5853">
          <cell r="C5853" t="str">
            <v>Hoffmanns's Woodcreeper</v>
          </cell>
          <cell r="D5853" t="str">
            <v>Dendrocolaptes hoffmannsi</v>
          </cell>
          <cell r="E5853" t="str">
            <v>Hellmayr, 1909</v>
          </cell>
          <cell r="F5853" t="str">
            <v>R</v>
          </cell>
          <cell r="G5853" t="str">
            <v>LC</v>
          </cell>
          <cell r="P5853" t="str">
            <v>Y</v>
          </cell>
          <cell r="Q5853" t="str">
            <v>Y</v>
          </cell>
          <cell r="R5853" t="str">
            <v>Y</v>
          </cell>
          <cell r="W5853" t="str">
            <v>Hoffman's Woodcreeper (15)</v>
          </cell>
        </row>
        <row r="5854">
          <cell r="C5854" t="str">
            <v>Black-banded Woodcreeper</v>
          </cell>
          <cell r="D5854" t="str">
            <v>Dendrocolaptes picumnus</v>
          </cell>
          <cell r="E5854" t="str">
            <v>Lichtenstein, 1820</v>
          </cell>
          <cell r="F5854" t="str">
            <v>R</v>
          </cell>
          <cell r="G5854" t="str">
            <v>LC</v>
          </cell>
          <cell r="I5854" t="str">
            <v>Y</v>
          </cell>
          <cell r="P5854" t="str">
            <v>Y</v>
          </cell>
          <cell r="Q5854" t="str">
            <v>Y</v>
          </cell>
          <cell r="R5854" t="str">
            <v>Y</v>
          </cell>
        </row>
        <row r="5855">
          <cell r="C5855" t="str">
            <v>Planalto Woodcreeper</v>
          </cell>
          <cell r="D5855" t="str">
            <v>Dendrocolaptes platyrostris</v>
          </cell>
          <cell r="E5855" t="str">
            <v>Spix, 1824</v>
          </cell>
          <cell r="F5855" t="str">
            <v>R</v>
          </cell>
          <cell r="G5855" t="str">
            <v>LC</v>
          </cell>
          <cell r="P5855" t="str">
            <v>Y</v>
          </cell>
          <cell r="Q5855" t="str">
            <v>Y</v>
          </cell>
          <cell r="R5855" t="str">
            <v>Y</v>
          </cell>
        </row>
        <row r="5856">
          <cell r="C5856" t="str">
            <v>Straight-billed Woodcreeper</v>
          </cell>
          <cell r="D5856" t="str">
            <v>Dendroplex picus</v>
          </cell>
          <cell r="E5856" t="str">
            <v>(Gmelin, 1788)</v>
          </cell>
          <cell r="F5856" t="str">
            <v>R</v>
          </cell>
          <cell r="G5856" t="str">
            <v>LC</v>
          </cell>
          <cell r="I5856" t="str">
            <v>Y</v>
          </cell>
          <cell r="P5856" t="str">
            <v>Y</v>
          </cell>
          <cell r="Q5856" t="str">
            <v>Y</v>
          </cell>
          <cell r="R5856" t="str">
            <v>Y</v>
          </cell>
          <cell r="V5856" t="str">
            <v>Xiphorhynchus picus (2); Xiphorhynchus picus (10); Xiphorhynchus picus (11)</v>
          </cell>
          <cell r="X5856" t="str">
            <v>Use of the genus Dendroplex follows SACC (2007) contra AOU (1998 + supplements).</v>
          </cell>
        </row>
        <row r="5857">
          <cell r="C5857" t="str">
            <v>Zimmer's Woodcreeper</v>
          </cell>
          <cell r="D5857" t="str">
            <v>Dendroplex kienerii</v>
          </cell>
          <cell r="E5857" t="str">
            <v>(Zimmer, 1934)</v>
          </cell>
          <cell r="F5857" t="str">
            <v>R</v>
          </cell>
          <cell r="G5857" t="str">
            <v>LC</v>
          </cell>
          <cell r="P5857" t="str">
            <v>Y</v>
          </cell>
          <cell r="Q5857" t="str">
            <v>Y</v>
          </cell>
          <cell r="R5857" t="str">
            <v>Y</v>
          </cell>
          <cell r="V5857" t="str">
            <v>Xiphorhynchus necopinus (10); Xiphorhynchus necopinus (11)</v>
          </cell>
          <cell r="X5857" t="str">
            <v>Use of the specific name kienerii follows SACC (2005). Use of the genus Dendroplex follows SACC (2007) contra AOU (1998 + supplements).</v>
          </cell>
        </row>
        <row r="5858">
          <cell r="C5858" t="str">
            <v>Striped Woodcreeper</v>
          </cell>
          <cell r="D5858" t="str">
            <v>Xiphorhynchus obsoletus</v>
          </cell>
          <cell r="E5858" t="str">
            <v>(Lichtenstein, 1820)</v>
          </cell>
          <cell r="F5858" t="str">
            <v>R</v>
          </cell>
          <cell r="G5858" t="str">
            <v>LC</v>
          </cell>
          <cell r="P5858" t="str">
            <v>Y</v>
          </cell>
          <cell r="Q5858" t="str">
            <v>Y</v>
          </cell>
          <cell r="R5858" t="str">
            <v>Y</v>
          </cell>
        </row>
        <row r="5859">
          <cell r="C5859" t="str">
            <v>Lesser Woodcreeper</v>
          </cell>
          <cell r="D5859" t="str">
            <v>Xiphorhynchus fuscus</v>
          </cell>
          <cell r="E5859" t="str">
            <v>(Vieillot, 1818)</v>
          </cell>
          <cell r="F5859" t="str">
            <v>R</v>
          </cell>
          <cell r="G5859" t="str">
            <v>LC</v>
          </cell>
          <cell r="P5859" t="str">
            <v>Y</v>
          </cell>
          <cell r="Q5859" t="str">
            <v>Y</v>
          </cell>
          <cell r="R5859" t="str">
            <v>Y</v>
          </cell>
          <cell r="V5859" t="str">
            <v>Lepidocolaptes fuscus (10); Lepidocolaptes fuscus (11)</v>
          </cell>
        </row>
        <row r="5860">
          <cell r="C5860" t="str">
            <v>Ocellated Woodcreeper</v>
          </cell>
          <cell r="D5860" t="str">
            <v>Xiphorhynchus ocellatus</v>
          </cell>
          <cell r="E5860" t="str">
            <v>(Spix, 1824)</v>
          </cell>
          <cell r="F5860" t="str">
            <v>R</v>
          </cell>
          <cell r="G5860" t="str">
            <v>LC</v>
          </cell>
          <cell r="P5860" t="str">
            <v>Y</v>
          </cell>
          <cell r="Q5860" t="str">
            <v>Y</v>
          </cell>
          <cell r="R5860" t="str">
            <v>Y</v>
          </cell>
        </row>
        <row r="5861">
          <cell r="C5861" t="str">
            <v>Spix's Woodcreeper</v>
          </cell>
          <cell r="D5861" t="str">
            <v>Xiphorhynchus spixii</v>
          </cell>
          <cell r="E5861" t="str">
            <v>(Lesson, 1830)</v>
          </cell>
          <cell r="F5861" t="str">
            <v>R</v>
          </cell>
          <cell r="G5861" t="str">
            <v>LC</v>
          </cell>
          <cell r="P5861" t="str">
            <v>Y</v>
          </cell>
          <cell r="Q5861" t="str">
            <v>Y</v>
          </cell>
          <cell r="R5861" t="str">
            <v>Y</v>
          </cell>
        </row>
        <row r="5862">
          <cell r="C5862" t="str">
            <v>Elegant Woodcreeper</v>
          </cell>
          <cell r="D5862" t="str">
            <v>Xiphorhynchus elegans</v>
          </cell>
          <cell r="E5862" t="str">
            <v>(Pelzeln, 1868)</v>
          </cell>
          <cell r="F5862" t="str">
            <v>R</v>
          </cell>
          <cell r="G5862" t="str">
            <v>LC</v>
          </cell>
          <cell r="P5862" t="str">
            <v>Y</v>
          </cell>
          <cell r="Q5862" t="str">
            <v>Y</v>
          </cell>
          <cell r="R5862" t="str">
            <v>Y</v>
          </cell>
        </row>
        <row r="5863">
          <cell r="C5863" t="str">
            <v>Chestnut-rumped Woodcreeper</v>
          </cell>
          <cell r="D5863" t="str">
            <v>Xiphorhynchus pardalotus</v>
          </cell>
          <cell r="E5863" t="str">
            <v>(Vieillot, 1818)</v>
          </cell>
          <cell r="F5863" t="str">
            <v>R</v>
          </cell>
          <cell r="G5863" t="str">
            <v>LC</v>
          </cell>
          <cell r="P5863" t="str">
            <v>Y</v>
          </cell>
          <cell r="Q5863" t="str">
            <v>Y</v>
          </cell>
          <cell r="R5863" t="str">
            <v>Y</v>
          </cell>
        </row>
        <row r="5864">
          <cell r="D5864" t="str">
            <v>Xiphorhynchus guttatus</v>
          </cell>
          <cell r="E5864" t="str">
            <v>(Lichtenstein, 1820)</v>
          </cell>
          <cell r="F5864" t="str">
            <v>NR</v>
          </cell>
          <cell r="G5864" t="str">
            <v>NR</v>
          </cell>
          <cell r="Q5864" t="str">
            <v>Y</v>
          </cell>
          <cell r="R5864" t="str">
            <v>Y</v>
          </cell>
          <cell r="X5864" t="str">
            <v>Xiphorhynchus guttatus (Sibley and Monroe 1990, 1993) was split into X. susurrans and X. guttatus following AOU (1998); X. eytoni (Sibley and Monroe 1990, 1993) is now lumped with X. guttatus following SACC (2005), who also recognise X. susurrans.</v>
          </cell>
        </row>
        <row r="5865">
          <cell r="D5865" t="str">
            <v>Xiphorhynchus guttatus</v>
          </cell>
          <cell r="E5865" t="str">
            <v>(Lichtenstein, 1820)</v>
          </cell>
          <cell r="F5865" t="str">
            <v>NR</v>
          </cell>
          <cell r="G5865" t="str">
            <v>NR</v>
          </cell>
          <cell r="T5865" t="str">
            <v>Y</v>
          </cell>
          <cell r="U5865" t="str">
            <v>AOU (1998)</v>
          </cell>
          <cell r="X5865" t="str">
            <v>Xiphorhynchus guttatus (Sibley and Monroe 1990, 1993) was split into X. susurrans and X. guttatus following AOU (1998); X. eytoni (Sibley and Monroe 1990, 1993) is now lumped with X. guttatus following SACC (2005), who also recognise X. susurrans.</v>
          </cell>
        </row>
        <row r="5866">
          <cell r="C5866" t="str">
            <v>Buff-throated Woodcreeper</v>
          </cell>
          <cell r="D5866" t="str">
            <v>Xiphorhynchus guttatus</v>
          </cell>
          <cell r="E5866" t="str">
            <v>(Lichtenstein, 1820)</v>
          </cell>
          <cell r="F5866" t="str">
            <v>R</v>
          </cell>
          <cell r="G5866" t="str">
            <v>LC</v>
          </cell>
          <cell r="P5866" t="str">
            <v>Y</v>
          </cell>
          <cell r="X5866" t="str">
            <v>Xiphorhynchus guttatus (Sibley and Monroe 1990, 1993) was split into X. susurrans and X. guttatus following AOU (1998); X. eytoni (Sibley and Monroe 1990, 1993) is now lumped with X. guttatus following SACC (2005), who also recognise X. susurrans.</v>
          </cell>
        </row>
        <row r="5867">
          <cell r="D5867" t="str">
            <v>Xiphorhynchus eytoni</v>
          </cell>
          <cell r="E5867" t="str">
            <v>(Sclater, 1854)</v>
          </cell>
          <cell r="F5867" t="str">
            <v>NR</v>
          </cell>
          <cell r="G5867" t="str">
            <v>NR</v>
          </cell>
          <cell r="Q5867" t="str">
            <v>Y</v>
          </cell>
          <cell r="R5867" t="str">
            <v>Y</v>
          </cell>
          <cell r="X5867" t="str">
            <v>Xiphorhynchus guttatus (Sibley and Monroe 1990, 1993) was split into X. susurrans and X. guttatus following AOU (1998); X. eytoni (Sibley and Monroe 1990, 1993) is now lumped with X. guttatus following SACC (2005), who also recognise X. susurrans.</v>
          </cell>
        </row>
        <row r="5868">
          <cell r="C5868" t="str">
            <v>Cocoa Woodcreeper</v>
          </cell>
          <cell r="D5868" t="str">
            <v>Xiphorhynchus susurrans</v>
          </cell>
          <cell r="E5868" t="str">
            <v>(Jardine, 1847)</v>
          </cell>
          <cell r="F5868" t="str">
            <v>R</v>
          </cell>
          <cell r="G5868" t="str">
            <v>LC</v>
          </cell>
          <cell r="I5868" t="str">
            <v>Y</v>
          </cell>
          <cell r="P5868" t="str">
            <v>Y</v>
          </cell>
          <cell r="X5868" t="str">
            <v>Xiphorhynchus guttatus (Sibley and Monroe 1990, 1993) was split into X. susurrans and X. guttatus following AOU (1998); X. eytoni (Sibley and Monroe 1990, 1993) is now lumped with X. guttatus following SACC (2005), who also recognise X. susurrans.</v>
          </cell>
        </row>
        <row r="5869">
          <cell r="C5869" t="str">
            <v>Ivory-billed Woodcreeper</v>
          </cell>
          <cell r="D5869" t="str">
            <v>Xiphorhynchus flavigaster</v>
          </cell>
          <cell r="E5869" t="str">
            <v>Swainson, 1827</v>
          </cell>
          <cell r="F5869" t="str">
            <v>R</v>
          </cell>
          <cell r="G5869" t="str">
            <v>LC</v>
          </cell>
          <cell r="I5869" t="str">
            <v>Y</v>
          </cell>
          <cell r="Q5869" t="str">
            <v>Y</v>
          </cell>
          <cell r="R5869" t="str">
            <v>Y</v>
          </cell>
          <cell r="W5869" t="str">
            <v>Ivory-billed Woodcreeper. (2)</v>
          </cell>
        </row>
        <row r="5870">
          <cell r="C5870" t="str">
            <v>Black-striped Woodcreeper</v>
          </cell>
          <cell r="D5870" t="str">
            <v>Xiphorhynchus lachrymosus</v>
          </cell>
          <cell r="E5870" t="str">
            <v>(Lawrence, 1862)</v>
          </cell>
          <cell r="F5870" t="str">
            <v>R</v>
          </cell>
          <cell r="G5870" t="str">
            <v>LC</v>
          </cell>
          <cell r="I5870" t="str">
            <v>Y</v>
          </cell>
          <cell r="P5870" t="str">
            <v>Y</v>
          </cell>
          <cell r="Q5870" t="str">
            <v>Y</v>
          </cell>
          <cell r="R5870" t="str">
            <v>Y</v>
          </cell>
        </row>
        <row r="5871">
          <cell r="C5871" t="str">
            <v>Spotted Woodcreeper</v>
          </cell>
          <cell r="D5871" t="str">
            <v>Xiphorhynchus erythropygius</v>
          </cell>
          <cell r="E5871" t="str">
            <v>(Sclater, 1859)</v>
          </cell>
          <cell r="F5871" t="str">
            <v>R</v>
          </cell>
          <cell r="G5871" t="str">
            <v>LC</v>
          </cell>
          <cell r="I5871" t="str">
            <v>Y</v>
          </cell>
          <cell r="P5871" t="str">
            <v>Y</v>
          </cell>
          <cell r="Q5871" t="str">
            <v>Y</v>
          </cell>
          <cell r="R5871" t="str">
            <v>Y</v>
          </cell>
        </row>
        <row r="5872">
          <cell r="C5872" t="str">
            <v>Olive-backed Woodcreeper</v>
          </cell>
          <cell r="D5872" t="str">
            <v>Xiphorhynchus triangularis</v>
          </cell>
          <cell r="E5872" t="str">
            <v>(Lafresnaye, 1842)</v>
          </cell>
          <cell r="F5872" t="str">
            <v>R</v>
          </cell>
          <cell r="G5872" t="str">
            <v>LC</v>
          </cell>
          <cell r="P5872" t="str">
            <v>Y</v>
          </cell>
          <cell r="Q5872" t="str">
            <v>Y</v>
          </cell>
          <cell r="R5872" t="str">
            <v>Y</v>
          </cell>
        </row>
        <row r="5873">
          <cell r="C5873" t="str">
            <v>White-striped Woodcreeper</v>
          </cell>
          <cell r="D5873" t="str">
            <v>Lepidocolaptes leucogaster</v>
          </cell>
          <cell r="E5873" t="str">
            <v>(Swainson, 1827)</v>
          </cell>
          <cell r="F5873" t="str">
            <v>R</v>
          </cell>
          <cell r="G5873" t="str">
            <v>LC</v>
          </cell>
          <cell r="I5873" t="str">
            <v>Y</v>
          </cell>
          <cell r="Q5873" t="str">
            <v>Y</v>
          </cell>
          <cell r="R5873" t="str">
            <v>Y</v>
          </cell>
        </row>
        <row r="5874">
          <cell r="C5874" t="str">
            <v>Streak-headed Woodcreeper</v>
          </cell>
          <cell r="D5874" t="str">
            <v>Lepidocolaptes souleyetii</v>
          </cell>
          <cell r="E5874" t="str">
            <v>(Des Murs, 1849)</v>
          </cell>
          <cell r="F5874" t="str">
            <v>R</v>
          </cell>
          <cell r="G5874" t="str">
            <v>LC</v>
          </cell>
          <cell r="I5874" t="str">
            <v>Y</v>
          </cell>
          <cell r="P5874" t="str">
            <v>Y</v>
          </cell>
          <cell r="Q5874" t="str">
            <v>Y</v>
          </cell>
          <cell r="R5874" t="str">
            <v>Y</v>
          </cell>
        </row>
        <row r="5875">
          <cell r="C5875" t="str">
            <v>Narrow-billed Woodcreeper</v>
          </cell>
          <cell r="D5875" t="str">
            <v>Lepidocolaptes angustirostris</v>
          </cell>
          <cell r="E5875" t="str">
            <v>(Vieillot, 1818)</v>
          </cell>
          <cell r="F5875" t="str">
            <v>R</v>
          </cell>
          <cell r="G5875" t="str">
            <v>LC</v>
          </cell>
          <cell r="P5875" t="str">
            <v>Y</v>
          </cell>
          <cell r="Q5875" t="str">
            <v>Y</v>
          </cell>
          <cell r="R5875" t="str">
            <v>Y</v>
          </cell>
        </row>
        <row r="5876">
          <cell r="D5876" t="str">
            <v>Lepidocolaptes affinis</v>
          </cell>
          <cell r="E5876" t="str">
            <v>(Lafresnaye, 1839)</v>
          </cell>
          <cell r="F5876" t="str">
            <v>NR</v>
          </cell>
          <cell r="G5876" t="str">
            <v>NR</v>
          </cell>
          <cell r="Q5876" t="str">
            <v>Y</v>
          </cell>
          <cell r="R5876" t="str">
            <v>Y</v>
          </cell>
          <cell r="X5876" t="str">
            <v>Lepidocolaptes affinis (Sibley and Monroe 1990, 1993) has been split into L. affinis and L. lacrymiger following SACC (2005).</v>
          </cell>
        </row>
        <row r="5877">
          <cell r="C5877" t="str">
            <v>Spot-crowned Woodcreeper</v>
          </cell>
          <cell r="D5877" t="str">
            <v>Lepidocolaptes affinis</v>
          </cell>
          <cell r="E5877" t="str">
            <v>(Lafresnaye, 1839)</v>
          </cell>
          <cell r="F5877" t="str">
            <v>R</v>
          </cell>
          <cell r="G5877" t="str">
            <v>LC</v>
          </cell>
          <cell r="I5877" t="str">
            <v>Y</v>
          </cell>
          <cell r="X5877" t="str">
            <v>Lepidocolaptes affinis (Sibley and Monroe 1990, 1993) has been split into L. affinis and L. lacrymiger following SACC (2005).</v>
          </cell>
        </row>
        <row r="5878">
          <cell r="C5878" t="str">
            <v>Montane Woodcreeper</v>
          </cell>
          <cell r="D5878" t="str">
            <v>Lepidocolaptes lacrymiger</v>
          </cell>
          <cell r="E5878" t="str">
            <v>(Des Murs, 1849)</v>
          </cell>
          <cell r="F5878" t="str">
            <v>R</v>
          </cell>
          <cell r="G5878" t="str">
            <v>LC</v>
          </cell>
          <cell r="P5878" t="str">
            <v>Y</v>
          </cell>
          <cell r="W5878" t="str">
            <v>Montane Woodcreeper  (9)</v>
          </cell>
          <cell r="X5878" t="str">
            <v>Lepidocolaptes affinis (Sibley and Monroe 1990, 1993) has been split into L. affinis and L. lacrymiger following SACC (2005).</v>
          </cell>
        </row>
        <row r="5879">
          <cell r="D5879" t="str">
            <v>Lepidocolaptes squamatus</v>
          </cell>
          <cell r="E5879" t="str">
            <v>(Lichtenstein, 1822)</v>
          </cell>
          <cell r="F5879" t="str">
            <v>NR</v>
          </cell>
          <cell r="G5879" t="str">
            <v>NR</v>
          </cell>
          <cell r="Q5879" t="str">
            <v>Y</v>
          </cell>
          <cell r="R5879" t="str">
            <v>Y</v>
          </cell>
          <cell r="X5879" t="str">
            <v>Lepidocolaptes squamatus (Sibley and Monroe 1990, 1993) has been split into L. squamatus and L. falcinellus following SACC (2005).</v>
          </cell>
        </row>
        <row r="5880">
          <cell r="C5880" t="str">
            <v>Scaled Woodcreeper</v>
          </cell>
          <cell r="D5880" t="str">
            <v>Lepidocolaptes squamatus</v>
          </cell>
          <cell r="E5880" t="str">
            <v>(Lichtenstein, 1822)</v>
          </cell>
          <cell r="F5880" t="str">
            <v>R</v>
          </cell>
          <cell r="G5880" t="str">
            <v>LC</v>
          </cell>
          <cell r="P5880" t="str">
            <v>Y</v>
          </cell>
          <cell r="W5880" t="str">
            <v>Scalloped Woodcreeper (15)</v>
          </cell>
          <cell r="X5880" t="str">
            <v>Lepidocolaptes squamatus (Sibley and Monroe 1990, 1993) has been split into L. squamatus and L. falcinellus following SACC (2005).</v>
          </cell>
        </row>
        <row r="5881">
          <cell r="C5881" t="str">
            <v>Scalloped Woodcreeper</v>
          </cell>
          <cell r="D5881" t="str">
            <v>Lepidocolaptes falcinellus</v>
          </cell>
          <cell r="E5881" t="str">
            <v>(Cabanis &amp; Heine, 1859)</v>
          </cell>
          <cell r="F5881" t="str">
            <v>R</v>
          </cell>
          <cell r="G5881" t="str">
            <v>LC</v>
          </cell>
          <cell r="P5881" t="str">
            <v>Y</v>
          </cell>
          <cell r="X5881" t="str">
            <v>Lepidocolaptes squamatus (Sibley and Monroe 1990, 1993) has been split into L. squamatus and L. falcinellus following SACC (2005).</v>
          </cell>
        </row>
        <row r="5882">
          <cell r="C5882" t="str">
            <v>Lineated Woodcreeper</v>
          </cell>
          <cell r="D5882" t="str">
            <v>Lepidocolaptes albolineatus</v>
          </cell>
          <cell r="E5882" t="str">
            <v>(Lafresnaye, 1846)</v>
          </cell>
          <cell r="F5882" t="str">
            <v>R</v>
          </cell>
          <cell r="G5882" t="str">
            <v>LC</v>
          </cell>
          <cell r="P5882" t="str">
            <v>Y</v>
          </cell>
          <cell r="Q5882" t="str">
            <v>Y</v>
          </cell>
          <cell r="R5882" t="str">
            <v>Y</v>
          </cell>
        </row>
        <row r="5883">
          <cell r="C5883" t="str">
            <v>Greater Scythebill</v>
          </cell>
          <cell r="D5883" t="str">
            <v>Campylorhamphus pucherani</v>
          </cell>
          <cell r="E5883" t="str">
            <v>(Des Murs, 1849)</v>
          </cell>
          <cell r="F5883" t="str">
            <v>R</v>
          </cell>
          <cell r="G5883" t="str">
            <v>NT</v>
          </cell>
          <cell r="P5883" t="str">
            <v>Y</v>
          </cell>
          <cell r="Q5883" t="str">
            <v>Y</v>
          </cell>
          <cell r="R5883" t="str">
            <v>Y</v>
          </cell>
        </row>
        <row r="5884">
          <cell r="C5884" t="str">
            <v>Red-billed Scythebill</v>
          </cell>
          <cell r="D5884" t="str">
            <v>Campylorhamphus trochilirostris</v>
          </cell>
          <cell r="E5884" t="str">
            <v>(Lichtenstein, 1820)</v>
          </cell>
          <cell r="F5884" t="str">
            <v>R</v>
          </cell>
          <cell r="G5884" t="str">
            <v>LC</v>
          </cell>
          <cell r="I5884" t="str">
            <v>Y</v>
          </cell>
          <cell r="P5884" t="str">
            <v>Y</v>
          </cell>
          <cell r="Q5884" t="str">
            <v>Y</v>
          </cell>
          <cell r="R5884" t="str">
            <v>Y</v>
          </cell>
        </row>
        <row r="5885">
          <cell r="C5885" t="str">
            <v>Black-billed Scythebill</v>
          </cell>
          <cell r="D5885" t="str">
            <v>Campylorhamphus falcularius</v>
          </cell>
          <cell r="E5885" t="str">
            <v>(Vieillot, 1822)</v>
          </cell>
          <cell r="F5885" t="str">
            <v>R</v>
          </cell>
          <cell r="G5885" t="str">
            <v>LC</v>
          </cell>
          <cell r="P5885" t="str">
            <v>Y</v>
          </cell>
          <cell r="Q5885" t="str">
            <v>Y</v>
          </cell>
          <cell r="R5885" t="str">
            <v>Y</v>
          </cell>
        </row>
        <row r="5886">
          <cell r="C5886" t="str">
            <v>Brown-billed Scythebill</v>
          </cell>
          <cell r="D5886" t="str">
            <v>Campylorhamphus pusillus</v>
          </cell>
          <cell r="E5886" t="str">
            <v>(Sclater, 1860)</v>
          </cell>
          <cell r="F5886" t="str">
            <v>R</v>
          </cell>
          <cell r="G5886" t="str">
            <v>LC</v>
          </cell>
          <cell r="I5886" t="str">
            <v>Y</v>
          </cell>
          <cell r="P5886" t="str">
            <v>Y</v>
          </cell>
          <cell r="Q5886" t="str">
            <v>Y</v>
          </cell>
          <cell r="R5886" t="str">
            <v>Y</v>
          </cell>
        </row>
        <row r="5887">
          <cell r="C5887" t="str">
            <v>Curve-billed Scythebill</v>
          </cell>
          <cell r="D5887" t="str">
            <v>Campylorhamphus procurvoides</v>
          </cell>
          <cell r="E5887" t="str">
            <v>(Lafresnaye, 1850)</v>
          </cell>
          <cell r="F5887" t="str">
            <v>R</v>
          </cell>
          <cell r="G5887" t="str">
            <v>LC</v>
          </cell>
          <cell r="P5887" t="str">
            <v>Y</v>
          </cell>
          <cell r="Q5887" t="str">
            <v>Y</v>
          </cell>
          <cell r="R5887" t="str">
            <v>Y</v>
          </cell>
        </row>
        <row r="5888">
          <cell r="C5888" t="str">
            <v>Albert's Lyrebird</v>
          </cell>
          <cell r="D5888" t="str">
            <v>Menura alberti</v>
          </cell>
          <cell r="E5888" t="str">
            <v>Bonaparte, 1850</v>
          </cell>
          <cell r="F5888" t="str">
            <v>R</v>
          </cell>
          <cell r="G5888" t="str">
            <v>NT</v>
          </cell>
          <cell r="L5888" t="str">
            <v>Y</v>
          </cell>
          <cell r="Q5888" t="str">
            <v>Y</v>
          </cell>
        </row>
        <row r="5889">
          <cell r="C5889" t="str">
            <v>Superb Lyrebird</v>
          </cell>
          <cell r="D5889" t="str">
            <v>Menura novaehollandiae</v>
          </cell>
          <cell r="E5889" t="str">
            <v>Latham, 1801</v>
          </cell>
          <cell r="F5889" t="str">
            <v>R</v>
          </cell>
          <cell r="G5889" t="str">
            <v>LC</v>
          </cell>
          <cell r="L5889" t="str">
            <v>Y</v>
          </cell>
          <cell r="Q5889" t="str">
            <v>Y</v>
          </cell>
        </row>
        <row r="5890">
          <cell r="C5890" t="str">
            <v>Rufous Scrub-bird</v>
          </cell>
          <cell r="D5890" t="str">
            <v>Atrichornis rufescens</v>
          </cell>
          <cell r="E5890" t="str">
            <v>(Ramsay, 1867)</v>
          </cell>
          <cell r="F5890" t="str">
            <v>R</v>
          </cell>
          <cell r="G5890" t="str">
            <v>VU</v>
          </cell>
          <cell r="L5890" t="str">
            <v>Y</v>
          </cell>
          <cell r="Q5890" t="str">
            <v>Y</v>
          </cell>
          <cell r="W5890" t="str">
            <v>Rufous Scrubbird (15)</v>
          </cell>
        </row>
        <row r="5891">
          <cell r="C5891" t="str">
            <v>Noisy Scrub-bird</v>
          </cell>
          <cell r="D5891" t="str">
            <v>Atrichornis clamosus</v>
          </cell>
          <cell r="E5891" t="str">
            <v>(Gould, 1844)</v>
          </cell>
          <cell r="F5891" t="str">
            <v>R</v>
          </cell>
          <cell r="G5891" t="str">
            <v>VU</v>
          </cell>
          <cell r="L5891" t="str">
            <v>Y</v>
          </cell>
          <cell r="Q5891" t="str">
            <v>Y</v>
          </cell>
          <cell r="W5891" t="str">
            <v>Noisy Scrubbird (15)</v>
          </cell>
        </row>
        <row r="5892">
          <cell r="C5892" t="str">
            <v>White-eared Catbird</v>
          </cell>
          <cell r="D5892" t="str">
            <v>Ailuroedus buccoides</v>
          </cell>
          <cell r="E5892" t="str">
            <v>(Temminck, 1835)</v>
          </cell>
          <cell r="F5892" t="str">
            <v>R</v>
          </cell>
          <cell r="G5892" t="str">
            <v>LC</v>
          </cell>
          <cell r="Q5892" t="str">
            <v>Y</v>
          </cell>
        </row>
        <row r="5893">
          <cell r="C5893" t="str">
            <v>Spotted Catbird</v>
          </cell>
          <cell r="D5893" t="str">
            <v>Ailuroedus melanotis</v>
          </cell>
          <cell r="E5893" t="str">
            <v>(Gray, 1858)</v>
          </cell>
          <cell r="F5893" t="str">
            <v>R</v>
          </cell>
          <cell r="G5893" t="str">
            <v>LC</v>
          </cell>
          <cell r="L5893" t="str">
            <v>Y</v>
          </cell>
          <cell r="Q5893" t="str">
            <v>Y</v>
          </cell>
        </row>
        <row r="5894">
          <cell r="C5894" t="str">
            <v>Green Catbird</v>
          </cell>
          <cell r="D5894" t="str">
            <v>Ailuroedus crassirostris</v>
          </cell>
          <cell r="E5894" t="str">
            <v>(Paykull, 1815)</v>
          </cell>
          <cell r="F5894" t="str">
            <v>R</v>
          </cell>
          <cell r="G5894" t="str">
            <v>LC</v>
          </cell>
          <cell r="L5894" t="str">
            <v>Y</v>
          </cell>
          <cell r="Q5894" t="str">
            <v>Y</v>
          </cell>
        </row>
        <row r="5895">
          <cell r="C5895" t="str">
            <v>Tooth-billed Bowerbird</v>
          </cell>
          <cell r="D5895" t="str">
            <v>Scenopoeetes dentirostris</v>
          </cell>
          <cell r="E5895" t="str">
            <v>(Ramsay, 1876)</v>
          </cell>
          <cell r="F5895" t="str">
            <v>R</v>
          </cell>
          <cell r="G5895" t="str">
            <v>LC</v>
          </cell>
          <cell r="L5895" t="str">
            <v>Y</v>
          </cell>
          <cell r="Q5895" t="str">
            <v>Y</v>
          </cell>
          <cell r="V5895" t="str">
            <v>Ailuroedus dentirostris (10)</v>
          </cell>
          <cell r="W5895" t="str">
            <v>Tooth-billed Catbird (10)</v>
          </cell>
        </row>
        <row r="5896">
          <cell r="D5896" t="str">
            <v>Archboldia papuensis</v>
          </cell>
          <cell r="E5896" t="str">
            <v>Rand, 1940</v>
          </cell>
          <cell r="F5896" t="str">
            <v>NR</v>
          </cell>
          <cell r="G5896" t="str">
            <v>NR</v>
          </cell>
          <cell r="Q5896" t="str">
            <v>Y</v>
          </cell>
          <cell r="X5896" t="str">
            <v>Archboldia papuensis and A. sanfordi (Sibley and Monroe 1990, 1993) have been lumped into A. papuensis following Frith et al. (1995).</v>
          </cell>
        </row>
        <row r="5897">
          <cell r="C5897" t="str">
            <v>Archbold's Bowerbird</v>
          </cell>
          <cell r="D5897" t="str">
            <v>Archboldia papuensis</v>
          </cell>
          <cell r="E5897" t="str">
            <v>Rand, 1940</v>
          </cell>
          <cell r="F5897" t="str">
            <v>R</v>
          </cell>
          <cell r="G5897" t="str">
            <v>NT</v>
          </cell>
          <cell r="T5897" t="str">
            <v>Y</v>
          </cell>
          <cell r="U5897" t="str">
            <v>Frith et al. (1995)</v>
          </cell>
          <cell r="X5897" t="str">
            <v>Archboldia papuensis and A. sanfordi (Sibley and Monroe 1990, 1993) have been lumped into A. papuensis following Frith et al. (1995).</v>
          </cell>
        </row>
        <row r="5898">
          <cell r="D5898" t="str">
            <v>Archboldia sanfordi</v>
          </cell>
          <cell r="E5898" t="str">
            <v>Mayr &amp; Gilliard, 1950</v>
          </cell>
          <cell r="F5898" t="str">
            <v>NR</v>
          </cell>
          <cell r="G5898" t="str">
            <v>NR</v>
          </cell>
          <cell r="Q5898" t="str">
            <v>Y</v>
          </cell>
          <cell r="X5898" t="str">
            <v>Archboldia papuensis and A. sanfordi (Sibley and Monroe 1990, 1993) have been lumped into A. papuensis following Frith et al. (1995).</v>
          </cell>
        </row>
        <row r="5899">
          <cell r="C5899" t="str">
            <v>Vogelkop Bowerbird</v>
          </cell>
          <cell r="D5899" t="str">
            <v>Amblyornis inornata</v>
          </cell>
          <cell r="E5899" t="str">
            <v>(Schlegel, 1871)</v>
          </cell>
          <cell r="F5899" t="str">
            <v>R</v>
          </cell>
          <cell r="G5899" t="str">
            <v>LC</v>
          </cell>
          <cell r="Q5899" t="str">
            <v>Y</v>
          </cell>
          <cell r="V5899" t="str">
            <v>Amblyornis inornatus (10)</v>
          </cell>
          <cell r="X5899" t="str">
            <v>Gender agreement of species name follows David and Gosselin (2002b).</v>
          </cell>
        </row>
        <row r="5900">
          <cell r="C5900" t="str">
            <v>Macgregor's Bowerbird</v>
          </cell>
          <cell r="D5900" t="str">
            <v>Amblyornis macgregoriae</v>
          </cell>
          <cell r="E5900" t="str">
            <v>De Vis, 1890</v>
          </cell>
          <cell r="F5900" t="str">
            <v>R</v>
          </cell>
          <cell r="G5900" t="str">
            <v>LC</v>
          </cell>
          <cell r="Q5900" t="str">
            <v>Y</v>
          </cell>
        </row>
        <row r="5901">
          <cell r="C5901" t="str">
            <v>Streaked Bowerbird</v>
          </cell>
          <cell r="D5901" t="str">
            <v>Amblyornis subalaris</v>
          </cell>
          <cell r="E5901" t="str">
            <v>Sharpe, 1884</v>
          </cell>
          <cell r="F5901" t="str">
            <v>R</v>
          </cell>
          <cell r="G5901" t="str">
            <v>LC</v>
          </cell>
          <cell r="Q5901" t="str">
            <v>Y</v>
          </cell>
        </row>
        <row r="5902">
          <cell r="C5902" t="str">
            <v>Golden-fronted Bowerbird</v>
          </cell>
          <cell r="D5902" t="str">
            <v>Amblyornis flavifrons</v>
          </cell>
          <cell r="E5902" t="str">
            <v>Rothschild, 1895</v>
          </cell>
          <cell r="F5902" t="str">
            <v>R</v>
          </cell>
          <cell r="G5902" t="str">
            <v>LC</v>
          </cell>
          <cell r="Q5902" t="str">
            <v>Y</v>
          </cell>
        </row>
        <row r="5903">
          <cell r="C5903" t="str">
            <v>Golden Bowerbird</v>
          </cell>
          <cell r="D5903" t="str">
            <v>Prionodura newtoniana</v>
          </cell>
          <cell r="E5903" t="str">
            <v>De Vis, 1883</v>
          </cell>
          <cell r="F5903" t="str">
            <v>R</v>
          </cell>
          <cell r="G5903" t="str">
            <v>LC</v>
          </cell>
          <cell r="L5903" t="str">
            <v>Y</v>
          </cell>
          <cell r="Q5903" t="str">
            <v>Y</v>
          </cell>
          <cell r="V5903" t="str">
            <v>Amblyornis newtonianus (5)</v>
          </cell>
        </row>
        <row r="5904">
          <cell r="C5904" t="str">
            <v>Masked Bowerbird</v>
          </cell>
          <cell r="D5904" t="str">
            <v>Sericulus aureus</v>
          </cell>
          <cell r="E5904" t="str">
            <v>(Linnaeus, 1758)</v>
          </cell>
          <cell r="F5904" t="str">
            <v>R</v>
          </cell>
          <cell r="G5904" t="str">
            <v>LC</v>
          </cell>
          <cell r="Q5904" t="str">
            <v>Y</v>
          </cell>
          <cell r="W5904" t="str">
            <v>Flame Bowerbird (10)</v>
          </cell>
        </row>
        <row r="5905">
          <cell r="C5905" t="str">
            <v>Flame Bowerbird</v>
          </cell>
          <cell r="D5905" t="str">
            <v>Sericulus ardens</v>
          </cell>
          <cell r="E5905" t="str">
            <v>(D'Albertis &amp; Salvadori, 1879)</v>
          </cell>
          <cell r="F5905" t="str">
            <v>UR</v>
          </cell>
          <cell r="G5905" t="str">
            <v>UR</v>
          </cell>
          <cell r="T5905" t="str">
            <v>Y</v>
          </cell>
        </row>
        <row r="5906">
          <cell r="C5906" t="str">
            <v>Fire-maned Bowerbird</v>
          </cell>
          <cell r="D5906" t="str">
            <v>Sericulus bakeri</v>
          </cell>
          <cell r="E5906" t="str">
            <v>(Chapin, 1929)</v>
          </cell>
          <cell r="F5906" t="str">
            <v>R</v>
          </cell>
          <cell r="G5906" t="str">
            <v>NT</v>
          </cell>
          <cell r="Q5906" t="str">
            <v>Y</v>
          </cell>
        </row>
        <row r="5907">
          <cell r="C5907" t="str">
            <v>Regent Bowerbird</v>
          </cell>
          <cell r="D5907" t="str">
            <v>Sericulus chrysocephalus</v>
          </cell>
          <cell r="E5907" t="str">
            <v>(Lewin, 1808)</v>
          </cell>
          <cell r="F5907" t="str">
            <v>R</v>
          </cell>
          <cell r="G5907" t="str">
            <v>LC</v>
          </cell>
          <cell r="L5907" t="str">
            <v>Y</v>
          </cell>
          <cell r="Q5907" t="str">
            <v>Y</v>
          </cell>
        </row>
        <row r="5908">
          <cell r="C5908" t="str">
            <v>Satin Bowerbird</v>
          </cell>
          <cell r="D5908" t="str">
            <v>Ptilonorhynchus violaceus</v>
          </cell>
          <cell r="E5908" t="str">
            <v>(Vieillot, 1816)</v>
          </cell>
          <cell r="F5908" t="str">
            <v>R</v>
          </cell>
          <cell r="G5908" t="str">
            <v>LC</v>
          </cell>
          <cell r="L5908" t="str">
            <v>Y</v>
          </cell>
          <cell r="Q5908" t="str">
            <v>Y</v>
          </cell>
        </row>
        <row r="5909">
          <cell r="C5909" t="str">
            <v>Western Bowerbird</v>
          </cell>
          <cell r="D5909" t="str">
            <v>Chlamydera guttata</v>
          </cell>
          <cell r="E5909" t="str">
            <v>Gould, 1862</v>
          </cell>
          <cell r="F5909" t="str">
            <v>R</v>
          </cell>
          <cell r="G5909" t="str">
            <v>LC</v>
          </cell>
          <cell r="L5909" t="str">
            <v>Y</v>
          </cell>
          <cell r="Q5909" t="str">
            <v>Y</v>
          </cell>
          <cell r="V5909" t="str">
            <v>Ptilonorhynchus guttatus (5)</v>
          </cell>
        </row>
        <row r="5910">
          <cell r="C5910" t="str">
            <v>Spotted Bowerbird</v>
          </cell>
          <cell r="D5910" t="str">
            <v>Chlamydera maculata</v>
          </cell>
          <cell r="E5910" t="str">
            <v>(Gould, 1837)</v>
          </cell>
          <cell r="F5910" t="str">
            <v>R</v>
          </cell>
          <cell r="G5910" t="str">
            <v>LC</v>
          </cell>
          <cell r="L5910" t="str">
            <v>Y</v>
          </cell>
          <cell r="Q5910" t="str">
            <v>Y</v>
          </cell>
          <cell r="V5910" t="str">
            <v>Ptilonorhynchus maculatus (5)</v>
          </cell>
        </row>
        <row r="5911">
          <cell r="C5911" t="str">
            <v>Great Bowerbird</v>
          </cell>
          <cell r="D5911" t="str">
            <v>Chlamydera nuchalis</v>
          </cell>
          <cell r="E5911" t="str">
            <v>(Jardine &amp; Selby, 1830)</v>
          </cell>
          <cell r="F5911" t="str">
            <v>R</v>
          </cell>
          <cell r="G5911" t="str">
            <v>LC</v>
          </cell>
          <cell r="L5911" t="str">
            <v>Y</v>
          </cell>
          <cell r="Q5911" t="str">
            <v>Y</v>
          </cell>
          <cell r="V5911" t="str">
            <v>Ptilonorhynchus nuchalis (5)</v>
          </cell>
        </row>
        <row r="5912">
          <cell r="C5912" t="str">
            <v>Yellow-breasted Bowerbird</v>
          </cell>
          <cell r="D5912" t="str">
            <v>Chlamydera lauterbachi</v>
          </cell>
          <cell r="E5912" t="str">
            <v>Reichenow, 1897</v>
          </cell>
          <cell r="F5912" t="str">
            <v>R</v>
          </cell>
          <cell r="G5912" t="str">
            <v>LC</v>
          </cell>
          <cell r="Q5912" t="str">
            <v>Y</v>
          </cell>
        </row>
        <row r="5913">
          <cell r="C5913" t="str">
            <v>Fawn-breasted Bowerbird</v>
          </cell>
          <cell r="D5913" t="str">
            <v>Chlamydera cerviniventris</v>
          </cell>
          <cell r="E5913" t="str">
            <v>Gould, 1850</v>
          </cell>
          <cell r="F5913" t="str">
            <v>R</v>
          </cell>
          <cell r="G5913" t="str">
            <v>LC</v>
          </cell>
          <cell r="L5913" t="str">
            <v>Y</v>
          </cell>
          <cell r="Q5913" t="str">
            <v>Y</v>
          </cell>
          <cell r="V5913" t="str">
            <v>Ptilonorhynchus cerviniventris (5)</v>
          </cell>
        </row>
        <row r="5914">
          <cell r="C5914" t="str">
            <v>Papuan Treecreeper</v>
          </cell>
          <cell r="D5914" t="str">
            <v>Cormobates placens</v>
          </cell>
          <cell r="E5914" t="str">
            <v>(Sclater, 1874)</v>
          </cell>
          <cell r="F5914" t="str">
            <v>R</v>
          </cell>
          <cell r="G5914" t="str">
            <v>LC</v>
          </cell>
          <cell r="Q5914" t="str">
            <v>Y</v>
          </cell>
        </row>
        <row r="5915">
          <cell r="C5915" t="str">
            <v>White-throated Treecreeper</v>
          </cell>
          <cell r="D5915" t="str">
            <v>Cormobates leucophaea</v>
          </cell>
          <cell r="E5915" t="str">
            <v>(Latham, 1801)</v>
          </cell>
          <cell r="F5915" t="str">
            <v>R</v>
          </cell>
          <cell r="G5915" t="str">
            <v>LC</v>
          </cell>
          <cell r="L5915" t="str">
            <v>Y</v>
          </cell>
          <cell r="Q5915" t="str">
            <v>Y</v>
          </cell>
          <cell r="V5915" t="str">
            <v>Cormobates leucophaeus (10)</v>
          </cell>
          <cell r="X5915" t="str">
            <v>Gender agreement of species name follows David and Gosselin (2002b).</v>
          </cell>
        </row>
        <row r="5916">
          <cell r="C5916" t="str">
            <v>White-browed Treecreeper</v>
          </cell>
          <cell r="D5916" t="str">
            <v>Climacteris affinis</v>
          </cell>
          <cell r="E5916" t="str">
            <v>Blyth, 1864</v>
          </cell>
          <cell r="F5916" t="str">
            <v>R</v>
          </cell>
          <cell r="G5916" t="str">
            <v>LC</v>
          </cell>
          <cell r="L5916" t="str">
            <v>Y</v>
          </cell>
          <cell r="Q5916" t="str">
            <v>Y</v>
          </cell>
        </row>
        <row r="5917">
          <cell r="C5917" t="str">
            <v>Red-browed Treecreeper</v>
          </cell>
          <cell r="D5917" t="str">
            <v>Climacteris erythrops</v>
          </cell>
          <cell r="E5917" t="str">
            <v>Gould, 1841</v>
          </cell>
          <cell r="F5917" t="str">
            <v>R</v>
          </cell>
          <cell r="G5917" t="str">
            <v>LC</v>
          </cell>
          <cell r="L5917" t="str">
            <v>Y</v>
          </cell>
          <cell r="Q5917" t="str">
            <v>Y</v>
          </cell>
        </row>
        <row r="5918">
          <cell r="C5918" t="str">
            <v>Brown Treecreeper</v>
          </cell>
          <cell r="D5918" t="str">
            <v>Climacteris picumnus</v>
          </cell>
          <cell r="E5918" t="str">
            <v>Temminck &amp; Laugier, 1824</v>
          </cell>
          <cell r="F5918" t="str">
            <v>R</v>
          </cell>
          <cell r="G5918" t="str">
            <v>LC</v>
          </cell>
          <cell r="L5918" t="str">
            <v>Y</v>
          </cell>
          <cell r="Q5918" t="str">
            <v>Y</v>
          </cell>
        </row>
        <row r="5919">
          <cell r="C5919" t="str">
            <v>Black-tailed Treecreeper</v>
          </cell>
          <cell r="D5919" t="str">
            <v>Climacteris melanurus</v>
          </cell>
          <cell r="E5919" t="str">
            <v>Gould, 1843</v>
          </cell>
          <cell r="F5919" t="str">
            <v>R</v>
          </cell>
          <cell r="G5919" t="str">
            <v>LC</v>
          </cell>
          <cell r="L5919" t="str">
            <v>Y</v>
          </cell>
          <cell r="Q5919" t="str">
            <v>Y</v>
          </cell>
          <cell r="V5919" t="str">
            <v>Climacteris melanura (5); Climacteris melanura (10)</v>
          </cell>
          <cell r="X5919" t="str">
            <v>Gender agreement of species name follows David and Gosselin (2002b).</v>
          </cell>
        </row>
        <row r="5920">
          <cell r="C5920" t="str">
            <v>Rufous Treecreeper</v>
          </cell>
          <cell r="D5920" t="str">
            <v>Climacteris rufus</v>
          </cell>
          <cell r="E5920" t="str">
            <v>Gould, 1841</v>
          </cell>
          <cell r="F5920" t="str">
            <v>R</v>
          </cell>
          <cell r="G5920" t="str">
            <v>LC</v>
          </cell>
          <cell r="L5920" t="str">
            <v>Y</v>
          </cell>
          <cell r="Q5920" t="str">
            <v>Y</v>
          </cell>
          <cell r="V5920" t="str">
            <v>Climacteris rufa (5); Climacteris rufa (10)</v>
          </cell>
          <cell r="X5920" t="str">
            <v>Gender agreement of species name follows David and Gosselin (2002b).</v>
          </cell>
        </row>
        <row r="5921">
          <cell r="C5921" t="str">
            <v>Wallace's Fairywren</v>
          </cell>
          <cell r="D5921" t="str">
            <v>Sipodotus wallacii</v>
          </cell>
          <cell r="E5921" t="str">
            <v>Gray, 1862</v>
          </cell>
          <cell r="F5921" t="str">
            <v>R</v>
          </cell>
          <cell r="G5921" t="str">
            <v>LC</v>
          </cell>
          <cell r="Q5921" t="str">
            <v>Y</v>
          </cell>
        </row>
        <row r="5922">
          <cell r="D5922" t="str">
            <v>Malurus campbelli</v>
          </cell>
          <cell r="E5922" t="str">
            <v>Schodde &amp; Weatherly, 1982</v>
          </cell>
          <cell r="F5922" t="str">
            <v>NR</v>
          </cell>
          <cell r="G5922" t="str">
            <v>NR</v>
          </cell>
          <cell r="Q5922" t="str">
            <v>Y</v>
          </cell>
          <cell r="X5922" t="str">
            <v>Malurus grayi and M. campbelli (Sibley and Monroe 1990, 1993) have been lumped into M. grayi following Beehler et al. (1986), Coates (1990) and Vuilleumier et al. (1992).</v>
          </cell>
        </row>
        <row r="5923">
          <cell r="D5923" t="str">
            <v>Malurus grayi</v>
          </cell>
          <cell r="E5923" t="str">
            <v>(Wallace, 1862)</v>
          </cell>
          <cell r="F5923" t="str">
            <v>NR</v>
          </cell>
          <cell r="G5923" t="str">
            <v>NR</v>
          </cell>
          <cell r="Q5923" t="str">
            <v>Y</v>
          </cell>
          <cell r="X5923" t="str">
            <v>Malurus grayi and M. campbelli (Sibley and Monroe 1990, 1993) have been lumped into M. grayi following Beehler et al. (1986), Coates (1990) and Vuilleumier et al. (1992).</v>
          </cell>
        </row>
        <row r="5924">
          <cell r="C5924" t="str">
            <v>Broad-billed Fairywren</v>
          </cell>
          <cell r="D5924" t="str">
            <v>Malurus grayi</v>
          </cell>
          <cell r="E5924" t="str">
            <v>(Wallace, 1862)</v>
          </cell>
          <cell r="F5924" t="str">
            <v>R</v>
          </cell>
          <cell r="G5924" t="str">
            <v>LC</v>
          </cell>
          <cell r="T5924" t="str">
            <v>Y</v>
          </cell>
          <cell r="U5924" t="str">
            <v>Vuilleumier et al. (1992)</v>
          </cell>
          <cell r="X5924" t="str">
            <v>Malurus grayi and M. campbelli (Sibley and Monroe 1990, 1993) have been lumped into M. grayi following Beehler et al. (1986), Coates (1990) and Vuilleumier et al. (1992).</v>
          </cell>
        </row>
        <row r="5925">
          <cell r="C5925" t="str">
            <v>White-shouldered Fairywren</v>
          </cell>
          <cell r="D5925" t="str">
            <v>Malurus alboscapulatus</v>
          </cell>
          <cell r="E5925" t="str">
            <v>Meyer, 1874</v>
          </cell>
          <cell r="F5925" t="str">
            <v>R</v>
          </cell>
          <cell r="G5925" t="str">
            <v>LC</v>
          </cell>
          <cell r="Q5925" t="str">
            <v>Y</v>
          </cell>
        </row>
        <row r="5926">
          <cell r="C5926" t="str">
            <v>Red-backed Fairywren</v>
          </cell>
          <cell r="D5926" t="str">
            <v>Malurus melanocephalus</v>
          </cell>
          <cell r="E5926" t="str">
            <v>(Latham, 1801)</v>
          </cell>
          <cell r="F5926" t="str">
            <v>R</v>
          </cell>
          <cell r="G5926" t="str">
            <v>LC</v>
          </cell>
          <cell r="L5926" t="str">
            <v>Y</v>
          </cell>
          <cell r="Q5926" t="str">
            <v>Y</v>
          </cell>
          <cell r="W5926" t="str">
            <v>Red-backed Fairy-wren (5)</v>
          </cell>
        </row>
        <row r="5927">
          <cell r="C5927" t="str">
            <v>White-winged Fairywren</v>
          </cell>
          <cell r="D5927" t="str">
            <v>Malurus leucopterus</v>
          </cell>
          <cell r="E5927" t="str">
            <v>Dumont, 1824</v>
          </cell>
          <cell r="F5927" t="str">
            <v>R</v>
          </cell>
          <cell r="G5927" t="str">
            <v>LC</v>
          </cell>
          <cell r="L5927" t="str">
            <v>Y</v>
          </cell>
          <cell r="Q5927" t="str">
            <v>Y</v>
          </cell>
          <cell r="W5927" t="str">
            <v>White-winged Fairy-wren (5)</v>
          </cell>
        </row>
        <row r="5928">
          <cell r="C5928" t="str">
            <v>Superb Fairywren</v>
          </cell>
          <cell r="D5928" t="str">
            <v>Malurus cyaneus</v>
          </cell>
          <cell r="E5928" t="str">
            <v>(Latham, 1783)</v>
          </cell>
          <cell r="F5928" t="str">
            <v>R</v>
          </cell>
          <cell r="G5928" t="str">
            <v>LC</v>
          </cell>
          <cell r="L5928" t="str">
            <v>Y</v>
          </cell>
          <cell r="Q5928" t="str">
            <v>Y</v>
          </cell>
          <cell r="W5928" t="str">
            <v>Superb Fairy-wren (5)</v>
          </cell>
        </row>
        <row r="5929">
          <cell r="C5929" t="str">
            <v>Splendid Fairywren</v>
          </cell>
          <cell r="D5929" t="str">
            <v>Malurus splendens</v>
          </cell>
          <cell r="E5929" t="str">
            <v>(Quoy &amp; Gaimard, 1830)</v>
          </cell>
          <cell r="F5929" t="str">
            <v>R</v>
          </cell>
          <cell r="G5929" t="str">
            <v>LC</v>
          </cell>
          <cell r="L5929" t="str">
            <v>Y</v>
          </cell>
          <cell r="Q5929" t="str">
            <v>Y</v>
          </cell>
          <cell r="W5929" t="str">
            <v>Splendid Fairy-wren (5)</v>
          </cell>
        </row>
        <row r="5930">
          <cell r="C5930" t="str">
            <v>Variegated Fairywren</v>
          </cell>
          <cell r="D5930" t="str">
            <v>Malurus lamberti</v>
          </cell>
          <cell r="E5930" t="str">
            <v>Vigors &amp; Horsfield, 1827</v>
          </cell>
          <cell r="F5930" t="str">
            <v>R</v>
          </cell>
          <cell r="G5930" t="str">
            <v>LC</v>
          </cell>
          <cell r="L5930" t="str">
            <v>Y</v>
          </cell>
          <cell r="Q5930" t="str">
            <v>Y</v>
          </cell>
          <cell r="W5930" t="str">
            <v>Variegated Fairy-wren (5)</v>
          </cell>
        </row>
        <row r="5931">
          <cell r="C5931" t="str">
            <v>Lovely Fairywren</v>
          </cell>
          <cell r="D5931" t="str">
            <v>Malurus amabilis</v>
          </cell>
          <cell r="E5931" t="str">
            <v>Gould, 1852</v>
          </cell>
          <cell r="F5931" t="str">
            <v>R</v>
          </cell>
          <cell r="G5931" t="str">
            <v>LC</v>
          </cell>
          <cell r="L5931" t="str">
            <v>Y</v>
          </cell>
          <cell r="Q5931" t="str">
            <v>Y</v>
          </cell>
          <cell r="W5931" t="str">
            <v>Lovely Fairy-wren (5)</v>
          </cell>
        </row>
        <row r="5932">
          <cell r="C5932" t="str">
            <v>Red-winged Fairywren</v>
          </cell>
          <cell r="D5932" t="str">
            <v>Malurus elegans</v>
          </cell>
          <cell r="E5932" t="str">
            <v>Gould, 1837</v>
          </cell>
          <cell r="F5932" t="str">
            <v>R</v>
          </cell>
          <cell r="G5932" t="str">
            <v>LC</v>
          </cell>
          <cell r="L5932" t="str">
            <v>Y</v>
          </cell>
          <cell r="Q5932" t="str">
            <v>Y</v>
          </cell>
          <cell r="W5932" t="str">
            <v>Red-winged Fairy-wren (5)</v>
          </cell>
        </row>
        <row r="5933">
          <cell r="C5933" t="str">
            <v>Blue-breasted Fairywren</v>
          </cell>
          <cell r="D5933" t="str">
            <v>Malurus pulcherrimus</v>
          </cell>
          <cell r="E5933" t="str">
            <v>Gould, 1844</v>
          </cell>
          <cell r="F5933" t="str">
            <v>R</v>
          </cell>
          <cell r="G5933" t="str">
            <v>LC</v>
          </cell>
          <cell r="L5933" t="str">
            <v>Y</v>
          </cell>
          <cell r="Q5933" t="str">
            <v>Y</v>
          </cell>
          <cell r="W5933" t="str">
            <v>Blue-breasted Fairy-wren (5)</v>
          </cell>
        </row>
        <row r="5934">
          <cell r="C5934" t="str">
            <v>Purple-crowned Fairywren</v>
          </cell>
          <cell r="D5934" t="str">
            <v>Malurus coronatus</v>
          </cell>
          <cell r="E5934" t="str">
            <v>Gould, 1858</v>
          </cell>
          <cell r="F5934" t="str">
            <v>R</v>
          </cell>
          <cell r="G5934" t="str">
            <v>LC</v>
          </cell>
          <cell r="L5934" t="str">
            <v>Y</v>
          </cell>
          <cell r="Q5934" t="str">
            <v>Y</v>
          </cell>
          <cell r="W5934" t="str">
            <v>Purple-crowned Fairy-wren (5)</v>
          </cell>
        </row>
        <row r="5935">
          <cell r="C5935" t="str">
            <v>Emperor Fairywren</v>
          </cell>
          <cell r="D5935" t="str">
            <v>Malurus cyanocephalus</v>
          </cell>
          <cell r="E5935" t="str">
            <v>(Quoy &amp; Gaimard, 1830)</v>
          </cell>
          <cell r="F5935" t="str">
            <v>R</v>
          </cell>
          <cell r="G5935" t="str">
            <v>LC</v>
          </cell>
          <cell r="Q5935" t="str">
            <v>Y</v>
          </cell>
        </row>
        <row r="5936">
          <cell r="C5936" t="str">
            <v>Orange-crowned Fairywren</v>
          </cell>
          <cell r="D5936" t="str">
            <v>Clytomyias insignis</v>
          </cell>
          <cell r="E5936" t="str">
            <v>Sharpe, 1879</v>
          </cell>
          <cell r="F5936" t="str">
            <v>R</v>
          </cell>
          <cell r="G5936" t="str">
            <v>LC</v>
          </cell>
          <cell r="Q5936" t="str">
            <v>Y</v>
          </cell>
        </row>
        <row r="5937">
          <cell r="C5937" t="str">
            <v>Rufous-crowned Emuwren</v>
          </cell>
          <cell r="D5937" t="str">
            <v>Stipiturus ruficeps</v>
          </cell>
          <cell r="E5937" t="str">
            <v>Campbell, 1899</v>
          </cell>
          <cell r="F5937" t="str">
            <v>R</v>
          </cell>
          <cell r="G5937" t="str">
            <v>LC</v>
          </cell>
          <cell r="L5937" t="str">
            <v>Y</v>
          </cell>
          <cell r="Q5937" t="str">
            <v>Y</v>
          </cell>
          <cell r="W5937" t="str">
            <v>Rufous-crowned Emu-wren (5); Rufous-crowned Emu-wren (15)</v>
          </cell>
        </row>
        <row r="5938">
          <cell r="C5938" t="str">
            <v>Southern Emuwren</v>
          </cell>
          <cell r="D5938" t="str">
            <v>Stipiturus malachurus</v>
          </cell>
          <cell r="E5938" t="str">
            <v>(Shaw, 1798)</v>
          </cell>
          <cell r="F5938" t="str">
            <v>R</v>
          </cell>
          <cell r="G5938" t="str">
            <v>LC</v>
          </cell>
          <cell r="L5938" t="str">
            <v>Y</v>
          </cell>
          <cell r="Q5938" t="str">
            <v>Y</v>
          </cell>
          <cell r="W5938" t="str">
            <v>Southern Emu-wren (5); Southern Emu-wren (15)</v>
          </cell>
        </row>
        <row r="5939">
          <cell r="C5939" t="str">
            <v>Mallee Emuwren</v>
          </cell>
          <cell r="D5939" t="str">
            <v>Stipiturus mallee</v>
          </cell>
          <cell r="E5939" t="str">
            <v>Campbell, 1908</v>
          </cell>
          <cell r="F5939" t="str">
            <v>R</v>
          </cell>
          <cell r="G5939" t="str">
            <v>EN</v>
          </cell>
          <cell r="L5939" t="str">
            <v>Y</v>
          </cell>
          <cell r="Q5939" t="str">
            <v>Y</v>
          </cell>
          <cell r="W5939" t="str">
            <v>Mallee Emu-wren (5); Mallee Emu-wren (15)</v>
          </cell>
        </row>
        <row r="5940">
          <cell r="C5940" t="str">
            <v>Grey Grasswren</v>
          </cell>
          <cell r="D5940" t="str">
            <v>Amytornis barbatus</v>
          </cell>
          <cell r="E5940" t="str">
            <v>Favaloro &amp; McEvey, 1968</v>
          </cell>
          <cell r="F5940" t="str">
            <v>R</v>
          </cell>
          <cell r="G5940" t="str">
            <v>LC</v>
          </cell>
          <cell r="L5940" t="str">
            <v>Y</v>
          </cell>
          <cell r="Q5940" t="str">
            <v>Y</v>
          </cell>
        </row>
        <row r="5941">
          <cell r="C5941" t="str">
            <v>White-throated Grasswren</v>
          </cell>
          <cell r="D5941" t="str">
            <v>Amytornis woodwardi</v>
          </cell>
          <cell r="E5941" t="str">
            <v>Hartert, 1905</v>
          </cell>
          <cell r="F5941" t="str">
            <v>R</v>
          </cell>
          <cell r="G5941" t="str">
            <v>VU</v>
          </cell>
          <cell r="L5941" t="str">
            <v>Y</v>
          </cell>
          <cell r="Q5941" t="str">
            <v>Y</v>
          </cell>
        </row>
        <row r="5942">
          <cell r="C5942" t="str">
            <v>Carpentarian Grasswren</v>
          </cell>
          <cell r="D5942" t="str">
            <v>Amytornis dorotheae</v>
          </cell>
          <cell r="E5942" t="str">
            <v>(Mathews, 1914)</v>
          </cell>
          <cell r="F5942" t="str">
            <v>R</v>
          </cell>
          <cell r="G5942" t="str">
            <v>VU</v>
          </cell>
          <cell r="L5942" t="str">
            <v>Y</v>
          </cell>
          <cell r="Q5942" t="str">
            <v>Y</v>
          </cell>
        </row>
        <row r="5943">
          <cell r="D5943" t="str">
            <v>Amytornis striatus</v>
          </cell>
          <cell r="E5943" t="str">
            <v>(Gould, 1840)</v>
          </cell>
          <cell r="F5943" t="str">
            <v>NR</v>
          </cell>
          <cell r="G5943" t="str">
            <v>NR</v>
          </cell>
          <cell r="Q5943" t="str">
            <v>Y</v>
          </cell>
          <cell r="X5943" t="str">
            <v>Amytornis striatus (Sibley and Monroe 1990, 1993) has been split into A. striatus and A. merrotsyi following Christidis (1999).</v>
          </cell>
        </row>
        <row r="5944">
          <cell r="C5944" t="str">
            <v>Striated Grasswren</v>
          </cell>
          <cell r="D5944" t="str">
            <v>Amytornis striatus</v>
          </cell>
          <cell r="E5944" t="str">
            <v>(Gould, 1840)</v>
          </cell>
          <cell r="F5944" t="str">
            <v>R</v>
          </cell>
          <cell r="G5944" t="str">
            <v>LC</v>
          </cell>
          <cell r="L5944" t="str">
            <v>Y</v>
          </cell>
          <cell r="X5944" t="str">
            <v>Amytornis striatus (Sibley and Monroe 1990, 1993) has been split into A. striatus and A. merrotsyi following Christidis (1999).</v>
          </cell>
        </row>
        <row r="5945">
          <cell r="C5945" t="str">
            <v>Short-tailed Grasswren</v>
          </cell>
          <cell r="D5945" t="str">
            <v>Amytornis merrotsyi</v>
          </cell>
          <cell r="E5945" t="str">
            <v>Mellor, 1913</v>
          </cell>
          <cell r="F5945" t="str">
            <v>R</v>
          </cell>
          <cell r="G5945" t="str">
            <v>LC</v>
          </cell>
          <cell r="L5945" t="str">
            <v>Y</v>
          </cell>
          <cell r="X5945" t="str">
            <v>Amytornis striatus (Sibley and Monroe 1990, 1993) has been split into A. striatus and A. merrotsyi following Christidis (1999).</v>
          </cell>
        </row>
        <row r="5946">
          <cell r="C5946" t="str">
            <v>Eyrean Grasswren</v>
          </cell>
          <cell r="D5946" t="str">
            <v>Amytornis goyderi</v>
          </cell>
          <cell r="E5946" t="str">
            <v>(Gould, 1875)</v>
          </cell>
          <cell r="F5946" t="str">
            <v>R</v>
          </cell>
          <cell r="G5946" t="str">
            <v>LC</v>
          </cell>
          <cell r="L5946" t="str">
            <v>Y</v>
          </cell>
          <cell r="Q5946" t="str">
            <v>Y</v>
          </cell>
        </row>
        <row r="5947">
          <cell r="C5947" t="str">
            <v>Thick-billed Grasswren</v>
          </cell>
          <cell r="D5947" t="str">
            <v>Amytornis textilis</v>
          </cell>
          <cell r="E5947" t="str">
            <v>(Dumont, 1824)</v>
          </cell>
          <cell r="F5947" t="str">
            <v>R</v>
          </cell>
          <cell r="G5947" t="str">
            <v>LC</v>
          </cell>
          <cell r="L5947" t="str">
            <v>Y</v>
          </cell>
          <cell r="Q5947" t="str">
            <v>Y</v>
          </cell>
        </row>
        <row r="5948">
          <cell r="D5948" t="str">
            <v>Amytornis purnelli</v>
          </cell>
          <cell r="E5948" t="str">
            <v>(Mathews, 1914)</v>
          </cell>
          <cell r="F5948" t="str">
            <v>NR</v>
          </cell>
          <cell r="G5948" t="str">
            <v>NR</v>
          </cell>
          <cell r="Q5948" t="str">
            <v>Y</v>
          </cell>
          <cell r="X5948" t="str">
            <v>Amytornis purnelli (Sibley and Monroe 1990, 1993; Christidis and Boles 2004) has been split into A. purnelli and A. ballarae following Christidis and Boles (2008).</v>
          </cell>
        </row>
        <row r="5949">
          <cell r="C5949" t="str">
            <v>Dusky Grasswren</v>
          </cell>
          <cell r="D5949" t="str">
            <v>Amytornis purnelli</v>
          </cell>
          <cell r="E5949" t="str">
            <v>(Mathews, 1914)</v>
          </cell>
          <cell r="F5949" t="str">
            <v>R</v>
          </cell>
          <cell r="G5949" t="str">
            <v>LC</v>
          </cell>
          <cell r="L5949" t="str">
            <v>Y</v>
          </cell>
          <cell r="X5949" t="str">
            <v>Amytornis purnelli (Sibley and Monroe 1990, 1993; Christidis and Boles 2004) has been split into A. purnelli and A. ballarae following Christidis and Boles (2008).</v>
          </cell>
        </row>
        <row r="5950">
          <cell r="C5950" t="str">
            <v>Kalkadoon Grasswren</v>
          </cell>
          <cell r="D5950" t="str">
            <v>Amytornis ballarae</v>
          </cell>
          <cell r="E5950" t="str">
            <v>Condon, 1969</v>
          </cell>
          <cell r="F5950" t="str">
            <v>R</v>
          </cell>
          <cell r="G5950" t="str">
            <v>LC</v>
          </cell>
          <cell r="L5950" t="str">
            <v>Y</v>
          </cell>
          <cell r="X5950" t="str">
            <v>Amytornis purnelli (Sibley and Monroe 1990, 1993; Christidis and Boles 2004) has been split into A. purnelli and A. ballarae following Christidis and Boles (2008).</v>
          </cell>
        </row>
        <row r="5951">
          <cell r="C5951" t="str">
            <v>Black Grasswren</v>
          </cell>
          <cell r="D5951" t="str">
            <v>Amytornis housei</v>
          </cell>
          <cell r="E5951" t="str">
            <v>(Milligan, 1902)</v>
          </cell>
          <cell r="F5951" t="str">
            <v>R</v>
          </cell>
          <cell r="G5951" t="str">
            <v>LC</v>
          </cell>
          <cell r="L5951" t="str">
            <v>Y</v>
          </cell>
          <cell r="Q5951" t="str">
            <v>Y</v>
          </cell>
        </row>
        <row r="5952">
          <cell r="C5952" t="str">
            <v>Stitchbird</v>
          </cell>
          <cell r="D5952" t="str">
            <v>Notiomystis cincta</v>
          </cell>
          <cell r="E5952" t="str">
            <v>(Du Bus &amp; Gisignies, 1839)</v>
          </cell>
          <cell r="F5952" t="str">
            <v>R</v>
          </cell>
          <cell r="G5952" t="str">
            <v>VU</v>
          </cell>
          <cell r="Q5952" t="str">
            <v>Y</v>
          </cell>
          <cell r="S5952" t="str">
            <v>Y</v>
          </cell>
          <cell r="X5952" t="str">
            <v>Driskell et al. (2007) suggest that this species is taxonomically distinct from the Meliphagidae and should be placed in a new family of its own which takes the name Notiomystidae, more closely related to the Callaeidae (New Zealand wattlebirds).</v>
          </cell>
        </row>
        <row r="5953">
          <cell r="C5953" t="str">
            <v>Tawny-breasted Honeyeater</v>
          </cell>
          <cell r="D5953" t="str">
            <v>Xanthotis flaviventer</v>
          </cell>
          <cell r="E5953" t="str">
            <v>(Lesson, 1828)</v>
          </cell>
          <cell r="F5953" t="str">
            <v>R</v>
          </cell>
          <cell r="G5953" t="str">
            <v>LC</v>
          </cell>
          <cell r="L5953" t="str">
            <v>Y</v>
          </cell>
          <cell r="Q5953" t="str">
            <v>Y</v>
          </cell>
        </row>
        <row r="5954">
          <cell r="C5954" t="str">
            <v>Spotted Honeyeater</v>
          </cell>
          <cell r="D5954" t="str">
            <v>Xanthotis polygrammus</v>
          </cell>
          <cell r="E5954" t="str">
            <v>(Gray, 1861)</v>
          </cell>
          <cell r="F5954" t="str">
            <v>R</v>
          </cell>
          <cell r="G5954" t="str">
            <v>LC</v>
          </cell>
          <cell r="Q5954" t="str">
            <v>Y</v>
          </cell>
          <cell r="V5954" t="str">
            <v>Xanthotis polygramma (10)</v>
          </cell>
          <cell r="X5954" t="str">
            <v>Gender agreement of species name follows David and Gosselin (2002b).</v>
          </cell>
        </row>
        <row r="5955">
          <cell r="C5955" t="str">
            <v>Macleay's Honeyeater</v>
          </cell>
          <cell r="D5955" t="str">
            <v>Xanthotis macleayanus</v>
          </cell>
          <cell r="E5955" t="str">
            <v>(Ramsay, 1875)</v>
          </cell>
          <cell r="F5955" t="str">
            <v>R</v>
          </cell>
          <cell r="G5955" t="str">
            <v>LC</v>
          </cell>
          <cell r="L5955" t="str">
            <v>Y</v>
          </cell>
          <cell r="Q5955" t="str">
            <v>Y</v>
          </cell>
          <cell r="V5955" t="str">
            <v>Xanthotis macleayana (10)</v>
          </cell>
          <cell r="W5955" t="str">
            <v>Macleay Honeyeater (10)</v>
          </cell>
          <cell r="X5955" t="str">
            <v>Gender agreement of species name follows David and Gosselin (2002b).</v>
          </cell>
        </row>
        <row r="5956">
          <cell r="C5956" t="str">
            <v>Kadavu Honeyeater</v>
          </cell>
          <cell r="D5956" t="str">
            <v>Xanthotis provocator</v>
          </cell>
          <cell r="E5956" t="str">
            <v>(Layard, 1875)</v>
          </cell>
          <cell r="F5956" t="str">
            <v>R</v>
          </cell>
          <cell r="G5956" t="str">
            <v>LC</v>
          </cell>
          <cell r="Q5956" t="str">
            <v>Y</v>
          </cell>
        </row>
        <row r="5957">
          <cell r="C5957" t="str">
            <v>Black-throated Honeyeater</v>
          </cell>
          <cell r="D5957" t="str">
            <v>Lichenostomus subfrenatus</v>
          </cell>
          <cell r="E5957" t="str">
            <v>(Salvadori, 1876)</v>
          </cell>
          <cell r="F5957" t="str">
            <v>R</v>
          </cell>
          <cell r="G5957" t="str">
            <v>LC</v>
          </cell>
          <cell r="Q5957" t="str">
            <v>Y</v>
          </cell>
        </row>
        <row r="5958">
          <cell r="C5958" t="str">
            <v>Obscure Honeyeater</v>
          </cell>
          <cell r="D5958" t="str">
            <v>Lichenostomus obscurus</v>
          </cell>
          <cell r="E5958" t="str">
            <v>(De Vis, 1897)</v>
          </cell>
          <cell r="F5958" t="str">
            <v>R</v>
          </cell>
          <cell r="G5958" t="str">
            <v>LC</v>
          </cell>
          <cell r="Q5958" t="str">
            <v>Y</v>
          </cell>
        </row>
        <row r="5959">
          <cell r="C5959" t="str">
            <v>Bridled Honeyeater</v>
          </cell>
          <cell r="D5959" t="str">
            <v>Lichenostomus frenatus</v>
          </cell>
          <cell r="E5959" t="str">
            <v>(Ramsay, 1875)</v>
          </cell>
          <cell r="F5959" t="str">
            <v>R</v>
          </cell>
          <cell r="G5959" t="str">
            <v>LC</v>
          </cell>
          <cell r="L5959" t="str">
            <v>Y</v>
          </cell>
          <cell r="Q5959" t="str">
            <v>Y</v>
          </cell>
        </row>
        <row r="5960">
          <cell r="C5960" t="str">
            <v>Eungella Honeyeater</v>
          </cell>
          <cell r="D5960" t="str">
            <v>Lichenostomus hindwoodi</v>
          </cell>
          <cell r="E5960" t="str">
            <v>(Longmore &amp; Boles, 1983)</v>
          </cell>
          <cell r="F5960" t="str">
            <v>R</v>
          </cell>
          <cell r="G5960" t="str">
            <v>LC</v>
          </cell>
          <cell r="L5960" t="str">
            <v>Y</v>
          </cell>
          <cell r="Q5960" t="str">
            <v>Y</v>
          </cell>
        </row>
        <row r="5961">
          <cell r="C5961" t="str">
            <v>Yellow-faced Honeyeater</v>
          </cell>
          <cell r="D5961" t="str">
            <v>Lichenostomus chrysops</v>
          </cell>
          <cell r="E5961" t="str">
            <v>(Latham, 1801)</v>
          </cell>
          <cell r="F5961" t="str">
            <v>R</v>
          </cell>
          <cell r="G5961" t="str">
            <v>LC</v>
          </cell>
          <cell r="L5961" t="str">
            <v>Y</v>
          </cell>
          <cell r="Q5961" t="str">
            <v>Y</v>
          </cell>
        </row>
        <row r="5962">
          <cell r="C5962" t="str">
            <v>Varied Honeyeater</v>
          </cell>
          <cell r="D5962" t="str">
            <v>Lichenostomus versicolor</v>
          </cell>
          <cell r="E5962" t="str">
            <v>(Gould, 1843)</v>
          </cell>
          <cell r="F5962" t="str">
            <v>R</v>
          </cell>
          <cell r="G5962" t="str">
            <v>LC</v>
          </cell>
          <cell r="L5962" t="str">
            <v>Y</v>
          </cell>
          <cell r="Q5962" t="str">
            <v>Y</v>
          </cell>
        </row>
        <row r="5963">
          <cell r="C5963" t="str">
            <v>Mangrove Honeyeater</v>
          </cell>
          <cell r="D5963" t="str">
            <v>Lichenostomus fasciogularis</v>
          </cell>
          <cell r="E5963" t="str">
            <v>(Gould, 1854)</v>
          </cell>
          <cell r="F5963" t="str">
            <v>R</v>
          </cell>
          <cell r="G5963" t="str">
            <v>LC</v>
          </cell>
          <cell r="L5963" t="str">
            <v>Y</v>
          </cell>
          <cell r="Q5963" t="str">
            <v>Y</v>
          </cell>
        </row>
        <row r="5964">
          <cell r="C5964" t="str">
            <v>Singing Honeyeater</v>
          </cell>
          <cell r="D5964" t="str">
            <v>Lichenostomus virescens</v>
          </cell>
          <cell r="E5964" t="str">
            <v>(Vieillot, 1817)</v>
          </cell>
          <cell r="F5964" t="str">
            <v>R</v>
          </cell>
          <cell r="G5964" t="str">
            <v>LC</v>
          </cell>
          <cell r="L5964" t="str">
            <v>Y</v>
          </cell>
          <cell r="Q5964" t="str">
            <v>Y</v>
          </cell>
        </row>
        <row r="5965">
          <cell r="C5965" t="str">
            <v>Yellow Honeyeater</v>
          </cell>
          <cell r="D5965" t="str">
            <v>Lichenostomus flavus</v>
          </cell>
          <cell r="E5965" t="str">
            <v>(Gould, 1843)</v>
          </cell>
          <cell r="F5965" t="str">
            <v>R</v>
          </cell>
          <cell r="G5965" t="str">
            <v>LC</v>
          </cell>
          <cell r="L5965" t="str">
            <v>Y</v>
          </cell>
          <cell r="Q5965" t="str">
            <v>Y</v>
          </cell>
        </row>
        <row r="5966">
          <cell r="C5966" t="str">
            <v>White-gaped Honeyeater</v>
          </cell>
          <cell r="D5966" t="str">
            <v>Lichenostomus unicolor</v>
          </cell>
          <cell r="E5966" t="str">
            <v>(Gould, 1843)</v>
          </cell>
          <cell r="F5966" t="str">
            <v>R</v>
          </cell>
          <cell r="G5966" t="str">
            <v>LC</v>
          </cell>
          <cell r="L5966" t="str">
            <v>Y</v>
          </cell>
          <cell r="Q5966" t="str">
            <v>Y</v>
          </cell>
        </row>
        <row r="5967">
          <cell r="C5967" t="str">
            <v>White-eared Honeyeater</v>
          </cell>
          <cell r="D5967" t="str">
            <v>Lichenostomus leucotis</v>
          </cell>
          <cell r="E5967" t="str">
            <v>(Latham, 1801)</v>
          </cell>
          <cell r="F5967" t="str">
            <v>R</v>
          </cell>
          <cell r="G5967" t="str">
            <v>LC</v>
          </cell>
          <cell r="L5967" t="str">
            <v>Y</v>
          </cell>
          <cell r="Q5967" t="str">
            <v>Y</v>
          </cell>
        </row>
        <row r="5968">
          <cell r="C5968" t="str">
            <v>Yellow-throated Honeyeater</v>
          </cell>
          <cell r="D5968" t="str">
            <v>Lichenostomus flavicollis</v>
          </cell>
          <cell r="E5968" t="str">
            <v>(Vieillot, 1817)</v>
          </cell>
          <cell r="F5968" t="str">
            <v>R</v>
          </cell>
          <cell r="G5968" t="str">
            <v>LC</v>
          </cell>
          <cell r="L5968" t="str">
            <v>Y</v>
          </cell>
          <cell r="Q5968" t="str">
            <v>Y</v>
          </cell>
        </row>
        <row r="5969">
          <cell r="C5969" t="str">
            <v>Yellow-tufted Honeyeater</v>
          </cell>
          <cell r="D5969" t="str">
            <v>Lichenostomus melanops</v>
          </cell>
          <cell r="E5969" t="str">
            <v>(Latham, 1801)</v>
          </cell>
          <cell r="F5969" t="str">
            <v>R</v>
          </cell>
          <cell r="G5969" t="str">
            <v>LC</v>
          </cell>
          <cell r="L5969" t="str">
            <v>Y</v>
          </cell>
          <cell r="Q5969" t="str">
            <v>Y</v>
          </cell>
        </row>
        <row r="5970">
          <cell r="C5970" t="str">
            <v>Purple-gaped Honeyeater</v>
          </cell>
          <cell r="D5970" t="str">
            <v>Lichenostomus cratitius</v>
          </cell>
          <cell r="E5970" t="str">
            <v>(Gould, 1841)</v>
          </cell>
          <cell r="F5970" t="str">
            <v>R</v>
          </cell>
          <cell r="G5970" t="str">
            <v>LC</v>
          </cell>
          <cell r="L5970" t="str">
            <v>Y</v>
          </cell>
          <cell r="Q5970" t="str">
            <v>Y</v>
          </cell>
        </row>
        <row r="5971">
          <cell r="C5971" t="str">
            <v>Grey-headed Honeyeater</v>
          </cell>
          <cell r="D5971" t="str">
            <v>Lichenostomus keartlandi</v>
          </cell>
          <cell r="E5971" t="str">
            <v>(North, 1895)</v>
          </cell>
          <cell r="F5971" t="str">
            <v>R</v>
          </cell>
          <cell r="G5971" t="str">
            <v>LC</v>
          </cell>
          <cell r="L5971" t="str">
            <v>Y</v>
          </cell>
          <cell r="Q5971" t="str">
            <v>Y</v>
          </cell>
        </row>
        <row r="5972">
          <cell r="C5972" t="str">
            <v>Yellow-tinted Honeyeater</v>
          </cell>
          <cell r="D5972" t="str">
            <v>Lichenostomus flavescens</v>
          </cell>
          <cell r="E5972" t="str">
            <v>(Gould, 1840)</v>
          </cell>
          <cell r="F5972" t="str">
            <v>R</v>
          </cell>
          <cell r="G5972" t="str">
            <v>LC</v>
          </cell>
          <cell r="L5972" t="str">
            <v>Y</v>
          </cell>
          <cell r="Q5972" t="str">
            <v>Y</v>
          </cell>
        </row>
        <row r="5973">
          <cell r="C5973" t="str">
            <v>Fuscous Honeyeater</v>
          </cell>
          <cell r="D5973" t="str">
            <v>Lichenostomus fuscus</v>
          </cell>
          <cell r="E5973" t="str">
            <v>(Gould, 1837)</v>
          </cell>
          <cell r="F5973" t="str">
            <v>R</v>
          </cell>
          <cell r="G5973" t="str">
            <v>LC</v>
          </cell>
          <cell r="L5973" t="str">
            <v>Y</v>
          </cell>
          <cell r="Q5973" t="str">
            <v>Y</v>
          </cell>
        </row>
        <row r="5974">
          <cell r="C5974" t="str">
            <v>Grey-fronted Honeyeater</v>
          </cell>
          <cell r="D5974" t="str">
            <v>Lichenostomus plumulus</v>
          </cell>
          <cell r="E5974" t="str">
            <v>(Gould, 1841)</v>
          </cell>
          <cell r="F5974" t="str">
            <v>R</v>
          </cell>
          <cell r="G5974" t="str">
            <v>LC</v>
          </cell>
          <cell r="L5974" t="str">
            <v>Y</v>
          </cell>
          <cell r="Q5974" t="str">
            <v>Y</v>
          </cell>
        </row>
        <row r="5975">
          <cell r="C5975" t="str">
            <v>Yellow-plumed Honeyeater</v>
          </cell>
          <cell r="D5975" t="str">
            <v>Lichenostomus ornatus</v>
          </cell>
          <cell r="E5975" t="str">
            <v>(Gould, 1838)</v>
          </cell>
          <cell r="F5975" t="str">
            <v>R</v>
          </cell>
          <cell r="G5975" t="str">
            <v>LC</v>
          </cell>
          <cell r="L5975" t="str">
            <v>Y</v>
          </cell>
          <cell r="Q5975" t="str">
            <v>Y</v>
          </cell>
        </row>
        <row r="5976">
          <cell r="C5976" t="str">
            <v>White-plumed Honeyeater</v>
          </cell>
          <cell r="D5976" t="str">
            <v>Lichenostomus penicillatus</v>
          </cell>
          <cell r="E5976" t="str">
            <v>(Gould, 1837)</v>
          </cell>
          <cell r="F5976" t="str">
            <v>R</v>
          </cell>
          <cell r="G5976" t="str">
            <v>LC</v>
          </cell>
          <cell r="L5976" t="str">
            <v>Y</v>
          </cell>
          <cell r="Q5976" t="str">
            <v>Y</v>
          </cell>
        </row>
        <row r="5977">
          <cell r="C5977" t="str">
            <v>Guadalcanal Honeyeater</v>
          </cell>
          <cell r="D5977" t="str">
            <v>Guadalcanaria inexpectata</v>
          </cell>
          <cell r="E5977" t="str">
            <v>(Hartert, 1929)</v>
          </cell>
          <cell r="F5977" t="str">
            <v>R</v>
          </cell>
          <cell r="G5977" t="str">
            <v>LC</v>
          </cell>
          <cell r="Q5977" t="str">
            <v>Y</v>
          </cell>
        </row>
        <row r="5978">
          <cell r="C5978" t="str">
            <v>Orange-cheeked Honeyeater</v>
          </cell>
          <cell r="D5978" t="str">
            <v>Oreornis chrysogenys</v>
          </cell>
          <cell r="E5978" t="str">
            <v>van Oort, 1910</v>
          </cell>
          <cell r="F5978" t="str">
            <v>R</v>
          </cell>
          <cell r="G5978" t="str">
            <v>LC</v>
          </cell>
          <cell r="Q5978" t="str">
            <v>Y</v>
          </cell>
        </row>
        <row r="5979">
          <cell r="C5979" t="str">
            <v>Forest Honeyeater</v>
          </cell>
          <cell r="D5979" t="str">
            <v>Meliphaga montana</v>
          </cell>
          <cell r="E5979" t="str">
            <v>(Salvadori, 1880)</v>
          </cell>
          <cell r="F5979" t="str">
            <v>R</v>
          </cell>
          <cell r="G5979" t="str">
            <v>LC</v>
          </cell>
          <cell r="Q5979" t="str">
            <v>Y</v>
          </cell>
        </row>
        <row r="5980">
          <cell r="C5980" t="str">
            <v>Mottle-breasted Honeyeater</v>
          </cell>
          <cell r="D5980" t="str">
            <v>Meliphaga mimikae</v>
          </cell>
          <cell r="E5980" t="str">
            <v>(Ogilvie-Grant, 1911)</v>
          </cell>
          <cell r="F5980" t="str">
            <v>R</v>
          </cell>
          <cell r="G5980" t="str">
            <v>LC</v>
          </cell>
          <cell r="Q5980" t="str">
            <v>Y</v>
          </cell>
        </row>
        <row r="5981">
          <cell r="C5981" t="str">
            <v>Hill-forest Honeyeater</v>
          </cell>
          <cell r="D5981" t="str">
            <v>Meliphaga orientalis</v>
          </cell>
          <cell r="E5981" t="str">
            <v>(Meyer, 1894)</v>
          </cell>
          <cell r="F5981" t="str">
            <v>R</v>
          </cell>
          <cell r="G5981" t="str">
            <v>LC</v>
          </cell>
          <cell r="Q5981" t="str">
            <v>Y</v>
          </cell>
        </row>
        <row r="5982">
          <cell r="C5982" t="str">
            <v>Scrub Honeyeater</v>
          </cell>
          <cell r="D5982" t="str">
            <v>Meliphaga albonotata</v>
          </cell>
          <cell r="E5982" t="str">
            <v>(Salvadori, 1876)</v>
          </cell>
          <cell r="F5982" t="str">
            <v>R</v>
          </cell>
          <cell r="G5982" t="str">
            <v>LC</v>
          </cell>
          <cell r="Q5982" t="str">
            <v>Y</v>
          </cell>
        </row>
        <row r="5983">
          <cell r="C5983" t="str">
            <v>Puff-backed Honeyeater</v>
          </cell>
          <cell r="D5983" t="str">
            <v>Meliphaga aruensis</v>
          </cell>
          <cell r="E5983" t="str">
            <v>(Sharpe, 1884)</v>
          </cell>
          <cell r="F5983" t="str">
            <v>R</v>
          </cell>
          <cell r="G5983" t="str">
            <v>LC</v>
          </cell>
          <cell r="Q5983" t="str">
            <v>Y</v>
          </cell>
        </row>
        <row r="5984">
          <cell r="C5984" t="str">
            <v>Mimic Honeyeater</v>
          </cell>
          <cell r="D5984" t="str">
            <v>Meliphaga analoga</v>
          </cell>
          <cell r="E5984" t="str">
            <v>(Reichenbach, 1852)</v>
          </cell>
          <cell r="F5984" t="str">
            <v>R</v>
          </cell>
          <cell r="G5984" t="str">
            <v>LC</v>
          </cell>
          <cell r="Q5984" t="str">
            <v>Y</v>
          </cell>
        </row>
        <row r="5985">
          <cell r="C5985" t="str">
            <v>Tagula Honeyeater</v>
          </cell>
          <cell r="D5985" t="str">
            <v>Meliphaga vicina</v>
          </cell>
          <cell r="E5985" t="str">
            <v>(Rothschild &amp; Hartert, 1912)</v>
          </cell>
          <cell r="F5985" t="str">
            <v>R</v>
          </cell>
          <cell r="G5985" t="str">
            <v>DD</v>
          </cell>
          <cell r="Q5985" t="str">
            <v>Y</v>
          </cell>
        </row>
        <row r="5986">
          <cell r="C5986" t="str">
            <v>Graceful Honeyeater</v>
          </cell>
          <cell r="D5986" t="str">
            <v>Meliphaga gracilis</v>
          </cell>
          <cell r="E5986" t="str">
            <v>(Gould, 1866)</v>
          </cell>
          <cell r="F5986" t="str">
            <v>R</v>
          </cell>
          <cell r="G5986" t="str">
            <v>LC</v>
          </cell>
          <cell r="L5986" t="str">
            <v>Y</v>
          </cell>
          <cell r="Q5986" t="str">
            <v>Y</v>
          </cell>
        </row>
        <row r="5987">
          <cell r="C5987" t="str">
            <v>Elegant Honeyeater</v>
          </cell>
          <cell r="D5987" t="str">
            <v>Meliphaga cinereifrons</v>
          </cell>
          <cell r="E5987" t="str">
            <v>Rand, 1936</v>
          </cell>
          <cell r="F5987" t="str">
            <v>UR</v>
          </cell>
          <cell r="G5987" t="str">
            <v>UR</v>
          </cell>
          <cell r="T5987" t="str">
            <v>Y</v>
          </cell>
          <cell r="U5987" t="str">
            <v>Norman et al. (2007)</v>
          </cell>
        </row>
        <row r="5988">
          <cell r="C5988" t="str">
            <v>Yellow-spotted Honeyeater</v>
          </cell>
          <cell r="D5988" t="str">
            <v>Meliphaga notata</v>
          </cell>
          <cell r="E5988" t="str">
            <v>(Gould, 1867)</v>
          </cell>
          <cell r="F5988" t="str">
            <v>R</v>
          </cell>
          <cell r="G5988" t="str">
            <v>LC</v>
          </cell>
          <cell r="L5988" t="str">
            <v>Y</v>
          </cell>
          <cell r="Q5988" t="str">
            <v>Y</v>
          </cell>
        </row>
        <row r="5989">
          <cell r="C5989" t="str">
            <v>Yellow-gaped Honeyeater</v>
          </cell>
          <cell r="D5989" t="str">
            <v>Meliphaga flavirictus</v>
          </cell>
          <cell r="E5989" t="str">
            <v>(Salvadori, 1880)</v>
          </cell>
          <cell r="F5989" t="str">
            <v>R</v>
          </cell>
          <cell r="G5989" t="str">
            <v>LC</v>
          </cell>
          <cell r="Q5989" t="str">
            <v>Y</v>
          </cell>
        </row>
        <row r="5990">
          <cell r="C5990" t="str">
            <v>Lewin's Honeyeater</v>
          </cell>
          <cell r="D5990" t="str">
            <v>Meliphaga lewinii</v>
          </cell>
          <cell r="E5990" t="str">
            <v>(Swainson, 1837)</v>
          </cell>
          <cell r="F5990" t="str">
            <v>R</v>
          </cell>
          <cell r="G5990" t="str">
            <v>LC</v>
          </cell>
          <cell r="L5990" t="str">
            <v>Y</v>
          </cell>
          <cell r="Q5990" t="str">
            <v>Y</v>
          </cell>
        </row>
        <row r="5991">
          <cell r="D5991" t="str">
            <v>Meliphaga albilineata</v>
          </cell>
          <cell r="E5991" t="str">
            <v>(White, 1917)</v>
          </cell>
          <cell r="F5991" t="str">
            <v>NR</v>
          </cell>
          <cell r="G5991" t="str">
            <v>NR</v>
          </cell>
          <cell r="L5991" t="str">
            <v>Y</v>
          </cell>
          <cell r="X5991" t="str">
            <v>Meliphaga albilineata (Sibley and Monroe 1990, 1993; Christidis and Boles 1994) was split into M. albilineata and M. fordiana by Christidis and Boles (2008) but this treatment is not followed by the BirdLife Taxonomic Working Group (BTWG) because the authors base their treatment on genetic differences between the two taxa but do not quantify what levels of genetic differentiation are acceptable for species level recognition; the BTWG adopts the view of Edwards et al. (2005) that intrageneric genetic differentiation alone is an unsatisfactory basis for species recognition. Furthermore, the BTWG note that Schodde and Mason (1999) describe morphological differences between the two forms as 'fine' and their assertion that there are marked differences in territorial song is undermined by Higgins et al. (2001) who state that further investigation is required; Christidis and Boles (2008) make no reference to vocal differences suggesting that the only basis for this split is molecular evidence.</v>
          </cell>
        </row>
        <row r="5992">
          <cell r="C5992" t="str">
            <v>White-lined Honeyeater</v>
          </cell>
          <cell r="D5992" t="str">
            <v>Meliphaga albilineata</v>
          </cell>
          <cell r="E5992" t="str">
            <v>(White, 1917)</v>
          </cell>
          <cell r="F5992" t="str">
            <v>R</v>
          </cell>
          <cell r="G5992" t="str">
            <v>LC</v>
          </cell>
          <cell r="Q5992" t="str">
            <v>Y</v>
          </cell>
          <cell r="X5992" t="str">
            <v>Meliphaga albilineata (Sibley and Monroe 1990, 1993; Christidis and Boles 1994) was split into M. albilineata and M. fordiana by Christidis and Boles (2008) but this treatment is not followed by the BirdLife Taxonomic Working Group (BTWG) because the authors base their treatment on genetic differences between the two taxa but do not quantify what levels of genetic differentiation are acceptable for species level recognition; the BTWG adopts the view of Edwards et al. (2005) that intrageneric genetic differentiation alone is an unsatisfactory basis for species recognition. Furthermore, the BTWG note that Schodde and Mason (1999) describe morphological differences between the two forms as 'fine' and their assertion that there are marked differences in territorial song is undermined by Higgins et al. (2001) who state that further investigation is required; Christidis and Boles (2008) make no reference to vocal differences suggesting that the only basis for this split is molecular evidence.</v>
          </cell>
        </row>
        <row r="5993">
          <cell r="D5993" t="str">
            <v>Meliphaga fordiana</v>
          </cell>
          <cell r="E5993" t="str">
            <v>Schodde, 1989</v>
          </cell>
          <cell r="F5993" t="str">
            <v>NR</v>
          </cell>
          <cell r="G5993" t="str">
            <v>NR</v>
          </cell>
          <cell r="L5993" t="str">
            <v>Y</v>
          </cell>
          <cell r="X5993" t="str">
            <v>Meliphaga albilineata (Sibley and Monroe 1990, 1993; Christidis and Boles 1994) was split into M. albilineata and M. fordiana by Christidis and Boles (2008) but this treatment is not followed by the BirdLife Taxonomic Working Group (BTWG) because the authors base their treatment on genetic differences between the two taxa but do not quantify what levels of genetic differentiation are acceptable for species level recognition; the BTWG adopts the view of Edwards et al. (2005) that intrageneric genetic differentiation alone is an unsatisfactory basis for species recognition. Furthermore, the BTWG note that Schodde and Mason (1999) describe morphological differences between the two forms as 'fine' and their assertion that there are marked differences in territorial song is undermined by Higgins et al. (2001) who state that further investigation is required; Christidis and Boles (2008) make no reference to vocal differences suggesting that the only basis for this split is molecular evidence.</v>
          </cell>
        </row>
        <row r="5994">
          <cell r="C5994" t="str">
            <v>Streaky-breasted Honeyeater</v>
          </cell>
          <cell r="D5994" t="str">
            <v>Meliphaga reticulata</v>
          </cell>
          <cell r="E5994" t="str">
            <v>Temminck, 1824</v>
          </cell>
          <cell r="F5994" t="str">
            <v>R</v>
          </cell>
          <cell r="G5994" t="str">
            <v>LC</v>
          </cell>
          <cell r="Q5994" t="str">
            <v>Y</v>
          </cell>
        </row>
        <row r="5995">
          <cell r="C5995" t="str">
            <v>Wattled Honeyeater</v>
          </cell>
          <cell r="D5995" t="str">
            <v>Foulehaio carunculatus</v>
          </cell>
          <cell r="E5995" t="str">
            <v>(Gmelin, 1788)</v>
          </cell>
          <cell r="F5995" t="str">
            <v>R</v>
          </cell>
          <cell r="G5995" t="str">
            <v>LC</v>
          </cell>
          <cell r="Q5995" t="str">
            <v>Y</v>
          </cell>
          <cell r="V5995" t="str">
            <v>Foulehaio carunculata (10)</v>
          </cell>
          <cell r="X5995" t="str">
            <v>Gender agreement of species name follows David and Gosselin (2002b).</v>
          </cell>
        </row>
        <row r="5996">
          <cell r="C5996" t="str">
            <v>Giant Honeyeater</v>
          </cell>
          <cell r="D5996" t="str">
            <v>Gymnomyza viridis</v>
          </cell>
          <cell r="E5996" t="str">
            <v>(Layard, 1875)</v>
          </cell>
          <cell r="F5996" t="str">
            <v>R</v>
          </cell>
          <cell r="G5996" t="str">
            <v>LC</v>
          </cell>
          <cell r="Q5996" t="str">
            <v>Y</v>
          </cell>
          <cell r="W5996" t="str">
            <v>Yodeling Honeyeater (15)</v>
          </cell>
        </row>
        <row r="5997">
          <cell r="C5997" t="str">
            <v>Mao</v>
          </cell>
          <cell r="D5997" t="str">
            <v>Gymnomyza samoensis</v>
          </cell>
          <cell r="E5997" t="str">
            <v>(Hombron &amp; Jacquinot, 1841)</v>
          </cell>
          <cell r="F5997" t="str">
            <v>R</v>
          </cell>
          <cell r="G5997" t="str">
            <v>EN</v>
          </cell>
          <cell r="Q5997" t="str">
            <v>Y</v>
          </cell>
        </row>
        <row r="5998">
          <cell r="C5998" t="str">
            <v>Crow Honeyeater</v>
          </cell>
          <cell r="D5998" t="str">
            <v>Gymnomyza aubryana</v>
          </cell>
          <cell r="E5998" t="str">
            <v>(Verreaux &amp; Des Murs, 1860)</v>
          </cell>
          <cell r="F5998" t="str">
            <v>R</v>
          </cell>
          <cell r="G5998" t="str">
            <v>CR</v>
          </cell>
          <cell r="Q5998" t="str">
            <v>Y</v>
          </cell>
        </row>
        <row r="5999">
          <cell r="C5999" t="str">
            <v>Bell Miner</v>
          </cell>
          <cell r="D5999" t="str">
            <v>Manorina melanophrys</v>
          </cell>
          <cell r="E5999" t="str">
            <v>(Latham, 1801)</v>
          </cell>
          <cell r="F5999" t="str">
            <v>R</v>
          </cell>
          <cell r="G5999" t="str">
            <v>LC</v>
          </cell>
          <cell r="L5999" t="str">
            <v>Y</v>
          </cell>
          <cell r="Q5999" t="str">
            <v>Y</v>
          </cell>
        </row>
        <row r="6000">
          <cell r="C6000" t="str">
            <v>Noisy Miner</v>
          </cell>
          <cell r="D6000" t="str">
            <v>Manorina melanocephala</v>
          </cell>
          <cell r="E6000" t="str">
            <v>(Latham, 1801)</v>
          </cell>
          <cell r="F6000" t="str">
            <v>R</v>
          </cell>
          <cell r="G6000" t="str">
            <v>LC</v>
          </cell>
          <cell r="L6000" t="str">
            <v>Y</v>
          </cell>
          <cell r="Q6000" t="str">
            <v>Y</v>
          </cell>
        </row>
        <row r="6001">
          <cell r="D6001" t="str">
            <v>Manorina flavigula</v>
          </cell>
          <cell r="E6001" t="str">
            <v>(Gould, 1840)</v>
          </cell>
          <cell r="F6001" t="str">
            <v>NR</v>
          </cell>
          <cell r="G6001" t="str">
            <v>NR</v>
          </cell>
          <cell r="Q6001" t="str">
            <v>Y</v>
          </cell>
          <cell r="X6001" t="str">
            <v>Manorina flavigula (Sibley and Monroe 1990, 1993) has been split into M. flavigula and M. melanotis following Christidis and Boles (1994).</v>
          </cell>
        </row>
        <row r="6002">
          <cell r="C6002" t="str">
            <v>Yellow-throated Miner</v>
          </cell>
          <cell r="D6002" t="str">
            <v>Manorina flavigula</v>
          </cell>
          <cell r="E6002" t="str">
            <v>(Gould, 1840)</v>
          </cell>
          <cell r="F6002" t="str">
            <v>R</v>
          </cell>
          <cell r="G6002" t="str">
            <v>LC</v>
          </cell>
          <cell r="L6002" t="str">
            <v>Y</v>
          </cell>
          <cell r="X6002" t="str">
            <v>Manorina flavigula (Sibley and Monroe 1990, 1993) has been split into M. flavigula and M. melanotis following Christidis and Boles (1994).</v>
          </cell>
        </row>
        <row r="6003">
          <cell r="C6003" t="str">
            <v>Black-eared Miner</v>
          </cell>
          <cell r="D6003" t="str">
            <v>Manorina melanotis</v>
          </cell>
          <cell r="E6003" t="str">
            <v>(Wilson, 1911)</v>
          </cell>
          <cell r="F6003" t="str">
            <v>R</v>
          </cell>
          <cell r="G6003" t="str">
            <v>EN</v>
          </cell>
          <cell r="L6003" t="str">
            <v>Y</v>
          </cell>
          <cell r="X6003" t="str">
            <v>Manorina flavigula (Sibley and Monroe 1990, 1993) has been split into M. flavigula and M. melanotis following Christidis and Boles (1994).</v>
          </cell>
        </row>
        <row r="6004">
          <cell r="C6004" t="str">
            <v>Blue-faced Honeyeater</v>
          </cell>
          <cell r="D6004" t="str">
            <v>Entomyzon cyanotis</v>
          </cell>
          <cell r="E6004" t="str">
            <v>(Latham, 1801)</v>
          </cell>
          <cell r="F6004" t="str">
            <v>R</v>
          </cell>
          <cell r="G6004" t="str">
            <v>LC</v>
          </cell>
          <cell r="L6004" t="str">
            <v>Y</v>
          </cell>
          <cell r="Q6004" t="str">
            <v>Y</v>
          </cell>
        </row>
        <row r="6005">
          <cell r="C6005" t="str">
            <v>White-naped Honeyeater</v>
          </cell>
          <cell r="D6005" t="str">
            <v>Melithreptus lunatus</v>
          </cell>
          <cell r="E6005" t="str">
            <v>(Vieillot, 1802)</v>
          </cell>
          <cell r="F6005" t="str">
            <v>R</v>
          </cell>
          <cell r="G6005" t="str">
            <v>LC</v>
          </cell>
          <cell r="L6005" t="str">
            <v>Y</v>
          </cell>
          <cell r="Q6005" t="str">
            <v>Y</v>
          </cell>
        </row>
        <row r="6006">
          <cell r="C6006" t="str">
            <v>Black-headed Honeyeater</v>
          </cell>
          <cell r="D6006" t="str">
            <v>Melithreptus affinis</v>
          </cell>
          <cell r="E6006" t="str">
            <v>(Lesson, 1839)</v>
          </cell>
          <cell r="F6006" t="str">
            <v>R</v>
          </cell>
          <cell r="G6006" t="str">
            <v>LC</v>
          </cell>
          <cell r="L6006" t="str">
            <v>Y</v>
          </cell>
          <cell r="Q6006" t="str">
            <v>Y</v>
          </cell>
        </row>
        <row r="6007">
          <cell r="C6007" t="str">
            <v>White-throated Honeyeater</v>
          </cell>
          <cell r="D6007" t="str">
            <v>Melithreptus albogularis</v>
          </cell>
          <cell r="E6007" t="str">
            <v>Gould, 1848</v>
          </cell>
          <cell r="F6007" t="str">
            <v>R</v>
          </cell>
          <cell r="G6007" t="str">
            <v>LC</v>
          </cell>
          <cell r="L6007" t="str">
            <v>Y</v>
          </cell>
          <cell r="Q6007" t="str">
            <v>Y</v>
          </cell>
        </row>
        <row r="6008">
          <cell r="D6008" t="str">
            <v>Melithreptus laetior</v>
          </cell>
          <cell r="E6008" t="str">
            <v>(Gould, 1875)</v>
          </cell>
          <cell r="F6008" t="str">
            <v>NR</v>
          </cell>
          <cell r="G6008" t="str">
            <v>NR</v>
          </cell>
          <cell r="Q6008" t="str">
            <v>Y</v>
          </cell>
          <cell r="X6008" t="str">
            <v>Melithreptus gularis and M. laetior (Sibley and Monroe 1990, 1993) have been lumped into M. gularis following Christidis and Boles (1994).</v>
          </cell>
        </row>
        <row r="6009">
          <cell r="D6009" t="str">
            <v>Melithreptus gularis</v>
          </cell>
          <cell r="E6009" t="str">
            <v>(Gould, 1837)</v>
          </cell>
          <cell r="F6009" t="str">
            <v>NR</v>
          </cell>
          <cell r="G6009" t="str">
            <v>NR</v>
          </cell>
          <cell r="Q6009" t="str">
            <v>Y</v>
          </cell>
          <cell r="X6009" t="str">
            <v>Melithreptus gularis and M. laetior (Sibley and Monroe 1990, 1993) have been lumped into M. gularis following Christidis and Boles (1994).</v>
          </cell>
        </row>
        <row r="6010">
          <cell r="C6010" t="str">
            <v>Black-chinned Honeyeater</v>
          </cell>
          <cell r="D6010" t="str">
            <v>Melithreptus gularis</v>
          </cell>
          <cell r="E6010" t="str">
            <v>(Gould, 1837)</v>
          </cell>
          <cell r="F6010" t="str">
            <v>R</v>
          </cell>
          <cell r="G6010" t="str">
            <v>LC</v>
          </cell>
          <cell r="L6010" t="str">
            <v>Y</v>
          </cell>
          <cell r="X6010" t="str">
            <v>Melithreptus gularis and M. laetior (Sibley and Monroe 1990, 1993) have been lumped into M. gularis following Christidis and Boles (1994).</v>
          </cell>
        </row>
        <row r="6011">
          <cell r="C6011" t="str">
            <v>Strong-billed Honeyeater</v>
          </cell>
          <cell r="D6011" t="str">
            <v>Melithreptus validirostris</v>
          </cell>
          <cell r="E6011" t="str">
            <v>(Gould, 1837)</v>
          </cell>
          <cell r="F6011" t="str">
            <v>R</v>
          </cell>
          <cell r="G6011" t="str">
            <v>LC</v>
          </cell>
          <cell r="L6011" t="str">
            <v>Y</v>
          </cell>
          <cell r="Q6011" t="str">
            <v>Y</v>
          </cell>
        </row>
        <row r="6012">
          <cell r="C6012" t="str">
            <v>Brown-headed Honeyeater</v>
          </cell>
          <cell r="D6012" t="str">
            <v>Melithreptus brevirostris</v>
          </cell>
          <cell r="E6012" t="str">
            <v>(Vigors &amp; Horsfield, 1827)</v>
          </cell>
          <cell r="F6012" t="str">
            <v>R</v>
          </cell>
          <cell r="G6012" t="str">
            <v>LC</v>
          </cell>
          <cell r="L6012" t="str">
            <v>Y</v>
          </cell>
          <cell r="Q6012" t="str">
            <v>Y</v>
          </cell>
        </row>
        <row r="6013">
          <cell r="C6013" t="str">
            <v>Chatham Bellbird</v>
          </cell>
          <cell r="D6013" t="str">
            <v>Anthornis melanocephala</v>
          </cell>
          <cell r="E6013" t="str">
            <v>Gray 1843</v>
          </cell>
          <cell r="F6013" t="str">
            <v>R</v>
          </cell>
          <cell r="G6013" t="str">
            <v>EX</v>
          </cell>
          <cell r="K6013" t="str">
            <v>Y</v>
          </cell>
          <cell r="W6013" t="str">
            <v>Chatham Island Bellbird (4)</v>
          </cell>
          <cell r="X6013" t="str">
            <v>Although sometimes treated as a subspecies of New Zealand Bellbird A. melanura, the Chatham Island taxon differed in both structure and plumage2.</v>
          </cell>
        </row>
        <row r="6014">
          <cell r="C6014" t="str">
            <v>New Zealand Bellbird</v>
          </cell>
          <cell r="D6014" t="str">
            <v>Anthornis melanura</v>
          </cell>
          <cell r="E6014" t="str">
            <v>(Sparrman, 1786)</v>
          </cell>
          <cell r="F6014" t="str">
            <v>R</v>
          </cell>
          <cell r="G6014" t="str">
            <v>LC</v>
          </cell>
          <cell r="Q6014" t="str">
            <v>Y</v>
          </cell>
          <cell r="S6014" t="str">
            <v>Y</v>
          </cell>
          <cell r="W6014" t="str">
            <v>Bellbird (12)</v>
          </cell>
        </row>
        <row r="6015">
          <cell r="C6015" t="str">
            <v>Tui</v>
          </cell>
          <cell r="D6015" t="str">
            <v>Prosthemadera novaeseelandiae</v>
          </cell>
          <cell r="E6015" t="str">
            <v>(Gmelin, 1788)</v>
          </cell>
          <cell r="F6015" t="str">
            <v>R</v>
          </cell>
          <cell r="G6015" t="str">
            <v>LC</v>
          </cell>
          <cell r="Q6015" t="str">
            <v>Y</v>
          </cell>
          <cell r="S6015" t="str">
            <v>Y</v>
          </cell>
        </row>
        <row r="6016">
          <cell r="C6016" t="str">
            <v>Plain Honeyeater</v>
          </cell>
          <cell r="D6016" t="str">
            <v>Pycnopygius ixoides</v>
          </cell>
          <cell r="E6016" t="str">
            <v>(Salvadori, 1878)</v>
          </cell>
          <cell r="F6016" t="str">
            <v>R</v>
          </cell>
          <cell r="G6016" t="str">
            <v>LC</v>
          </cell>
          <cell r="Q6016" t="str">
            <v>Y</v>
          </cell>
        </row>
        <row r="6017">
          <cell r="C6017" t="str">
            <v>Marbled Honeyeater</v>
          </cell>
          <cell r="D6017" t="str">
            <v>Pycnopygius cinereus</v>
          </cell>
          <cell r="E6017" t="str">
            <v>(Sclater, 1873)</v>
          </cell>
          <cell r="F6017" t="str">
            <v>R</v>
          </cell>
          <cell r="G6017" t="str">
            <v>LC</v>
          </cell>
          <cell r="Q6017" t="str">
            <v>Y</v>
          </cell>
        </row>
        <row r="6018">
          <cell r="C6018" t="str">
            <v>Streak-headed Honeyeater</v>
          </cell>
          <cell r="D6018" t="str">
            <v>Pycnopygius stictocephalus</v>
          </cell>
          <cell r="E6018" t="str">
            <v>(Salvadori, 1876)</v>
          </cell>
          <cell r="F6018" t="str">
            <v>R</v>
          </cell>
          <cell r="G6018" t="str">
            <v>LC</v>
          </cell>
          <cell r="Q6018" t="str">
            <v>Y</v>
          </cell>
        </row>
        <row r="6019">
          <cell r="C6019" t="str">
            <v>White-streaked Friarbird</v>
          </cell>
          <cell r="D6019" t="str">
            <v>Melitograis gilolensis</v>
          </cell>
          <cell r="E6019" t="str">
            <v>(Bonaparte, 1850)</v>
          </cell>
          <cell r="F6019" t="str">
            <v>R</v>
          </cell>
          <cell r="G6019" t="str">
            <v>LC</v>
          </cell>
          <cell r="Q6019" t="str">
            <v>Y</v>
          </cell>
        </row>
        <row r="6020">
          <cell r="C6020" t="str">
            <v>Meyer's Friarbird</v>
          </cell>
          <cell r="D6020" t="str">
            <v>Philemon meyeri</v>
          </cell>
          <cell r="E6020" t="str">
            <v>Salvadori, 1875</v>
          </cell>
          <cell r="F6020" t="str">
            <v>R</v>
          </cell>
          <cell r="G6020" t="str">
            <v>LC</v>
          </cell>
          <cell r="Q6020" t="str">
            <v>Y</v>
          </cell>
        </row>
        <row r="6021">
          <cell r="C6021" t="str">
            <v>Plain Friarbird</v>
          </cell>
          <cell r="D6021" t="str">
            <v>Philemon inornatus</v>
          </cell>
          <cell r="E6021" t="str">
            <v>(Gray, 1846)</v>
          </cell>
          <cell r="F6021" t="str">
            <v>R</v>
          </cell>
          <cell r="G6021" t="str">
            <v>LC</v>
          </cell>
          <cell r="Q6021" t="str">
            <v>Y</v>
          </cell>
          <cell r="W6021" t="str">
            <v>Timor Friarbird (15)</v>
          </cell>
        </row>
        <row r="6022">
          <cell r="D6022" t="str">
            <v>Philemon kisserensis</v>
          </cell>
          <cell r="E6022" t="str">
            <v>Meyer, 1885</v>
          </cell>
          <cell r="F6022" t="str">
            <v>NR</v>
          </cell>
          <cell r="G6022" t="str">
            <v>NR</v>
          </cell>
          <cell r="Q6022" t="str">
            <v>Y</v>
          </cell>
          <cell r="X6022" t="str">
            <v>Philemon citreogularis and P. kisserensis (Sibley and Monroe 1990, 1993) have been lumped into P. citreogularis following Andrew (1992). This treatment is under review by the BirdLife Taxonomic Working Group.</v>
          </cell>
        </row>
        <row r="6023">
          <cell r="D6023" t="str">
            <v>Philemon citreogularis</v>
          </cell>
          <cell r="E6023" t="str">
            <v>(Gould, 1837)</v>
          </cell>
          <cell r="F6023" t="str">
            <v>NR</v>
          </cell>
          <cell r="G6023" t="str">
            <v>NR</v>
          </cell>
          <cell r="Q6023" t="str">
            <v>Y</v>
          </cell>
          <cell r="X6023" t="str">
            <v>Philemon citreogularis and P. kisserensis (Sibley and Monroe 1990, 1993) have been lumped into P. citreogularis following Andrew (1992). This treatment is under review by the BirdLife Taxonomic Working Group.</v>
          </cell>
        </row>
        <row r="6024">
          <cell r="C6024" t="str">
            <v>Little Friarbird</v>
          </cell>
          <cell r="D6024" t="str">
            <v>Philemon citreogularis</v>
          </cell>
          <cell r="E6024" t="str">
            <v>(Gould, 1837)</v>
          </cell>
          <cell r="F6024" t="str">
            <v>R</v>
          </cell>
          <cell r="G6024" t="str">
            <v>LC</v>
          </cell>
          <cell r="L6024" t="str">
            <v>Y</v>
          </cell>
          <cell r="T6024" t="str">
            <v>Y</v>
          </cell>
          <cell r="U6024" t="str">
            <v>Andrew (1992)</v>
          </cell>
          <cell r="X6024" t="str">
            <v>Philemon citreogularis and P. kisserensis (Sibley and Monroe 1990, 1993) have been lumped into P. citreogularis following Andrew (1992). This treatment is under review by the BirdLife Taxonomic Working Group.</v>
          </cell>
        </row>
        <row r="6025">
          <cell r="C6025" t="str">
            <v>Brass's Friarbird</v>
          </cell>
          <cell r="D6025" t="str">
            <v>Philemon brassi</v>
          </cell>
          <cell r="E6025" t="str">
            <v>Rand, 1940</v>
          </cell>
          <cell r="F6025" t="str">
            <v>R</v>
          </cell>
          <cell r="G6025" t="str">
            <v>NT</v>
          </cell>
          <cell r="Q6025" t="str">
            <v>Y</v>
          </cell>
        </row>
        <row r="6026">
          <cell r="C6026" t="str">
            <v>Dusky Friarbird</v>
          </cell>
          <cell r="D6026" t="str">
            <v>Philemon fuscicapillus</v>
          </cell>
          <cell r="E6026" t="str">
            <v>(Wallace, 1862)</v>
          </cell>
          <cell r="F6026" t="str">
            <v>R</v>
          </cell>
          <cell r="G6026" t="str">
            <v>VU</v>
          </cell>
          <cell r="Q6026" t="str">
            <v>Y</v>
          </cell>
        </row>
        <row r="6027">
          <cell r="C6027" t="str">
            <v>Black-faced Friarbird</v>
          </cell>
          <cell r="D6027" t="str">
            <v>Philemon moluccensis</v>
          </cell>
          <cell r="E6027" t="str">
            <v>(Gmelin, 1788)</v>
          </cell>
          <cell r="F6027" t="str">
            <v>R</v>
          </cell>
          <cell r="G6027" t="str">
            <v>LC</v>
          </cell>
          <cell r="Q6027" t="str">
            <v>Y</v>
          </cell>
        </row>
        <row r="6028">
          <cell r="C6028" t="str">
            <v>Grey-necked Friarbird</v>
          </cell>
          <cell r="D6028" t="str">
            <v>Philemon subcorniculatus</v>
          </cell>
          <cell r="E6028" t="str">
            <v>(Hombron &amp; Jacquinot, 1841)</v>
          </cell>
          <cell r="F6028" t="str">
            <v>R</v>
          </cell>
          <cell r="G6028" t="str">
            <v>LC</v>
          </cell>
          <cell r="Q6028" t="str">
            <v>Y</v>
          </cell>
          <cell r="W6028" t="str">
            <v>Seram Friarbird (15)</v>
          </cell>
        </row>
        <row r="6029">
          <cell r="C6029" t="str">
            <v>Helmeted Friarbird</v>
          </cell>
          <cell r="D6029" t="str">
            <v>Philemon buceroides</v>
          </cell>
          <cell r="E6029" t="str">
            <v>(Swainson, 1838)</v>
          </cell>
          <cell r="F6029" t="str">
            <v>R</v>
          </cell>
          <cell r="G6029" t="str">
            <v>LC</v>
          </cell>
          <cell r="Q6029" t="str">
            <v>Y</v>
          </cell>
          <cell r="X6029" t="str">
            <v>Philemon buceroides and P. novaeguineae (Sibley and Monroe 1990, 1993), cross-regional species, are retained as separate species contra Christidis and Boles (2008) who include novaeguineae as a subspecies of buceroides.</v>
          </cell>
        </row>
        <row r="6030">
          <cell r="D6030" t="str">
            <v>Philemon buceroides</v>
          </cell>
          <cell r="E6030" t="str">
            <v>(Swainson, 1838)</v>
          </cell>
          <cell r="F6030" t="str">
            <v>NR</v>
          </cell>
          <cell r="G6030" t="str">
            <v>NR</v>
          </cell>
          <cell r="L6030" t="str">
            <v>Y</v>
          </cell>
          <cell r="X6030" t="str">
            <v>Philemon buceroides and P. novaeguineae (Sibley and Monroe 1990, 1993), cross-regional species, are retained as separate species contra Christidis and Boles (2008) who include novaeguineae as a subspecies of buceroides.</v>
          </cell>
        </row>
        <row r="6031">
          <cell r="C6031" t="str">
            <v>New Guinea Friarbird</v>
          </cell>
          <cell r="D6031" t="str">
            <v>Philemon novaeguineae</v>
          </cell>
          <cell r="E6031" t="str">
            <v>(Müller, 1843)</v>
          </cell>
          <cell r="F6031" t="str">
            <v>R</v>
          </cell>
          <cell r="G6031" t="str">
            <v>LC</v>
          </cell>
          <cell r="Q6031" t="str">
            <v>Y</v>
          </cell>
          <cell r="W6031" t="str">
            <v>Papuan Friarbird (15)</v>
          </cell>
          <cell r="X6031" t="str">
            <v>Philemon buceroides and P. novaeguineae (Sibley and Monroe 1990, 1993), cross-regional species, are retained as separate species contra Christidis and Boles (2008) who include novaeguineae as a subspecies of buceroides.</v>
          </cell>
        </row>
        <row r="6032">
          <cell r="C6032" t="str">
            <v>White-naped Friarbird</v>
          </cell>
          <cell r="D6032" t="str">
            <v>Philemon albitorques</v>
          </cell>
          <cell r="E6032" t="str">
            <v>Sclater, 1877</v>
          </cell>
          <cell r="F6032" t="str">
            <v>R</v>
          </cell>
          <cell r="G6032" t="str">
            <v>LC</v>
          </cell>
          <cell r="Q6032" t="str">
            <v>Y</v>
          </cell>
        </row>
        <row r="6033">
          <cell r="C6033" t="str">
            <v>New Britain Friarbird</v>
          </cell>
          <cell r="D6033" t="str">
            <v>Philemon cockerelli</v>
          </cell>
          <cell r="E6033" t="str">
            <v>Sclater, 1877</v>
          </cell>
          <cell r="F6033" t="str">
            <v>R</v>
          </cell>
          <cell r="G6033" t="str">
            <v>LC</v>
          </cell>
          <cell r="Q6033" t="str">
            <v>Y</v>
          </cell>
        </row>
        <row r="6034">
          <cell r="C6034" t="str">
            <v>New Ireland Friarbird</v>
          </cell>
          <cell r="D6034" t="str">
            <v>Philemon eichhorni</v>
          </cell>
          <cell r="E6034" t="str">
            <v>Rothschild &amp; Hartert, 1924</v>
          </cell>
          <cell r="F6034" t="str">
            <v>R</v>
          </cell>
          <cell r="G6034" t="str">
            <v>LC</v>
          </cell>
          <cell r="Q6034" t="str">
            <v>Y</v>
          </cell>
        </row>
        <row r="6035">
          <cell r="C6035" t="str">
            <v>Silver-crowned Friarbird</v>
          </cell>
          <cell r="D6035" t="str">
            <v>Philemon argenticeps</v>
          </cell>
          <cell r="E6035" t="str">
            <v>(Gould, 1840)</v>
          </cell>
          <cell r="F6035" t="str">
            <v>R</v>
          </cell>
          <cell r="G6035" t="str">
            <v>LC</v>
          </cell>
          <cell r="L6035" t="str">
            <v>Y</v>
          </cell>
          <cell r="Q6035" t="str">
            <v>Y</v>
          </cell>
        </row>
        <row r="6036">
          <cell r="C6036" t="str">
            <v>Noisy Friarbird</v>
          </cell>
          <cell r="D6036" t="str">
            <v>Philemon corniculatus</v>
          </cell>
          <cell r="E6036" t="str">
            <v>(Latham, 1790)</v>
          </cell>
          <cell r="F6036" t="str">
            <v>R</v>
          </cell>
          <cell r="G6036" t="str">
            <v>LC</v>
          </cell>
          <cell r="L6036" t="str">
            <v>Y</v>
          </cell>
          <cell r="Q6036" t="str">
            <v>Y</v>
          </cell>
        </row>
        <row r="6037">
          <cell r="C6037" t="str">
            <v>New Caledonian Friarbird</v>
          </cell>
          <cell r="D6037" t="str">
            <v>Philemon diemenensis</v>
          </cell>
          <cell r="E6037" t="str">
            <v>(Lesson, 1831)</v>
          </cell>
          <cell r="F6037" t="str">
            <v>R</v>
          </cell>
          <cell r="G6037" t="str">
            <v>LC</v>
          </cell>
          <cell r="Q6037" t="str">
            <v>Y</v>
          </cell>
        </row>
        <row r="6038">
          <cell r="C6038" t="str">
            <v>Striped Honeyeater</v>
          </cell>
          <cell r="D6038" t="str">
            <v>Plectorhyncha lanceolata</v>
          </cell>
          <cell r="E6038" t="str">
            <v>Gould, 1838</v>
          </cell>
          <cell r="F6038" t="str">
            <v>R</v>
          </cell>
          <cell r="G6038" t="str">
            <v>LC</v>
          </cell>
          <cell r="L6038" t="str">
            <v>Y</v>
          </cell>
          <cell r="Q6038" t="str">
            <v>Y</v>
          </cell>
        </row>
        <row r="6039">
          <cell r="C6039" t="str">
            <v>Spiny-cheeked Honeyeater</v>
          </cell>
          <cell r="D6039" t="str">
            <v>Acanthagenys rufogularis</v>
          </cell>
          <cell r="E6039" t="str">
            <v>Gould, 1838</v>
          </cell>
          <cell r="F6039" t="str">
            <v>R</v>
          </cell>
          <cell r="G6039" t="str">
            <v>LC</v>
          </cell>
          <cell r="L6039" t="str">
            <v>Y</v>
          </cell>
          <cell r="Q6039" t="str">
            <v>Y</v>
          </cell>
        </row>
        <row r="6040">
          <cell r="C6040" t="str">
            <v>Western Wattlebird</v>
          </cell>
          <cell r="D6040" t="str">
            <v>Anthochaera lunulata</v>
          </cell>
          <cell r="E6040" t="str">
            <v>Gould, 1838</v>
          </cell>
          <cell r="F6040" t="str">
            <v>R</v>
          </cell>
          <cell r="G6040" t="str">
            <v>LC</v>
          </cell>
          <cell r="L6040" t="str">
            <v>Y</v>
          </cell>
          <cell r="Q6040" t="str">
            <v>Y</v>
          </cell>
          <cell r="W6040" t="str">
            <v>Little Wattlebird (10)</v>
          </cell>
          <cell r="X6040" t="str">
            <v>Anthochaera chrysoptera (Christidis and Boles 1994) has been split into A. chrysoptera and A. lunulata following Sibley and Monroe (1990, 1993) and Christidis and Boles (2008).</v>
          </cell>
        </row>
        <row r="6041">
          <cell r="C6041" t="str">
            <v>Little Wattlebird</v>
          </cell>
          <cell r="D6041" t="str">
            <v>Anthochaera chrysoptera</v>
          </cell>
          <cell r="E6041" t="str">
            <v>(Latham, 1801)</v>
          </cell>
          <cell r="F6041" t="str">
            <v>R</v>
          </cell>
          <cell r="G6041" t="str">
            <v>LC</v>
          </cell>
          <cell r="L6041" t="str">
            <v>Y</v>
          </cell>
          <cell r="Q6041" t="str">
            <v>Y</v>
          </cell>
          <cell r="W6041" t="str">
            <v>Brush Wattlebird (10)</v>
          </cell>
          <cell r="X6041" t="str">
            <v>Anthochaera chrysoptera (Christidis and Boles 1994) has been split into A. chrysoptera and A. lunulata following Sibley and Monroe (1990, 1993) and Christidis and Boles (2008).</v>
          </cell>
        </row>
        <row r="6042">
          <cell r="D6042" t="str">
            <v>Anthochaera chrysoptera</v>
          </cell>
          <cell r="E6042" t="str">
            <v>(Latham, 1801)</v>
          </cell>
          <cell r="F6042" t="str">
            <v>NR</v>
          </cell>
          <cell r="G6042" t="str">
            <v>NR</v>
          </cell>
          <cell r="T6042" t="str">
            <v>Y</v>
          </cell>
          <cell r="U6042" t="str">
            <v>Christidis and Boles (1994)</v>
          </cell>
          <cell r="X6042" t="str">
            <v>Anthochaera chrysoptera (Christidis and Boles 1994) has been split into A. chrysoptera and A. lunulata following Sibley and Monroe (1990, 1993) and Christidis and Boles (2008).</v>
          </cell>
        </row>
        <row r="6043">
          <cell r="C6043" t="str">
            <v>Red Wattlebird</v>
          </cell>
          <cell r="D6043" t="str">
            <v>Anthochaera carunculata</v>
          </cell>
          <cell r="E6043" t="str">
            <v>(White, 1790)</v>
          </cell>
          <cell r="F6043" t="str">
            <v>R</v>
          </cell>
          <cell r="G6043" t="str">
            <v>LC</v>
          </cell>
          <cell r="L6043" t="str">
            <v>Y</v>
          </cell>
          <cell r="Q6043" t="str">
            <v>Y</v>
          </cell>
          <cell r="S6043" t="str">
            <v>Y</v>
          </cell>
        </row>
        <row r="6044">
          <cell r="C6044" t="str">
            <v>Yellow Wattlebird</v>
          </cell>
          <cell r="D6044" t="str">
            <v>Anthochaera paradoxa</v>
          </cell>
          <cell r="E6044" t="str">
            <v>(Daudin, 1800)</v>
          </cell>
          <cell r="F6044" t="str">
            <v>R</v>
          </cell>
          <cell r="G6044" t="str">
            <v>LC</v>
          </cell>
          <cell r="L6044" t="str">
            <v>Y</v>
          </cell>
          <cell r="Q6044" t="str">
            <v>Y</v>
          </cell>
        </row>
        <row r="6045">
          <cell r="C6045" t="str">
            <v>Regent Honeyeater</v>
          </cell>
          <cell r="D6045" t="str">
            <v>Xanthomyza phrygia</v>
          </cell>
          <cell r="E6045" t="str">
            <v>(Shaw, 1794)</v>
          </cell>
          <cell r="F6045" t="str">
            <v>R</v>
          </cell>
          <cell r="G6045" t="str">
            <v>EN</v>
          </cell>
          <cell r="L6045" t="str">
            <v>Y</v>
          </cell>
          <cell r="Q6045" t="str">
            <v>Y</v>
          </cell>
          <cell r="V6045" t="str">
            <v>Anthochaera phrygia (5)</v>
          </cell>
        </row>
        <row r="6046">
          <cell r="C6046" t="str">
            <v>Arfak Honeyeater</v>
          </cell>
          <cell r="D6046" t="str">
            <v>Melipotes gymnops</v>
          </cell>
          <cell r="E6046" t="str">
            <v>Sclater, 1873</v>
          </cell>
          <cell r="F6046" t="str">
            <v>R</v>
          </cell>
          <cell r="G6046" t="str">
            <v>LC</v>
          </cell>
          <cell r="Q6046" t="str">
            <v>Y</v>
          </cell>
          <cell r="W6046" t="str">
            <v>Bare-eyed Honeyeater (15)</v>
          </cell>
        </row>
        <row r="6047">
          <cell r="C6047" t="str">
            <v>Smoky Honeyeater</v>
          </cell>
          <cell r="D6047" t="str">
            <v>Melipotes fumigatus</v>
          </cell>
          <cell r="E6047" t="str">
            <v>Meyer, 1886</v>
          </cell>
          <cell r="F6047" t="str">
            <v>R</v>
          </cell>
          <cell r="G6047" t="str">
            <v>LC</v>
          </cell>
          <cell r="Q6047" t="str">
            <v>Y</v>
          </cell>
        </row>
        <row r="6048">
          <cell r="D6048" t="str">
            <v>Melipotes carolae</v>
          </cell>
          <cell r="E6048" t="str">
            <v>Beehler, Prawiradilaga, de Fretes &amp; Kemp, 2007</v>
          </cell>
          <cell r="F6048" t="str">
            <v>NR</v>
          </cell>
          <cell r="G6048" t="str">
            <v>NR</v>
          </cell>
          <cell r="T6048" t="str">
            <v>Y</v>
          </cell>
          <cell r="U6048" t="str">
            <v>Beehler et al. (2007)</v>
          </cell>
          <cell r="X6048" t="str">
            <v>Melipotes carolae was described as new to science by Beehler et al. (2007) but this treatment is not accepted by the BirdLife Taxonomic Working Group which concludes that while this new taxon differs from M. fumigata through the presence of a large pendant wattle, colouration of circum-orbital skin and in its duller pale throat, the apparent lack of vocalisation in this species does not constitute a taxonomic character and consequently recognition as a full species is not supported.</v>
          </cell>
        </row>
        <row r="6049">
          <cell r="C6049" t="str">
            <v>Spangled Honeyeater</v>
          </cell>
          <cell r="D6049" t="str">
            <v>Melipotes ater</v>
          </cell>
          <cell r="E6049" t="str">
            <v>Rothschild &amp; Hartert, 1911</v>
          </cell>
          <cell r="F6049" t="str">
            <v>R</v>
          </cell>
          <cell r="G6049" t="str">
            <v>LC</v>
          </cell>
          <cell r="Q6049" t="str">
            <v>Y</v>
          </cell>
        </row>
        <row r="6050">
          <cell r="C6050" t="str">
            <v>Ochre-winged Honeyeater</v>
          </cell>
          <cell r="D6050" t="str">
            <v>Macgregoria pulchra</v>
          </cell>
          <cell r="E6050" t="str">
            <v>De Vis, 1897</v>
          </cell>
          <cell r="F6050" t="str">
            <v>R</v>
          </cell>
          <cell r="G6050" t="str">
            <v>VU</v>
          </cell>
          <cell r="Q6050" t="str">
            <v>Y</v>
          </cell>
          <cell r="W6050" t="str">
            <v>Macgregor's Bird-of-paradise (10); Macgregor's Lappetface (15)</v>
          </cell>
          <cell r="X6050" t="str">
            <v>Macgregoria pulchra (Sibley and Monroe 1990, 1993) is moved to the family Meliphagidae following Cracraft and Feinstein (2000).</v>
          </cell>
        </row>
        <row r="6051">
          <cell r="C6051" t="str">
            <v>Sooty Melidectes</v>
          </cell>
          <cell r="D6051" t="str">
            <v>Melidectes fuscus</v>
          </cell>
          <cell r="E6051" t="str">
            <v>(De Vis, 1897)</v>
          </cell>
          <cell r="F6051" t="str">
            <v>R</v>
          </cell>
          <cell r="G6051" t="str">
            <v>LC</v>
          </cell>
          <cell r="Q6051" t="str">
            <v>Y</v>
          </cell>
          <cell r="W6051" t="str">
            <v>Sooty Honeyeater (15)</v>
          </cell>
        </row>
        <row r="6052">
          <cell r="C6052" t="str">
            <v>Bismarck Melidectes</v>
          </cell>
          <cell r="D6052" t="str">
            <v>Melidectes whitemanensis</v>
          </cell>
          <cell r="E6052" t="str">
            <v>(Gilliard, 1960)</v>
          </cell>
          <cell r="F6052" t="str">
            <v>R</v>
          </cell>
          <cell r="G6052" t="str">
            <v>NT</v>
          </cell>
          <cell r="Q6052" t="str">
            <v>Y</v>
          </cell>
          <cell r="W6052" t="str">
            <v>Gilliard's Honeyeater (15)</v>
          </cell>
        </row>
        <row r="6053">
          <cell r="C6053" t="str">
            <v>Short-bearded Melidectes</v>
          </cell>
          <cell r="D6053" t="str">
            <v>Melidectes nouhuysi</v>
          </cell>
          <cell r="E6053" t="str">
            <v>(van Oort, 1910)</v>
          </cell>
          <cell r="F6053" t="str">
            <v>R</v>
          </cell>
          <cell r="G6053" t="str">
            <v>LC</v>
          </cell>
          <cell r="Q6053" t="str">
            <v>Y</v>
          </cell>
          <cell r="W6053" t="str">
            <v>Short-bearded Honeyeater (15)</v>
          </cell>
        </row>
        <row r="6054">
          <cell r="C6054" t="str">
            <v>Long-bearded Melidectes</v>
          </cell>
          <cell r="D6054" t="str">
            <v>Melidectes princeps</v>
          </cell>
          <cell r="E6054" t="str">
            <v>Mayr &amp; Gilliard, 1951</v>
          </cell>
          <cell r="F6054" t="str">
            <v>R</v>
          </cell>
          <cell r="G6054" t="str">
            <v>VU</v>
          </cell>
          <cell r="Q6054" t="str">
            <v>Y</v>
          </cell>
          <cell r="W6054" t="str">
            <v>Long-bearded Honeyeater (15)</v>
          </cell>
        </row>
        <row r="6055">
          <cell r="C6055" t="str">
            <v>Cinnamon-browed Melidectes</v>
          </cell>
          <cell r="D6055" t="str">
            <v>Melidectes ochromelas</v>
          </cell>
          <cell r="E6055" t="str">
            <v>(Meyer, 1875)</v>
          </cell>
          <cell r="F6055" t="str">
            <v>R</v>
          </cell>
          <cell r="G6055" t="str">
            <v>LC</v>
          </cell>
          <cell r="Q6055" t="str">
            <v>Y</v>
          </cell>
          <cell r="W6055" t="str">
            <v>Cinnamon-browed Honeyeater (15)</v>
          </cell>
        </row>
        <row r="6056">
          <cell r="C6056" t="str">
            <v>Vogelkop Melidectes</v>
          </cell>
          <cell r="D6056" t="str">
            <v>Melidectes leucostephes</v>
          </cell>
          <cell r="E6056" t="str">
            <v>(Meyer, 1875)</v>
          </cell>
          <cell r="F6056" t="str">
            <v>R</v>
          </cell>
          <cell r="G6056" t="str">
            <v>LC</v>
          </cell>
          <cell r="Q6056" t="str">
            <v>Y</v>
          </cell>
          <cell r="W6056" t="str">
            <v>White-capped Honeyeater (15)</v>
          </cell>
        </row>
        <row r="6057">
          <cell r="C6057" t="str">
            <v>Belford's Melidectes</v>
          </cell>
          <cell r="D6057" t="str">
            <v>Melidectes belfordi</v>
          </cell>
          <cell r="E6057" t="str">
            <v>(De Vis, 1890)</v>
          </cell>
          <cell r="F6057" t="str">
            <v>R</v>
          </cell>
          <cell r="G6057" t="str">
            <v>LC</v>
          </cell>
          <cell r="Q6057" t="str">
            <v>Y</v>
          </cell>
          <cell r="W6057" t="str">
            <v>Belford's Honeyeater (15)</v>
          </cell>
        </row>
        <row r="6058">
          <cell r="C6058" t="str">
            <v>Yellow-browed Melidectes</v>
          </cell>
          <cell r="D6058" t="str">
            <v>Melidectes rufocrissalis</v>
          </cell>
          <cell r="E6058" t="str">
            <v>(Reichenow, 1915)</v>
          </cell>
          <cell r="F6058" t="str">
            <v>R</v>
          </cell>
          <cell r="G6058" t="str">
            <v>LC</v>
          </cell>
          <cell r="Q6058" t="str">
            <v>Y</v>
          </cell>
          <cell r="W6058" t="str">
            <v>Yellow-browed Honeyeater (15)</v>
          </cell>
        </row>
        <row r="6059">
          <cell r="C6059" t="str">
            <v>Huon Melidectes</v>
          </cell>
          <cell r="D6059" t="str">
            <v>Melidectes foersteri</v>
          </cell>
          <cell r="E6059" t="str">
            <v>(Rothschild &amp; Hartert, 1911)</v>
          </cell>
          <cell r="F6059" t="str">
            <v>R</v>
          </cell>
          <cell r="G6059" t="str">
            <v>LC</v>
          </cell>
          <cell r="Q6059" t="str">
            <v>Y</v>
          </cell>
          <cell r="W6059" t="str">
            <v>Huon Honeyeater (15)</v>
          </cell>
        </row>
        <row r="6060">
          <cell r="C6060" t="str">
            <v>Ornate Melidectes</v>
          </cell>
          <cell r="D6060" t="str">
            <v>Melidectes torquatus</v>
          </cell>
          <cell r="E6060" t="str">
            <v>Sclater, 1873</v>
          </cell>
          <cell r="F6060" t="str">
            <v>R</v>
          </cell>
          <cell r="G6060" t="str">
            <v>LC</v>
          </cell>
          <cell r="Q6060" t="str">
            <v>Y</v>
          </cell>
          <cell r="W6060" t="str">
            <v>Ornate Honeyeater (15)</v>
          </cell>
        </row>
        <row r="6061">
          <cell r="C6061" t="str">
            <v>San Cristobal Melidectes</v>
          </cell>
          <cell r="D6061" t="str">
            <v>Melidectes sclateri</v>
          </cell>
          <cell r="E6061" t="str">
            <v>(Gray, 1870)</v>
          </cell>
          <cell r="F6061" t="str">
            <v>R</v>
          </cell>
          <cell r="G6061" t="str">
            <v>LC</v>
          </cell>
          <cell r="Q6061" t="str">
            <v>Y</v>
          </cell>
        </row>
        <row r="6062">
          <cell r="C6062" t="str">
            <v>Leaden Honeyeater</v>
          </cell>
          <cell r="D6062" t="str">
            <v>Ptiloprora plumbea</v>
          </cell>
          <cell r="E6062" t="str">
            <v>(Salvadori, 1894)</v>
          </cell>
          <cell r="F6062" t="str">
            <v>R</v>
          </cell>
          <cell r="G6062" t="str">
            <v>LC</v>
          </cell>
          <cell r="Q6062" t="str">
            <v>Y</v>
          </cell>
        </row>
        <row r="6063">
          <cell r="C6063" t="str">
            <v>Olive-streaked Honeyeater</v>
          </cell>
          <cell r="D6063" t="str">
            <v>Ptiloprora meekiana</v>
          </cell>
          <cell r="E6063" t="str">
            <v>(Rothschild &amp; Hartert, 1907)</v>
          </cell>
          <cell r="F6063" t="str">
            <v>R</v>
          </cell>
          <cell r="G6063" t="str">
            <v>LC</v>
          </cell>
          <cell r="Q6063" t="str">
            <v>Y</v>
          </cell>
        </row>
        <row r="6064">
          <cell r="C6064" t="str">
            <v>Rufous-sided Honeyeater</v>
          </cell>
          <cell r="D6064" t="str">
            <v>Ptiloprora erythropleura</v>
          </cell>
          <cell r="E6064" t="str">
            <v>(Salvadori, 1876)</v>
          </cell>
          <cell r="F6064" t="str">
            <v>R</v>
          </cell>
          <cell r="G6064" t="str">
            <v>LC</v>
          </cell>
          <cell r="Q6064" t="str">
            <v>Y</v>
          </cell>
        </row>
        <row r="6065">
          <cell r="C6065" t="str">
            <v>Mayr's Honeyeater</v>
          </cell>
          <cell r="D6065" t="str">
            <v>Ptiloprora mayri</v>
          </cell>
          <cell r="E6065" t="str">
            <v>Hartert, 1930</v>
          </cell>
          <cell r="F6065" t="str">
            <v>R</v>
          </cell>
          <cell r="G6065" t="str">
            <v>LC</v>
          </cell>
          <cell r="Q6065" t="str">
            <v>Y</v>
          </cell>
        </row>
        <row r="6066">
          <cell r="C6066" t="str">
            <v>Rufous-backed Honeyeater</v>
          </cell>
          <cell r="D6066" t="str">
            <v>Ptiloprora guisei</v>
          </cell>
          <cell r="E6066" t="str">
            <v>(De Vis, 1894)</v>
          </cell>
          <cell r="F6066" t="str">
            <v>R</v>
          </cell>
          <cell r="G6066" t="str">
            <v>LC</v>
          </cell>
          <cell r="Q6066" t="str">
            <v>Y</v>
          </cell>
        </row>
        <row r="6067">
          <cell r="C6067" t="str">
            <v>Black-backed Honeyeater</v>
          </cell>
          <cell r="D6067" t="str">
            <v>Ptiloprora perstriata</v>
          </cell>
          <cell r="E6067" t="str">
            <v>(De Vis, 1898)</v>
          </cell>
          <cell r="F6067" t="str">
            <v>R</v>
          </cell>
          <cell r="G6067" t="str">
            <v>LC</v>
          </cell>
          <cell r="Q6067" t="str">
            <v>Y</v>
          </cell>
          <cell r="W6067" t="str">
            <v>Grey-streaked Honeyeater (15)</v>
          </cell>
        </row>
        <row r="6068">
          <cell r="C6068" t="str">
            <v>Dark-eared Myza</v>
          </cell>
          <cell r="D6068" t="str">
            <v>Myza celebensis</v>
          </cell>
          <cell r="E6068" t="str">
            <v>(Meyer &amp; Wiglesworth, 1895)</v>
          </cell>
          <cell r="F6068" t="str">
            <v>R</v>
          </cell>
          <cell r="G6068" t="str">
            <v>LC</v>
          </cell>
          <cell r="Q6068" t="str">
            <v>Y</v>
          </cell>
        </row>
        <row r="6069">
          <cell r="C6069" t="str">
            <v>White-eared Myza</v>
          </cell>
          <cell r="D6069" t="str">
            <v>Myza sarasinorum</v>
          </cell>
          <cell r="E6069" t="str">
            <v>Meyer &amp; Wiglesworth, 1895</v>
          </cell>
          <cell r="F6069" t="str">
            <v>R</v>
          </cell>
          <cell r="G6069" t="str">
            <v>LC</v>
          </cell>
          <cell r="Q6069" t="str">
            <v>Y</v>
          </cell>
        </row>
        <row r="6070">
          <cell r="C6070" t="str">
            <v>Long-billed Honeyeater</v>
          </cell>
          <cell r="D6070" t="str">
            <v>Melilestes megarhynchus</v>
          </cell>
          <cell r="E6070" t="str">
            <v>(Gray, 1858)</v>
          </cell>
          <cell r="F6070" t="str">
            <v>R</v>
          </cell>
          <cell r="G6070" t="str">
            <v>LC</v>
          </cell>
          <cell r="Q6070" t="str">
            <v>Y</v>
          </cell>
        </row>
        <row r="6071">
          <cell r="C6071" t="str">
            <v>Bougainville Honeyeater</v>
          </cell>
          <cell r="D6071" t="str">
            <v>Stresemannia bougainvillei</v>
          </cell>
          <cell r="E6071" t="str">
            <v>(Mayr, 1932)</v>
          </cell>
          <cell r="F6071" t="str">
            <v>R</v>
          </cell>
          <cell r="G6071" t="str">
            <v>LC</v>
          </cell>
          <cell r="Q6071" t="str">
            <v>Y</v>
          </cell>
        </row>
        <row r="6072">
          <cell r="C6072" t="str">
            <v>Scaly-crowned Honeyeater</v>
          </cell>
          <cell r="D6072" t="str">
            <v>Lichmera lombokia</v>
          </cell>
          <cell r="E6072" t="str">
            <v>(Mathews, 1926)</v>
          </cell>
          <cell r="F6072" t="str">
            <v>R</v>
          </cell>
          <cell r="G6072" t="str">
            <v>LC</v>
          </cell>
          <cell r="Q6072" t="str">
            <v>Y</v>
          </cell>
        </row>
        <row r="6073">
          <cell r="C6073" t="str">
            <v>Olive Honeyeater</v>
          </cell>
          <cell r="D6073" t="str">
            <v>Lichmera argentauris</v>
          </cell>
          <cell r="E6073" t="str">
            <v>(Finsch, 1870)</v>
          </cell>
          <cell r="F6073" t="str">
            <v>R</v>
          </cell>
          <cell r="G6073" t="str">
            <v>LC</v>
          </cell>
          <cell r="Q6073" t="str">
            <v>Y</v>
          </cell>
        </row>
        <row r="6074">
          <cell r="C6074" t="str">
            <v>Indonesian Honeyeater</v>
          </cell>
          <cell r="D6074" t="str">
            <v>Lichmera limbata</v>
          </cell>
          <cell r="E6074" t="str">
            <v>(Müller, 1843)</v>
          </cell>
          <cell r="F6074" t="str">
            <v>R</v>
          </cell>
          <cell r="G6074" t="str">
            <v>LC</v>
          </cell>
          <cell r="Q6074" t="str">
            <v>Y</v>
          </cell>
        </row>
        <row r="6075">
          <cell r="C6075" t="str">
            <v>Brown Honeyeater</v>
          </cell>
          <cell r="D6075" t="str">
            <v>Lichmera indistincta</v>
          </cell>
          <cell r="E6075" t="str">
            <v>(Vigors &amp; Horsfield, 1827)</v>
          </cell>
          <cell r="F6075" t="str">
            <v>R</v>
          </cell>
          <cell r="G6075" t="str">
            <v>LC</v>
          </cell>
          <cell r="L6075" t="str">
            <v>Y</v>
          </cell>
          <cell r="Q6075" t="str">
            <v>Y</v>
          </cell>
        </row>
        <row r="6076">
          <cell r="C6076" t="str">
            <v>Dark-brown Honeyeater</v>
          </cell>
          <cell r="D6076" t="str">
            <v>Lichmera incana</v>
          </cell>
          <cell r="E6076" t="str">
            <v>(Latham, 1790)</v>
          </cell>
          <cell r="F6076" t="str">
            <v>R</v>
          </cell>
          <cell r="G6076" t="str">
            <v>LC</v>
          </cell>
          <cell r="Q6076" t="str">
            <v>Y</v>
          </cell>
          <cell r="W6076" t="str">
            <v>Grey-eared Honeyeater (15)</v>
          </cell>
        </row>
        <row r="6077">
          <cell r="C6077" t="str">
            <v>White-tufted Honeyeater</v>
          </cell>
          <cell r="D6077" t="str">
            <v>Lichmera squamata</v>
          </cell>
          <cell r="E6077" t="str">
            <v>(Salvadori, 1878)</v>
          </cell>
          <cell r="F6077" t="str">
            <v>R</v>
          </cell>
          <cell r="G6077" t="str">
            <v>LC</v>
          </cell>
          <cell r="Q6077" t="str">
            <v>Y</v>
          </cell>
          <cell r="W6077" t="str">
            <v>Scaly-breasted Honeyeater (15)</v>
          </cell>
        </row>
        <row r="6078">
          <cell r="C6078" t="str">
            <v>Silver-eared Honeyeater</v>
          </cell>
          <cell r="D6078" t="str">
            <v>Lichmera alboauricularis</v>
          </cell>
          <cell r="E6078" t="str">
            <v>(Ramsay, 1879)</v>
          </cell>
          <cell r="F6078" t="str">
            <v>R</v>
          </cell>
          <cell r="G6078" t="str">
            <v>LC</v>
          </cell>
          <cell r="Q6078" t="str">
            <v>Y</v>
          </cell>
        </row>
        <row r="6079">
          <cell r="C6079" t="str">
            <v>Buru Honeyeater</v>
          </cell>
          <cell r="D6079" t="str">
            <v>Lichmera deningeri</v>
          </cell>
          <cell r="E6079" t="str">
            <v>(Stresemann, 1912)</v>
          </cell>
          <cell r="F6079" t="str">
            <v>R</v>
          </cell>
          <cell r="G6079" t="str">
            <v>LC</v>
          </cell>
          <cell r="Q6079" t="str">
            <v>Y</v>
          </cell>
        </row>
        <row r="6080">
          <cell r="C6080" t="str">
            <v>Seram Honeyeater</v>
          </cell>
          <cell r="D6080" t="str">
            <v>Lichmera monticola</v>
          </cell>
          <cell r="E6080" t="str">
            <v>(Stresemann, 1912)</v>
          </cell>
          <cell r="F6080" t="str">
            <v>R</v>
          </cell>
          <cell r="G6080" t="str">
            <v>LC</v>
          </cell>
          <cell r="Q6080" t="str">
            <v>Y</v>
          </cell>
        </row>
        <row r="6081">
          <cell r="C6081" t="str">
            <v>Yellow-eared Honeyeater</v>
          </cell>
          <cell r="D6081" t="str">
            <v>Lichmera flavicans</v>
          </cell>
          <cell r="E6081" t="str">
            <v>(Vieillot, 1817)</v>
          </cell>
          <cell r="F6081" t="str">
            <v>R</v>
          </cell>
          <cell r="G6081" t="str">
            <v>LC</v>
          </cell>
          <cell r="Q6081" t="str">
            <v>Y</v>
          </cell>
          <cell r="W6081" t="str">
            <v>Flame-eared Honeyeater (15)</v>
          </cell>
        </row>
        <row r="6082">
          <cell r="C6082" t="str">
            <v>Black-chested Honeyeater</v>
          </cell>
          <cell r="D6082" t="str">
            <v>Lichmera notabilis</v>
          </cell>
          <cell r="E6082" t="str">
            <v>(Finsch, 1898)</v>
          </cell>
          <cell r="F6082" t="str">
            <v>R</v>
          </cell>
          <cell r="G6082" t="str">
            <v>NT</v>
          </cell>
          <cell r="Q6082" t="str">
            <v>Y</v>
          </cell>
          <cell r="W6082" t="str">
            <v>Black-necklaced Honeyeater (15)</v>
          </cell>
        </row>
        <row r="6083">
          <cell r="C6083" t="str">
            <v>White-streaked Honeyeater</v>
          </cell>
          <cell r="D6083" t="str">
            <v>Trichodere cockerelli</v>
          </cell>
          <cell r="E6083" t="str">
            <v>(Gould, 1869)</v>
          </cell>
          <cell r="F6083" t="str">
            <v>R</v>
          </cell>
          <cell r="G6083" t="str">
            <v>LC</v>
          </cell>
          <cell r="L6083" t="str">
            <v>Y</v>
          </cell>
          <cell r="Q6083" t="str">
            <v>Y</v>
          </cell>
        </row>
        <row r="6084">
          <cell r="C6084" t="str">
            <v>Painted Honeyeater</v>
          </cell>
          <cell r="D6084" t="str">
            <v>Grantiella picta</v>
          </cell>
          <cell r="E6084" t="str">
            <v>(Gould, 1838)</v>
          </cell>
          <cell r="F6084" t="str">
            <v>R</v>
          </cell>
          <cell r="G6084" t="str">
            <v>VU</v>
          </cell>
          <cell r="L6084" t="str">
            <v>Y</v>
          </cell>
          <cell r="Q6084" t="str">
            <v>Y</v>
          </cell>
        </row>
        <row r="6085">
          <cell r="C6085" t="str">
            <v>Crescent Honeyeater</v>
          </cell>
          <cell r="D6085" t="str">
            <v>Phylidonyris pyrrhopterus</v>
          </cell>
          <cell r="E6085" t="str">
            <v>(Latham, 1801)</v>
          </cell>
          <cell r="F6085" t="str">
            <v>R</v>
          </cell>
          <cell r="G6085" t="str">
            <v>LC</v>
          </cell>
          <cell r="L6085" t="str">
            <v>Y</v>
          </cell>
          <cell r="Q6085" t="str">
            <v>Y</v>
          </cell>
          <cell r="V6085" t="str">
            <v>Phylidonyris pyrrhoptera (10)</v>
          </cell>
          <cell r="X6085" t="str">
            <v>Gender agreement of species name follows David and Gosselin (2002b).</v>
          </cell>
        </row>
        <row r="6086">
          <cell r="C6086" t="str">
            <v>New Holland Honeyeater</v>
          </cell>
          <cell r="D6086" t="str">
            <v>Phylidonyris novaehollandiae</v>
          </cell>
          <cell r="E6086" t="str">
            <v>(Latham, 1790)</v>
          </cell>
          <cell r="F6086" t="str">
            <v>R</v>
          </cell>
          <cell r="G6086" t="str">
            <v>LC</v>
          </cell>
          <cell r="L6086" t="str">
            <v>Y</v>
          </cell>
          <cell r="Q6086" t="str">
            <v>Y</v>
          </cell>
        </row>
        <row r="6087">
          <cell r="C6087" t="str">
            <v>White-cheeked Honeyeater</v>
          </cell>
          <cell r="D6087" t="str">
            <v>Phylidonyris niger</v>
          </cell>
          <cell r="E6087" t="str">
            <v>(Bechstein, 1811)</v>
          </cell>
          <cell r="F6087" t="str">
            <v>R</v>
          </cell>
          <cell r="G6087" t="str">
            <v>LC</v>
          </cell>
          <cell r="L6087" t="str">
            <v>Y</v>
          </cell>
          <cell r="Q6087" t="str">
            <v>Y</v>
          </cell>
          <cell r="V6087" t="str">
            <v>Phylidonyris nigra (10)</v>
          </cell>
          <cell r="X6087" t="str">
            <v>Gender agreement of species name follows David and Gosselin (2002b).</v>
          </cell>
        </row>
        <row r="6088">
          <cell r="C6088" t="str">
            <v>White-fronted Honeyeater</v>
          </cell>
          <cell r="D6088" t="str">
            <v>Phylidonyris albifrons</v>
          </cell>
          <cell r="E6088" t="str">
            <v>(Gould, 1841)</v>
          </cell>
          <cell r="F6088" t="str">
            <v>R</v>
          </cell>
          <cell r="G6088" t="str">
            <v>LC</v>
          </cell>
          <cell r="L6088" t="str">
            <v>Y</v>
          </cell>
          <cell r="Q6088" t="str">
            <v>Y</v>
          </cell>
          <cell r="V6088" t="str">
            <v>Purnella albifrons (5)</v>
          </cell>
        </row>
        <row r="6089">
          <cell r="C6089" t="str">
            <v>Barred Honeyeater</v>
          </cell>
          <cell r="D6089" t="str">
            <v>Phylidonyris undulatus</v>
          </cell>
          <cell r="E6089" t="str">
            <v>(Sparrman, 1787)</v>
          </cell>
          <cell r="F6089" t="str">
            <v>R</v>
          </cell>
          <cell r="G6089" t="str">
            <v>LC</v>
          </cell>
          <cell r="Q6089" t="str">
            <v>Y</v>
          </cell>
          <cell r="V6089" t="str">
            <v>Phylidonyris undulata (10)</v>
          </cell>
          <cell r="X6089" t="str">
            <v>Gender agreement of species name follows David and Gosselin (2002b).</v>
          </cell>
        </row>
        <row r="6090">
          <cell r="C6090" t="str">
            <v>New Hebrides Honeyeater</v>
          </cell>
          <cell r="D6090" t="str">
            <v>Phylidonyris notabilis</v>
          </cell>
          <cell r="E6090" t="str">
            <v>(Sharpe, 1899)</v>
          </cell>
          <cell r="F6090" t="str">
            <v>R</v>
          </cell>
          <cell r="G6090" t="str">
            <v>LC</v>
          </cell>
          <cell r="Q6090" t="str">
            <v>Y</v>
          </cell>
        </row>
        <row r="6091">
          <cell r="C6091" t="str">
            <v>Tawny-crowned Honeyeater</v>
          </cell>
          <cell r="D6091" t="str">
            <v>Phylidonyris melanops</v>
          </cell>
          <cell r="E6091" t="str">
            <v>(Latham, 1801)</v>
          </cell>
          <cell r="F6091" t="str">
            <v>R</v>
          </cell>
          <cell r="G6091" t="str">
            <v>LC</v>
          </cell>
          <cell r="L6091" t="str">
            <v>Y</v>
          </cell>
          <cell r="Q6091" t="str">
            <v>Y</v>
          </cell>
          <cell r="V6091" t="str">
            <v>Glyciphila melanops (5)</v>
          </cell>
        </row>
        <row r="6092">
          <cell r="C6092" t="str">
            <v>Brown-backed Honeyeater</v>
          </cell>
          <cell r="D6092" t="str">
            <v>Ramsayornis modestus</v>
          </cell>
          <cell r="E6092" t="str">
            <v>(Gray, 1858)</v>
          </cell>
          <cell r="F6092" t="str">
            <v>R</v>
          </cell>
          <cell r="G6092" t="str">
            <v>LC</v>
          </cell>
          <cell r="L6092" t="str">
            <v>Y</v>
          </cell>
          <cell r="Q6092" t="str">
            <v>Y</v>
          </cell>
        </row>
        <row r="6093">
          <cell r="C6093" t="str">
            <v>Bar-breasted Honeyeater</v>
          </cell>
          <cell r="D6093" t="str">
            <v>Ramsayornis fasciatus</v>
          </cell>
          <cell r="E6093" t="str">
            <v>(Gould, 1843)</v>
          </cell>
          <cell r="F6093" t="str">
            <v>R</v>
          </cell>
          <cell r="G6093" t="str">
            <v>LC</v>
          </cell>
          <cell r="L6093" t="str">
            <v>Y</v>
          </cell>
          <cell r="Q6093" t="str">
            <v>Y</v>
          </cell>
        </row>
        <row r="6094">
          <cell r="C6094" t="str">
            <v>Rufous-banded Honeyeater</v>
          </cell>
          <cell r="D6094" t="str">
            <v>Conopophila albogularis</v>
          </cell>
          <cell r="E6094" t="str">
            <v>(Gould, 1843)</v>
          </cell>
          <cell r="F6094" t="str">
            <v>R</v>
          </cell>
          <cell r="G6094" t="str">
            <v>LC</v>
          </cell>
          <cell r="L6094" t="str">
            <v>Y</v>
          </cell>
          <cell r="Q6094" t="str">
            <v>Y</v>
          </cell>
        </row>
        <row r="6095">
          <cell r="C6095" t="str">
            <v>Rufous-throated Honeyeater</v>
          </cell>
          <cell r="D6095" t="str">
            <v>Conopophila rufogularis</v>
          </cell>
          <cell r="E6095" t="str">
            <v>(Gould, 1843)</v>
          </cell>
          <cell r="F6095" t="str">
            <v>R</v>
          </cell>
          <cell r="G6095" t="str">
            <v>LC</v>
          </cell>
          <cell r="L6095" t="str">
            <v>Y</v>
          </cell>
          <cell r="Q6095" t="str">
            <v>Y</v>
          </cell>
        </row>
        <row r="6096">
          <cell r="C6096" t="str">
            <v>Grey Honeyeater</v>
          </cell>
          <cell r="D6096" t="str">
            <v>Conopophila whitei</v>
          </cell>
          <cell r="E6096" t="str">
            <v>(North, 1910)</v>
          </cell>
          <cell r="F6096" t="str">
            <v>R</v>
          </cell>
          <cell r="G6096" t="str">
            <v>LC</v>
          </cell>
          <cell r="L6096" t="str">
            <v>Y</v>
          </cell>
          <cell r="Q6096" t="str">
            <v>Y</v>
          </cell>
        </row>
        <row r="6097">
          <cell r="C6097" t="str">
            <v>Eastern Spinebill</v>
          </cell>
          <cell r="D6097" t="str">
            <v>Acanthorhynchus tenuirostris</v>
          </cell>
          <cell r="E6097" t="str">
            <v>(Latham, 1801)</v>
          </cell>
          <cell r="F6097" t="str">
            <v>R</v>
          </cell>
          <cell r="G6097" t="str">
            <v>LC</v>
          </cell>
          <cell r="L6097" t="str">
            <v>Y</v>
          </cell>
          <cell r="Q6097" t="str">
            <v>Y</v>
          </cell>
        </row>
        <row r="6098">
          <cell r="C6098" t="str">
            <v>Western Spinebill</v>
          </cell>
          <cell r="D6098" t="str">
            <v>Acanthorhynchus superciliosus</v>
          </cell>
          <cell r="E6098" t="str">
            <v>Gould, 1837</v>
          </cell>
          <cell r="F6098" t="str">
            <v>R</v>
          </cell>
          <cell r="G6098" t="str">
            <v>LC</v>
          </cell>
          <cell r="L6098" t="str">
            <v>Y</v>
          </cell>
          <cell r="Q6098" t="str">
            <v>Y</v>
          </cell>
        </row>
        <row r="6099">
          <cell r="C6099" t="str">
            <v>Banded Honeyeater</v>
          </cell>
          <cell r="D6099" t="str">
            <v>Certhionyx pectoralis</v>
          </cell>
          <cell r="E6099" t="str">
            <v>(Gould, 1841)</v>
          </cell>
          <cell r="F6099" t="str">
            <v>R</v>
          </cell>
          <cell r="G6099" t="str">
            <v>LC</v>
          </cell>
          <cell r="L6099" t="str">
            <v>Y</v>
          </cell>
          <cell r="Q6099" t="str">
            <v>Y</v>
          </cell>
          <cell r="V6099" t="str">
            <v>Cissomela pectoralis (5)</v>
          </cell>
        </row>
        <row r="6100">
          <cell r="C6100" t="str">
            <v>Black Honeyeater</v>
          </cell>
          <cell r="D6100" t="str">
            <v>Certhionyx niger</v>
          </cell>
          <cell r="E6100" t="str">
            <v>(Gould, 1838)</v>
          </cell>
          <cell r="F6100" t="str">
            <v>R</v>
          </cell>
          <cell r="G6100" t="str">
            <v>LC</v>
          </cell>
          <cell r="L6100" t="str">
            <v>Y</v>
          </cell>
          <cell r="Q6100" t="str">
            <v>Y</v>
          </cell>
          <cell r="V6100" t="str">
            <v>Sugomel niger (5)</v>
          </cell>
        </row>
        <row r="6101">
          <cell r="C6101" t="str">
            <v>Pied Honeyeater</v>
          </cell>
          <cell r="D6101" t="str">
            <v>Certhionyx variegatus</v>
          </cell>
          <cell r="E6101" t="str">
            <v>Lesson, 1830</v>
          </cell>
          <cell r="F6101" t="str">
            <v>R</v>
          </cell>
          <cell r="G6101" t="str">
            <v>LC</v>
          </cell>
          <cell r="L6101" t="str">
            <v>Y</v>
          </cell>
          <cell r="Q6101" t="str">
            <v>Y</v>
          </cell>
        </row>
        <row r="6102">
          <cell r="C6102" t="str">
            <v>Drab Myzomela</v>
          </cell>
          <cell r="D6102" t="str">
            <v>Myzomela blasii</v>
          </cell>
          <cell r="E6102" t="str">
            <v>(Salvadori, 1882)</v>
          </cell>
          <cell r="F6102" t="str">
            <v>R</v>
          </cell>
          <cell r="G6102" t="str">
            <v>LC</v>
          </cell>
          <cell r="Q6102" t="str">
            <v>Y</v>
          </cell>
        </row>
        <row r="6103">
          <cell r="C6103" t="str">
            <v>White-chinned Myzomela</v>
          </cell>
          <cell r="D6103" t="str">
            <v>Myzomela albigula</v>
          </cell>
          <cell r="E6103" t="str">
            <v>Hartert, 1898</v>
          </cell>
          <cell r="F6103" t="str">
            <v>R</v>
          </cell>
          <cell r="G6103" t="str">
            <v>DD</v>
          </cell>
          <cell r="Q6103" t="str">
            <v>Y</v>
          </cell>
        </row>
        <row r="6104">
          <cell r="C6104" t="str">
            <v>Red-throated Myzomela</v>
          </cell>
          <cell r="D6104" t="str">
            <v>Myzomela eques</v>
          </cell>
          <cell r="E6104" t="str">
            <v>(Lesson &amp; Garnot, 1827)</v>
          </cell>
          <cell r="F6104" t="str">
            <v>R</v>
          </cell>
          <cell r="G6104" t="str">
            <v>LC</v>
          </cell>
          <cell r="Q6104" t="str">
            <v>Y</v>
          </cell>
          <cell r="W6104" t="str">
            <v>Ruby-throated Myzomela (15)</v>
          </cell>
        </row>
        <row r="6105">
          <cell r="C6105" t="str">
            <v>Dusky Myzomela</v>
          </cell>
          <cell r="D6105" t="str">
            <v>Myzomela obscura</v>
          </cell>
          <cell r="E6105" t="str">
            <v>Gould, 1843</v>
          </cell>
          <cell r="F6105" t="str">
            <v>R</v>
          </cell>
          <cell r="G6105" t="str">
            <v>LC</v>
          </cell>
          <cell r="L6105" t="str">
            <v>Y</v>
          </cell>
          <cell r="Q6105" t="str">
            <v>Y</v>
          </cell>
          <cell r="W6105" t="str">
            <v>Dusky Honeyeater (5)</v>
          </cell>
        </row>
        <row r="6106">
          <cell r="C6106" t="str">
            <v>Red Myzomela</v>
          </cell>
          <cell r="D6106" t="str">
            <v>Myzomela cruentata</v>
          </cell>
          <cell r="E6106" t="str">
            <v>Meyer, 1875</v>
          </cell>
          <cell r="F6106" t="str">
            <v>R</v>
          </cell>
          <cell r="G6106" t="str">
            <v>LC</v>
          </cell>
          <cell r="Q6106" t="str">
            <v>Y</v>
          </cell>
        </row>
        <row r="6107">
          <cell r="C6107" t="str">
            <v>Black Myzomela</v>
          </cell>
          <cell r="D6107" t="str">
            <v>Myzomela nigrita</v>
          </cell>
          <cell r="E6107" t="str">
            <v>Gray, 1858</v>
          </cell>
          <cell r="F6107" t="str">
            <v>R</v>
          </cell>
          <cell r="G6107" t="str">
            <v>LC</v>
          </cell>
          <cell r="Q6107" t="str">
            <v>Y</v>
          </cell>
        </row>
        <row r="6108">
          <cell r="C6108" t="str">
            <v>Olive-yellow Myzomela</v>
          </cell>
          <cell r="D6108" t="str">
            <v>Myzomela pulchella</v>
          </cell>
          <cell r="E6108" t="str">
            <v>Salvadori, 1891</v>
          </cell>
          <cell r="F6108" t="str">
            <v>R</v>
          </cell>
          <cell r="G6108" t="str">
            <v>LC</v>
          </cell>
          <cell r="Q6108" t="str">
            <v>Y</v>
          </cell>
          <cell r="W6108" t="str">
            <v>Crimson-fronted Myzomela (15)</v>
          </cell>
        </row>
        <row r="6109">
          <cell r="C6109" t="str">
            <v>Mountain Myzomela</v>
          </cell>
          <cell r="D6109" t="str">
            <v>Myzomela adolphinae</v>
          </cell>
          <cell r="E6109" t="str">
            <v>Salvadori, 1876</v>
          </cell>
          <cell r="F6109" t="str">
            <v>R</v>
          </cell>
          <cell r="G6109" t="str">
            <v>LC</v>
          </cell>
          <cell r="Q6109" t="str">
            <v>Y</v>
          </cell>
          <cell r="W6109" t="str">
            <v>Midget Myzomela (15)</v>
          </cell>
        </row>
        <row r="6110">
          <cell r="C6110" t="str">
            <v>Crimson-hooded Myzomela</v>
          </cell>
          <cell r="D6110" t="str">
            <v>Myzomela kuehni</v>
          </cell>
          <cell r="E6110" t="str">
            <v>Rothschild, 1903</v>
          </cell>
          <cell r="F6110" t="str">
            <v>R</v>
          </cell>
          <cell r="G6110" t="str">
            <v>NT</v>
          </cell>
          <cell r="Q6110" t="str">
            <v>Y</v>
          </cell>
        </row>
        <row r="6111">
          <cell r="C6111" t="str">
            <v>Sumba Myzomela</v>
          </cell>
          <cell r="D6111" t="str">
            <v>Myzomela dammermani</v>
          </cell>
          <cell r="E6111" t="str">
            <v>Siebers, 1928</v>
          </cell>
          <cell r="F6111" t="str">
            <v>R</v>
          </cell>
          <cell r="G6111" t="str">
            <v>LC</v>
          </cell>
          <cell r="Q6111" t="str">
            <v>Y</v>
          </cell>
        </row>
        <row r="6112">
          <cell r="C6112" t="str">
            <v>Red-headed Myzomela</v>
          </cell>
          <cell r="D6112" t="str">
            <v>Myzomela erythrocephala</v>
          </cell>
          <cell r="E6112" t="str">
            <v>Gould, 1840</v>
          </cell>
          <cell r="F6112" t="str">
            <v>R</v>
          </cell>
          <cell r="G6112" t="str">
            <v>LC</v>
          </cell>
          <cell r="L6112" t="str">
            <v>Y</v>
          </cell>
          <cell r="Q6112" t="str">
            <v>Y</v>
          </cell>
          <cell r="W6112" t="str">
            <v>Red-headed Honeyeater (5)</v>
          </cell>
        </row>
        <row r="6113">
          <cell r="C6113" t="str">
            <v>Sulawesi Myzomela</v>
          </cell>
          <cell r="D6113" t="str">
            <v>Myzomela chloroptera</v>
          </cell>
          <cell r="E6113" t="str">
            <v>Walden, 1872</v>
          </cell>
          <cell r="F6113" t="str">
            <v>R</v>
          </cell>
          <cell r="G6113" t="str">
            <v>LC</v>
          </cell>
          <cell r="Q6113" t="str">
            <v>Y</v>
          </cell>
        </row>
        <row r="6114">
          <cell r="C6114" t="str">
            <v>Wakolo Myzomela</v>
          </cell>
          <cell r="D6114" t="str">
            <v>Myzomela wakoloensis</v>
          </cell>
          <cell r="E6114" t="str">
            <v>Forbes, 1883</v>
          </cell>
          <cell r="F6114" t="str">
            <v>R</v>
          </cell>
          <cell r="G6114" t="str">
            <v>LC</v>
          </cell>
          <cell r="Q6114" t="str">
            <v>Y</v>
          </cell>
        </row>
        <row r="6115">
          <cell r="C6115" t="str">
            <v>Banda Myzomela</v>
          </cell>
          <cell r="D6115" t="str">
            <v>Myzomela boiei</v>
          </cell>
          <cell r="E6115" t="str">
            <v>(Müller, 1843)</v>
          </cell>
          <cell r="F6115" t="str">
            <v>R</v>
          </cell>
          <cell r="G6115" t="str">
            <v>LC</v>
          </cell>
          <cell r="Q6115" t="str">
            <v>Y</v>
          </cell>
        </row>
        <row r="6116">
          <cell r="C6116" t="str">
            <v>Scarlet Myzomela</v>
          </cell>
          <cell r="D6116" t="str">
            <v>Myzomela sanguinolenta</v>
          </cell>
          <cell r="E6116" t="str">
            <v>(Latham, 1801)</v>
          </cell>
          <cell r="F6116" t="str">
            <v>R</v>
          </cell>
          <cell r="G6116" t="str">
            <v>LC</v>
          </cell>
          <cell r="L6116" t="str">
            <v>Y</v>
          </cell>
          <cell r="Q6116" t="str">
            <v>Y</v>
          </cell>
          <cell r="W6116" t="str">
            <v>Scarlet Honeyeater (5)</v>
          </cell>
        </row>
        <row r="6117">
          <cell r="C6117" t="str">
            <v>New Caledonian Myzomela</v>
          </cell>
          <cell r="D6117" t="str">
            <v>Myzomela caledonica</v>
          </cell>
          <cell r="E6117" t="str">
            <v>Forbes, 1879</v>
          </cell>
          <cell r="F6117" t="str">
            <v>R</v>
          </cell>
          <cell r="G6117" t="str">
            <v>LC</v>
          </cell>
          <cell r="Q6117" t="str">
            <v>Y</v>
          </cell>
        </row>
        <row r="6118">
          <cell r="C6118" t="str">
            <v>Micronesian Myzomela</v>
          </cell>
          <cell r="D6118" t="str">
            <v>Myzomela rubratra</v>
          </cell>
          <cell r="E6118" t="str">
            <v>(Lesson, 1827)</v>
          </cell>
          <cell r="F6118" t="str">
            <v>R</v>
          </cell>
          <cell r="G6118" t="str">
            <v>LC</v>
          </cell>
          <cell r="Q6118" t="str">
            <v>Y</v>
          </cell>
        </row>
        <row r="6119">
          <cell r="C6119" t="str">
            <v>Cardinal Myzomela</v>
          </cell>
          <cell r="D6119" t="str">
            <v>Myzomela cardinalis</v>
          </cell>
          <cell r="E6119" t="str">
            <v>(Gmelin, 1788)</v>
          </cell>
          <cell r="F6119" t="str">
            <v>R</v>
          </cell>
          <cell r="G6119" t="str">
            <v>LC</v>
          </cell>
          <cell r="Q6119" t="str">
            <v>Y</v>
          </cell>
        </row>
        <row r="6120">
          <cell r="C6120" t="str">
            <v>Rotuma Myzomela</v>
          </cell>
          <cell r="D6120" t="str">
            <v>Myzomela chermesina</v>
          </cell>
          <cell r="E6120" t="str">
            <v>Gray, 1846</v>
          </cell>
          <cell r="F6120" t="str">
            <v>R</v>
          </cell>
          <cell r="G6120" t="str">
            <v>VU</v>
          </cell>
          <cell r="Q6120" t="str">
            <v>Y</v>
          </cell>
        </row>
        <row r="6121">
          <cell r="C6121" t="str">
            <v>Scarlet-bibbed Myzomela</v>
          </cell>
          <cell r="D6121" t="str">
            <v>Myzomela sclateri</v>
          </cell>
          <cell r="E6121" t="str">
            <v>Forbes, 1879</v>
          </cell>
          <cell r="F6121" t="str">
            <v>R</v>
          </cell>
          <cell r="G6121" t="str">
            <v>LC</v>
          </cell>
          <cell r="Q6121" t="str">
            <v>Y</v>
          </cell>
        </row>
        <row r="6122">
          <cell r="C6122" t="str">
            <v>Ebony Myzomela</v>
          </cell>
          <cell r="D6122" t="str">
            <v>Myzomela pammelaena</v>
          </cell>
          <cell r="E6122" t="str">
            <v>Sclater, 1877</v>
          </cell>
          <cell r="F6122" t="str">
            <v>R</v>
          </cell>
          <cell r="G6122" t="str">
            <v>LC</v>
          </cell>
          <cell r="Q6122" t="str">
            <v>Y</v>
          </cell>
        </row>
        <row r="6123">
          <cell r="C6123" t="str">
            <v>Scarlet-naped Myzomela</v>
          </cell>
          <cell r="D6123" t="str">
            <v>Myzomela lafargei</v>
          </cell>
          <cell r="E6123" t="str">
            <v>Pucheran, 1853</v>
          </cell>
          <cell r="F6123" t="str">
            <v>R</v>
          </cell>
          <cell r="G6123" t="str">
            <v>LC</v>
          </cell>
          <cell r="Q6123" t="str">
            <v>Y</v>
          </cell>
          <cell r="W6123" t="str">
            <v>Red-capped Myzomela (15)</v>
          </cell>
        </row>
        <row r="6124">
          <cell r="C6124" t="str">
            <v>Yellow-vented Myzomela</v>
          </cell>
          <cell r="D6124" t="str">
            <v>Myzomela eichhorni</v>
          </cell>
          <cell r="E6124" t="str">
            <v>Rothschild &amp; Hartert, 1901</v>
          </cell>
          <cell r="F6124" t="str">
            <v>R</v>
          </cell>
          <cell r="G6124" t="str">
            <v>LC</v>
          </cell>
          <cell r="Q6124" t="str">
            <v>Y</v>
          </cell>
          <cell r="W6124" t="str">
            <v>Crimson-rumped Myzomela (15)</v>
          </cell>
        </row>
        <row r="6125">
          <cell r="C6125" t="str">
            <v>Black-headed Myzomela</v>
          </cell>
          <cell r="D6125" t="str">
            <v>Myzomela melanocephala</v>
          </cell>
          <cell r="E6125" t="str">
            <v>(Ramsay, 1879)</v>
          </cell>
          <cell r="F6125" t="str">
            <v>R</v>
          </cell>
          <cell r="G6125" t="str">
            <v>LC</v>
          </cell>
          <cell r="Q6125" t="str">
            <v>Y</v>
          </cell>
        </row>
        <row r="6126">
          <cell r="C6126" t="str">
            <v>Red-bellied Myzomela</v>
          </cell>
          <cell r="D6126" t="str">
            <v>Myzomela malaitae</v>
          </cell>
          <cell r="E6126" t="str">
            <v>Mayr, 1931</v>
          </cell>
          <cell r="F6126" t="str">
            <v>R</v>
          </cell>
          <cell r="G6126" t="str">
            <v>NT</v>
          </cell>
          <cell r="Q6126" t="str">
            <v>Y</v>
          </cell>
          <cell r="W6126" t="str">
            <v>Red-vested Myzomela (15)</v>
          </cell>
        </row>
        <row r="6127">
          <cell r="C6127" t="str">
            <v>Sooty Myzomela</v>
          </cell>
          <cell r="D6127" t="str">
            <v>Myzomela tristrami</v>
          </cell>
          <cell r="E6127" t="str">
            <v>Ramsay, 1881</v>
          </cell>
          <cell r="F6127" t="str">
            <v>R</v>
          </cell>
          <cell r="G6127" t="str">
            <v>LC</v>
          </cell>
          <cell r="Q6127" t="str">
            <v>Y</v>
          </cell>
        </row>
        <row r="6128">
          <cell r="C6128" t="str">
            <v>Orange-breasted Myzomela</v>
          </cell>
          <cell r="D6128" t="str">
            <v>Myzomela jugularis</v>
          </cell>
          <cell r="E6128" t="str">
            <v>Peale, 1848</v>
          </cell>
          <cell r="F6128" t="str">
            <v>R</v>
          </cell>
          <cell r="G6128" t="str">
            <v>LC</v>
          </cell>
          <cell r="Q6128" t="str">
            <v>Y</v>
          </cell>
          <cell r="W6128" t="str">
            <v>Sulphur-breasted Myzomela (15)</v>
          </cell>
        </row>
        <row r="6129">
          <cell r="C6129" t="str">
            <v>Black-bellied Myzomela</v>
          </cell>
          <cell r="D6129" t="str">
            <v>Myzomela erythromelas</v>
          </cell>
          <cell r="E6129" t="str">
            <v>Salvadori, 1881</v>
          </cell>
          <cell r="F6129" t="str">
            <v>R</v>
          </cell>
          <cell r="G6129" t="str">
            <v>LC</v>
          </cell>
          <cell r="Q6129" t="str">
            <v>Y</v>
          </cell>
          <cell r="W6129" t="str">
            <v>Splendid Myzomela (15)</v>
          </cell>
        </row>
        <row r="6130">
          <cell r="C6130" t="str">
            <v>Red-rumped Myzomela</v>
          </cell>
          <cell r="D6130" t="str">
            <v>Myzomela vulnerata</v>
          </cell>
          <cell r="E6130" t="str">
            <v>(Müller, 1843)</v>
          </cell>
          <cell r="F6130" t="str">
            <v>R</v>
          </cell>
          <cell r="G6130" t="str">
            <v>LC</v>
          </cell>
          <cell r="Q6130" t="str">
            <v>Y</v>
          </cell>
          <cell r="W6130" t="str">
            <v>Black-breasted Myzomela (15)</v>
          </cell>
        </row>
        <row r="6131">
          <cell r="C6131" t="str">
            <v>Red-collared Myzomela</v>
          </cell>
          <cell r="D6131" t="str">
            <v>Myzomela rosenbergii</v>
          </cell>
          <cell r="E6131" t="str">
            <v>Schlegel, 1871</v>
          </cell>
          <cell r="F6131" t="str">
            <v>R</v>
          </cell>
          <cell r="G6131" t="str">
            <v>LC</v>
          </cell>
          <cell r="Q6131" t="str">
            <v>Y</v>
          </cell>
        </row>
        <row r="6132">
          <cell r="C6132" t="str">
            <v>Olive Straightbill</v>
          </cell>
          <cell r="D6132" t="str">
            <v>Timeliopsis fulvigula</v>
          </cell>
          <cell r="E6132" t="str">
            <v>(Schlegel, 1871)</v>
          </cell>
          <cell r="F6132" t="str">
            <v>R</v>
          </cell>
          <cell r="G6132" t="str">
            <v>LC</v>
          </cell>
          <cell r="Q6132" t="str">
            <v>Y</v>
          </cell>
        </row>
        <row r="6133">
          <cell r="C6133" t="str">
            <v>Tawny Straightbill</v>
          </cell>
          <cell r="D6133" t="str">
            <v>Timeliopsis griseigula</v>
          </cell>
          <cell r="E6133" t="str">
            <v>(Schlegel, 1871)</v>
          </cell>
          <cell r="F6133" t="str">
            <v>R</v>
          </cell>
          <cell r="G6133" t="str">
            <v>LC</v>
          </cell>
          <cell r="Q6133" t="str">
            <v>Y</v>
          </cell>
        </row>
        <row r="6134">
          <cell r="C6134" t="str">
            <v>Green-backed Honeyeater</v>
          </cell>
          <cell r="D6134" t="str">
            <v>Glycichaera fallax</v>
          </cell>
          <cell r="E6134" t="str">
            <v>Salvadori, 1878</v>
          </cell>
          <cell r="F6134" t="str">
            <v>R</v>
          </cell>
          <cell r="G6134" t="str">
            <v>LC</v>
          </cell>
          <cell r="L6134" t="str">
            <v>Y</v>
          </cell>
          <cell r="Q6134" t="str">
            <v>Y</v>
          </cell>
        </row>
        <row r="6135">
          <cell r="C6135" t="str">
            <v>Crimson Chat</v>
          </cell>
          <cell r="D6135" t="str">
            <v>Epthianura tricolor</v>
          </cell>
          <cell r="E6135" t="str">
            <v>Gould, 1841</v>
          </cell>
          <cell r="F6135" t="str">
            <v>R</v>
          </cell>
          <cell r="G6135" t="str">
            <v>LC</v>
          </cell>
          <cell r="L6135" t="str">
            <v>Y</v>
          </cell>
          <cell r="Q6135" t="str">
            <v>Y</v>
          </cell>
        </row>
        <row r="6136">
          <cell r="C6136" t="str">
            <v>Orange Chat</v>
          </cell>
          <cell r="D6136" t="str">
            <v>Epthianura aurifrons</v>
          </cell>
          <cell r="E6136" t="str">
            <v>Gould, 1838</v>
          </cell>
          <cell r="F6136" t="str">
            <v>R</v>
          </cell>
          <cell r="G6136" t="str">
            <v>LC</v>
          </cell>
          <cell r="L6136" t="str">
            <v>Y</v>
          </cell>
          <cell r="Q6136" t="str">
            <v>Y</v>
          </cell>
        </row>
        <row r="6137">
          <cell r="C6137" t="str">
            <v>Yellow Chat</v>
          </cell>
          <cell r="D6137" t="str">
            <v>Epthianura crocea</v>
          </cell>
          <cell r="E6137" t="str">
            <v>Castelnau &amp; Ramsay, 1877</v>
          </cell>
          <cell r="F6137" t="str">
            <v>R</v>
          </cell>
          <cell r="G6137" t="str">
            <v>LC</v>
          </cell>
          <cell r="L6137" t="str">
            <v>Y</v>
          </cell>
          <cell r="Q6137" t="str">
            <v>Y</v>
          </cell>
        </row>
        <row r="6138">
          <cell r="C6138" t="str">
            <v>White-fronted Chat</v>
          </cell>
          <cell r="D6138" t="str">
            <v>Epthianura albifrons</v>
          </cell>
          <cell r="E6138" t="str">
            <v>(Jardine &amp; Selby, 1828)</v>
          </cell>
          <cell r="F6138" t="str">
            <v>R</v>
          </cell>
          <cell r="G6138" t="str">
            <v>LC</v>
          </cell>
          <cell r="L6138" t="str">
            <v>Y</v>
          </cell>
          <cell r="Q6138" t="str">
            <v>Y</v>
          </cell>
        </row>
        <row r="6139">
          <cell r="C6139" t="str">
            <v>Gibberbird</v>
          </cell>
          <cell r="D6139" t="str">
            <v>Ashbyia lovensis</v>
          </cell>
          <cell r="E6139" t="str">
            <v>(Ashby, 1911)</v>
          </cell>
          <cell r="F6139" t="str">
            <v>R</v>
          </cell>
          <cell r="G6139" t="str">
            <v>LC</v>
          </cell>
          <cell r="L6139" t="str">
            <v>Y</v>
          </cell>
          <cell r="Q6139" t="str">
            <v>Y</v>
          </cell>
        </row>
        <row r="6140">
          <cell r="C6140" t="str">
            <v>Western Bristlebird</v>
          </cell>
          <cell r="D6140" t="str">
            <v>Dasyornis longirostris</v>
          </cell>
          <cell r="E6140" t="str">
            <v>Gould, 1841</v>
          </cell>
          <cell r="F6140" t="str">
            <v>R</v>
          </cell>
          <cell r="G6140" t="str">
            <v>VU</v>
          </cell>
          <cell r="L6140" t="str">
            <v>Y</v>
          </cell>
          <cell r="Q6140" t="str">
            <v>Y</v>
          </cell>
        </row>
        <row r="6141">
          <cell r="C6141" t="str">
            <v>Eastern Bristlebird</v>
          </cell>
          <cell r="D6141" t="str">
            <v>Dasyornis brachypterus</v>
          </cell>
          <cell r="E6141" t="str">
            <v>(Latham, 1801)</v>
          </cell>
          <cell r="F6141" t="str">
            <v>R</v>
          </cell>
          <cell r="G6141" t="str">
            <v>EN</v>
          </cell>
          <cell r="L6141" t="str">
            <v>Y</v>
          </cell>
          <cell r="Q6141" t="str">
            <v>Y</v>
          </cell>
        </row>
        <row r="6142">
          <cell r="C6142" t="str">
            <v>Rufous Bristlebird</v>
          </cell>
          <cell r="D6142" t="str">
            <v>Dasyornis broadbenti</v>
          </cell>
          <cell r="E6142" t="str">
            <v>(Milligan, 1902)</v>
          </cell>
          <cell r="F6142" t="str">
            <v>R</v>
          </cell>
          <cell r="G6142" t="str">
            <v>LC</v>
          </cell>
          <cell r="L6142" t="str">
            <v>Y</v>
          </cell>
          <cell r="Q6142" t="str">
            <v>Y</v>
          </cell>
        </row>
        <row r="6143">
          <cell r="C6143" t="str">
            <v>Spotted Pardalote</v>
          </cell>
          <cell r="D6143" t="str">
            <v>Pardalotus punctatus</v>
          </cell>
          <cell r="E6143" t="str">
            <v>(Shaw &amp; Nodder, 1792)</v>
          </cell>
          <cell r="F6143" t="str">
            <v>R</v>
          </cell>
          <cell r="G6143" t="str">
            <v>LC</v>
          </cell>
          <cell r="L6143" t="str">
            <v>Y</v>
          </cell>
          <cell r="Q6143" t="str">
            <v>Y</v>
          </cell>
        </row>
        <row r="6144">
          <cell r="C6144" t="str">
            <v>Forty-spotted Pardalote</v>
          </cell>
          <cell r="D6144" t="str">
            <v>Pardalotus quadragintus</v>
          </cell>
          <cell r="E6144" t="str">
            <v>Gould, 1838</v>
          </cell>
          <cell r="F6144" t="str">
            <v>R</v>
          </cell>
          <cell r="G6144" t="str">
            <v>EN</v>
          </cell>
          <cell r="L6144" t="str">
            <v>Y</v>
          </cell>
          <cell r="Q6144" t="str">
            <v>Y</v>
          </cell>
        </row>
        <row r="6145">
          <cell r="C6145" t="str">
            <v>Red-browed Pardalote</v>
          </cell>
          <cell r="D6145" t="str">
            <v>Pardalotus rubricatus</v>
          </cell>
          <cell r="E6145" t="str">
            <v>Gould, 1838</v>
          </cell>
          <cell r="F6145" t="str">
            <v>R</v>
          </cell>
          <cell r="G6145" t="str">
            <v>LC</v>
          </cell>
          <cell r="L6145" t="str">
            <v>Y</v>
          </cell>
          <cell r="Q6145" t="str">
            <v>Y</v>
          </cell>
        </row>
        <row r="6146">
          <cell r="C6146" t="str">
            <v>Striated Pardalote</v>
          </cell>
          <cell r="D6146" t="str">
            <v>Pardalotus striatus</v>
          </cell>
          <cell r="E6146" t="str">
            <v>(Gmelin, 1789)</v>
          </cell>
          <cell r="F6146" t="str">
            <v>R</v>
          </cell>
          <cell r="G6146" t="str">
            <v>LC</v>
          </cell>
          <cell r="L6146" t="str">
            <v>Y</v>
          </cell>
          <cell r="Q6146" t="str">
            <v>Y</v>
          </cell>
        </row>
        <row r="6147">
          <cell r="C6147" t="str">
            <v>Pilotbird</v>
          </cell>
          <cell r="D6147" t="str">
            <v>Pycnoptilus floccosus</v>
          </cell>
          <cell r="E6147" t="str">
            <v>Gould, 1851</v>
          </cell>
          <cell r="F6147" t="str">
            <v>R</v>
          </cell>
          <cell r="G6147" t="str">
            <v>LC</v>
          </cell>
          <cell r="L6147" t="str">
            <v>Y</v>
          </cell>
          <cell r="Q6147" t="str">
            <v>Y</v>
          </cell>
        </row>
        <row r="6148">
          <cell r="C6148" t="str">
            <v>Scrubtit</v>
          </cell>
          <cell r="D6148" t="str">
            <v>Acanthornis magna</v>
          </cell>
          <cell r="E6148" t="str">
            <v>(Gould, 1855)</v>
          </cell>
          <cell r="F6148" t="str">
            <v>R</v>
          </cell>
          <cell r="G6148" t="str">
            <v>LC</v>
          </cell>
          <cell r="L6148" t="str">
            <v>Y</v>
          </cell>
          <cell r="Q6148" t="str">
            <v>Y</v>
          </cell>
          <cell r="V6148" t="str">
            <v>Acanthornis magnus (10)</v>
          </cell>
          <cell r="X6148" t="str">
            <v>Gender agreement of species name follows David and Gosselin (2002b).</v>
          </cell>
        </row>
        <row r="6149">
          <cell r="C6149" t="str">
            <v>Rockwarbler</v>
          </cell>
          <cell r="D6149" t="str">
            <v>Origma solitaria</v>
          </cell>
          <cell r="E6149" t="str">
            <v>(Lewin, 1808)</v>
          </cell>
          <cell r="F6149" t="str">
            <v>R</v>
          </cell>
          <cell r="G6149" t="str">
            <v>LC</v>
          </cell>
          <cell r="L6149" t="str">
            <v>Y</v>
          </cell>
          <cell r="Q6149" t="str">
            <v>Y</v>
          </cell>
          <cell r="W6149" t="str">
            <v>Origma (10)</v>
          </cell>
        </row>
        <row r="6150">
          <cell r="C6150" t="str">
            <v>Chestnut-rumped Heathwren</v>
          </cell>
          <cell r="D6150" t="str">
            <v>Hylacola pyrrhopygia</v>
          </cell>
          <cell r="E6150" t="str">
            <v>(Vigors &amp; Horsfield, 1827)</v>
          </cell>
          <cell r="F6150" t="str">
            <v>R</v>
          </cell>
          <cell r="G6150" t="str">
            <v>LC</v>
          </cell>
          <cell r="L6150" t="str">
            <v>Y</v>
          </cell>
          <cell r="Q6150" t="str">
            <v>Y</v>
          </cell>
          <cell r="V6150" t="str">
            <v>Calamanthus pyrrhopygia (5); Hylacola pyrrhopygius (10)</v>
          </cell>
          <cell r="W6150" t="str">
            <v>Chestnut-rumped Hylacola (10)</v>
          </cell>
        </row>
        <row r="6151">
          <cell r="C6151" t="str">
            <v>Shy Heathwren</v>
          </cell>
          <cell r="D6151" t="str">
            <v>Hylacola cauta</v>
          </cell>
          <cell r="E6151" t="str">
            <v>Gould, 1843</v>
          </cell>
          <cell r="F6151" t="str">
            <v>R</v>
          </cell>
          <cell r="G6151" t="str">
            <v>LC</v>
          </cell>
          <cell r="L6151" t="str">
            <v>Y</v>
          </cell>
          <cell r="Q6151" t="str">
            <v>Y</v>
          </cell>
          <cell r="V6151" t="str">
            <v>Calamanthus cautus (5); Hylacola cautus (10)</v>
          </cell>
          <cell r="W6151" t="str">
            <v>Shy Hylacola (10)</v>
          </cell>
        </row>
        <row r="6152">
          <cell r="C6152" t="str">
            <v>Rufous Fieldwren</v>
          </cell>
          <cell r="D6152" t="str">
            <v>Calamanthus campestris</v>
          </cell>
          <cell r="E6152" t="str">
            <v>(Gould, 1841)</v>
          </cell>
          <cell r="F6152" t="str">
            <v>R</v>
          </cell>
          <cell r="G6152" t="str">
            <v>LC</v>
          </cell>
          <cell r="L6152" t="str">
            <v>Y</v>
          </cell>
          <cell r="Q6152" t="str">
            <v>Y</v>
          </cell>
          <cell r="W6152" t="str">
            <v>Rufous Calamanthus (10)</v>
          </cell>
        </row>
        <row r="6153">
          <cell r="C6153" t="str">
            <v>Striated Fieldwren</v>
          </cell>
          <cell r="D6153" t="str">
            <v>Calamanthus fuliginosus</v>
          </cell>
          <cell r="E6153" t="str">
            <v>(Vigors &amp; Horsfield, 1827)</v>
          </cell>
          <cell r="F6153" t="str">
            <v>R</v>
          </cell>
          <cell r="G6153" t="str">
            <v>LC</v>
          </cell>
          <cell r="L6153" t="str">
            <v>Y</v>
          </cell>
          <cell r="Q6153" t="str">
            <v>Y</v>
          </cell>
          <cell r="W6153" t="str">
            <v>Striated Calamanthus (10)</v>
          </cell>
        </row>
        <row r="6154">
          <cell r="C6154" t="str">
            <v>Speckled Warbler</v>
          </cell>
          <cell r="D6154" t="str">
            <v>Chthonicola sagittatus</v>
          </cell>
          <cell r="E6154" t="str">
            <v>(Latham, 1801)</v>
          </cell>
          <cell r="F6154" t="str">
            <v>R</v>
          </cell>
          <cell r="G6154" t="str">
            <v>LC</v>
          </cell>
          <cell r="L6154" t="str">
            <v>Y</v>
          </cell>
          <cell r="Q6154" t="str">
            <v>Y</v>
          </cell>
          <cell r="V6154" t="str">
            <v>Chthonicola sagittata (5)</v>
          </cell>
          <cell r="X6154" t="str">
            <v>Gender agreement of species name follows David and Gosselin (2002b).</v>
          </cell>
        </row>
        <row r="6155">
          <cell r="C6155" t="str">
            <v>Redthroat</v>
          </cell>
          <cell r="D6155" t="str">
            <v>Pyrrholaemus brunneus</v>
          </cell>
          <cell r="E6155" t="str">
            <v>Gould, 1841</v>
          </cell>
          <cell r="F6155" t="str">
            <v>R</v>
          </cell>
          <cell r="G6155" t="str">
            <v>LC</v>
          </cell>
          <cell r="L6155" t="str">
            <v>Y</v>
          </cell>
          <cell r="Q6155" t="str">
            <v>Y</v>
          </cell>
        </row>
        <row r="6156">
          <cell r="C6156" t="str">
            <v>Fernwren</v>
          </cell>
          <cell r="D6156" t="str">
            <v>Oreoscopus gutturalis</v>
          </cell>
          <cell r="E6156" t="str">
            <v>(De Vis, 1889)</v>
          </cell>
          <cell r="F6156" t="str">
            <v>R</v>
          </cell>
          <cell r="G6156" t="str">
            <v>LC</v>
          </cell>
          <cell r="L6156" t="str">
            <v>Y</v>
          </cell>
          <cell r="Q6156" t="str">
            <v>Y</v>
          </cell>
        </row>
        <row r="6157">
          <cell r="C6157" t="str">
            <v>Rusty Mouse-warbler</v>
          </cell>
          <cell r="D6157" t="str">
            <v>Crateroscelis murina</v>
          </cell>
          <cell r="E6157" t="str">
            <v>(Sclater, 1858)</v>
          </cell>
          <cell r="F6157" t="str">
            <v>R</v>
          </cell>
          <cell r="G6157" t="str">
            <v>LC</v>
          </cell>
          <cell r="Q6157" t="str">
            <v>Y</v>
          </cell>
          <cell r="W6157" t="str">
            <v>Rusty Mouse Warbler (15)</v>
          </cell>
        </row>
        <row r="6158">
          <cell r="C6158" t="str">
            <v>Bicoloured Mouse-warbler</v>
          </cell>
          <cell r="D6158" t="str">
            <v>Crateroscelis nigrorufa</v>
          </cell>
          <cell r="E6158" t="str">
            <v>(Salvadori, 1894)</v>
          </cell>
          <cell r="F6158" t="str">
            <v>R</v>
          </cell>
          <cell r="G6158" t="str">
            <v>LC</v>
          </cell>
          <cell r="Q6158" t="str">
            <v>Y</v>
          </cell>
          <cell r="W6158" t="str">
            <v>Bicolored Mouse-warbler (10); Bicolored Mouse Warbler (15)</v>
          </cell>
        </row>
        <row r="6159">
          <cell r="C6159" t="str">
            <v>Mountain Mouse-warbler</v>
          </cell>
          <cell r="D6159" t="str">
            <v>Crateroscelis robusta</v>
          </cell>
          <cell r="E6159" t="str">
            <v>(De Vis, 1898)</v>
          </cell>
          <cell r="F6159" t="str">
            <v>R</v>
          </cell>
          <cell r="G6159" t="str">
            <v>LC</v>
          </cell>
          <cell r="Q6159" t="str">
            <v>Y</v>
          </cell>
          <cell r="W6159" t="str">
            <v>Mountain Mouse Warbler (15)</v>
          </cell>
        </row>
        <row r="6160">
          <cell r="C6160" t="str">
            <v>Yellow-throated Scrubwren</v>
          </cell>
          <cell r="D6160" t="str">
            <v>Sericornis citreogularis</v>
          </cell>
          <cell r="E6160" t="str">
            <v>Gould, 1838</v>
          </cell>
          <cell r="F6160" t="str">
            <v>R</v>
          </cell>
          <cell r="G6160" t="str">
            <v>LC</v>
          </cell>
          <cell r="L6160" t="str">
            <v>Y</v>
          </cell>
          <cell r="Q6160" t="str">
            <v>Y</v>
          </cell>
        </row>
        <row r="6161">
          <cell r="C6161" t="str">
            <v>White-browed Scrubwren</v>
          </cell>
          <cell r="D6161" t="str">
            <v>Sericornis frontalis</v>
          </cell>
          <cell r="E6161" t="str">
            <v>(Vigors &amp; Horsfield, 1827)</v>
          </cell>
          <cell r="F6161" t="str">
            <v>R</v>
          </cell>
          <cell r="G6161" t="str">
            <v>LC</v>
          </cell>
          <cell r="L6161" t="str">
            <v>Y</v>
          </cell>
          <cell r="Q6161" t="str">
            <v>Y</v>
          </cell>
        </row>
        <row r="6162">
          <cell r="C6162" t="str">
            <v>Tasmanian Scrubwren</v>
          </cell>
          <cell r="D6162" t="str">
            <v>Sericornis humilis</v>
          </cell>
          <cell r="E6162" t="str">
            <v>Gould, 1838</v>
          </cell>
          <cell r="F6162" t="str">
            <v>R</v>
          </cell>
          <cell r="G6162" t="str">
            <v>LC</v>
          </cell>
          <cell r="L6162" t="str">
            <v>Y</v>
          </cell>
          <cell r="Q6162" t="str">
            <v>Y</v>
          </cell>
          <cell r="W6162" t="str">
            <v>Brown Scrubwren (10)</v>
          </cell>
        </row>
        <row r="6163">
          <cell r="C6163" t="str">
            <v>Atherton Scrubwren</v>
          </cell>
          <cell r="D6163" t="str">
            <v>Sericornis keri</v>
          </cell>
          <cell r="E6163" t="str">
            <v>Mathews, 1920</v>
          </cell>
          <cell r="F6163" t="str">
            <v>R</v>
          </cell>
          <cell r="G6163" t="str">
            <v>LC</v>
          </cell>
          <cell r="L6163" t="str">
            <v>Y</v>
          </cell>
          <cell r="Q6163" t="str">
            <v>Y</v>
          </cell>
        </row>
        <row r="6164">
          <cell r="C6164" t="str">
            <v>Beccari's Scrubwren</v>
          </cell>
          <cell r="D6164" t="str">
            <v>Sericornis beccarii</v>
          </cell>
          <cell r="E6164" t="str">
            <v>Salvadori, 1874</v>
          </cell>
          <cell r="F6164" t="str">
            <v>R</v>
          </cell>
          <cell r="G6164" t="str">
            <v>LC</v>
          </cell>
          <cell r="L6164" t="str">
            <v>Y</v>
          </cell>
          <cell r="Q6164" t="str">
            <v>Y</v>
          </cell>
          <cell r="W6164" t="str">
            <v>Tropical Scrubwren (5)</v>
          </cell>
        </row>
        <row r="6165">
          <cell r="C6165" t="str">
            <v>Perplexing Scrubwren</v>
          </cell>
          <cell r="D6165" t="str">
            <v>Sericornis virgatus</v>
          </cell>
          <cell r="E6165" t="str">
            <v>(Reichenow, 1915)</v>
          </cell>
          <cell r="F6165" t="str">
            <v>R</v>
          </cell>
          <cell r="G6165" t="str">
            <v>LC</v>
          </cell>
          <cell r="Q6165" t="str">
            <v>Y</v>
          </cell>
        </row>
        <row r="6166">
          <cell r="C6166" t="str">
            <v>Large Scrubwren</v>
          </cell>
          <cell r="D6166" t="str">
            <v>Sericornis nouhuysi</v>
          </cell>
          <cell r="E6166" t="str">
            <v>van Oort, 1909</v>
          </cell>
          <cell r="F6166" t="str">
            <v>R</v>
          </cell>
          <cell r="G6166" t="str">
            <v>LC</v>
          </cell>
          <cell r="Q6166" t="str">
            <v>Y</v>
          </cell>
        </row>
        <row r="6167">
          <cell r="C6167" t="str">
            <v>Large-billed Scrubwren</v>
          </cell>
          <cell r="D6167" t="str">
            <v>Sericornis magnirostra</v>
          </cell>
          <cell r="E6167" t="str">
            <v>(Gould, 1838)</v>
          </cell>
          <cell r="F6167" t="str">
            <v>R</v>
          </cell>
          <cell r="G6167" t="str">
            <v>LC</v>
          </cell>
          <cell r="L6167" t="str">
            <v>Y</v>
          </cell>
          <cell r="Q6167" t="str">
            <v>Y</v>
          </cell>
          <cell r="V6167" t="str">
            <v>Sericornis magnirostris (10)</v>
          </cell>
          <cell r="X6167" t="str">
            <v>Gender agreement of species name follows David and Gosselin (2002a).</v>
          </cell>
        </row>
        <row r="6168">
          <cell r="C6168" t="str">
            <v>Vogelkop Scrubwren</v>
          </cell>
          <cell r="D6168" t="str">
            <v>Sericornis rufescens</v>
          </cell>
          <cell r="E6168" t="str">
            <v>(Salvadori, 1876)</v>
          </cell>
          <cell r="F6168" t="str">
            <v>R</v>
          </cell>
          <cell r="G6168" t="str">
            <v>LC</v>
          </cell>
          <cell r="Q6168" t="str">
            <v>Y</v>
          </cell>
        </row>
        <row r="6169">
          <cell r="C6169" t="str">
            <v>Buff-faced Scrubwren</v>
          </cell>
          <cell r="D6169" t="str">
            <v>Sericornis perspicillatus</v>
          </cell>
          <cell r="E6169" t="str">
            <v>Salvadori, 1896</v>
          </cell>
          <cell r="F6169" t="str">
            <v>R</v>
          </cell>
          <cell r="G6169" t="str">
            <v>LC</v>
          </cell>
          <cell r="Q6169" t="str">
            <v>Y</v>
          </cell>
        </row>
        <row r="6170">
          <cell r="C6170" t="str">
            <v>Grey-green Scrubwren</v>
          </cell>
          <cell r="D6170" t="str">
            <v>Sericornis arfakianus</v>
          </cell>
          <cell r="E6170" t="str">
            <v>(Salvadori, 1876)</v>
          </cell>
          <cell r="F6170" t="str">
            <v>R</v>
          </cell>
          <cell r="G6170" t="str">
            <v>LC</v>
          </cell>
          <cell r="Q6170" t="str">
            <v>Y</v>
          </cell>
        </row>
        <row r="6171">
          <cell r="C6171" t="str">
            <v>Papuan Scrubwren</v>
          </cell>
          <cell r="D6171" t="str">
            <v>Sericornis papuensis</v>
          </cell>
          <cell r="E6171" t="str">
            <v>(De Vis, 1894)</v>
          </cell>
          <cell r="F6171" t="str">
            <v>R</v>
          </cell>
          <cell r="G6171" t="str">
            <v>LC</v>
          </cell>
          <cell r="Q6171" t="str">
            <v>Y</v>
          </cell>
        </row>
        <row r="6172">
          <cell r="C6172" t="str">
            <v>Pale-billed Scrubwren</v>
          </cell>
          <cell r="D6172" t="str">
            <v>Sericornis spilodera</v>
          </cell>
          <cell r="E6172" t="str">
            <v>(Gray, 1859)</v>
          </cell>
          <cell r="F6172" t="str">
            <v>R</v>
          </cell>
          <cell r="G6172" t="str">
            <v>LC</v>
          </cell>
          <cell r="Q6172" t="str">
            <v>Y</v>
          </cell>
        </row>
        <row r="6173">
          <cell r="C6173" t="str">
            <v>Weebill</v>
          </cell>
          <cell r="D6173" t="str">
            <v>Smicrornis brevirostris</v>
          </cell>
          <cell r="E6173" t="str">
            <v>(Gould, 1838)</v>
          </cell>
          <cell r="F6173" t="str">
            <v>R</v>
          </cell>
          <cell r="G6173" t="str">
            <v>LC</v>
          </cell>
          <cell r="L6173" t="str">
            <v>Y</v>
          </cell>
          <cell r="Q6173" t="str">
            <v>Y</v>
          </cell>
        </row>
        <row r="6174">
          <cell r="C6174" t="str">
            <v>Mountain Gerygone</v>
          </cell>
          <cell r="D6174" t="str">
            <v>Gerygone cinerea</v>
          </cell>
          <cell r="E6174" t="str">
            <v>Salvadori, 1876</v>
          </cell>
          <cell r="F6174" t="str">
            <v>R</v>
          </cell>
          <cell r="G6174" t="str">
            <v>LC</v>
          </cell>
          <cell r="Q6174" t="str">
            <v>Y</v>
          </cell>
          <cell r="W6174" t="str">
            <v>Ashy Gerygone (15)</v>
          </cell>
        </row>
        <row r="6175">
          <cell r="C6175" t="str">
            <v>Green-backed Gerygone</v>
          </cell>
          <cell r="D6175" t="str">
            <v>Gerygone chloronota</v>
          </cell>
          <cell r="E6175" t="str">
            <v>Gould, 1843</v>
          </cell>
          <cell r="F6175" t="str">
            <v>R</v>
          </cell>
          <cell r="G6175" t="str">
            <v>LC</v>
          </cell>
          <cell r="L6175" t="str">
            <v>Y</v>
          </cell>
          <cell r="Q6175" t="str">
            <v>Y</v>
          </cell>
          <cell r="V6175" t="str">
            <v>Gerygone chloronotus (10)</v>
          </cell>
          <cell r="X6175" t="str">
            <v>Gender agreement of species name follows David and Gosselin (2002a).</v>
          </cell>
        </row>
        <row r="6176">
          <cell r="C6176" t="str">
            <v>Fairy Gerygone</v>
          </cell>
          <cell r="D6176" t="str">
            <v>Gerygone palpebrosa</v>
          </cell>
          <cell r="E6176" t="str">
            <v>Wallace, 1865</v>
          </cell>
          <cell r="F6176" t="str">
            <v>R</v>
          </cell>
          <cell r="G6176" t="str">
            <v>LC</v>
          </cell>
          <cell r="L6176" t="str">
            <v>Y</v>
          </cell>
          <cell r="Q6176" t="str">
            <v>Y</v>
          </cell>
        </row>
        <row r="6177">
          <cell r="C6177" t="str">
            <v>White-throated Gerygone</v>
          </cell>
          <cell r="D6177" t="str">
            <v>Gerygone olivacea</v>
          </cell>
          <cell r="E6177" t="str">
            <v>(Gould, 1838)</v>
          </cell>
          <cell r="F6177" t="str">
            <v>R</v>
          </cell>
          <cell r="G6177" t="str">
            <v>LC</v>
          </cell>
          <cell r="L6177" t="str">
            <v>Y</v>
          </cell>
          <cell r="Q6177" t="str">
            <v>Y</v>
          </cell>
          <cell r="V6177" t="str">
            <v>Gerygone albogularis (5)</v>
          </cell>
        </row>
        <row r="6178">
          <cell r="C6178" t="str">
            <v>Yellow-bellied Gerygone</v>
          </cell>
          <cell r="D6178" t="str">
            <v>Gerygone chrysogaster</v>
          </cell>
          <cell r="E6178" t="str">
            <v>Gray, 1858</v>
          </cell>
          <cell r="F6178" t="str">
            <v>R</v>
          </cell>
          <cell r="G6178" t="str">
            <v>LC</v>
          </cell>
          <cell r="Q6178" t="str">
            <v>Y</v>
          </cell>
        </row>
        <row r="6179">
          <cell r="C6179" t="str">
            <v>Large-billed Gerygone</v>
          </cell>
          <cell r="D6179" t="str">
            <v>Gerygone magnirostris</v>
          </cell>
          <cell r="E6179" t="str">
            <v>Gould, 1843</v>
          </cell>
          <cell r="F6179" t="str">
            <v>R</v>
          </cell>
          <cell r="G6179" t="str">
            <v>LC</v>
          </cell>
          <cell r="L6179" t="str">
            <v>Y</v>
          </cell>
          <cell r="Q6179" t="str">
            <v>Y</v>
          </cell>
          <cell r="X6179" t="str">
            <v>Gerygone hypoxantha, treated as a species in Collar and Andrew (1988) and subsequently, is now considered a subspecies of G. magnirostris following Sibley and Monroe (1990, 1993).</v>
          </cell>
        </row>
        <row r="6180">
          <cell r="D6180" t="str">
            <v>Gerygone magnirostris</v>
          </cell>
          <cell r="E6180" t="str">
            <v>Gould, 1843</v>
          </cell>
          <cell r="F6180" t="str">
            <v>NR</v>
          </cell>
          <cell r="G6180" t="str">
            <v>NR</v>
          </cell>
          <cell r="T6180" t="str">
            <v>Y</v>
          </cell>
          <cell r="U6180" t="str">
            <v>Morony, Bock and Farrand (1975)</v>
          </cell>
          <cell r="X6180" t="str">
            <v>Gerygone hypoxantha, treated as a species in Collar and Andrew (1988) and subsequently, is now considered a subspecies of G. magnirostris following Sibley and Monroe (1990, 1993).</v>
          </cell>
        </row>
        <row r="6181">
          <cell r="D6181" t="str">
            <v>Gerygone hypoxantha</v>
          </cell>
          <cell r="E6181" t="str">
            <v>Salvadori, 1878</v>
          </cell>
          <cell r="F6181" t="str">
            <v>NR</v>
          </cell>
          <cell r="G6181" t="str">
            <v>NR</v>
          </cell>
          <cell r="T6181" t="str">
            <v>Y</v>
          </cell>
          <cell r="U6181" t="str">
            <v>Morony, Bock and Farrand (1975)</v>
          </cell>
          <cell r="X6181" t="str">
            <v>Gerygone hypoxantha, treated as a species in Collar and Andrew (1988) and subsequently, is now considered a subspecies of G. magnirostris following Sibley and Monroe (1990, 1993).</v>
          </cell>
        </row>
        <row r="6182">
          <cell r="C6182" t="str">
            <v>Dusky Gerygone</v>
          </cell>
          <cell r="D6182" t="str">
            <v>Gerygone tenebrosa</v>
          </cell>
          <cell r="E6182" t="str">
            <v>(Hall, 1901)</v>
          </cell>
          <cell r="F6182" t="str">
            <v>R</v>
          </cell>
          <cell r="G6182" t="str">
            <v>LC</v>
          </cell>
          <cell r="L6182" t="str">
            <v>Y</v>
          </cell>
          <cell r="Q6182" t="str">
            <v>Y</v>
          </cell>
        </row>
        <row r="6183">
          <cell r="C6183" t="str">
            <v>Golden-bellied Gerygone</v>
          </cell>
          <cell r="D6183" t="str">
            <v>Gerygone sulphurea</v>
          </cell>
          <cell r="E6183" t="str">
            <v>Wallace, 1864</v>
          </cell>
          <cell r="F6183" t="str">
            <v>R</v>
          </cell>
          <cell r="G6183" t="str">
            <v>LC</v>
          </cell>
          <cell r="Q6183" t="str">
            <v>Y</v>
          </cell>
        </row>
        <row r="6184">
          <cell r="C6184" t="str">
            <v>Plain Gerygone</v>
          </cell>
          <cell r="D6184" t="str">
            <v>Gerygone inornata</v>
          </cell>
          <cell r="E6184" t="str">
            <v>Wallace, 1864</v>
          </cell>
          <cell r="F6184" t="str">
            <v>R</v>
          </cell>
          <cell r="G6184" t="str">
            <v>LC</v>
          </cell>
          <cell r="Q6184" t="str">
            <v>Y</v>
          </cell>
        </row>
        <row r="6185">
          <cell r="C6185" t="str">
            <v>Rufous-sided Gerygone</v>
          </cell>
          <cell r="D6185" t="str">
            <v>Gerygone dorsalis</v>
          </cell>
          <cell r="E6185" t="str">
            <v>Sclater, 1883</v>
          </cell>
          <cell r="F6185" t="str">
            <v>R</v>
          </cell>
          <cell r="G6185" t="str">
            <v>LC</v>
          </cell>
          <cell r="Q6185" t="str">
            <v>Y</v>
          </cell>
        </row>
        <row r="6186">
          <cell r="C6186" t="str">
            <v>Brown-breasted Gerygone</v>
          </cell>
          <cell r="D6186" t="str">
            <v>Gerygone ruficollis</v>
          </cell>
          <cell r="E6186" t="str">
            <v>Salvadori, 1876</v>
          </cell>
          <cell r="F6186" t="str">
            <v>R</v>
          </cell>
          <cell r="G6186" t="str">
            <v>LC</v>
          </cell>
          <cell r="Q6186" t="str">
            <v>Y</v>
          </cell>
          <cell r="W6186" t="str">
            <v>Treefern Gerygone (15)</v>
          </cell>
        </row>
        <row r="6187">
          <cell r="C6187" t="str">
            <v>Mangrove Gerygone</v>
          </cell>
          <cell r="D6187" t="str">
            <v>Gerygone levigaster</v>
          </cell>
          <cell r="E6187" t="str">
            <v>Gould, 1843</v>
          </cell>
          <cell r="F6187" t="str">
            <v>R</v>
          </cell>
          <cell r="G6187" t="str">
            <v>LC</v>
          </cell>
          <cell r="L6187" t="str">
            <v>Y</v>
          </cell>
          <cell r="Q6187" t="str">
            <v>Y</v>
          </cell>
        </row>
        <row r="6188">
          <cell r="C6188" t="str">
            <v>Western Gerygone</v>
          </cell>
          <cell r="D6188" t="str">
            <v>Gerygone fusca</v>
          </cell>
          <cell r="E6188" t="str">
            <v>(Gould, 1838)</v>
          </cell>
          <cell r="F6188" t="str">
            <v>R</v>
          </cell>
          <cell r="G6188" t="str">
            <v>LC</v>
          </cell>
          <cell r="L6188" t="str">
            <v>Y</v>
          </cell>
          <cell r="Q6188" t="str">
            <v>Y</v>
          </cell>
        </row>
        <row r="6189">
          <cell r="C6189" t="str">
            <v>Lord Howe Gerygone</v>
          </cell>
          <cell r="D6189" t="str">
            <v>Gerygone insularis</v>
          </cell>
          <cell r="E6189" t="str">
            <v>Ramsay, 1879</v>
          </cell>
          <cell r="F6189" t="str">
            <v>R</v>
          </cell>
          <cell r="G6189" t="str">
            <v>EX</v>
          </cell>
          <cell r="K6189" t="str">
            <v>Y</v>
          </cell>
          <cell r="L6189" t="str">
            <v>Y</v>
          </cell>
          <cell r="Q6189" t="str">
            <v>Y</v>
          </cell>
          <cell r="W6189" t="str">
            <v>Lord Howe Island Gerygone (10)</v>
          </cell>
        </row>
        <row r="6190">
          <cell r="C6190" t="str">
            <v>Brown Gerygone</v>
          </cell>
          <cell r="D6190" t="str">
            <v>Gerygone mouki</v>
          </cell>
          <cell r="E6190" t="str">
            <v>Mathews, 1903</v>
          </cell>
          <cell r="F6190" t="str">
            <v>R</v>
          </cell>
          <cell r="G6190" t="str">
            <v>LC</v>
          </cell>
          <cell r="L6190" t="str">
            <v>Y</v>
          </cell>
          <cell r="Q6190" t="str">
            <v>Y</v>
          </cell>
        </row>
        <row r="6191">
          <cell r="C6191" t="str">
            <v>Norfolk Island Gerygone</v>
          </cell>
          <cell r="D6191" t="str">
            <v>Gerygone modesta</v>
          </cell>
          <cell r="E6191" t="str">
            <v>Pelzeln, 1860</v>
          </cell>
          <cell r="F6191" t="str">
            <v>R</v>
          </cell>
          <cell r="G6191" t="str">
            <v>VU</v>
          </cell>
          <cell r="L6191" t="str">
            <v>Y</v>
          </cell>
          <cell r="Q6191" t="str">
            <v>Y</v>
          </cell>
          <cell r="W6191" t="str">
            <v>Norfolk Gerygone (15)</v>
          </cell>
        </row>
        <row r="6192">
          <cell r="C6192" t="str">
            <v>Grey Gerygone</v>
          </cell>
          <cell r="D6192" t="str">
            <v>Gerygone igata</v>
          </cell>
          <cell r="E6192" t="str">
            <v>(Quoy &amp; Gaimard, 1830)</v>
          </cell>
          <cell r="F6192" t="str">
            <v>R</v>
          </cell>
          <cell r="G6192" t="str">
            <v>LC</v>
          </cell>
          <cell r="Q6192" t="str">
            <v>Y</v>
          </cell>
          <cell r="S6192" t="str">
            <v>Y</v>
          </cell>
          <cell r="W6192" t="str">
            <v>Grey Warbler (12)</v>
          </cell>
        </row>
        <row r="6193">
          <cell r="C6193" t="str">
            <v>Chatham Gerygone</v>
          </cell>
          <cell r="D6193" t="str">
            <v>Gerygone albofrontata</v>
          </cell>
          <cell r="E6193" t="str">
            <v>Gray, 1844</v>
          </cell>
          <cell r="F6193" t="str">
            <v>R</v>
          </cell>
          <cell r="G6193" t="str">
            <v>LC</v>
          </cell>
          <cell r="Q6193" t="str">
            <v>Y</v>
          </cell>
          <cell r="S6193" t="str">
            <v>Y</v>
          </cell>
          <cell r="W6193" t="str">
            <v>Chatham Islands Gerygone (10); Chatham Island Warbler (12)</v>
          </cell>
        </row>
        <row r="6194">
          <cell r="C6194" t="str">
            <v>Fan-tailed Gerygone</v>
          </cell>
          <cell r="D6194" t="str">
            <v>Gerygone flavolateralis</v>
          </cell>
          <cell r="E6194" t="str">
            <v>(Gray, 1859)</v>
          </cell>
          <cell r="F6194" t="str">
            <v>R</v>
          </cell>
          <cell r="G6194" t="str">
            <v>LC</v>
          </cell>
          <cell r="Q6194" t="str">
            <v>Y</v>
          </cell>
        </row>
        <row r="6195">
          <cell r="C6195" t="str">
            <v>Papuan Thornbill</v>
          </cell>
          <cell r="D6195" t="str">
            <v>Acanthiza murina</v>
          </cell>
          <cell r="E6195" t="str">
            <v>(De Vis, 1897)</v>
          </cell>
          <cell r="F6195" t="str">
            <v>R</v>
          </cell>
          <cell r="G6195" t="str">
            <v>LC</v>
          </cell>
          <cell r="Q6195" t="str">
            <v>Y</v>
          </cell>
        </row>
        <row r="6196">
          <cell r="C6196" t="str">
            <v>Mountain Thornbill</v>
          </cell>
          <cell r="D6196" t="str">
            <v>Acanthiza katherina</v>
          </cell>
          <cell r="E6196" t="str">
            <v>De Vis, 1905</v>
          </cell>
          <cell r="F6196" t="str">
            <v>R</v>
          </cell>
          <cell r="G6196" t="str">
            <v>LC</v>
          </cell>
          <cell r="L6196" t="str">
            <v>Y</v>
          </cell>
          <cell r="Q6196" t="str">
            <v>Y</v>
          </cell>
        </row>
        <row r="6197">
          <cell r="D6197" t="str">
            <v>Acanthiza pusilla</v>
          </cell>
          <cell r="E6197" t="str">
            <v>(White, 1790)</v>
          </cell>
          <cell r="F6197" t="str">
            <v>NR</v>
          </cell>
          <cell r="G6197" t="str">
            <v>NR</v>
          </cell>
          <cell r="Q6197" t="str">
            <v>Y</v>
          </cell>
          <cell r="X6197" t="str">
            <v>Acanthiza pusilla (Sibley and Monroe 1990, 1993) has been split into A. pusilla and A. apicalis following Christidis and Boles (1994).</v>
          </cell>
        </row>
        <row r="6198">
          <cell r="C6198" t="str">
            <v>Brown Thornbill</v>
          </cell>
          <cell r="D6198" t="str">
            <v>Acanthiza pusilla</v>
          </cell>
          <cell r="E6198" t="str">
            <v>(White, 1790)</v>
          </cell>
          <cell r="F6198" t="str">
            <v>R</v>
          </cell>
          <cell r="G6198" t="str">
            <v>LC</v>
          </cell>
          <cell r="L6198" t="str">
            <v>Y</v>
          </cell>
          <cell r="X6198" t="str">
            <v>Acanthiza pusilla (Sibley and Monroe 1990, 1993) has been split into A. pusilla and A. apicalis following Christidis and Boles (1994).</v>
          </cell>
        </row>
        <row r="6199">
          <cell r="C6199" t="str">
            <v>Inland Thornbill</v>
          </cell>
          <cell r="D6199" t="str">
            <v>Acanthiza apicalis</v>
          </cell>
          <cell r="E6199" t="str">
            <v>Gould, 1847</v>
          </cell>
          <cell r="F6199" t="str">
            <v>R</v>
          </cell>
          <cell r="G6199" t="str">
            <v>LC</v>
          </cell>
          <cell r="L6199" t="str">
            <v>Y</v>
          </cell>
          <cell r="X6199" t="str">
            <v>Acanthiza pusilla (Sibley and Monroe 1990, 1993) has been split into A. pusilla and A. apicalis following Christidis and Boles (1994).</v>
          </cell>
        </row>
        <row r="6200">
          <cell r="C6200" t="str">
            <v>Tasmanian Thornbill</v>
          </cell>
          <cell r="D6200" t="str">
            <v>Acanthiza ewingii</v>
          </cell>
          <cell r="E6200" t="str">
            <v>Gould, 1844</v>
          </cell>
          <cell r="F6200" t="str">
            <v>R</v>
          </cell>
          <cell r="G6200" t="str">
            <v>LC</v>
          </cell>
          <cell r="L6200" t="str">
            <v>Y</v>
          </cell>
          <cell r="Q6200" t="str">
            <v>Y</v>
          </cell>
        </row>
        <row r="6201">
          <cell r="C6201" t="str">
            <v>Buff-rumped Thornbill</v>
          </cell>
          <cell r="D6201" t="str">
            <v>Acanthiza reguloides</v>
          </cell>
          <cell r="E6201" t="str">
            <v>Vigors &amp; Horsfield, 1827</v>
          </cell>
          <cell r="F6201" t="str">
            <v>R</v>
          </cell>
          <cell r="G6201" t="str">
            <v>LC</v>
          </cell>
          <cell r="L6201" t="str">
            <v>Y</v>
          </cell>
          <cell r="Q6201" t="str">
            <v>Y</v>
          </cell>
        </row>
        <row r="6202">
          <cell r="C6202" t="str">
            <v>Western Thornbill</v>
          </cell>
          <cell r="D6202" t="str">
            <v>Acanthiza inornata</v>
          </cell>
          <cell r="E6202" t="str">
            <v>Gould, 1841</v>
          </cell>
          <cell r="F6202" t="str">
            <v>R</v>
          </cell>
          <cell r="G6202" t="str">
            <v>LC</v>
          </cell>
          <cell r="L6202" t="str">
            <v>Y</v>
          </cell>
          <cell r="Q6202" t="str">
            <v>Y</v>
          </cell>
        </row>
        <row r="6203">
          <cell r="C6203" t="str">
            <v>Slender-billed Thornbill</v>
          </cell>
          <cell r="D6203" t="str">
            <v>Acanthiza iredalei</v>
          </cell>
          <cell r="E6203" t="str">
            <v>Mathews, 1911</v>
          </cell>
          <cell r="F6203" t="str">
            <v>R</v>
          </cell>
          <cell r="G6203" t="str">
            <v>LC</v>
          </cell>
          <cell r="L6203" t="str">
            <v>Y</v>
          </cell>
          <cell r="Q6203" t="str">
            <v>Y</v>
          </cell>
        </row>
        <row r="6204">
          <cell r="C6204" t="str">
            <v>Yellow-rumped Thornbill</v>
          </cell>
          <cell r="D6204" t="str">
            <v>Acanthiza chrysorrhoa</v>
          </cell>
          <cell r="E6204" t="str">
            <v>(Quoy &amp; Gaimard, 1830)</v>
          </cell>
          <cell r="F6204" t="str">
            <v>R</v>
          </cell>
          <cell r="G6204" t="str">
            <v>LC</v>
          </cell>
          <cell r="L6204" t="str">
            <v>Y</v>
          </cell>
          <cell r="Q6204" t="str">
            <v>Y</v>
          </cell>
        </row>
        <row r="6205">
          <cell r="C6205" t="str">
            <v>Chestnut-rumped Thornbill</v>
          </cell>
          <cell r="D6205" t="str">
            <v>Acanthiza uropygialis</v>
          </cell>
          <cell r="E6205" t="str">
            <v>Gould, 1838</v>
          </cell>
          <cell r="F6205" t="str">
            <v>R</v>
          </cell>
          <cell r="G6205" t="str">
            <v>LC</v>
          </cell>
          <cell r="L6205" t="str">
            <v>Y</v>
          </cell>
          <cell r="Q6205" t="str">
            <v>Y</v>
          </cell>
        </row>
        <row r="6206">
          <cell r="C6206" t="str">
            <v>Yellow Thornbill</v>
          </cell>
          <cell r="D6206" t="str">
            <v>Acanthiza nana</v>
          </cell>
          <cell r="E6206" t="str">
            <v>Vigors &amp; Horsfield, 1827</v>
          </cell>
          <cell r="F6206" t="str">
            <v>R</v>
          </cell>
          <cell r="G6206" t="str">
            <v>LC</v>
          </cell>
          <cell r="L6206" t="str">
            <v>Y</v>
          </cell>
          <cell r="Q6206" t="str">
            <v>Y</v>
          </cell>
        </row>
        <row r="6207">
          <cell r="C6207" t="str">
            <v>Striated Thornbill</v>
          </cell>
          <cell r="D6207" t="str">
            <v>Acanthiza lineata</v>
          </cell>
          <cell r="E6207" t="str">
            <v>Gould, 1838</v>
          </cell>
          <cell r="F6207" t="str">
            <v>R</v>
          </cell>
          <cell r="G6207" t="str">
            <v>LC</v>
          </cell>
          <cell r="L6207" t="str">
            <v>Y</v>
          </cell>
          <cell r="Q6207" t="str">
            <v>Y</v>
          </cell>
        </row>
        <row r="6208">
          <cell r="C6208" t="str">
            <v>Slaty-backed Thornbill</v>
          </cell>
          <cell r="D6208" t="str">
            <v>Acanthiza robustirostris</v>
          </cell>
          <cell r="E6208" t="str">
            <v>Milligan, 1903</v>
          </cell>
          <cell r="F6208" t="str">
            <v>R</v>
          </cell>
          <cell r="G6208" t="str">
            <v>LC</v>
          </cell>
          <cell r="L6208" t="str">
            <v>Y</v>
          </cell>
          <cell r="Q6208" t="str">
            <v>Y</v>
          </cell>
        </row>
        <row r="6209">
          <cell r="C6209" t="str">
            <v>Southern Whiteface</v>
          </cell>
          <cell r="D6209" t="str">
            <v>Aphelocephala leucopsis</v>
          </cell>
          <cell r="E6209" t="str">
            <v>(Gould, 1841)</v>
          </cell>
          <cell r="F6209" t="str">
            <v>R</v>
          </cell>
          <cell r="G6209" t="str">
            <v>LC</v>
          </cell>
          <cell r="L6209" t="str">
            <v>Y</v>
          </cell>
          <cell r="Q6209" t="str">
            <v>Y</v>
          </cell>
        </row>
        <row r="6210">
          <cell r="C6210" t="str">
            <v>Chestnut-breasted Whiteface</v>
          </cell>
          <cell r="D6210" t="str">
            <v>Aphelocephala pectoralis</v>
          </cell>
          <cell r="E6210" t="str">
            <v>(Gould, 1871)</v>
          </cell>
          <cell r="F6210" t="str">
            <v>R</v>
          </cell>
          <cell r="G6210" t="str">
            <v>NT</v>
          </cell>
          <cell r="L6210" t="str">
            <v>Y</v>
          </cell>
          <cell r="Q6210" t="str">
            <v>Y</v>
          </cell>
        </row>
        <row r="6211">
          <cell r="C6211" t="str">
            <v>Banded Whiteface</v>
          </cell>
          <cell r="D6211" t="str">
            <v>Aphelocephala nigricincta</v>
          </cell>
          <cell r="E6211" t="str">
            <v>(North, 1895)</v>
          </cell>
          <cell r="F6211" t="str">
            <v>R</v>
          </cell>
          <cell r="G6211" t="str">
            <v>LC</v>
          </cell>
          <cell r="L6211" t="str">
            <v>Y</v>
          </cell>
          <cell r="Q6211" t="str">
            <v>Y</v>
          </cell>
        </row>
        <row r="6212">
          <cell r="C6212" t="str">
            <v>Whitehead</v>
          </cell>
          <cell r="D6212" t="str">
            <v>Mohoua albicilla</v>
          </cell>
          <cell r="E6212" t="str">
            <v>(Lesson, 1830)</v>
          </cell>
          <cell r="F6212" t="str">
            <v>R</v>
          </cell>
          <cell r="G6212" t="str">
            <v>LC</v>
          </cell>
          <cell r="Q6212" t="str">
            <v>Y</v>
          </cell>
          <cell r="S6212" t="str">
            <v>Y</v>
          </cell>
        </row>
        <row r="6213">
          <cell r="C6213" t="str">
            <v>Yellowhead</v>
          </cell>
          <cell r="D6213" t="str">
            <v>Mohoua ochrocephala</v>
          </cell>
          <cell r="E6213" t="str">
            <v>(Gmelin, 1789)</v>
          </cell>
          <cell r="F6213" t="str">
            <v>R</v>
          </cell>
          <cell r="G6213" t="str">
            <v>EN</v>
          </cell>
          <cell r="Q6213" t="str">
            <v>Y</v>
          </cell>
          <cell r="S6213" t="str">
            <v>Y</v>
          </cell>
        </row>
        <row r="6214">
          <cell r="C6214" t="str">
            <v>Pipipi</v>
          </cell>
          <cell r="D6214" t="str">
            <v>Mohoua novaeseelandiae</v>
          </cell>
          <cell r="E6214" t="str">
            <v>(Gmelin, 1789)</v>
          </cell>
          <cell r="F6214" t="str">
            <v>R</v>
          </cell>
          <cell r="G6214" t="str">
            <v>LC</v>
          </cell>
          <cell r="Q6214" t="str">
            <v>Y</v>
          </cell>
          <cell r="S6214" t="str">
            <v>Y</v>
          </cell>
          <cell r="W6214" t="str">
            <v>Brown Creeper (12)</v>
          </cell>
        </row>
        <row r="6215">
          <cell r="C6215" t="str">
            <v>New Guinea Babbler</v>
          </cell>
          <cell r="D6215" t="str">
            <v>Pomatostomus isidorei</v>
          </cell>
          <cell r="E6215" t="str">
            <v>Lesson, 1827</v>
          </cell>
          <cell r="F6215" t="str">
            <v>R</v>
          </cell>
          <cell r="G6215" t="str">
            <v>LC</v>
          </cell>
          <cell r="Q6215" t="str">
            <v>Y</v>
          </cell>
        </row>
        <row r="6216">
          <cell r="C6216" t="str">
            <v>Grey-crowned Babbler</v>
          </cell>
          <cell r="D6216" t="str">
            <v>Pomatostomus temporalis</v>
          </cell>
          <cell r="E6216" t="str">
            <v>(Vigors &amp; Horsfield, 1827)</v>
          </cell>
          <cell r="F6216" t="str">
            <v>R</v>
          </cell>
          <cell r="G6216" t="str">
            <v>LC</v>
          </cell>
          <cell r="L6216" t="str">
            <v>Y</v>
          </cell>
          <cell r="Q6216" t="str">
            <v>Y</v>
          </cell>
        </row>
        <row r="6217">
          <cell r="C6217" t="str">
            <v>White-browed Babbler</v>
          </cell>
          <cell r="D6217" t="str">
            <v>Pomatostomus superciliosus</v>
          </cell>
          <cell r="E6217" t="str">
            <v>(Vigors &amp; Horsfield, 1827)</v>
          </cell>
          <cell r="F6217" t="str">
            <v>R</v>
          </cell>
          <cell r="G6217" t="str">
            <v>LC</v>
          </cell>
          <cell r="L6217" t="str">
            <v>Y</v>
          </cell>
          <cell r="Q6217" t="str">
            <v>Y</v>
          </cell>
        </row>
        <row r="6218">
          <cell r="C6218" t="str">
            <v>Hall's Babbler</v>
          </cell>
          <cell r="D6218" t="str">
            <v>Pomatostomus halli</v>
          </cell>
          <cell r="E6218" t="str">
            <v>Cowles, 1964</v>
          </cell>
          <cell r="F6218" t="str">
            <v>R</v>
          </cell>
          <cell r="G6218" t="str">
            <v>LC</v>
          </cell>
          <cell r="L6218" t="str">
            <v>Y</v>
          </cell>
          <cell r="Q6218" t="str">
            <v>Y</v>
          </cell>
        </row>
        <row r="6219">
          <cell r="C6219" t="str">
            <v>Chestnut-crowned Babbler</v>
          </cell>
          <cell r="D6219" t="str">
            <v>Pomatostomus ruficeps</v>
          </cell>
          <cell r="E6219" t="str">
            <v>(Hartlaub, 1852)</v>
          </cell>
          <cell r="F6219" t="str">
            <v>R</v>
          </cell>
          <cell r="G6219" t="str">
            <v>LC</v>
          </cell>
          <cell r="L6219" t="str">
            <v>Y</v>
          </cell>
          <cell r="Q6219" t="str">
            <v>Y</v>
          </cell>
        </row>
        <row r="6220">
          <cell r="D6220" t="str">
            <v>Orthonyx temminckii</v>
          </cell>
          <cell r="E6220" t="str">
            <v>Ranzani, 1822</v>
          </cell>
          <cell r="F6220" t="str">
            <v>NR</v>
          </cell>
          <cell r="G6220" t="str">
            <v>NR</v>
          </cell>
          <cell r="Q6220" t="str">
            <v>Y</v>
          </cell>
          <cell r="X6220" t="str">
            <v>Orthonyx temminckii (Sibley and Monroe 1990, 1993) has been split into O. temminckii and O. novaeguineae following Norman et al. (2002).</v>
          </cell>
        </row>
        <row r="6221">
          <cell r="C6221" t="str">
            <v>Australian Logrunner</v>
          </cell>
          <cell r="D6221" t="str">
            <v>Orthonyx temminckii</v>
          </cell>
          <cell r="E6221" t="str">
            <v>Ranzani, 1822</v>
          </cell>
          <cell r="F6221" t="str">
            <v>R</v>
          </cell>
          <cell r="G6221" t="str">
            <v>LC</v>
          </cell>
          <cell r="L6221" t="str">
            <v>Y</v>
          </cell>
          <cell r="T6221" t="str">
            <v>Y</v>
          </cell>
          <cell r="U6221" t="str">
            <v>Norman et al. (2002)</v>
          </cell>
          <cell r="X6221" t="str">
            <v>Orthonyx temminckii (Sibley and Monroe 1990, 1993) has been split into O. temminckii and O. novaeguineae following Norman et al. (2002).</v>
          </cell>
        </row>
        <row r="6222">
          <cell r="C6222" t="str">
            <v>New Guinea Logrunner</v>
          </cell>
          <cell r="D6222" t="str">
            <v>Orthonyx novaeguineae</v>
          </cell>
          <cell r="E6222" t="str">
            <v>A.B. Meyer, 1874</v>
          </cell>
          <cell r="F6222" t="str">
            <v>R</v>
          </cell>
          <cell r="G6222" t="str">
            <v>LC</v>
          </cell>
          <cell r="T6222" t="str">
            <v>Y</v>
          </cell>
          <cell r="U6222" t="str">
            <v>Norman et al. (2002)</v>
          </cell>
          <cell r="W6222" t="str">
            <v>Papuan Logrunner (15)</v>
          </cell>
          <cell r="X6222" t="str">
            <v>Orthonyx temminckii (Sibley and Monroe 1990, 1993) has been split into O. temminckii and O. novaeguineae following Norman et al. (2002).</v>
          </cell>
        </row>
        <row r="6223">
          <cell r="C6223" t="str">
            <v>Chowchilla</v>
          </cell>
          <cell r="D6223" t="str">
            <v>Orthonyx spaldingii</v>
          </cell>
          <cell r="E6223" t="str">
            <v>Ramsay, 1868</v>
          </cell>
          <cell r="F6223" t="str">
            <v>R</v>
          </cell>
          <cell r="G6223" t="str">
            <v>LC</v>
          </cell>
          <cell r="L6223" t="str">
            <v>Y</v>
          </cell>
          <cell r="Q6223" t="str">
            <v>Y</v>
          </cell>
        </row>
        <row r="6224">
          <cell r="C6224" t="str">
            <v>Lesser Melampitta</v>
          </cell>
          <cell r="D6224" t="str">
            <v>Melampitta lugubris</v>
          </cell>
          <cell r="E6224" t="str">
            <v>Schlegel, 1873</v>
          </cell>
          <cell r="F6224" t="str">
            <v>R</v>
          </cell>
          <cell r="G6224" t="str">
            <v>LC</v>
          </cell>
          <cell r="Q6224" t="str">
            <v>Y</v>
          </cell>
        </row>
        <row r="6225">
          <cell r="C6225" t="str">
            <v>Greater Melampitta</v>
          </cell>
          <cell r="D6225" t="str">
            <v>Melampitta gigantea</v>
          </cell>
          <cell r="E6225" t="str">
            <v>(Rothschild, 1899)</v>
          </cell>
          <cell r="F6225" t="str">
            <v>R</v>
          </cell>
          <cell r="G6225" t="str">
            <v>LC</v>
          </cell>
          <cell r="Q6225" t="str">
            <v>Y</v>
          </cell>
        </row>
        <row r="6226">
          <cell r="C6226" t="str">
            <v>Ifrit</v>
          </cell>
          <cell r="D6226" t="str">
            <v>Ifrita kowaldi</v>
          </cell>
          <cell r="E6226" t="str">
            <v>(De Vis, 1890)</v>
          </cell>
          <cell r="F6226" t="str">
            <v>R</v>
          </cell>
          <cell r="G6226" t="str">
            <v>LC</v>
          </cell>
          <cell r="Q6226" t="str">
            <v>Y</v>
          </cell>
        </row>
        <row r="6227">
          <cell r="C6227" t="str">
            <v>Crested Bird-of-paradise</v>
          </cell>
          <cell r="D6227" t="str">
            <v>Cnemophilus macgregorii</v>
          </cell>
          <cell r="E6227" t="str">
            <v>De Vis, 1890</v>
          </cell>
          <cell r="F6227" t="str">
            <v>R</v>
          </cell>
          <cell r="G6227" t="str">
            <v>LC</v>
          </cell>
          <cell r="Q6227" t="str">
            <v>Y</v>
          </cell>
          <cell r="W6227" t="str">
            <v>Antenna Satinbird (15)</v>
          </cell>
        </row>
        <row r="6228">
          <cell r="C6228" t="str">
            <v>Loria's Bird-of-paradise</v>
          </cell>
          <cell r="D6228" t="str">
            <v>Cnemophilus loriae</v>
          </cell>
          <cell r="E6228" t="str">
            <v>(Salvadori, 1894)</v>
          </cell>
          <cell r="F6228" t="str">
            <v>R</v>
          </cell>
          <cell r="G6228" t="str">
            <v>LC</v>
          </cell>
          <cell r="Q6228" t="str">
            <v>Y</v>
          </cell>
          <cell r="W6228" t="str">
            <v>Velvet Satinbird (15)</v>
          </cell>
        </row>
        <row r="6229">
          <cell r="C6229" t="str">
            <v>Yellow-breasted Bird-of-paradise</v>
          </cell>
          <cell r="D6229" t="str">
            <v>Loboparadisea sericea</v>
          </cell>
          <cell r="E6229" t="str">
            <v>Rothschild, 1896</v>
          </cell>
          <cell r="F6229" t="str">
            <v>R</v>
          </cell>
          <cell r="G6229" t="str">
            <v>NT</v>
          </cell>
          <cell r="Q6229" t="str">
            <v>Y</v>
          </cell>
          <cell r="W6229" t="str">
            <v>Silken Satinbird (15)</v>
          </cell>
        </row>
        <row r="6230">
          <cell r="C6230" t="str">
            <v>Obscure Berrypecker</v>
          </cell>
          <cell r="D6230" t="str">
            <v>Melanocharis arfakiana</v>
          </cell>
          <cell r="E6230" t="str">
            <v>(Finsch, 1900)</v>
          </cell>
          <cell r="F6230" t="str">
            <v>R</v>
          </cell>
          <cell r="G6230" t="str">
            <v>DD</v>
          </cell>
          <cell r="Q6230" t="str">
            <v>Y</v>
          </cell>
        </row>
        <row r="6231">
          <cell r="C6231" t="str">
            <v>Black Berrypecker</v>
          </cell>
          <cell r="D6231" t="str">
            <v>Melanocharis nigra</v>
          </cell>
          <cell r="E6231" t="str">
            <v>(Lesson, 1830)</v>
          </cell>
          <cell r="F6231" t="str">
            <v>R</v>
          </cell>
          <cell r="G6231" t="str">
            <v>LC</v>
          </cell>
          <cell r="Q6231" t="str">
            <v>Y</v>
          </cell>
        </row>
        <row r="6232">
          <cell r="C6232" t="str">
            <v>Lemon-breasted Berrypecker</v>
          </cell>
          <cell r="D6232" t="str">
            <v>Melanocharis longicauda</v>
          </cell>
          <cell r="E6232" t="str">
            <v>Salvadori, 1876</v>
          </cell>
          <cell r="F6232" t="str">
            <v>R</v>
          </cell>
          <cell r="G6232" t="str">
            <v>LC</v>
          </cell>
          <cell r="Q6232" t="str">
            <v>Y</v>
          </cell>
        </row>
        <row r="6233">
          <cell r="C6233" t="str">
            <v>Fan-tailed Berrypecker</v>
          </cell>
          <cell r="D6233" t="str">
            <v>Melanocharis versteri</v>
          </cell>
          <cell r="E6233" t="str">
            <v>(Finsch, 1876)</v>
          </cell>
          <cell r="F6233" t="str">
            <v>R</v>
          </cell>
          <cell r="G6233" t="str">
            <v>LC</v>
          </cell>
          <cell r="Q6233" t="str">
            <v>Y</v>
          </cell>
        </row>
        <row r="6234">
          <cell r="C6234" t="str">
            <v>Streaked Berrypecker</v>
          </cell>
          <cell r="D6234" t="str">
            <v>Melanocharis striativentris</v>
          </cell>
          <cell r="E6234" t="str">
            <v>Salvadori, 1894</v>
          </cell>
          <cell r="F6234" t="str">
            <v>R</v>
          </cell>
          <cell r="G6234" t="str">
            <v>LC</v>
          </cell>
          <cell r="Q6234" t="str">
            <v>Y</v>
          </cell>
        </row>
        <row r="6235">
          <cell r="C6235" t="str">
            <v>Spotted Berrypecker</v>
          </cell>
          <cell r="D6235" t="str">
            <v>Melanocharis crassirostris</v>
          </cell>
          <cell r="E6235" t="str">
            <v>(Salvadori, 1876)</v>
          </cell>
          <cell r="F6235" t="str">
            <v>R</v>
          </cell>
          <cell r="G6235" t="str">
            <v>LC</v>
          </cell>
          <cell r="Q6235" t="str">
            <v>Y</v>
          </cell>
        </row>
        <row r="6236">
          <cell r="C6236" t="str">
            <v>Pygmy Longbill</v>
          </cell>
          <cell r="D6236" t="str">
            <v>Oedistoma pygmaeum</v>
          </cell>
          <cell r="E6236" t="str">
            <v>Salvadori, 1876</v>
          </cell>
          <cell r="F6236" t="str">
            <v>R</v>
          </cell>
          <cell r="G6236" t="str">
            <v>LC</v>
          </cell>
          <cell r="Q6236" t="str">
            <v>Y</v>
          </cell>
        </row>
        <row r="6237">
          <cell r="C6237" t="str">
            <v>Grey-winged Longbill</v>
          </cell>
          <cell r="D6237" t="str">
            <v>Toxorhamphus poliopterus</v>
          </cell>
          <cell r="E6237" t="str">
            <v>(Sharpe, 1883)</v>
          </cell>
          <cell r="F6237" t="str">
            <v>R</v>
          </cell>
          <cell r="G6237" t="str">
            <v>LC</v>
          </cell>
          <cell r="Q6237" t="str">
            <v>Y</v>
          </cell>
          <cell r="W6237" t="str">
            <v>Slaty-headed Longbill (15)</v>
          </cell>
        </row>
        <row r="6238">
          <cell r="C6238" t="str">
            <v>Green-crowned Longbill</v>
          </cell>
          <cell r="D6238" t="str">
            <v>Toxorhamphus novaeguineae</v>
          </cell>
          <cell r="E6238" t="str">
            <v>(Lesson, 1827)</v>
          </cell>
          <cell r="F6238" t="str">
            <v>R</v>
          </cell>
          <cell r="G6238" t="str">
            <v>LC</v>
          </cell>
          <cell r="Q6238" t="str">
            <v>Y</v>
          </cell>
        </row>
        <row r="6239">
          <cell r="C6239" t="str">
            <v>Plumed Longbill</v>
          </cell>
          <cell r="D6239" t="str">
            <v>Toxorhamphus iliolophus</v>
          </cell>
          <cell r="E6239" t="str">
            <v>Salvadori, 1876</v>
          </cell>
          <cell r="F6239" t="str">
            <v>R</v>
          </cell>
          <cell r="G6239" t="str">
            <v>LC</v>
          </cell>
          <cell r="Q6239" t="str">
            <v>Y</v>
          </cell>
        </row>
        <row r="6240">
          <cell r="C6240" t="str">
            <v>Tit Berrypecker</v>
          </cell>
          <cell r="D6240" t="str">
            <v>Oreocharis arfaki</v>
          </cell>
          <cell r="E6240" t="str">
            <v>(Meyer, 1875)</v>
          </cell>
          <cell r="F6240" t="str">
            <v>R</v>
          </cell>
          <cell r="G6240" t="str">
            <v>LC</v>
          </cell>
          <cell r="Q6240" t="str">
            <v>Y</v>
          </cell>
        </row>
        <row r="6241">
          <cell r="C6241" t="str">
            <v>Crested Berrypecker</v>
          </cell>
          <cell r="D6241" t="str">
            <v>Paramythia montium</v>
          </cell>
          <cell r="E6241" t="str">
            <v>De Vis, 1892</v>
          </cell>
          <cell r="F6241" t="str">
            <v>R</v>
          </cell>
          <cell r="G6241" t="str">
            <v>LC</v>
          </cell>
          <cell r="Q6241" t="str">
            <v>Y</v>
          </cell>
        </row>
        <row r="6242">
          <cell r="C6242" t="str">
            <v>Kokako</v>
          </cell>
          <cell r="D6242" t="str">
            <v>Callaeas cinereus</v>
          </cell>
          <cell r="E6242" t="str">
            <v>(Gmelin, 1788)</v>
          </cell>
          <cell r="F6242" t="str">
            <v>R</v>
          </cell>
          <cell r="G6242" t="str">
            <v>EN</v>
          </cell>
          <cell r="Q6242" t="str">
            <v>Y</v>
          </cell>
          <cell r="S6242" t="str">
            <v>Y</v>
          </cell>
          <cell r="V6242" t="str">
            <v>Callaeas cinerea (10); Callaeas cinerea (12)</v>
          </cell>
          <cell r="X6242" t="str">
            <v>Gender agreement of species name follows David and Gosselin (2002b).</v>
          </cell>
        </row>
        <row r="6243">
          <cell r="C6243" t="str">
            <v>Saddleback</v>
          </cell>
          <cell r="D6243" t="str">
            <v>Philesturnus carunculatus</v>
          </cell>
          <cell r="E6243" t="str">
            <v>(Gmelin, 1789)</v>
          </cell>
          <cell r="F6243" t="str">
            <v>R</v>
          </cell>
          <cell r="G6243" t="str">
            <v>NT</v>
          </cell>
          <cell r="Q6243" t="str">
            <v>Y</v>
          </cell>
          <cell r="S6243" t="str">
            <v>Y</v>
          </cell>
        </row>
        <row r="6244">
          <cell r="C6244" t="str">
            <v>Huia</v>
          </cell>
          <cell r="D6244" t="str">
            <v>Heteralocha acutirostris</v>
          </cell>
          <cell r="E6244" t="str">
            <v>(Gould, 1837)</v>
          </cell>
          <cell r="F6244" t="str">
            <v>R</v>
          </cell>
          <cell r="G6244" t="str">
            <v>EX</v>
          </cell>
          <cell r="K6244" t="str">
            <v>Y</v>
          </cell>
          <cell r="Q6244" t="str">
            <v>Y</v>
          </cell>
          <cell r="S6244" t="str">
            <v>Y</v>
          </cell>
        </row>
        <row r="6245">
          <cell r="C6245" t="str">
            <v>Papuan Whipbird</v>
          </cell>
          <cell r="D6245" t="str">
            <v>Androphobus viridis</v>
          </cell>
          <cell r="E6245" t="str">
            <v>(Rothschild &amp; Hartert, 1911)</v>
          </cell>
          <cell r="F6245" t="str">
            <v>R</v>
          </cell>
          <cell r="G6245" t="str">
            <v>DD</v>
          </cell>
          <cell r="Q6245" t="str">
            <v>Y</v>
          </cell>
        </row>
        <row r="6246">
          <cell r="C6246" t="str">
            <v>Eastern Whipbird</v>
          </cell>
          <cell r="D6246" t="str">
            <v>Psophodes olivaceus</v>
          </cell>
          <cell r="E6246" t="str">
            <v>(Latham, 1801)</v>
          </cell>
          <cell r="F6246" t="str">
            <v>R</v>
          </cell>
          <cell r="G6246" t="str">
            <v>LC</v>
          </cell>
          <cell r="L6246" t="str">
            <v>Y</v>
          </cell>
          <cell r="Q6246" t="str">
            <v>Y</v>
          </cell>
        </row>
        <row r="6247">
          <cell r="C6247" t="str">
            <v>Western Whipbird</v>
          </cell>
          <cell r="D6247" t="str">
            <v>Psophodes nigrogularis</v>
          </cell>
          <cell r="E6247" t="str">
            <v>Gould, 1844</v>
          </cell>
          <cell r="F6247" t="str">
            <v>R</v>
          </cell>
          <cell r="G6247" t="str">
            <v>NT</v>
          </cell>
          <cell r="L6247" t="str">
            <v>Y</v>
          </cell>
          <cell r="Q6247" t="str">
            <v>Y</v>
          </cell>
        </row>
        <row r="6248">
          <cell r="C6248" t="str">
            <v>Chiming Wedgebill</v>
          </cell>
          <cell r="D6248" t="str">
            <v>Psophodes occidentalis</v>
          </cell>
          <cell r="E6248" t="str">
            <v>(Mathews, 1912)</v>
          </cell>
          <cell r="F6248" t="str">
            <v>R</v>
          </cell>
          <cell r="G6248" t="str">
            <v>LC</v>
          </cell>
          <cell r="L6248" t="str">
            <v>Y</v>
          </cell>
          <cell r="Q6248" t="str">
            <v>Y</v>
          </cell>
        </row>
        <row r="6249">
          <cell r="C6249" t="str">
            <v>Chirruping Wedgebill</v>
          </cell>
          <cell r="D6249" t="str">
            <v>Psophodes cristatus</v>
          </cell>
          <cell r="E6249" t="str">
            <v>(Gould, 1838)</v>
          </cell>
          <cell r="F6249" t="str">
            <v>R</v>
          </cell>
          <cell r="G6249" t="str">
            <v>LC</v>
          </cell>
          <cell r="L6249" t="str">
            <v>Y</v>
          </cell>
          <cell r="Q6249" t="str">
            <v>Y</v>
          </cell>
        </row>
        <row r="6250">
          <cell r="C6250" t="str">
            <v>Spotted Jewel-babbler</v>
          </cell>
          <cell r="D6250" t="str">
            <v>Ptilorrhoa leucosticta</v>
          </cell>
          <cell r="E6250" t="str">
            <v>(Sclater, 1874)</v>
          </cell>
          <cell r="F6250" t="str">
            <v>R</v>
          </cell>
          <cell r="G6250" t="str">
            <v>LC</v>
          </cell>
          <cell r="Q6250" t="str">
            <v>Y</v>
          </cell>
        </row>
        <row r="6251">
          <cell r="C6251" t="str">
            <v>Blue Jewel-babbler</v>
          </cell>
          <cell r="D6251" t="str">
            <v>Ptilorrhoa caerulescens</v>
          </cell>
          <cell r="E6251" t="str">
            <v>(Temminck, 1835)</v>
          </cell>
          <cell r="F6251" t="str">
            <v>R</v>
          </cell>
          <cell r="G6251" t="str">
            <v>LC</v>
          </cell>
          <cell r="Q6251" t="str">
            <v>Y</v>
          </cell>
        </row>
        <row r="6252">
          <cell r="C6252" t="str">
            <v>Chestnut-backed Jewel-babbler</v>
          </cell>
          <cell r="D6252" t="str">
            <v>Ptilorrhoa castanonota</v>
          </cell>
          <cell r="E6252" t="str">
            <v>(Salvadori, 1875)</v>
          </cell>
          <cell r="F6252" t="str">
            <v>R</v>
          </cell>
          <cell r="G6252" t="str">
            <v>LC</v>
          </cell>
          <cell r="Q6252" t="str">
            <v>Y</v>
          </cell>
        </row>
        <row r="6253">
          <cell r="C6253" t="str">
            <v>Rail-babbler</v>
          </cell>
          <cell r="D6253" t="str">
            <v>Eupetes macrocerus</v>
          </cell>
          <cell r="E6253" t="str">
            <v>Temminck, 1831</v>
          </cell>
          <cell r="F6253" t="str">
            <v>R</v>
          </cell>
          <cell r="G6253" t="str">
            <v>NT</v>
          </cell>
          <cell r="Q6253" t="str">
            <v>Y</v>
          </cell>
          <cell r="W6253" t="str">
            <v>Malaysian Rail-babbler (10); Malaysian Rail-babbler (15)</v>
          </cell>
        </row>
        <row r="6254">
          <cell r="C6254" t="str">
            <v>Spotted Quail-thrush</v>
          </cell>
          <cell r="D6254" t="str">
            <v>Cinclosoma punctatum</v>
          </cell>
          <cell r="E6254" t="str">
            <v>(Shaw, 1794)</v>
          </cell>
          <cell r="F6254" t="str">
            <v>R</v>
          </cell>
          <cell r="G6254" t="str">
            <v>LC</v>
          </cell>
          <cell r="L6254" t="str">
            <v>Y</v>
          </cell>
          <cell r="Q6254" t="str">
            <v>Y</v>
          </cell>
        </row>
        <row r="6255">
          <cell r="C6255" t="str">
            <v>Chestnut Quail-thrush</v>
          </cell>
          <cell r="D6255" t="str">
            <v>Cinclosoma castanotum</v>
          </cell>
          <cell r="E6255" t="str">
            <v>Gould, 1840</v>
          </cell>
          <cell r="F6255" t="str">
            <v>R</v>
          </cell>
          <cell r="G6255" t="str">
            <v>LC</v>
          </cell>
          <cell r="L6255" t="str">
            <v>Y</v>
          </cell>
          <cell r="Q6255" t="str">
            <v>Y</v>
          </cell>
          <cell r="V6255" t="str">
            <v>Cinclosoma castanotus (10)</v>
          </cell>
          <cell r="W6255" t="str">
            <v>Chestnut-backed Quail-thrush (15)</v>
          </cell>
          <cell r="X6255" t="str">
            <v>Gender agreement of species name follows David and Gosselin (2002a).</v>
          </cell>
        </row>
        <row r="6256">
          <cell r="C6256" t="str">
            <v>Chestnut-breasted Quail-thrush</v>
          </cell>
          <cell r="D6256" t="str">
            <v>Cinclosoma castaneothorax</v>
          </cell>
          <cell r="E6256" t="str">
            <v>Gould, 1849</v>
          </cell>
          <cell r="F6256" t="str">
            <v>R</v>
          </cell>
          <cell r="G6256" t="str">
            <v>LC</v>
          </cell>
          <cell r="L6256" t="str">
            <v>Y</v>
          </cell>
          <cell r="Q6256" t="str">
            <v>Y</v>
          </cell>
        </row>
        <row r="6257">
          <cell r="C6257" t="str">
            <v>Cinnamon Quail-thrush</v>
          </cell>
          <cell r="D6257" t="str">
            <v>Cinclosoma cinnamomeum</v>
          </cell>
          <cell r="E6257" t="str">
            <v>Gould, 1846</v>
          </cell>
          <cell r="F6257" t="str">
            <v>R</v>
          </cell>
          <cell r="G6257" t="str">
            <v>LC</v>
          </cell>
          <cell r="L6257" t="str">
            <v>Y</v>
          </cell>
          <cell r="Q6257" t="str">
            <v>Y</v>
          </cell>
        </row>
        <row r="6258">
          <cell r="C6258" t="str">
            <v>Painted Quail-thrush</v>
          </cell>
          <cell r="D6258" t="str">
            <v>Cinclosoma ajax</v>
          </cell>
          <cell r="E6258" t="str">
            <v>(Temminck, 1835)</v>
          </cell>
          <cell r="F6258" t="str">
            <v>R</v>
          </cell>
          <cell r="G6258" t="str">
            <v>LC</v>
          </cell>
          <cell r="Q6258" t="str">
            <v>Y</v>
          </cell>
        </row>
        <row r="6259">
          <cell r="C6259" t="str">
            <v>African Shrike-flycatcher</v>
          </cell>
          <cell r="D6259" t="str">
            <v>Megabyas flammulatus</v>
          </cell>
          <cell r="E6259" t="str">
            <v>(Verreaux &amp; Verreaux, 1855)</v>
          </cell>
          <cell r="F6259" t="str">
            <v>R</v>
          </cell>
          <cell r="G6259" t="str">
            <v>LC</v>
          </cell>
          <cell r="N6259" t="str">
            <v>Y</v>
          </cell>
          <cell r="Q6259" t="str">
            <v>Y</v>
          </cell>
          <cell r="V6259" t="str">
            <v>Bias flammulatus (10)</v>
          </cell>
          <cell r="W6259" t="str">
            <v>Shrike-Flycatcher (7); Shrike-flycatcher (15)</v>
          </cell>
        </row>
        <row r="6260">
          <cell r="C6260" t="str">
            <v>Black-and-white Shrike-flycatcher</v>
          </cell>
          <cell r="D6260" t="str">
            <v>Bias musicus</v>
          </cell>
          <cell r="E6260" t="str">
            <v>(Vieillot, 1818)</v>
          </cell>
          <cell r="F6260" t="str">
            <v>R</v>
          </cell>
          <cell r="G6260" t="str">
            <v>LC</v>
          </cell>
          <cell r="N6260" t="str">
            <v>Y</v>
          </cell>
          <cell r="Q6260" t="str">
            <v>Y</v>
          </cell>
          <cell r="W6260" t="str">
            <v>Black-and-white Flycatcher (7); Black-and-white Flycatcher (15)</v>
          </cell>
        </row>
        <row r="6261">
          <cell r="C6261" t="str">
            <v>Ruwenzori Batis</v>
          </cell>
          <cell r="D6261" t="str">
            <v>Batis diops</v>
          </cell>
          <cell r="E6261" t="str">
            <v>Jackson, 1905</v>
          </cell>
          <cell r="F6261" t="str">
            <v>R</v>
          </cell>
          <cell r="G6261" t="str">
            <v>LC</v>
          </cell>
          <cell r="N6261" t="str">
            <v>Y</v>
          </cell>
          <cell r="Q6261" t="str">
            <v>Y</v>
          </cell>
        </row>
        <row r="6262">
          <cell r="C6262" t="str">
            <v>Boulton's Batis</v>
          </cell>
          <cell r="D6262" t="str">
            <v>Batis margaritae</v>
          </cell>
          <cell r="E6262" t="str">
            <v>Boulton, 1934</v>
          </cell>
          <cell r="F6262" t="str">
            <v>R</v>
          </cell>
          <cell r="G6262" t="str">
            <v>LC</v>
          </cell>
          <cell r="N6262" t="str">
            <v>Y</v>
          </cell>
          <cell r="Q6262" t="str">
            <v>Y</v>
          </cell>
          <cell r="W6262" t="str">
            <v>Margaret's Batis (7); Margaret's Batis (15)</v>
          </cell>
        </row>
        <row r="6263">
          <cell r="D6263" t="str">
            <v>Batis reichenowi</v>
          </cell>
          <cell r="E6263" t="str">
            <v>Grote, 1911</v>
          </cell>
          <cell r="F6263" t="str">
            <v>NR</v>
          </cell>
          <cell r="G6263" t="str">
            <v>NR</v>
          </cell>
          <cell r="Q6263" t="str">
            <v>Y</v>
          </cell>
          <cell r="X6263" t="str">
            <v>Batis mixta (Sibley and Monroe 1990, 1993) has been split into B. mixta and B. crypta following Fjeldså et al. (2006). B. reichenowi (Sibley and Monroe 1990, 1993) has been lumped into B. mixta following Dowsett and Forbes-Watson (1993). This latter treatment is under review by the BirdLife Taxonomic Working Group.</v>
          </cell>
        </row>
        <row r="6264">
          <cell r="D6264" t="str">
            <v>Batis mixta</v>
          </cell>
          <cell r="E6264" t="str">
            <v>(Shelley, 1889)</v>
          </cell>
          <cell r="F6264" t="str">
            <v>NR</v>
          </cell>
          <cell r="G6264" t="str">
            <v>NR</v>
          </cell>
          <cell r="Q6264" t="str">
            <v>Y</v>
          </cell>
          <cell r="X6264" t="str">
            <v>Batis mixta (Sibley and Monroe 1990, 1993) has been split into B. mixta and B. crypta following Fjeldså et al. (2006). B. reichenowi (Sibley and Monroe 1990, 1993) has been lumped into B. mixta following Dowsett and Forbes-Watson (1993). This latter treatment is under review by the BirdLife Taxonomic Working Group.</v>
          </cell>
        </row>
        <row r="6265">
          <cell r="D6265" t="str">
            <v>Batis mixta</v>
          </cell>
          <cell r="E6265" t="str">
            <v>(Shelley, 1889)</v>
          </cell>
          <cell r="F6265" t="str">
            <v>NR</v>
          </cell>
          <cell r="G6265" t="str">
            <v>NR</v>
          </cell>
          <cell r="N6265" t="str">
            <v>Y</v>
          </cell>
          <cell r="X6265" t="str">
            <v>Batis mixta (Sibley and Monroe 1990, 1993) has been split into B. mixta and B. crypta following Fjeldså et al. (2006). B. reichenowi (Sibley and Monroe 1990, 1993) has been lumped into B. mixta following Dowsett and Forbes-Watson (1993). This latter treatment is under review by the BirdLife Taxonomic Working Group.</v>
          </cell>
        </row>
        <row r="6266">
          <cell r="C6266" t="str">
            <v>Short-tailed Batis</v>
          </cell>
          <cell r="D6266" t="str">
            <v>Batis mixta</v>
          </cell>
          <cell r="E6266" t="str">
            <v>(Shelley, 1889)</v>
          </cell>
          <cell r="F6266" t="str">
            <v>R</v>
          </cell>
          <cell r="G6266" t="str">
            <v>LC</v>
          </cell>
          <cell r="T6266" t="str">
            <v>Y</v>
          </cell>
          <cell r="U6266" t="str">
            <v>Fjeldså et al. (2006)</v>
          </cell>
          <cell r="W6266" t="str">
            <v>Forest Batis (15)</v>
          </cell>
          <cell r="X6266" t="str">
            <v>Batis mixta (Sibley and Monroe 1990, 1993) has been split into B. mixta and B. crypta following Fjeldså et al. (2006). B. reichenowi (Sibley and Monroe 1990, 1993) has been lumped into B. mixta following Dowsett and Forbes-Watson (1993). This latter treatment is under review by the BirdLife Taxonomic Working Group.</v>
          </cell>
        </row>
        <row r="6267">
          <cell r="C6267" t="str">
            <v>Dark Batis</v>
          </cell>
          <cell r="D6267" t="str">
            <v>Batis crypta</v>
          </cell>
          <cell r="E6267" t="str">
            <v>Fjeldså, Bowie &amp; Kiure, 2006</v>
          </cell>
          <cell r="F6267" t="str">
            <v>R</v>
          </cell>
          <cell r="G6267" t="str">
            <v>LC</v>
          </cell>
          <cell r="T6267" t="str">
            <v>Y</v>
          </cell>
          <cell r="U6267" t="str">
            <v>Fjeldsa et al. (2006)</v>
          </cell>
          <cell r="X6267" t="str">
            <v>Batis mixta (Sibley and Monroe 1990, 1993) has been split into B. mixta and B. crypta following Fjeldså et al. (2006). B. reichenowi (Sibley and Monroe 1990, 1993) has been lumped into B. mixta following Dowsett and Forbes-Watson (1993). This latter treatment is under review by the BirdLife Taxonomic Working Group.</v>
          </cell>
        </row>
        <row r="6268">
          <cell r="D6268" t="str">
            <v>Batis dimorpha</v>
          </cell>
          <cell r="E6268" t="str">
            <v>(Shelley, 1893)</v>
          </cell>
          <cell r="F6268" t="str">
            <v>NR</v>
          </cell>
          <cell r="G6268" t="str">
            <v>NR</v>
          </cell>
          <cell r="Q6268" t="str">
            <v>Y</v>
          </cell>
          <cell r="X6268" t="str">
            <v>Batis dimorpha and B. capensis (Sibley and Monroe 1990, 1993) have been lumped into B. capensis following Dowsett and Forbes-Watson (1993). This treatment is under review by the BirdLife Taxonomic Working Group.</v>
          </cell>
        </row>
        <row r="6269">
          <cell r="D6269" t="str">
            <v>Batis capensis</v>
          </cell>
          <cell r="E6269" t="str">
            <v>(Linnaeus, 1766)</v>
          </cell>
          <cell r="F6269" t="str">
            <v>NR</v>
          </cell>
          <cell r="G6269" t="str">
            <v>NR</v>
          </cell>
          <cell r="Q6269" t="str">
            <v>Y</v>
          </cell>
          <cell r="X6269" t="str">
            <v>Batis dimorpha and B. capensis (Sibley and Monroe 1990, 1993) have been lumped into B. capensis following Dowsett and Forbes-Watson (1993). This treatment is under review by the BirdLife Taxonomic Working Group.</v>
          </cell>
        </row>
        <row r="6270">
          <cell r="C6270" t="str">
            <v>Cape Batis</v>
          </cell>
          <cell r="D6270" t="str">
            <v>Batis capensis</v>
          </cell>
          <cell r="E6270" t="str">
            <v>(Linnaeus, 1766)</v>
          </cell>
          <cell r="F6270" t="str">
            <v>R</v>
          </cell>
          <cell r="G6270" t="str">
            <v>LC</v>
          </cell>
          <cell r="N6270" t="str">
            <v>Y</v>
          </cell>
          <cell r="X6270" t="str">
            <v>Batis dimorpha and B. capensis (Sibley and Monroe 1990, 1993) have been lumped into B. capensis following Dowsett and Forbes-Watson (1993). This treatment is under review by the BirdLife Taxonomic Working Group.</v>
          </cell>
        </row>
        <row r="6271">
          <cell r="C6271" t="str">
            <v>Zululand Batis</v>
          </cell>
          <cell r="D6271" t="str">
            <v>Batis fratrum</v>
          </cell>
          <cell r="E6271" t="str">
            <v>(Shelley, 1900)</v>
          </cell>
          <cell r="F6271" t="str">
            <v>R</v>
          </cell>
          <cell r="G6271" t="str">
            <v>LC</v>
          </cell>
          <cell r="N6271" t="str">
            <v>Y</v>
          </cell>
          <cell r="Q6271" t="str">
            <v>Y</v>
          </cell>
          <cell r="W6271" t="str">
            <v>Woodwards' Batis (7); Woodward's Batis (15)</v>
          </cell>
        </row>
        <row r="6272">
          <cell r="C6272" t="str">
            <v>Chinspot Batis</v>
          </cell>
          <cell r="D6272" t="str">
            <v>Batis molitor</v>
          </cell>
          <cell r="E6272" t="str">
            <v>Küster, 1850</v>
          </cell>
          <cell r="F6272" t="str">
            <v>R</v>
          </cell>
          <cell r="G6272" t="str">
            <v>LC</v>
          </cell>
          <cell r="N6272" t="str">
            <v>Y</v>
          </cell>
          <cell r="Q6272" t="str">
            <v>Y</v>
          </cell>
        </row>
        <row r="6273">
          <cell r="C6273" t="str">
            <v>Pale Batis</v>
          </cell>
          <cell r="D6273" t="str">
            <v>Batis soror</v>
          </cell>
          <cell r="E6273" t="str">
            <v>Reichenow, 1903</v>
          </cell>
          <cell r="F6273" t="str">
            <v>R</v>
          </cell>
          <cell r="G6273" t="str">
            <v>LC</v>
          </cell>
          <cell r="N6273" t="str">
            <v>Y</v>
          </cell>
          <cell r="Q6273" t="str">
            <v>Y</v>
          </cell>
          <cell r="W6273" t="str">
            <v>Mozambique Batis (7)</v>
          </cell>
        </row>
        <row r="6274">
          <cell r="C6274" t="str">
            <v>Pririt Batis</v>
          </cell>
          <cell r="D6274" t="str">
            <v>Batis pririt</v>
          </cell>
          <cell r="E6274" t="str">
            <v>(Vieillot, 1818)</v>
          </cell>
          <cell r="F6274" t="str">
            <v>R</v>
          </cell>
          <cell r="G6274" t="str">
            <v>LC</v>
          </cell>
          <cell r="N6274" t="str">
            <v>Y</v>
          </cell>
          <cell r="Q6274" t="str">
            <v>Y</v>
          </cell>
        </row>
        <row r="6275">
          <cell r="C6275" t="str">
            <v>Senegal Batis</v>
          </cell>
          <cell r="D6275" t="str">
            <v>Batis senegalensis</v>
          </cell>
          <cell r="E6275" t="str">
            <v>(Linnaeus, 1766)</v>
          </cell>
          <cell r="F6275" t="str">
            <v>R</v>
          </cell>
          <cell r="G6275" t="str">
            <v>LC</v>
          </cell>
          <cell r="N6275" t="str">
            <v>Y</v>
          </cell>
          <cell r="Q6275" t="str">
            <v>Y</v>
          </cell>
        </row>
        <row r="6276">
          <cell r="C6276" t="str">
            <v>Grey-headed Batis</v>
          </cell>
          <cell r="D6276" t="str">
            <v>Batis orientalis</v>
          </cell>
          <cell r="E6276" t="str">
            <v>(Heuglin, 1871)</v>
          </cell>
          <cell r="F6276" t="str">
            <v>R</v>
          </cell>
          <cell r="G6276" t="str">
            <v>LC</v>
          </cell>
          <cell r="N6276" t="str">
            <v>Y</v>
          </cell>
          <cell r="Q6276" t="str">
            <v>Y</v>
          </cell>
        </row>
        <row r="6277">
          <cell r="C6277" t="str">
            <v>Black-headed Batis</v>
          </cell>
          <cell r="D6277" t="str">
            <v>Batis minor</v>
          </cell>
          <cell r="E6277" t="str">
            <v>Erlanger, 1901</v>
          </cell>
          <cell r="F6277" t="str">
            <v>R</v>
          </cell>
          <cell r="G6277" t="str">
            <v>LC</v>
          </cell>
          <cell r="N6277" t="str">
            <v>Y</v>
          </cell>
          <cell r="Q6277" t="str">
            <v>Y</v>
          </cell>
          <cell r="X6277" t="str">
            <v>Batis minor (Sibley and Monroe 1990, 1993) was split into B. minor and B. erlangeri by Louette (2005) but this treatment is not followed by the BirdLife Taxonomic Working Group because cited morphological and vocal differences are slight or undetectable and intraspecific variation can be as great as interspecific variation in some characters.</v>
          </cell>
        </row>
        <row r="6278">
          <cell r="D6278" t="str">
            <v>Batis erlangeri</v>
          </cell>
          <cell r="E6278" t="str">
            <v>Neumann, 1907</v>
          </cell>
          <cell r="F6278" t="str">
            <v>NR</v>
          </cell>
          <cell r="G6278" t="str">
            <v>NR</v>
          </cell>
          <cell r="T6278" t="str">
            <v>Y</v>
          </cell>
          <cell r="U6278" t="str">
            <v>Louette (2005)</v>
          </cell>
          <cell r="X6278" t="str">
            <v>Batis minor (Sibley and Monroe 1990, 1993) was split into B. minor and B. erlangeri by Louette (2005) but this treatment is not followed by the BirdLife Taxonomic Working Group because cited morphological and vocal differences are slight or undetectable and intraspecific variation can be as great as interspecific variation in some characters.</v>
          </cell>
        </row>
        <row r="6279">
          <cell r="C6279" t="str">
            <v>Pygmy Batis</v>
          </cell>
          <cell r="D6279" t="str">
            <v>Batis perkeo</v>
          </cell>
          <cell r="E6279" t="str">
            <v>Neumann, 1907</v>
          </cell>
          <cell r="F6279" t="str">
            <v>R</v>
          </cell>
          <cell r="G6279" t="str">
            <v>LC</v>
          </cell>
          <cell r="N6279" t="str">
            <v>Y</v>
          </cell>
          <cell r="Q6279" t="str">
            <v>Y</v>
          </cell>
        </row>
        <row r="6280">
          <cell r="C6280" t="str">
            <v>Gabon Batis</v>
          </cell>
          <cell r="D6280" t="str">
            <v>Batis minima</v>
          </cell>
          <cell r="E6280" t="str">
            <v>(Verreaux &amp; Verreaux, 1855)</v>
          </cell>
          <cell r="F6280" t="str">
            <v>R</v>
          </cell>
          <cell r="G6280" t="str">
            <v>NT</v>
          </cell>
          <cell r="N6280" t="str">
            <v>Y</v>
          </cell>
          <cell r="Q6280" t="str">
            <v>Y</v>
          </cell>
          <cell r="W6280" t="str">
            <v>Verreaux's Batis (10)</v>
          </cell>
        </row>
        <row r="6281">
          <cell r="C6281" t="str">
            <v>Ituri Batis</v>
          </cell>
          <cell r="D6281" t="str">
            <v>Batis ituriensis</v>
          </cell>
          <cell r="E6281" t="str">
            <v>Chapin, 1921</v>
          </cell>
          <cell r="F6281" t="str">
            <v>R</v>
          </cell>
          <cell r="G6281" t="str">
            <v>LC</v>
          </cell>
          <cell r="N6281" t="str">
            <v>Y</v>
          </cell>
          <cell r="Q6281" t="str">
            <v>Y</v>
          </cell>
        </row>
        <row r="6282">
          <cell r="C6282" t="str">
            <v>West African Batis</v>
          </cell>
          <cell r="D6282" t="str">
            <v>Batis occulta</v>
          </cell>
          <cell r="E6282" t="str">
            <v>Lawson, 1984</v>
          </cell>
          <cell r="F6282" t="str">
            <v>R</v>
          </cell>
          <cell r="G6282" t="str">
            <v>LC</v>
          </cell>
          <cell r="Q6282" t="str">
            <v>Y</v>
          </cell>
          <cell r="X6282" t="str">
            <v>Batis occulta and B. poensis (Sibley and Monroe 1990, 1993) are retained as separate species contra Dowsett and Forbes-Watson (1993) who include occulta as a subspecies of B. poensis.</v>
          </cell>
        </row>
        <row r="6283">
          <cell r="C6283" t="str">
            <v>Fernando Po Batis</v>
          </cell>
          <cell r="D6283" t="str">
            <v>Batis poensis</v>
          </cell>
          <cell r="E6283" t="str">
            <v>Alexander, 1903</v>
          </cell>
          <cell r="F6283" t="str">
            <v>R</v>
          </cell>
          <cell r="G6283" t="str">
            <v>LC</v>
          </cell>
          <cell r="Q6283" t="str">
            <v>Y</v>
          </cell>
          <cell r="X6283" t="str">
            <v>Batis occulta and B. poensis (Sibley and Monroe 1990, 1993) are retained as separate species contra Dowsett and Forbes-Watson (1993) who include occulta as a subspecies of B. poensis.</v>
          </cell>
        </row>
        <row r="6284">
          <cell r="D6284" t="str">
            <v>Batis poensis</v>
          </cell>
          <cell r="E6284" t="str">
            <v>Alexander, 1903</v>
          </cell>
          <cell r="F6284" t="str">
            <v>NR</v>
          </cell>
          <cell r="G6284" t="str">
            <v>NR</v>
          </cell>
          <cell r="N6284" t="str">
            <v>Y</v>
          </cell>
          <cell r="X6284" t="str">
            <v>Batis occulta and B. poensis (Sibley and Monroe 1990, 1993) are retained as separate species contra Dowsett and Forbes-Watson (1993) who include occulta as a subspecies of B. poensis.</v>
          </cell>
        </row>
        <row r="6285">
          <cell r="C6285" t="str">
            <v>Angola Batis</v>
          </cell>
          <cell r="D6285" t="str">
            <v>Batis minulla</v>
          </cell>
          <cell r="E6285" t="str">
            <v>(Barboza du Bocage, 1874)</v>
          </cell>
          <cell r="F6285" t="str">
            <v>R</v>
          </cell>
          <cell r="G6285" t="str">
            <v>LC</v>
          </cell>
          <cell r="N6285" t="str">
            <v>Y</v>
          </cell>
          <cell r="Q6285" t="str">
            <v>Y</v>
          </cell>
        </row>
        <row r="6286">
          <cell r="C6286" t="str">
            <v>Chatshrike</v>
          </cell>
          <cell r="D6286" t="str">
            <v>Lanioturdus torquatus</v>
          </cell>
          <cell r="E6286" t="str">
            <v>Waterhouse, 1838</v>
          </cell>
          <cell r="F6286" t="str">
            <v>R</v>
          </cell>
          <cell r="G6286" t="str">
            <v>LC</v>
          </cell>
          <cell r="N6286" t="str">
            <v>Y</v>
          </cell>
          <cell r="Q6286" t="str">
            <v>Y</v>
          </cell>
          <cell r="W6286" t="str">
            <v>White-tailed Shrike (7); White-tailed Shrike (15)</v>
          </cell>
        </row>
        <row r="6287">
          <cell r="C6287" t="str">
            <v>Brown-throated Wattle-eye</v>
          </cell>
          <cell r="D6287" t="str">
            <v>Platysteira cyanea</v>
          </cell>
          <cell r="E6287" t="str">
            <v>(Müller, 1776)</v>
          </cell>
          <cell r="F6287" t="str">
            <v>R</v>
          </cell>
          <cell r="G6287" t="str">
            <v>LC</v>
          </cell>
          <cell r="N6287" t="str">
            <v>Y</v>
          </cell>
          <cell r="Q6287" t="str">
            <v>Y</v>
          </cell>
          <cell r="W6287" t="str">
            <v>Scarlet-spectacled Wattle-eye (7)</v>
          </cell>
        </row>
        <row r="6288">
          <cell r="C6288" t="str">
            <v>Banded Wattle-eye</v>
          </cell>
          <cell r="D6288" t="str">
            <v>Platysteira laticincta</v>
          </cell>
          <cell r="E6288" t="str">
            <v>Bates, 1926</v>
          </cell>
          <cell r="F6288" t="str">
            <v>R</v>
          </cell>
          <cell r="G6288" t="str">
            <v>EN</v>
          </cell>
          <cell r="Q6288" t="str">
            <v>Y</v>
          </cell>
          <cell r="X6288" t="str">
            <v>Platysteira peltata and P. laticincta (Sibley and Monroe 1990, 1993) are retained as separate species contra Dowsett and Forbes-Watson (1993) who include laticincta as a subspecies of P. peltata.</v>
          </cell>
        </row>
        <row r="6289">
          <cell r="C6289" t="str">
            <v>White-fronted Wattle-eye</v>
          </cell>
          <cell r="D6289" t="str">
            <v>Platysteira albifrons</v>
          </cell>
          <cell r="E6289" t="str">
            <v>Sharpe, 1873</v>
          </cell>
          <cell r="F6289" t="str">
            <v>R</v>
          </cell>
          <cell r="G6289" t="str">
            <v>NT</v>
          </cell>
          <cell r="N6289" t="str">
            <v>Y</v>
          </cell>
          <cell r="Q6289" t="str">
            <v>Y</v>
          </cell>
        </row>
        <row r="6290">
          <cell r="C6290" t="str">
            <v>Black-throated Wattle-eye</v>
          </cell>
          <cell r="D6290" t="str">
            <v>Platysteira peltata</v>
          </cell>
          <cell r="E6290" t="str">
            <v>Sundevall, 1850</v>
          </cell>
          <cell r="F6290" t="str">
            <v>R</v>
          </cell>
          <cell r="G6290" t="str">
            <v>LC</v>
          </cell>
          <cell r="Q6290" t="str">
            <v>Y</v>
          </cell>
          <cell r="X6290" t="str">
            <v>Platysteira peltata and P. laticincta (Sibley and Monroe 1990, 1993) are retained as separate species contra Dowsett and Forbes-Watson (1993) who include laticincta as a subspecies of P. peltata.</v>
          </cell>
        </row>
        <row r="6291">
          <cell r="D6291" t="str">
            <v>Platysteira peltata</v>
          </cell>
          <cell r="E6291" t="str">
            <v>Sundevall, 1850</v>
          </cell>
          <cell r="F6291" t="str">
            <v>NR</v>
          </cell>
          <cell r="G6291" t="str">
            <v>NR</v>
          </cell>
          <cell r="N6291" t="str">
            <v>Y</v>
          </cell>
          <cell r="X6291" t="str">
            <v>Platysteira peltata and P. laticincta (Sibley and Monroe 1990, 1993) are retained as separate species contra Dowsett and Forbes-Watson (1993) who include laticincta as a subspecies of P. peltata.</v>
          </cell>
        </row>
        <row r="6292">
          <cell r="C6292" t="str">
            <v>Chestnut Wattle-eye</v>
          </cell>
          <cell r="D6292" t="str">
            <v>Platysteira castanea</v>
          </cell>
          <cell r="E6292" t="str">
            <v>Fraser, 1843</v>
          </cell>
          <cell r="F6292" t="str">
            <v>R</v>
          </cell>
          <cell r="G6292" t="str">
            <v>LC</v>
          </cell>
          <cell r="N6292" t="str">
            <v>Y</v>
          </cell>
          <cell r="Q6292" t="str">
            <v>Y</v>
          </cell>
          <cell r="V6292" t="str">
            <v>Dyaphorophyia castanea (7)</v>
          </cell>
        </row>
        <row r="6293">
          <cell r="D6293" t="str">
            <v>Platysteira hormophora</v>
          </cell>
          <cell r="E6293" t="str">
            <v>Reichenow, 1901</v>
          </cell>
          <cell r="F6293" t="str">
            <v>UR</v>
          </cell>
          <cell r="G6293" t="str">
            <v>UR</v>
          </cell>
          <cell r="T6293" t="str">
            <v>Y</v>
          </cell>
        </row>
        <row r="6294">
          <cell r="C6294" t="str">
            <v>White-spotted Wattle-eye</v>
          </cell>
          <cell r="D6294" t="str">
            <v>Platysteira tonsa</v>
          </cell>
          <cell r="E6294" t="str">
            <v>(Bates, 1911)</v>
          </cell>
          <cell r="F6294" t="str">
            <v>R</v>
          </cell>
          <cell r="G6294" t="str">
            <v>LC</v>
          </cell>
          <cell r="N6294" t="str">
            <v>Y</v>
          </cell>
          <cell r="Q6294" t="str">
            <v>Y</v>
          </cell>
          <cell r="V6294" t="str">
            <v>Dyaphorophyia tonsa (7)</v>
          </cell>
        </row>
        <row r="6295">
          <cell r="C6295" t="str">
            <v>Red-cheeked Wattle-eye</v>
          </cell>
          <cell r="D6295" t="str">
            <v>Platysteira blissetti</v>
          </cell>
          <cell r="E6295" t="str">
            <v>(Sharpe, 1872)</v>
          </cell>
          <cell r="F6295" t="str">
            <v>R</v>
          </cell>
          <cell r="G6295" t="str">
            <v>LC</v>
          </cell>
          <cell r="N6295" t="str">
            <v>Y</v>
          </cell>
          <cell r="Q6295" t="str">
            <v>Y</v>
          </cell>
          <cell r="V6295" t="str">
            <v>Dyaphorophyia blissetti (7)</v>
          </cell>
          <cell r="X6295" t="str">
            <v>Platysteira blissetti, P. chalybea and P. jamesoni (Sibley and Monroe 1990, 1993) are retained as separate species contra Louette (2007) who lumps them.</v>
          </cell>
        </row>
        <row r="6296">
          <cell r="C6296" t="str">
            <v>Black-necked Wattle-eye</v>
          </cell>
          <cell r="D6296" t="str">
            <v>Platysteira chalybea</v>
          </cell>
          <cell r="E6296" t="str">
            <v>(Reichenow, 1897)</v>
          </cell>
          <cell r="F6296" t="str">
            <v>R</v>
          </cell>
          <cell r="G6296" t="str">
            <v>LC</v>
          </cell>
          <cell r="N6296" t="str">
            <v>Y</v>
          </cell>
          <cell r="Q6296" t="str">
            <v>Y</v>
          </cell>
          <cell r="V6296" t="str">
            <v>Dyaphorophyia chalybea (7)</v>
          </cell>
          <cell r="X6296" t="str">
            <v>Platysteira blissetti, P. chalybea and P. jamesoni (Sibley and Monroe 1990, 1993) are retained as separate species contra Louette (2007) who lumps them.</v>
          </cell>
        </row>
        <row r="6297">
          <cell r="C6297" t="str">
            <v>Jameson's Wattle-eye</v>
          </cell>
          <cell r="D6297" t="str">
            <v>Platysteira jamesoni</v>
          </cell>
          <cell r="E6297" t="str">
            <v>(Sharpe, 1890)</v>
          </cell>
          <cell r="F6297" t="str">
            <v>R</v>
          </cell>
          <cell r="G6297" t="str">
            <v>LC</v>
          </cell>
          <cell r="N6297" t="str">
            <v>Y</v>
          </cell>
          <cell r="Q6297" t="str">
            <v>Y</v>
          </cell>
          <cell r="V6297" t="str">
            <v>Dyaphorophyia jamesoni (7)</v>
          </cell>
          <cell r="X6297" t="str">
            <v>Platysteira blissetti, P. chalybea and P. jamesoni (Sibley and Monroe 1990, 1993) are retained as separate species contra Louette (2007) who lumps them.</v>
          </cell>
        </row>
        <row r="6298">
          <cell r="C6298" t="str">
            <v>Yellow-bellied Wattle-eye</v>
          </cell>
          <cell r="D6298" t="str">
            <v>Platysteira concreta</v>
          </cell>
          <cell r="E6298" t="str">
            <v>Hartlaub, 1855</v>
          </cell>
          <cell r="F6298" t="str">
            <v>R</v>
          </cell>
          <cell r="G6298" t="str">
            <v>LC</v>
          </cell>
          <cell r="N6298" t="str">
            <v>Y</v>
          </cell>
          <cell r="Q6298" t="str">
            <v>Y</v>
          </cell>
          <cell r="V6298" t="str">
            <v>Dyaphorophyia concreta (7)</v>
          </cell>
        </row>
        <row r="6299">
          <cell r="C6299" t="str">
            <v>White Helmet-shrike</v>
          </cell>
          <cell r="D6299" t="str">
            <v>Prionops plumatus</v>
          </cell>
          <cell r="E6299" t="str">
            <v>(Shaw, 1809)</v>
          </cell>
          <cell r="F6299" t="str">
            <v>R</v>
          </cell>
          <cell r="G6299" t="str">
            <v>LC</v>
          </cell>
          <cell r="N6299" t="str">
            <v>Y</v>
          </cell>
          <cell r="Q6299" t="str">
            <v>Y</v>
          </cell>
          <cell r="W6299" t="str">
            <v>White Helmet Shrike (7); White Helmetshrike (10); White-crested Helmetshrike (15)</v>
          </cell>
        </row>
        <row r="6300">
          <cell r="C6300" t="str">
            <v>Grey-crested Helmet-shrike</v>
          </cell>
          <cell r="D6300" t="str">
            <v>Prionops poliolophus</v>
          </cell>
          <cell r="E6300" t="str">
            <v>Fischer &amp; Reichenow, 1884</v>
          </cell>
          <cell r="F6300" t="str">
            <v>R</v>
          </cell>
          <cell r="G6300" t="str">
            <v>NT</v>
          </cell>
          <cell r="N6300" t="str">
            <v>Y</v>
          </cell>
          <cell r="Q6300" t="str">
            <v>Y</v>
          </cell>
          <cell r="W6300" t="str">
            <v>Grey-crested Helmet Shrike (7); Grey-crested Helmetshrike (10); Grey-crested Helmetshrike (15)</v>
          </cell>
        </row>
        <row r="6301">
          <cell r="C6301" t="str">
            <v>Yellow-crested Helmet-shrike</v>
          </cell>
          <cell r="D6301" t="str">
            <v>Prionops alberti</v>
          </cell>
          <cell r="E6301" t="str">
            <v>Schouteden, 1933</v>
          </cell>
          <cell r="F6301" t="str">
            <v>R</v>
          </cell>
          <cell r="G6301" t="str">
            <v>VU</v>
          </cell>
          <cell r="N6301" t="str">
            <v>Y</v>
          </cell>
          <cell r="Q6301" t="str">
            <v>Y</v>
          </cell>
          <cell r="W6301" t="str">
            <v>Yellow-crested Helmet Shrike (7); Yellow-crested Helmetshrike (10); Yellow-crested Helmetshrike (15)</v>
          </cell>
        </row>
        <row r="6302">
          <cell r="D6302" t="str">
            <v>Prionops rufiventris</v>
          </cell>
          <cell r="E6302" t="str">
            <v>(Bonaparte, 1853)</v>
          </cell>
          <cell r="F6302" t="str">
            <v>NR</v>
          </cell>
          <cell r="G6302" t="str">
            <v>NR</v>
          </cell>
          <cell r="Q6302" t="str">
            <v>Y</v>
          </cell>
          <cell r="X6302" t="str">
            <v>Prionops caniceps and P. rufiventris (Sibley and Monroe 1990, 1993) have been lumped into P. caniceps following Dowsett and Forbes-Watson (1993).</v>
          </cell>
        </row>
        <row r="6303">
          <cell r="D6303" t="str">
            <v>Prionops caniceps</v>
          </cell>
          <cell r="E6303" t="str">
            <v>(Bonaparte, 1850)</v>
          </cell>
          <cell r="F6303" t="str">
            <v>NR</v>
          </cell>
          <cell r="G6303" t="str">
            <v>NR</v>
          </cell>
          <cell r="Q6303" t="str">
            <v>Y</v>
          </cell>
          <cell r="X6303" t="str">
            <v>Prionops caniceps and P. rufiventris (Sibley and Monroe 1990, 1993) have been lumped into P. caniceps following Dowsett and Forbes-Watson (1993).</v>
          </cell>
        </row>
        <row r="6304">
          <cell r="C6304" t="str">
            <v>Chestnut-bellied Helmet-shrike</v>
          </cell>
          <cell r="D6304" t="str">
            <v>Prionops caniceps</v>
          </cell>
          <cell r="E6304" t="str">
            <v>(Bonaparte, 1850)</v>
          </cell>
          <cell r="F6304" t="str">
            <v>R</v>
          </cell>
          <cell r="G6304" t="str">
            <v>LC</v>
          </cell>
          <cell r="N6304" t="str">
            <v>Y</v>
          </cell>
          <cell r="W6304" t="str">
            <v>Northern Red-billed Helmet Shrike (7); Red-billed Helmetshrike (15)</v>
          </cell>
          <cell r="X6304" t="str">
            <v>Prionops caniceps and P. rufiventris (Sibley and Monroe 1990, 1993) have been lumped into P. caniceps following Dowsett and Forbes-Watson (1993).</v>
          </cell>
        </row>
        <row r="6305">
          <cell r="C6305" t="str">
            <v>Retz's Helmet-shrike</v>
          </cell>
          <cell r="D6305" t="str">
            <v>Prionops retzii</v>
          </cell>
          <cell r="E6305" t="str">
            <v>Wahlberg, 1856</v>
          </cell>
          <cell r="F6305" t="str">
            <v>R</v>
          </cell>
          <cell r="G6305" t="str">
            <v>LC</v>
          </cell>
          <cell r="N6305" t="str">
            <v>Y</v>
          </cell>
          <cell r="Q6305" t="str">
            <v>Y</v>
          </cell>
          <cell r="W6305" t="str">
            <v>Retz's Red-billed Helmet Shrike (7); Retz's Helmetshrike (10); Retz's Helmetshrike (15)</v>
          </cell>
        </row>
        <row r="6306">
          <cell r="C6306" t="str">
            <v>Gabela Helmet-shrike</v>
          </cell>
          <cell r="D6306" t="str">
            <v>Prionops gabela</v>
          </cell>
          <cell r="E6306" t="str">
            <v>Rand, 1957</v>
          </cell>
          <cell r="F6306" t="str">
            <v>R</v>
          </cell>
          <cell r="G6306" t="str">
            <v>EN</v>
          </cell>
          <cell r="N6306" t="str">
            <v>Y</v>
          </cell>
          <cell r="Q6306" t="str">
            <v>Y</v>
          </cell>
          <cell r="W6306" t="str">
            <v>Gabela Helmet Shrike (7); Angola Helmetshrike (10); Gabela Helmetshrike (15)</v>
          </cell>
        </row>
        <row r="6307">
          <cell r="C6307" t="str">
            <v>Chestnut-fronted Helmet-shrike</v>
          </cell>
          <cell r="D6307" t="str">
            <v>Prionops scopifrons</v>
          </cell>
          <cell r="E6307" t="str">
            <v>(Peters, 1854)</v>
          </cell>
          <cell r="F6307" t="str">
            <v>R</v>
          </cell>
          <cell r="G6307" t="str">
            <v>LC</v>
          </cell>
          <cell r="N6307" t="str">
            <v>Y</v>
          </cell>
          <cell r="Q6307" t="str">
            <v>Y</v>
          </cell>
          <cell r="W6307" t="str">
            <v>Chestnut-fronted Helmet Shrike (7); Chestnut-fronted Helmetshrike (10); Chestnut-fronted Helmetshrike (15)</v>
          </cell>
        </row>
        <row r="6308">
          <cell r="D6308" t="str">
            <v>Malaconotus multicolor</v>
          </cell>
          <cell r="E6308" t="str">
            <v>(Gray, 1845)</v>
          </cell>
          <cell r="F6308" t="str">
            <v>NR</v>
          </cell>
          <cell r="G6308" t="str">
            <v>NR</v>
          </cell>
          <cell r="N6308" t="str">
            <v>Y</v>
          </cell>
          <cell r="X6308" t="str">
            <v>Telophorus multicolor and T. nigrifrons (Sibley and Monroe 1990, 1993) are retained as separate species within Telophorus contra (Dowsett and Forbes-Watson 1993) who include nigrifrons as a subspecies of multicolor in the genus Malaconotus. Examination of museum specimens confirmed sufficient consistent morphological differences to justify this treatment.</v>
          </cell>
        </row>
        <row r="6309">
          <cell r="D6309" t="str">
            <v>Malaconotus viridis</v>
          </cell>
          <cell r="F6309" t="str">
            <v>NR</v>
          </cell>
          <cell r="G6309" t="str">
            <v>NR</v>
          </cell>
          <cell r="N6309" t="str">
            <v>Y</v>
          </cell>
          <cell r="X6309" t="str">
            <v>Telophorus viridis and T. quadricolor (Sibley and Monroe 1990, 1993) are retained as separate species contra Dowsett and Forbes-Watson (1993) who include quadricolor as a subpecies of viridis in the genus Malaconotus.</v>
          </cell>
        </row>
        <row r="6310">
          <cell r="C6310" t="str">
            <v>Fiery-breasted Bush-shrike</v>
          </cell>
          <cell r="D6310" t="str">
            <v>Malaconotus cruentus</v>
          </cell>
          <cell r="E6310" t="str">
            <v>(Lesson, 1830)</v>
          </cell>
          <cell r="F6310" t="str">
            <v>R</v>
          </cell>
          <cell r="G6310" t="str">
            <v>LC</v>
          </cell>
          <cell r="N6310" t="str">
            <v>Y</v>
          </cell>
          <cell r="Q6310" t="str">
            <v>Y</v>
          </cell>
          <cell r="W6310" t="str">
            <v>Fiery-breasted Bush Shrike (7); Fiery-breasted Bushshrike (10); Fiery-breasted Bushshrike (15)</v>
          </cell>
        </row>
        <row r="6311">
          <cell r="C6311" t="str">
            <v>Lagden's Bush-shrike</v>
          </cell>
          <cell r="D6311" t="str">
            <v>Malaconotus lagdeni</v>
          </cell>
          <cell r="E6311" t="str">
            <v>(Sharpe, 1884)</v>
          </cell>
          <cell r="F6311" t="str">
            <v>R</v>
          </cell>
          <cell r="G6311" t="str">
            <v>NT</v>
          </cell>
          <cell r="N6311" t="str">
            <v>Y</v>
          </cell>
          <cell r="Q6311" t="str">
            <v>Y</v>
          </cell>
          <cell r="W6311" t="str">
            <v>Lagden's Bush Shrike (7); Lagden's Bushshrike (10); Lagden's Bushshrike (15)</v>
          </cell>
        </row>
        <row r="6312">
          <cell r="C6312" t="str">
            <v>Green-breasted Bush-shrike</v>
          </cell>
          <cell r="D6312" t="str">
            <v>Malaconotus gladiator</v>
          </cell>
          <cell r="E6312" t="str">
            <v>(Reichenow, 1892)</v>
          </cell>
          <cell r="F6312" t="str">
            <v>R</v>
          </cell>
          <cell r="G6312" t="str">
            <v>VU</v>
          </cell>
          <cell r="N6312" t="str">
            <v>Y</v>
          </cell>
          <cell r="Q6312" t="str">
            <v>Y</v>
          </cell>
          <cell r="W6312" t="str">
            <v>Green-breasted Bush Shrike (7); Green-breasted Bushshrike (10); Green-breasted Bushshrike (15)</v>
          </cell>
        </row>
        <row r="6313">
          <cell r="C6313" t="str">
            <v>Grey-headed Bush-shrike</v>
          </cell>
          <cell r="D6313" t="str">
            <v>Malaconotus blanchoti</v>
          </cell>
          <cell r="E6313" t="str">
            <v>Stephens, 1826</v>
          </cell>
          <cell r="F6313" t="str">
            <v>R</v>
          </cell>
          <cell r="G6313" t="str">
            <v>LC</v>
          </cell>
          <cell r="N6313" t="str">
            <v>Y</v>
          </cell>
          <cell r="Q6313" t="str">
            <v>Y</v>
          </cell>
          <cell r="W6313" t="str">
            <v>Grey-headed Bush Shrike (7); Grey-headed Bushshrike (10); Grey-headed Bushshrike (15)</v>
          </cell>
        </row>
        <row r="6314">
          <cell r="C6314" t="str">
            <v>Monteiro's Bush-shrike</v>
          </cell>
          <cell r="D6314" t="str">
            <v>Malaconotus monteiri</v>
          </cell>
          <cell r="E6314" t="str">
            <v>(Sharpe, 1870)</v>
          </cell>
          <cell r="F6314" t="str">
            <v>R</v>
          </cell>
          <cell r="G6314" t="str">
            <v>DD</v>
          </cell>
          <cell r="N6314" t="str">
            <v>Y</v>
          </cell>
          <cell r="Q6314" t="str">
            <v>Y</v>
          </cell>
          <cell r="W6314" t="str">
            <v>Monteiro's Bush Shrike (7); Monteiro's Bushshrike (10); Monteiro's Bushshrike (15)</v>
          </cell>
        </row>
        <row r="6315">
          <cell r="C6315" t="str">
            <v>Uluguru Bush-shrike</v>
          </cell>
          <cell r="D6315" t="str">
            <v>Malaconotus alius</v>
          </cell>
          <cell r="E6315" t="str">
            <v>Friedmann, 1927</v>
          </cell>
          <cell r="F6315" t="str">
            <v>R</v>
          </cell>
          <cell r="G6315" t="str">
            <v>CR</v>
          </cell>
          <cell r="N6315" t="str">
            <v>Y</v>
          </cell>
          <cell r="Q6315" t="str">
            <v>Y</v>
          </cell>
          <cell r="W6315" t="str">
            <v>Uluguru Bush Shrike (7); Uluguru Bushshrike (10); Uluguru Bushshrike (15)</v>
          </cell>
        </row>
        <row r="6316">
          <cell r="C6316" t="str">
            <v>Bokmakierie Bush-shrike</v>
          </cell>
          <cell r="D6316" t="str">
            <v>Telophorus zeylonus</v>
          </cell>
          <cell r="E6316" t="str">
            <v>(Linnaeus, 1766)</v>
          </cell>
          <cell r="F6316" t="str">
            <v>R</v>
          </cell>
          <cell r="G6316" t="str">
            <v>LC</v>
          </cell>
          <cell r="N6316" t="str">
            <v>Y</v>
          </cell>
          <cell r="Q6316" t="str">
            <v>Y</v>
          </cell>
          <cell r="V6316" t="str">
            <v>Malaconotus zeylonus (7)</v>
          </cell>
          <cell r="W6316" t="str">
            <v>Bokmakierie (7); Bokmakierie Bushshrike (10)</v>
          </cell>
        </row>
        <row r="6317">
          <cell r="C6317" t="str">
            <v>Grey-green Bush-shrike</v>
          </cell>
          <cell r="D6317" t="str">
            <v>Telophorus bocagei</v>
          </cell>
          <cell r="E6317" t="str">
            <v>(Reichenow, 1894)</v>
          </cell>
          <cell r="F6317" t="str">
            <v>R</v>
          </cell>
          <cell r="G6317" t="str">
            <v>LC</v>
          </cell>
          <cell r="N6317" t="str">
            <v>Y</v>
          </cell>
          <cell r="Q6317" t="str">
            <v>Y</v>
          </cell>
          <cell r="V6317" t="str">
            <v>Malaconotus bocagei (7)</v>
          </cell>
          <cell r="W6317" t="str">
            <v>Grey-green Bush Shrike (7); Grey-green Bushshrike (10)</v>
          </cell>
        </row>
        <row r="6318">
          <cell r="C6318" t="str">
            <v>Sulphur-breasted Bush-shrike</v>
          </cell>
          <cell r="D6318" t="str">
            <v>Telophorus sulfureopectus</v>
          </cell>
          <cell r="E6318" t="str">
            <v>(Lesson, 1831)</v>
          </cell>
          <cell r="F6318" t="str">
            <v>R</v>
          </cell>
          <cell r="G6318" t="str">
            <v>LC</v>
          </cell>
          <cell r="N6318" t="str">
            <v>Y</v>
          </cell>
          <cell r="Q6318" t="str">
            <v>Y</v>
          </cell>
          <cell r="V6318" t="str">
            <v>Malaconotus sulfureopectus (7)</v>
          </cell>
          <cell r="W6318" t="str">
            <v>Orange-breasted Bush Shrike (7); Sulphur-breasted Bushshrike (10)</v>
          </cell>
        </row>
        <row r="6319">
          <cell r="C6319" t="str">
            <v>Olive Bush-shrike</v>
          </cell>
          <cell r="D6319" t="str">
            <v>Telophorus olivaceus</v>
          </cell>
          <cell r="E6319" t="str">
            <v>(Shaw, 1809)</v>
          </cell>
          <cell r="F6319" t="str">
            <v>R</v>
          </cell>
          <cell r="G6319" t="str">
            <v>LC</v>
          </cell>
          <cell r="N6319" t="str">
            <v>Y</v>
          </cell>
          <cell r="Q6319" t="str">
            <v>Y</v>
          </cell>
          <cell r="V6319" t="str">
            <v>Malaconotus olivaceus (7)</v>
          </cell>
          <cell r="W6319" t="str">
            <v>Olive Bush Shrike (7); Olive Bushshrike (10)</v>
          </cell>
        </row>
        <row r="6320">
          <cell r="C6320" t="str">
            <v>Mount Kupe Bush-shrike</v>
          </cell>
          <cell r="D6320" t="str">
            <v>Telophorus kupeensis</v>
          </cell>
          <cell r="E6320" t="str">
            <v>(Serle, 1951)</v>
          </cell>
          <cell r="F6320" t="str">
            <v>R</v>
          </cell>
          <cell r="G6320" t="str">
            <v>EN</v>
          </cell>
          <cell r="N6320" t="str">
            <v>Y</v>
          </cell>
          <cell r="Q6320" t="str">
            <v>Y</v>
          </cell>
          <cell r="V6320" t="str">
            <v>Malaconotus kupeensis (7)</v>
          </cell>
          <cell r="W6320" t="str">
            <v>Mount Kupé Bush Shrike (7); Serle's Bushshrike (10); Mount Kupé Bush-shrike (14)</v>
          </cell>
        </row>
        <row r="6321">
          <cell r="C6321" t="str">
            <v>Doherty's Bush-shrike</v>
          </cell>
          <cell r="D6321" t="str">
            <v>Telophorus dohertyi</v>
          </cell>
          <cell r="E6321" t="str">
            <v>(Rothschild, 1901)</v>
          </cell>
          <cell r="F6321" t="str">
            <v>R</v>
          </cell>
          <cell r="G6321" t="str">
            <v>LC</v>
          </cell>
          <cell r="N6321" t="str">
            <v>Y</v>
          </cell>
          <cell r="Q6321" t="str">
            <v>Y</v>
          </cell>
          <cell r="V6321" t="str">
            <v>Malaconotus dohertyi (7)</v>
          </cell>
          <cell r="W6321" t="str">
            <v>Doherty's Bush Shrike (7); Doherty's Bushshrike (10)</v>
          </cell>
        </row>
        <row r="6322">
          <cell r="C6322" t="str">
            <v>Many-coloured Bush-shrike</v>
          </cell>
          <cell r="D6322" t="str">
            <v>Telophorus multicolor</v>
          </cell>
          <cell r="E6322" t="str">
            <v>(Gray, 1845)</v>
          </cell>
          <cell r="F6322" t="str">
            <v>R</v>
          </cell>
          <cell r="G6322" t="str">
            <v>LC</v>
          </cell>
          <cell r="Q6322" t="str">
            <v>Y</v>
          </cell>
          <cell r="W6322" t="str">
            <v>Many-colored Bushshrike (10)</v>
          </cell>
          <cell r="X6322" t="str">
            <v>Telophorus multicolor and T. nigrifrons (Sibley and Monroe 1990, 1993) are retained as separate species within Telophorus contra (Dowsett and Forbes-Watson 1993) who include nigrifrons as a subspecies of multicolor in the genus Malaconotus. Examination of museum specimens confirmed sufficient consistent morphological differences to justify this treatment.</v>
          </cell>
        </row>
        <row r="6323">
          <cell r="C6323" t="str">
            <v>Black-fronted Bush-shrike</v>
          </cell>
          <cell r="D6323" t="str">
            <v>Telophorus nigrifrons</v>
          </cell>
          <cell r="E6323" t="str">
            <v>(Reichenow, 1896)</v>
          </cell>
          <cell r="F6323" t="str">
            <v>R</v>
          </cell>
          <cell r="G6323" t="str">
            <v>LC</v>
          </cell>
          <cell r="Q6323" t="str">
            <v>Y</v>
          </cell>
          <cell r="W6323" t="str">
            <v>Black-fronted Bushshrike (10)</v>
          </cell>
          <cell r="X6323" t="str">
            <v>Telophorus multicolor and T. nigrifrons (Sibley and Monroe 1990, 1993) are retained as separate species within Telophorus contra (Dowsett and Forbes-Watson 1993) who include nigrifrons as a subspecies of multicolor in the genus Malaconotus. Examination of museum specimens confirmed sufficient consistent morphological differences to justify this treatment.</v>
          </cell>
        </row>
        <row r="6324">
          <cell r="C6324" t="str">
            <v>Four-coloured Bush-shrike</v>
          </cell>
          <cell r="D6324" t="str">
            <v>Telophorus quadricolor</v>
          </cell>
          <cell r="E6324" t="str">
            <v>(Cassin, 1851)</v>
          </cell>
          <cell r="F6324" t="str">
            <v>R</v>
          </cell>
          <cell r="G6324" t="str">
            <v>LC</v>
          </cell>
          <cell r="Q6324" t="str">
            <v>Y</v>
          </cell>
          <cell r="W6324" t="str">
            <v>Four-colored Bushshrike (10)</v>
          </cell>
          <cell r="X6324" t="str">
            <v>Telophorus viridis and T. quadricolor (Sibley and Monroe 1990, 1993) are retained as separate species contra Dowsett and Forbes-Watson (1993) who include quadricolor as a subspecies of viridis in the genus Malaconotus.</v>
          </cell>
        </row>
        <row r="6325">
          <cell r="C6325" t="str">
            <v>Perrin's Bush-shrike</v>
          </cell>
          <cell r="D6325" t="str">
            <v>Telophorus viridis</v>
          </cell>
          <cell r="E6325" t="str">
            <v>(Vieillot, 1817)</v>
          </cell>
          <cell r="F6325" t="str">
            <v>R</v>
          </cell>
          <cell r="G6325" t="str">
            <v>LC</v>
          </cell>
          <cell r="Q6325" t="str">
            <v>Y</v>
          </cell>
          <cell r="W6325" t="str">
            <v>Perrin's Bushshrike (10)</v>
          </cell>
          <cell r="X6325" t="str">
            <v>Telophorus viridis and T. quadricolor (Sibley and Monroe 1990, 1993) are retained as separate species contra Dowsett and Forbes-Watson (1993) who include quadricolor as a subspecies of viridis in the genus Malaconotus.</v>
          </cell>
        </row>
        <row r="6326">
          <cell r="C6326" t="str">
            <v>Rosy-patched Bush-shrike</v>
          </cell>
          <cell r="D6326" t="str">
            <v>Rhodophoneus cruentus</v>
          </cell>
          <cell r="E6326" t="str">
            <v>(Ehrenberg, 1828)</v>
          </cell>
          <cell r="F6326" t="str">
            <v>R</v>
          </cell>
          <cell r="G6326" t="str">
            <v>LC</v>
          </cell>
          <cell r="N6326" t="str">
            <v>Y</v>
          </cell>
          <cell r="Q6326" t="str">
            <v>Y</v>
          </cell>
          <cell r="W6326" t="str">
            <v>Rosy-patched Shrike (7); Rosy-patched Bushshrike (10); Rosy-patched Bushshrike (15)</v>
          </cell>
        </row>
        <row r="6327">
          <cell r="D6327" t="str">
            <v>Tchagra anchietae</v>
          </cell>
          <cell r="E6327" t="str">
            <v>(Barboza du Bocage, 1870)</v>
          </cell>
          <cell r="F6327" t="str">
            <v>NR</v>
          </cell>
          <cell r="G6327" t="str">
            <v>NR</v>
          </cell>
          <cell r="Q6327" t="str">
            <v>Y</v>
          </cell>
          <cell r="X6327" t="str">
            <v>Tchagra minuta and T. anchietae (Sibley and Monroe 1990, 1993) have been lumped into T. minutus following Dowsett and Forbes-Watson (1993). Gender agreement of T. minutus follows David and Gosselin (2002b).</v>
          </cell>
        </row>
        <row r="6328">
          <cell r="D6328" t="str">
            <v>Tchagra minuta</v>
          </cell>
          <cell r="E6328" t="str">
            <v>(Hartlaub, 1858)</v>
          </cell>
          <cell r="F6328" t="str">
            <v>NR</v>
          </cell>
          <cell r="G6328" t="str">
            <v>NR</v>
          </cell>
          <cell r="Q6328" t="str">
            <v>Y</v>
          </cell>
          <cell r="X6328" t="str">
            <v>Tchagra minuta and T. anchietae (Sibley and Monroe 1990, 1993) have been lumped into T. minutus following Dowsett and Forbes-Watson (1993). Gender agreement of T. minutus follows David and Gosselin (2002b).</v>
          </cell>
        </row>
        <row r="6329">
          <cell r="C6329" t="str">
            <v>Marsh Tchagra</v>
          </cell>
          <cell r="D6329" t="str">
            <v>Tchagra minutus</v>
          </cell>
          <cell r="E6329" t="str">
            <v>(Hartlaub, 1858)</v>
          </cell>
          <cell r="F6329" t="str">
            <v>R</v>
          </cell>
          <cell r="G6329" t="str">
            <v>LC</v>
          </cell>
          <cell r="N6329" t="str">
            <v>Y</v>
          </cell>
          <cell r="V6329" t="str">
            <v>Tchagra minuta (7)</v>
          </cell>
          <cell r="X6329" t="str">
            <v>Tchagra minuta and T. anchietae (Sibley and Monroe 1990, 1993) have been lumped into T. minutus following Dowsett and Forbes-Watson (1993). Gender agreement of T. minutus follows David and Gosselin (2002b).</v>
          </cell>
        </row>
        <row r="6330">
          <cell r="C6330" t="str">
            <v>Black-crowned Tchagra</v>
          </cell>
          <cell r="D6330" t="str">
            <v>Tchagra senegalus</v>
          </cell>
          <cell r="E6330" t="str">
            <v>(Linnaeus, 1766)</v>
          </cell>
          <cell r="F6330" t="str">
            <v>R</v>
          </cell>
          <cell r="G6330" t="str">
            <v>LC</v>
          </cell>
          <cell r="H6330" t="str">
            <v>Y</v>
          </cell>
          <cell r="M6330" t="str">
            <v>Y</v>
          </cell>
          <cell r="N6330" t="str">
            <v>Y</v>
          </cell>
          <cell r="Q6330" t="str">
            <v>Y</v>
          </cell>
          <cell r="V6330" t="str">
            <v>Tchagra senegala (6); Tchagra senegala (7); Tchagra senegala (10)</v>
          </cell>
          <cell r="X6330" t="str">
            <v>Gender agreement of species name follows David and Gosselin (2002b).</v>
          </cell>
        </row>
        <row r="6331">
          <cell r="C6331" t="str">
            <v>Brown-crowned Tchagra</v>
          </cell>
          <cell r="D6331" t="str">
            <v>Tchagra australis</v>
          </cell>
          <cell r="E6331" t="str">
            <v>(Smith, 1836)</v>
          </cell>
          <cell r="F6331" t="str">
            <v>R</v>
          </cell>
          <cell r="G6331" t="str">
            <v>LC</v>
          </cell>
          <cell r="N6331" t="str">
            <v>Y</v>
          </cell>
          <cell r="Q6331" t="str">
            <v>Y</v>
          </cell>
          <cell r="W6331" t="str">
            <v>Brown-headed Tchagra (7)</v>
          </cell>
        </row>
        <row r="6332">
          <cell r="C6332" t="str">
            <v>Three-streaked Tchagra</v>
          </cell>
          <cell r="D6332" t="str">
            <v>Tchagra jamesi</v>
          </cell>
          <cell r="E6332" t="str">
            <v>(Shelley, 1885)</v>
          </cell>
          <cell r="F6332" t="str">
            <v>R</v>
          </cell>
          <cell r="G6332" t="str">
            <v>LC</v>
          </cell>
          <cell r="N6332" t="str">
            <v>Y</v>
          </cell>
          <cell r="Q6332" t="str">
            <v>Y</v>
          </cell>
        </row>
        <row r="6333">
          <cell r="C6333" t="str">
            <v>Southern Tchagra</v>
          </cell>
          <cell r="D6333" t="str">
            <v>Tchagra tchagra</v>
          </cell>
          <cell r="E6333" t="str">
            <v>(Vieillot, 1816)</v>
          </cell>
          <cell r="F6333" t="str">
            <v>R</v>
          </cell>
          <cell r="G6333" t="str">
            <v>LC</v>
          </cell>
          <cell r="N6333" t="str">
            <v>Y</v>
          </cell>
          <cell r="Q6333" t="str">
            <v>Y</v>
          </cell>
        </row>
        <row r="6334">
          <cell r="C6334" t="str">
            <v>Northern Puffback</v>
          </cell>
          <cell r="D6334" t="str">
            <v>Dryoscopus gambensis</v>
          </cell>
          <cell r="E6334" t="str">
            <v>(Lichtenstein, 1823)</v>
          </cell>
          <cell r="F6334" t="str">
            <v>R</v>
          </cell>
          <cell r="G6334" t="str">
            <v>LC</v>
          </cell>
          <cell r="N6334" t="str">
            <v>Y</v>
          </cell>
          <cell r="Q6334" t="str">
            <v>Y</v>
          </cell>
        </row>
        <row r="6335">
          <cell r="C6335" t="str">
            <v>Pringle's Puffback</v>
          </cell>
          <cell r="D6335" t="str">
            <v>Dryoscopus pringlii</v>
          </cell>
          <cell r="E6335" t="str">
            <v>Jackson, 1893</v>
          </cell>
          <cell r="F6335" t="str">
            <v>R</v>
          </cell>
          <cell r="G6335" t="str">
            <v>LC</v>
          </cell>
          <cell r="N6335" t="str">
            <v>Y</v>
          </cell>
          <cell r="Q6335" t="str">
            <v>Y</v>
          </cell>
        </row>
        <row r="6336">
          <cell r="C6336" t="str">
            <v>Black-backed Puffback</v>
          </cell>
          <cell r="D6336" t="str">
            <v>Dryoscopus cubla</v>
          </cell>
          <cell r="E6336" t="str">
            <v>(Shaw, 1809)</v>
          </cell>
          <cell r="F6336" t="str">
            <v>R</v>
          </cell>
          <cell r="G6336" t="str">
            <v>LC</v>
          </cell>
          <cell r="N6336" t="str">
            <v>Y</v>
          </cell>
          <cell r="Q6336" t="str">
            <v>Y</v>
          </cell>
          <cell r="W6336" t="str">
            <v>Southern Puffback (7)</v>
          </cell>
        </row>
        <row r="6337">
          <cell r="C6337" t="str">
            <v>Red-eyed Puffback</v>
          </cell>
          <cell r="D6337" t="str">
            <v>Dryoscopus senegalensis</v>
          </cell>
          <cell r="E6337" t="str">
            <v>(Hartlaub, 1857)</v>
          </cell>
          <cell r="F6337" t="str">
            <v>R</v>
          </cell>
          <cell r="G6337" t="str">
            <v>LC</v>
          </cell>
          <cell r="N6337" t="str">
            <v>Y</v>
          </cell>
          <cell r="Q6337" t="str">
            <v>Y</v>
          </cell>
          <cell r="W6337" t="str">
            <v>Black-shouldered Puffback (7)</v>
          </cell>
        </row>
        <row r="6338">
          <cell r="C6338" t="str">
            <v>Pink-footed Puffback</v>
          </cell>
          <cell r="D6338" t="str">
            <v>Dryoscopus angolensis</v>
          </cell>
          <cell r="E6338" t="str">
            <v>Hartlaub, 1860</v>
          </cell>
          <cell r="F6338" t="str">
            <v>R</v>
          </cell>
          <cell r="G6338" t="str">
            <v>LC</v>
          </cell>
          <cell r="N6338" t="str">
            <v>Y</v>
          </cell>
          <cell r="Q6338" t="str">
            <v>Y</v>
          </cell>
        </row>
        <row r="6339">
          <cell r="C6339" t="str">
            <v>Large-billed Puffback</v>
          </cell>
          <cell r="D6339" t="str">
            <v>Dryoscopus sabini</v>
          </cell>
          <cell r="E6339" t="str">
            <v>(Gray, 1831)</v>
          </cell>
          <cell r="F6339" t="str">
            <v>R</v>
          </cell>
          <cell r="G6339" t="str">
            <v>LC</v>
          </cell>
          <cell r="N6339" t="str">
            <v>Y</v>
          </cell>
          <cell r="Q6339" t="str">
            <v>Y</v>
          </cell>
          <cell r="W6339" t="str">
            <v>Sabine's Puffback (7); Sabine's Puffback (15)</v>
          </cell>
        </row>
        <row r="6340">
          <cell r="C6340" t="str">
            <v>Red-naped Bush-shrike</v>
          </cell>
          <cell r="D6340" t="str">
            <v>Laniarius ruficeps</v>
          </cell>
          <cell r="E6340" t="str">
            <v>(Shelley, 1885)</v>
          </cell>
          <cell r="F6340" t="str">
            <v>R</v>
          </cell>
          <cell r="G6340" t="str">
            <v>LC</v>
          </cell>
          <cell r="N6340" t="str">
            <v>Y</v>
          </cell>
          <cell r="Q6340" t="str">
            <v>Y</v>
          </cell>
          <cell r="W6340" t="str">
            <v>Red-naped Bush Shrike (7); Red-naped Bushshrike (10); Red-naped Bushshrike (15)</v>
          </cell>
        </row>
        <row r="6341">
          <cell r="C6341" t="str">
            <v>Luehder's Bush-shrike</v>
          </cell>
          <cell r="D6341" t="str">
            <v>Laniarius luehderi</v>
          </cell>
          <cell r="E6341" t="str">
            <v>Reichenow, 1874</v>
          </cell>
          <cell r="F6341" t="str">
            <v>R</v>
          </cell>
          <cell r="G6341" t="str">
            <v>LC</v>
          </cell>
          <cell r="Q6341" t="str">
            <v>Y</v>
          </cell>
          <cell r="W6341" t="str">
            <v>Luehder's Bushshrike (10); Lühder's Bushshrike (15)</v>
          </cell>
          <cell r="X6341" t="str">
            <v>Laniarius luehderi, L. brauni and L. amboimensis (Sibley and Monroe 1990, 1993) are retained as separate species contra Dowsett and Forbes-Watson (1993) who include brauni and amboimensis as subspecies of L. luehderi.</v>
          </cell>
        </row>
        <row r="6342">
          <cell r="D6342" t="str">
            <v>Laniarius luehderi</v>
          </cell>
          <cell r="E6342" t="str">
            <v>Reichenow, 1874</v>
          </cell>
          <cell r="F6342" t="str">
            <v>NR</v>
          </cell>
          <cell r="G6342" t="str">
            <v>NR</v>
          </cell>
          <cell r="N6342" t="str">
            <v>Y</v>
          </cell>
          <cell r="X6342" t="str">
            <v>Laniarius luehderi, L. brauni and L. amboimensis (Sibley and Monroe 1990, 1993) are retained as separate species contra Dowsett and Forbes-Watson (1993) who include brauni and amboimensis as subspecies of L. luehderi.</v>
          </cell>
        </row>
        <row r="6343">
          <cell r="C6343" t="str">
            <v>Orange-breasted Bush-shrike</v>
          </cell>
          <cell r="D6343" t="str">
            <v>Laniarius brauni</v>
          </cell>
          <cell r="E6343" t="str">
            <v>Bannerman, 1939</v>
          </cell>
          <cell r="F6343" t="str">
            <v>R</v>
          </cell>
          <cell r="G6343" t="str">
            <v>EN</v>
          </cell>
          <cell r="Q6343" t="str">
            <v>Y</v>
          </cell>
          <cell r="W6343" t="str">
            <v>Orange-breasted Bushshrike (10); Braun's Bushshrike (15)</v>
          </cell>
          <cell r="X6343" t="str">
            <v>Laniarius luehderi, L. brauni and L. amboimensis (Sibley and Monroe 1990, 1993) are retained as separate species contra Dowsett and Forbes-Watson (1993) who include brauni and amboimensis as subspecies of L. luehderi.</v>
          </cell>
        </row>
        <row r="6344">
          <cell r="C6344" t="str">
            <v>Gabela Bush-shrike</v>
          </cell>
          <cell r="D6344" t="str">
            <v>Laniarius amboimensis</v>
          </cell>
          <cell r="E6344" t="str">
            <v>Moltoni, 1932</v>
          </cell>
          <cell r="F6344" t="str">
            <v>R</v>
          </cell>
          <cell r="G6344" t="str">
            <v>EN</v>
          </cell>
          <cell r="Q6344" t="str">
            <v>Y</v>
          </cell>
          <cell r="W6344" t="str">
            <v>Gabela Bushshrike (10); Gabela Bushshrike (15)</v>
          </cell>
          <cell r="X6344" t="str">
            <v>Laniarius luehderi, L. brauni and L. amboimensis (Sibley and Monroe 1990, 1993) are retained as separate species contra Dowsett and Forbes-Watson (1993) who include brauni and amboimensis as subspecies of L. luehderi.</v>
          </cell>
        </row>
        <row r="6345">
          <cell r="D6345" t="str">
            <v>Laniarius liberatus</v>
          </cell>
          <cell r="E6345" t="str">
            <v>Smith, Arctander, Fjeldså &amp; Amir, 1991</v>
          </cell>
          <cell r="F6345" t="str">
            <v>NR</v>
          </cell>
          <cell r="G6345" t="str">
            <v>NR</v>
          </cell>
          <cell r="N6345" t="str">
            <v>Y</v>
          </cell>
          <cell r="Q6345" t="str">
            <v>Y</v>
          </cell>
          <cell r="X6345" t="str">
            <v>Laniarius liberatus (Sibley and Monroe 1990, 1993; Dowsett and Forbes-Watson 1993) is now treated as a synonym of L. aethiopicus erlangeri following Nguembock et al. (2008) who also recommend splitting L. aethiopicus into L. aethiopicus, L. erlangeri, L. sublacteus and L. major, proposals that are currently under review by the BirdLife Taxonomic Working Group.</v>
          </cell>
        </row>
        <row r="6346">
          <cell r="C6346" t="str">
            <v>Turati's Boubou</v>
          </cell>
          <cell r="D6346" t="str">
            <v>Laniarius turatii</v>
          </cell>
          <cell r="E6346" t="str">
            <v>(Verreaux, 1858)</v>
          </cell>
          <cell r="F6346" t="str">
            <v>R</v>
          </cell>
          <cell r="G6346" t="str">
            <v>LC</v>
          </cell>
          <cell r="N6346" t="str">
            <v>Y</v>
          </cell>
          <cell r="Q6346" t="str">
            <v>Y</v>
          </cell>
          <cell r="W6346" t="str">
            <v>Turat's Boubou (7)</v>
          </cell>
        </row>
        <row r="6347">
          <cell r="C6347" t="str">
            <v>Ethiopian Boubou</v>
          </cell>
          <cell r="D6347" t="str">
            <v>Laniarius aethiopicus</v>
          </cell>
          <cell r="E6347" t="str">
            <v>(Gmelin, 1788)</v>
          </cell>
          <cell r="F6347" t="str">
            <v>R</v>
          </cell>
          <cell r="G6347" t="str">
            <v>LC</v>
          </cell>
          <cell r="N6347" t="str">
            <v>Y</v>
          </cell>
          <cell r="Q6347" t="str">
            <v>Y</v>
          </cell>
          <cell r="W6347" t="str">
            <v>Tropical Boubou (7); Tropical Boubou (10); Tropical Boubou (15)</v>
          </cell>
          <cell r="X6347" t="str">
            <v>Laniarius liberatus (Sibley and Monroe 1990, 1993; Dowsett and Forbes-Watson 1993) is now treated as a synonym of L. aethiopicus erlangeri following Nguembock et al. (2008) who also recommend splitting L. aethiopicus into L. aethiopicus, L. erlangeri, L. sublacteus and L. major, proposals that are currently under review by the BirdLife Taxonomic Working Group.</v>
          </cell>
        </row>
        <row r="6348">
          <cell r="D6348" t="str">
            <v>Laniarius erlangeri</v>
          </cell>
          <cell r="E6348" t="str">
            <v>Reichenow, 1905</v>
          </cell>
          <cell r="F6348" t="str">
            <v>UR</v>
          </cell>
          <cell r="G6348" t="str">
            <v>UR</v>
          </cell>
          <cell r="T6348" t="str">
            <v>Y</v>
          </cell>
          <cell r="U6348" t="str">
            <v>Nguembock et al. (2008)</v>
          </cell>
          <cell r="X6348" t="str">
            <v>Laniarius liberatus (Sibley and Monroe 1990, 1993; Dowsett and Forbes-Watson 1993) is now treated as a synonym of L. aethiopicus erlangeri following Nguembock et al. (2008) who also recommend splitting L. aethiopicus into L. aethiopicus, L. erlangeri, L. sublacteus and L. major, proposals that are currently under review by the BirdLife Taxonomic Working Group.</v>
          </cell>
        </row>
        <row r="6349">
          <cell r="C6349" t="str">
            <v>East Coast Boubou</v>
          </cell>
          <cell r="D6349" t="str">
            <v>Laniarius sublacteus</v>
          </cell>
          <cell r="E6349" t="str">
            <v>(Cassin, 1851)</v>
          </cell>
          <cell r="F6349" t="str">
            <v>UR</v>
          </cell>
          <cell r="G6349" t="str">
            <v>UR</v>
          </cell>
          <cell r="T6349" t="str">
            <v>Y</v>
          </cell>
          <cell r="U6349" t="str">
            <v>Nguembock et al. (2008)</v>
          </cell>
          <cell r="X6349" t="str">
            <v>Laniarius liberatus (Sibley and Monroe 1990, 1993; Dowsett and Forbes-Watson 1993) is now treated as a synonym of L. aethiopicus erlangeri following Nguembock et al. (2008) who also recommend splitting L. aethiopicus into L. aethiopicus, L. erlangeri, L. sublacteus and L. major, proposals that are currently under review by the BirdLife Taxonomic Working Group.</v>
          </cell>
        </row>
        <row r="6350">
          <cell r="C6350" t="str">
            <v>Tropical Boubou</v>
          </cell>
          <cell r="D6350" t="str">
            <v>Laniarius major</v>
          </cell>
          <cell r="E6350" t="str">
            <v>(Hartlaub, 1848)</v>
          </cell>
          <cell r="F6350" t="str">
            <v>UR</v>
          </cell>
          <cell r="G6350" t="str">
            <v>UR</v>
          </cell>
          <cell r="T6350" t="str">
            <v>Y</v>
          </cell>
          <cell r="U6350" t="str">
            <v>Nguembock et al. (2008)</v>
          </cell>
          <cell r="X6350" t="str">
            <v>Laniarius liberatus (Sibley and Monroe 1990, 1993; Dowsett and Forbes-Watson 1993) is now treated as a synonym of L. aethiopicus erlangeri following Nguembock et al. (2008) who also recommend splitting L. aethiopicus into L. aethiopicus, L. erlangeri, L. sublacteus and L. major, proposals that are currently under review by the BirdLife Taxonomic Working Group.</v>
          </cell>
        </row>
        <row r="6351">
          <cell r="C6351" t="str">
            <v>Gabon Boubou</v>
          </cell>
          <cell r="D6351" t="str">
            <v>Laniarius bicolor</v>
          </cell>
          <cell r="E6351" t="str">
            <v>(Verreaux, 1857)</v>
          </cell>
          <cell r="F6351" t="str">
            <v>R</v>
          </cell>
          <cell r="G6351" t="str">
            <v>LC</v>
          </cell>
          <cell r="N6351" t="str">
            <v>Y</v>
          </cell>
          <cell r="Q6351" t="str">
            <v>Y</v>
          </cell>
          <cell r="W6351" t="str">
            <v>Swamp Boubou (7); Swamp Boubou (15)</v>
          </cell>
        </row>
        <row r="6352">
          <cell r="C6352" t="str">
            <v>Southern Boubou</v>
          </cell>
          <cell r="D6352" t="str">
            <v>Laniarius ferrugineus</v>
          </cell>
          <cell r="E6352" t="str">
            <v>(Gmelin, 1788)</v>
          </cell>
          <cell r="F6352" t="str">
            <v>R</v>
          </cell>
          <cell r="G6352" t="str">
            <v>LC</v>
          </cell>
          <cell r="N6352" t="str">
            <v>Y</v>
          </cell>
          <cell r="Q6352" t="str">
            <v>Y</v>
          </cell>
        </row>
        <row r="6353">
          <cell r="C6353" t="str">
            <v>Common Gonolek</v>
          </cell>
          <cell r="D6353" t="str">
            <v>Laniarius barbarus</v>
          </cell>
          <cell r="E6353" t="str">
            <v>(Linnaeus, 1766)</v>
          </cell>
          <cell r="F6353" t="str">
            <v>R</v>
          </cell>
          <cell r="G6353" t="str">
            <v>LC</v>
          </cell>
          <cell r="N6353" t="str">
            <v>Y</v>
          </cell>
          <cell r="Q6353" t="str">
            <v>Y</v>
          </cell>
          <cell r="W6353" t="str">
            <v>Yellow-crowned Gonolek (7); Yellow-crowned Gonolek (15)</v>
          </cell>
        </row>
        <row r="6354">
          <cell r="C6354" t="str">
            <v>Black-headed Gonolek</v>
          </cell>
          <cell r="D6354" t="str">
            <v>Laniarius erythrogaster</v>
          </cell>
          <cell r="E6354" t="str">
            <v>(Cretzschmar, 1829)</v>
          </cell>
          <cell r="F6354" t="str">
            <v>R</v>
          </cell>
          <cell r="G6354" t="str">
            <v>LC</v>
          </cell>
          <cell r="Q6354" t="str">
            <v>Y</v>
          </cell>
          <cell r="X6354" t="str">
            <v>Laniarius atrococcineus and L. erythrogaster (Sibley and Monroe 1990, 1993) are retained as separate species contra Dowsett and Forbes-Watson (1993) who include erythrogaster as a subspecies of L. atrococcineus.</v>
          </cell>
        </row>
        <row r="6355">
          <cell r="C6355" t="str">
            <v>Crimson-breasted Gonolek</v>
          </cell>
          <cell r="D6355" t="str">
            <v>Laniarius atrococcineus</v>
          </cell>
          <cell r="E6355" t="str">
            <v>(Burchell, 1822)</v>
          </cell>
          <cell r="F6355" t="str">
            <v>R</v>
          </cell>
          <cell r="G6355" t="str">
            <v>LC</v>
          </cell>
          <cell r="Q6355" t="str">
            <v>Y</v>
          </cell>
          <cell r="W6355" t="str">
            <v>Crimson-breasted Shrike (15)</v>
          </cell>
          <cell r="X6355" t="str">
            <v>Laniarius atrococcineus and L. erythrogaster (Sibley and Monroe 1990, 1993) are retained as separate species contra Dowsett and Forbes-Watson (1993) who include erythrogaster as a subspecies of L. atrococcineus.</v>
          </cell>
        </row>
        <row r="6356">
          <cell r="D6356" t="str">
            <v>Laniarius atrococcineus</v>
          </cell>
          <cell r="E6356" t="str">
            <v>(Burchell, 1822)</v>
          </cell>
          <cell r="F6356" t="str">
            <v>NR</v>
          </cell>
          <cell r="G6356" t="str">
            <v>NR</v>
          </cell>
          <cell r="N6356" t="str">
            <v>Y</v>
          </cell>
          <cell r="X6356" t="str">
            <v>Laniarius atrococcineus and L. erythrogaster (Sibley and Monroe 1990, 1993) are retained as separate species contra Dowsett and Forbes-Watson (1993) who include erythrogaster as a subspecies of L. atrococcineus.</v>
          </cell>
        </row>
        <row r="6357">
          <cell r="C6357" t="str">
            <v>Papyrus Gonolek</v>
          </cell>
          <cell r="D6357" t="str">
            <v>Laniarius mufumbiri</v>
          </cell>
          <cell r="E6357" t="str">
            <v>Ogilvie-Grant, 1911</v>
          </cell>
          <cell r="F6357" t="str">
            <v>R</v>
          </cell>
          <cell r="G6357" t="str">
            <v>NT</v>
          </cell>
          <cell r="N6357" t="str">
            <v>Y</v>
          </cell>
          <cell r="Q6357" t="str">
            <v>Y</v>
          </cell>
        </row>
        <row r="6358">
          <cell r="C6358" t="str">
            <v>Yellow-breasted Boubou</v>
          </cell>
          <cell r="D6358" t="str">
            <v>Laniarius atroflavus</v>
          </cell>
          <cell r="E6358" t="str">
            <v>Shelley, 1887</v>
          </cell>
          <cell r="F6358" t="str">
            <v>R</v>
          </cell>
          <cell r="G6358" t="str">
            <v>LC</v>
          </cell>
          <cell r="N6358" t="str">
            <v>Y</v>
          </cell>
          <cell r="Q6358" t="str">
            <v>Y</v>
          </cell>
        </row>
        <row r="6359">
          <cell r="C6359" t="str">
            <v>Slate-coloured Boubou</v>
          </cell>
          <cell r="D6359" t="str">
            <v>Laniarius funebris</v>
          </cell>
          <cell r="E6359" t="str">
            <v>(Hartlaub, 1863)</v>
          </cell>
          <cell r="F6359" t="str">
            <v>R</v>
          </cell>
          <cell r="G6359" t="str">
            <v>LC</v>
          </cell>
          <cell r="N6359" t="str">
            <v>Y</v>
          </cell>
          <cell r="Q6359" t="str">
            <v>Y</v>
          </cell>
          <cell r="W6359" t="str">
            <v>Slate-colored Boubou (10); Slate-colored Boubou (15)</v>
          </cell>
        </row>
        <row r="6360">
          <cell r="C6360" t="str">
            <v>Sooty Boubou</v>
          </cell>
          <cell r="D6360" t="str">
            <v>Laniarius leucorhynchus</v>
          </cell>
          <cell r="E6360" t="str">
            <v>(Hartlaub, 1848)</v>
          </cell>
          <cell r="F6360" t="str">
            <v>R</v>
          </cell>
          <cell r="G6360" t="str">
            <v>LC</v>
          </cell>
          <cell r="N6360" t="str">
            <v>Y</v>
          </cell>
          <cell r="Q6360" t="str">
            <v>Y</v>
          </cell>
          <cell r="W6360" t="str">
            <v>Lowland Sooty Boubou (15)</v>
          </cell>
        </row>
        <row r="6361">
          <cell r="C6361" t="str">
            <v>Mountain Boubou</v>
          </cell>
          <cell r="D6361" t="str">
            <v>Laniarius poensis</v>
          </cell>
          <cell r="E6361" t="str">
            <v>(Alexander, 1903)</v>
          </cell>
          <cell r="F6361" t="str">
            <v>R</v>
          </cell>
          <cell r="G6361" t="str">
            <v>LC</v>
          </cell>
          <cell r="Q6361" t="str">
            <v>Y</v>
          </cell>
          <cell r="W6361" t="str">
            <v>Mountain Sooty Boubou (15)</v>
          </cell>
          <cell r="X6361" t="str">
            <v>Laniarius fuelleborni and L. poensis (Sibley and Monroe 1990, 1993) are retained as separate species contra Dowsett and Forbes-Watson (1993) who include poensis as a subspecies of fuelleborni.</v>
          </cell>
        </row>
        <row r="6362">
          <cell r="C6362" t="str">
            <v>Fuelleborn's Boubou</v>
          </cell>
          <cell r="D6362" t="str">
            <v>Laniarius fuelleborni</v>
          </cell>
          <cell r="E6362" t="str">
            <v>(Reichenow, 1900)</v>
          </cell>
          <cell r="F6362" t="str">
            <v>R</v>
          </cell>
          <cell r="G6362" t="str">
            <v>LC</v>
          </cell>
          <cell r="Q6362" t="str">
            <v>Y</v>
          </cell>
          <cell r="W6362" t="str">
            <v>Fülleborn's Boubou (15)</v>
          </cell>
          <cell r="X6362" t="str">
            <v>Laniarius fuelleborni and L. poensis (Sibley and Monroe 1990, 1993) are retained as separate species contra Dowsett and Forbes-Watson (1993) who include poensis as a subspecies of fuelleborni.</v>
          </cell>
        </row>
        <row r="6363">
          <cell r="D6363" t="str">
            <v>Laniarius fuelleborni</v>
          </cell>
          <cell r="E6363" t="str">
            <v>(Reichenow, 1900)</v>
          </cell>
          <cell r="F6363" t="str">
            <v>NR</v>
          </cell>
          <cell r="G6363" t="str">
            <v>NR</v>
          </cell>
          <cell r="N6363" t="str">
            <v>Y</v>
          </cell>
          <cell r="X6363" t="str">
            <v>Laniarius fuelleborni and L. poensis (Sibley and Monroe 1990, 1993) are retained as separate species contra Dowsett and Forbes-Watson (1993) who include poensis as a subspecies of fuelleborni.</v>
          </cell>
        </row>
        <row r="6364">
          <cell r="C6364" t="str">
            <v>Brubru</v>
          </cell>
          <cell r="D6364" t="str">
            <v>Nilaus afer</v>
          </cell>
          <cell r="E6364" t="str">
            <v>(Latham, 1801)</v>
          </cell>
          <cell r="F6364" t="str">
            <v>R</v>
          </cell>
          <cell r="G6364" t="str">
            <v>LC</v>
          </cell>
          <cell r="N6364" t="str">
            <v>Y</v>
          </cell>
          <cell r="Q6364" t="str">
            <v>Y</v>
          </cell>
        </row>
        <row r="6365">
          <cell r="C6365" t="str">
            <v>Yellow-breasted Boatbill</v>
          </cell>
          <cell r="D6365" t="str">
            <v>Machaerirhynchus flaviventer</v>
          </cell>
          <cell r="E6365" t="str">
            <v>Gould, 1851</v>
          </cell>
          <cell r="F6365" t="str">
            <v>R</v>
          </cell>
          <cell r="G6365" t="str">
            <v>LC</v>
          </cell>
          <cell r="L6365" t="str">
            <v>Y</v>
          </cell>
          <cell r="Q6365" t="str">
            <v>Y</v>
          </cell>
        </row>
        <row r="6366">
          <cell r="C6366" t="str">
            <v>Black-breasted Boatbill</v>
          </cell>
          <cell r="D6366" t="str">
            <v>Machaerirhynchus nigripectus</v>
          </cell>
          <cell r="E6366" t="str">
            <v>Schlegel, 1871</v>
          </cell>
          <cell r="F6366" t="str">
            <v>R</v>
          </cell>
          <cell r="G6366" t="str">
            <v>LC</v>
          </cell>
          <cell r="Q6366" t="str">
            <v>Y</v>
          </cell>
        </row>
        <row r="6367">
          <cell r="C6367" t="str">
            <v>Red-tailed Vanga</v>
          </cell>
          <cell r="D6367" t="str">
            <v>Calicalicus madagascariensis</v>
          </cell>
          <cell r="E6367" t="str">
            <v>(Linnaeus, 1766)</v>
          </cell>
          <cell r="F6367" t="str">
            <v>R</v>
          </cell>
          <cell r="G6367" t="str">
            <v>LC</v>
          </cell>
          <cell r="N6367" t="str">
            <v>Y</v>
          </cell>
          <cell r="Q6367" t="str">
            <v>Y</v>
          </cell>
        </row>
        <row r="6368">
          <cell r="C6368" t="str">
            <v>Red-shouldered Vanga</v>
          </cell>
          <cell r="D6368" t="str">
            <v>Calicalicus rufocarpalis</v>
          </cell>
          <cell r="E6368" t="str">
            <v>Goodman, Hawkins &amp; Domergue, 1997</v>
          </cell>
          <cell r="F6368" t="str">
            <v>R</v>
          </cell>
          <cell r="G6368" t="str">
            <v>VU</v>
          </cell>
          <cell r="T6368" t="str">
            <v>Y</v>
          </cell>
          <cell r="U6368" t="str">
            <v>Goodman et al. (1997)</v>
          </cell>
          <cell r="X6368" t="str">
            <v>Described as new to science by Goodman et al. (1997).</v>
          </cell>
        </row>
        <row r="6369">
          <cell r="C6369" t="str">
            <v>Hook-billed Vanga</v>
          </cell>
          <cell r="D6369" t="str">
            <v>Vanga curvirostris</v>
          </cell>
          <cell r="E6369" t="str">
            <v>(Linnaeus, 1766)</v>
          </cell>
          <cell r="F6369" t="str">
            <v>R</v>
          </cell>
          <cell r="G6369" t="str">
            <v>LC</v>
          </cell>
          <cell r="N6369" t="str">
            <v>Y</v>
          </cell>
          <cell r="Q6369" t="str">
            <v>Y</v>
          </cell>
        </row>
        <row r="6370">
          <cell r="C6370" t="str">
            <v>Bernier's Vanga</v>
          </cell>
          <cell r="D6370" t="str">
            <v>Oriolia bernieri</v>
          </cell>
          <cell r="E6370" t="str">
            <v>Geoffroy Saint-Hilaire, 1838</v>
          </cell>
          <cell r="F6370" t="str">
            <v>R</v>
          </cell>
          <cell r="G6370" t="str">
            <v>VU</v>
          </cell>
          <cell r="N6370" t="str">
            <v>Y</v>
          </cell>
          <cell r="Q6370" t="str">
            <v>Y</v>
          </cell>
        </row>
        <row r="6371">
          <cell r="C6371" t="str">
            <v>Lafresnaye's Vanga</v>
          </cell>
          <cell r="D6371" t="str">
            <v>Xenopirostris xenopirostris</v>
          </cell>
          <cell r="E6371" t="str">
            <v>(Lafresnaye, 1850)</v>
          </cell>
          <cell r="F6371" t="str">
            <v>R</v>
          </cell>
          <cell r="G6371" t="str">
            <v>LC</v>
          </cell>
          <cell r="N6371" t="str">
            <v>Y</v>
          </cell>
          <cell r="Q6371" t="str">
            <v>Y</v>
          </cell>
        </row>
        <row r="6372">
          <cell r="C6372" t="str">
            <v>Van Dam's Vanga</v>
          </cell>
          <cell r="D6372" t="str">
            <v>Xenopirostris damii</v>
          </cell>
          <cell r="E6372" t="str">
            <v>Schlegel, 1866</v>
          </cell>
          <cell r="F6372" t="str">
            <v>R</v>
          </cell>
          <cell r="G6372" t="str">
            <v>EN</v>
          </cell>
          <cell r="N6372" t="str">
            <v>Y</v>
          </cell>
          <cell r="Q6372" t="str">
            <v>Y</v>
          </cell>
          <cell r="W6372" t="str">
            <v>Van Dam's (7)</v>
          </cell>
        </row>
        <row r="6373">
          <cell r="C6373" t="str">
            <v>Pollen's Vanga</v>
          </cell>
          <cell r="D6373" t="str">
            <v>Xenopirostris polleni</v>
          </cell>
          <cell r="E6373" t="str">
            <v>(Schlegel, 1868)</v>
          </cell>
          <cell r="F6373" t="str">
            <v>R</v>
          </cell>
          <cell r="G6373" t="str">
            <v>NT</v>
          </cell>
          <cell r="N6373" t="str">
            <v>Y</v>
          </cell>
          <cell r="Q6373" t="str">
            <v>Y</v>
          </cell>
        </row>
        <row r="6374">
          <cell r="C6374" t="str">
            <v>Sickle-billed Vanga</v>
          </cell>
          <cell r="D6374" t="str">
            <v>Falculea palliata</v>
          </cell>
          <cell r="E6374" t="str">
            <v>Geoffroy Saint-Hilaire, 1836</v>
          </cell>
          <cell r="F6374" t="str">
            <v>R</v>
          </cell>
          <cell r="G6374" t="str">
            <v>LC</v>
          </cell>
          <cell r="N6374" t="str">
            <v>Y</v>
          </cell>
          <cell r="Q6374" t="str">
            <v>Y</v>
          </cell>
          <cell r="W6374" t="str">
            <v>Sicklebill (7)</v>
          </cell>
        </row>
        <row r="6375">
          <cell r="C6375" t="str">
            <v>White-headed Vanga</v>
          </cell>
          <cell r="D6375" t="str">
            <v>Artamella viridis</v>
          </cell>
          <cell r="E6375" t="str">
            <v>(Müller, 1776)</v>
          </cell>
          <cell r="F6375" t="str">
            <v>R</v>
          </cell>
          <cell r="G6375" t="str">
            <v>LC</v>
          </cell>
          <cell r="N6375" t="str">
            <v>Y</v>
          </cell>
          <cell r="Q6375" t="str">
            <v>Y</v>
          </cell>
        </row>
        <row r="6376">
          <cell r="C6376" t="str">
            <v>Chabert's Vanga</v>
          </cell>
          <cell r="D6376" t="str">
            <v>Leptopterus chabert</v>
          </cell>
          <cell r="E6376" t="str">
            <v>(Müller, 1776)</v>
          </cell>
          <cell r="F6376" t="str">
            <v>R</v>
          </cell>
          <cell r="G6376" t="str">
            <v>LC</v>
          </cell>
          <cell r="N6376" t="str">
            <v>Y</v>
          </cell>
          <cell r="Q6376" t="str">
            <v>Y</v>
          </cell>
        </row>
        <row r="6377">
          <cell r="C6377" t="str">
            <v>Blue Vanga</v>
          </cell>
          <cell r="D6377" t="str">
            <v>Cyanolanius madagascarinus</v>
          </cell>
          <cell r="E6377" t="str">
            <v>(Linnaeus, 1766)</v>
          </cell>
          <cell r="F6377" t="str">
            <v>R</v>
          </cell>
          <cell r="G6377" t="str">
            <v>LC</v>
          </cell>
          <cell r="N6377" t="str">
            <v>Y</v>
          </cell>
          <cell r="Q6377" t="str">
            <v>Y</v>
          </cell>
        </row>
        <row r="6378">
          <cell r="C6378" t="str">
            <v>Rufous Vanga</v>
          </cell>
          <cell r="D6378" t="str">
            <v>Schetba rufa</v>
          </cell>
          <cell r="E6378" t="str">
            <v>(Linnaeus, 1766)</v>
          </cell>
          <cell r="F6378" t="str">
            <v>R</v>
          </cell>
          <cell r="G6378" t="str">
            <v>LC</v>
          </cell>
          <cell r="N6378" t="str">
            <v>Y</v>
          </cell>
          <cell r="Q6378" t="str">
            <v>Y</v>
          </cell>
        </row>
        <row r="6379">
          <cell r="C6379" t="str">
            <v>Helmet Vanga</v>
          </cell>
          <cell r="D6379" t="str">
            <v>Euryceros prevostii</v>
          </cell>
          <cell r="E6379" t="str">
            <v>Lesson, 1831</v>
          </cell>
          <cell r="F6379" t="str">
            <v>R</v>
          </cell>
          <cell r="G6379" t="str">
            <v>VU</v>
          </cell>
          <cell r="N6379" t="str">
            <v>Y</v>
          </cell>
          <cell r="Q6379" t="str">
            <v>Y</v>
          </cell>
          <cell r="W6379" t="str">
            <v>Helmetbird (7)</v>
          </cell>
        </row>
        <row r="6380">
          <cell r="C6380" t="str">
            <v>Tylas Vanga</v>
          </cell>
          <cell r="D6380" t="str">
            <v>Tylas eduardi</v>
          </cell>
          <cell r="E6380" t="str">
            <v>Hartlaub, 1862</v>
          </cell>
          <cell r="F6380" t="str">
            <v>R</v>
          </cell>
          <cell r="G6380" t="str">
            <v>LC</v>
          </cell>
          <cell r="N6380" t="str">
            <v>Y</v>
          </cell>
          <cell r="Q6380" t="str">
            <v>Y</v>
          </cell>
        </row>
        <row r="6381">
          <cell r="C6381" t="str">
            <v>Bluntschli's Vanga</v>
          </cell>
          <cell r="D6381" t="str">
            <v>Hypositta perdita</v>
          </cell>
          <cell r="E6381" t="str">
            <v>Peters, 1996</v>
          </cell>
          <cell r="F6381" t="str">
            <v>R</v>
          </cell>
          <cell r="G6381" t="str">
            <v>DD</v>
          </cell>
          <cell r="T6381" t="str">
            <v>Y</v>
          </cell>
          <cell r="U6381" t="str">
            <v>Peters (1996)</v>
          </cell>
          <cell r="X6381" t="str">
            <v>Described as new to science by Peters (1996) based on two juveniles with far longer tarsi and shorter toes than those of H. corallirostris. The recognition of H. perdita appears to be justified; the possibility that these birds were juvenile H. corallirostris (Goodman et al. 1997) seems improbable.</v>
          </cell>
        </row>
        <row r="6382">
          <cell r="C6382" t="str">
            <v>Nuthatch Vanga</v>
          </cell>
          <cell r="D6382" t="str">
            <v>Hypositta corallirostris</v>
          </cell>
          <cell r="E6382" t="str">
            <v>(Newton, 1863)</v>
          </cell>
          <cell r="F6382" t="str">
            <v>R</v>
          </cell>
          <cell r="G6382" t="str">
            <v>LC</v>
          </cell>
          <cell r="N6382" t="str">
            <v>Y</v>
          </cell>
          <cell r="Q6382" t="str">
            <v>Y</v>
          </cell>
          <cell r="W6382" t="str">
            <v>Coral-billed Nuthatch-Vanga (7)</v>
          </cell>
        </row>
        <row r="6383">
          <cell r="C6383" t="str">
            <v>Dark Newtonia</v>
          </cell>
          <cell r="D6383" t="str">
            <v>Newtonia amphichroa</v>
          </cell>
          <cell r="E6383" t="str">
            <v>Reichenow, 1891</v>
          </cell>
          <cell r="F6383" t="str">
            <v>R</v>
          </cell>
          <cell r="G6383" t="str">
            <v>LC</v>
          </cell>
          <cell r="N6383" t="str">
            <v>Y</v>
          </cell>
          <cell r="Q6383" t="str">
            <v>Y</v>
          </cell>
        </row>
        <row r="6384">
          <cell r="C6384" t="str">
            <v>Common Newtonia</v>
          </cell>
          <cell r="D6384" t="str">
            <v>Newtonia brunneicauda</v>
          </cell>
          <cell r="E6384" t="str">
            <v>(Newton, 1863)</v>
          </cell>
          <cell r="F6384" t="str">
            <v>R</v>
          </cell>
          <cell r="G6384" t="str">
            <v>LC</v>
          </cell>
          <cell r="N6384" t="str">
            <v>Y</v>
          </cell>
          <cell r="Q6384" t="str">
            <v>Y</v>
          </cell>
        </row>
        <row r="6385">
          <cell r="C6385" t="str">
            <v>Archbold's Newtonia</v>
          </cell>
          <cell r="D6385" t="str">
            <v>Newtonia archboldi</v>
          </cell>
          <cell r="E6385" t="str">
            <v>Delacour &amp; Berlioz, 1931</v>
          </cell>
          <cell r="F6385" t="str">
            <v>R</v>
          </cell>
          <cell r="G6385" t="str">
            <v>LC</v>
          </cell>
          <cell r="N6385" t="str">
            <v>Y</v>
          </cell>
          <cell r="Q6385" t="str">
            <v>Y</v>
          </cell>
        </row>
        <row r="6386">
          <cell r="C6386" t="str">
            <v>Red-tailed Newtonia</v>
          </cell>
          <cell r="D6386" t="str">
            <v>Newtonia fanovanae</v>
          </cell>
          <cell r="E6386" t="str">
            <v>Gyldenstolpe, 1933</v>
          </cell>
          <cell r="F6386" t="str">
            <v>R</v>
          </cell>
          <cell r="G6386" t="str">
            <v>VU</v>
          </cell>
          <cell r="N6386" t="str">
            <v>Y</v>
          </cell>
          <cell r="Q6386" t="str">
            <v>Y</v>
          </cell>
        </row>
        <row r="6387">
          <cell r="C6387" t="str">
            <v>Ward's Flycatcher</v>
          </cell>
          <cell r="D6387" t="str">
            <v>Pseudobias wardi</v>
          </cell>
          <cell r="E6387" t="str">
            <v>Sharpe, 1870</v>
          </cell>
          <cell r="F6387" t="str">
            <v>R</v>
          </cell>
          <cell r="G6387" t="str">
            <v>LC</v>
          </cell>
          <cell r="N6387" t="str">
            <v>Y</v>
          </cell>
          <cell r="Q6387" t="str">
            <v>Y</v>
          </cell>
          <cell r="W6387" t="str">
            <v>Ward's Shrike-flycatcher (10)</v>
          </cell>
        </row>
        <row r="6388">
          <cell r="C6388" t="str">
            <v>Crossley's Babbler</v>
          </cell>
          <cell r="D6388" t="str">
            <v>Mystacornis crossleyi</v>
          </cell>
          <cell r="E6388" t="str">
            <v>(Grandidier, 1870)</v>
          </cell>
          <cell r="F6388" t="str">
            <v>R</v>
          </cell>
          <cell r="G6388" t="str">
            <v>LC</v>
          </cell>
          <cell r="N6388" t="str">
            <v>Y</v>
          </cell>
          <cell r="Q6388" t="str">
            <v>Y</v>
          </cell>
        </row>
        <row r="6389">
          <cell r="C6389" t="str">
            <v>Black-backed Butcherbird</v>
          </cell>
          <cell r="D6389" t="str">
            <v>Cracticus mentalis</v>
          </cell>
          <cell r="E6389" t="str">
            <v>Salvadori &amp; D'Albertis, 1876</v>
          </cell>
          <cell r="F6389" t="str">
            <v>R</v>
          </cell>
          <cell r="G6389" t="str">
            <v>LC</v>
          </cell>
          <cell r="L6389" t="str">
            <v>Y</v>
          </cell>
          <cell r="Q6389" t="str">
            <v>Y</v>
          </cell>
        </row>
        <row r="6390">
          <cell r="C6390" t="str">
            <v>Grey Butcherbird</v>
          </cell>
          <cell r="D6390" t="str">
            <v>Cracticus torquatus</v>
          </cell>
          <cell r="E6390" t="str">
            <v>(Latham, 1801)</v>
          </cell>
          <cell r="F6390" t="str">
            <v>R</v>
          </cell>
          <cell r="G6390" t="str">
            <v>LC</v>
          </cell>
          <cell r="L6390" t="str">
            <v>Y</v>
          </cell>
          <cell r="Q6390" t="str">
            <v>Y</v>
          </cell>
        </row>
        <row r="6391">
          <cell r="C6391" t="str">
            <v>Hooded Butcherbird</v>
          </cell>
          <cell r="D6391" t="str">
            <v>Cracticus cassicus</v>
          </cell>
          <cell r="E6391" t="str">
            <v>(Boddaert, 1783)</v>
          </cell>
          <cell r="F6391" t="str">
            <v>R</v>
          </cell>
          <cell r="G6391" t="str">
            <v>LC</v>
          </cell>
          <cell r="Q6391" t="str">
            <v>Y</v>
          </cell>
        </row>
        <row r="6392">
          <cell r="C6392" t="str">
            <v>Tagula Butcherbird</v>
          </cell>
          <cell r="D6392" t="str">
            <v>Cracticus louisiadensis</v>
          </cell>
          <cell r="E6392" t="str">
            <v>Tristram, 1889</v>
          </cell>
          <cell r="F6392" t="str">
            <v>R</v>
          </cell>
          <cell r="G6392" t="str">
            <v>DD</v>
          </cell>
          <cell r="Q6392" t="str">
            <v>Y</v>
          </cell>
        </row>
        <row r="6393">
          <cell r="C6393" t="str">
            <v>Pied Butcherbird</v>
          </cell>
          <cell r="D6393" t="str">
            <v>Cracticus nigrogularis</v>
          </cell>
          <cell r="E6393" t="str">
            <v>(Gould, 1837)</v>
          </cell>
          <cell r="F6393" t="str">
            <v>R</v>
          </cell>
          <cell r="G6393" t="str">
            <v>LC</v>
          </cell>
          <cell r="L6393" t="str">
            <v>Y</v>
          </cell>
          <cell r="Q6393" t="str">
            <v>Y</v>
          </cell>
        </row>
        <row r="6394">
          <cell r="C6394" t="str">
            <v>Black Butcherbird</v>
          </cell>
          <cell r="D6394" t="str">
            <v>Cracticus quoyi</v>
          </cell>
          <cell r="E6394" t="str">
            <v>(Lesson, 1827)</v>
          </cell>
          <cell r="F6394" t="str">
            <v>R</v>
          </cell>
          <cell r="G6394" t="str">
            <v>LC</v>
          </cell>
          <cell r="L6394" t="str">
            <v>Y</v>
          </cell>
          <cell r="Q6394" t="str">
            <v>Y</v>
          </cell>
        </row>
        <row r="6395">
          <cell r="C6395" t="str">
            <v>Australian Magpie</v>
          </cell>
          <cell r="D6395" t="str">
            <v>Gymnorhina tibicen</v>
          </cell>
          <cell r="E6395" t="str">
            <v>(Latham, 1801)</v>
          </cell>
          <cell r="F6395" t="str">
            <v>R</v>
          </cell>
          <cell r="G6395" t="str">
            <v>LC</v>
          </cell>
          <cell r="L6395" t="str">
            <v>Y</v>
          </cell>
          <cell r="Q6395" t="str">
            <v>Y</v>
          </cell>
          <cell r="S6395" t="str">
            <v>Y</v>
          </cell>
          <cell r="V6395" t="str">
            <v>Cracticus tibicen (5)</v>
          </cell>
        </row>
        <row r="6396">
          <cell r="C6396" t="str">
            <v>Pied Currawong</v>
          </cell>
          <cell r="D6396" t="str">
            <v>Strepera graculina</v>
          </cell>
          <cell r="E6396" t="str">
            <v>(White, 1790)</v>
          </cell>
          <cell r="F6396" t="str">
            <v>R</v>
          </cell>
          <cell r="G6396" t="str">
            <v>LC</v>
          </cell>
          <cell r="L6396" t="str">
            <v>Y</v>
          </cell>
          <cell r="Q6396" t="str">
            <v>Y</v>
          </cell>
        </row>
        <row r="6397">
          <cell r="C6397" t="str">
            <v>Black Currawong</v>
          </cell>
          <cell r="D6397" t="str">
            <v>Strepera fuliginosa</v>
          </cell>
          <cell r="E6397" t="str">
            <v>(Gould, 1837)</v>
          </cell>
          <cell r="F6397" t="str">
            <v>R</v>
          </cell>
          <cell r="G6397" t="str">
            <v>LC</v>
          </cell>
          <cell r="L6397" t="str">
            <v>Y</v>
          </cell>
          <cell r="Q6397" t="str">
            <v>Y</v>
          </cell>
        </row>
        <row r="6398">
          <cell r="C6398" t="str">
            <v>Grey Currawong</v>
          </cell>
          <cell r="D6398" t="str">
            <v>Strepera versicolor</v>
          </cell>
          <cell r="E6398" t="str">
            <v>(Latham, 1801)</v>
          </cell>
          <cell r="F6398" t="str">
            <v>R</v>
          </cell>
          <cell r="G6398" t="str">
            <v>LC</v>
          </cell>
          <cell r="L6398" t="str">
            <v>Y</v>
          </cell>
          <cell r="Q6398" t="str">
            <v>Y</v>
          </cell>
        </row>
        <row r="6399">
          <cell r="C6399" t="str">
            <v>Lowland Peltops</v>
          </cell>
          <cell r="D6399" t="str">
            <v>Peltops blainvillii</v>
          </cell>
          <cell r="E6399" t="str">
            <v>(Garnot, 1827)</v>
          </cell>
          <cell r="F6399" t="str">
            <v>R</v>
          </cell>
          <cell r="G6399" t="str">
            <v>LC</v>
          </cell>
          <cell r="Q6399" t="str">
            <v>Y</v>
          </cell>
          <cell r="W6399" t="str">
            <v>Clicking Shieldbill (15)</v>
          </cell>
        </row>
        <row r="6400">
          <cell r="C6400" t="str">
            <v>Mountain Peltops</v>
          </cell>
          <cell r="D6400" t="str">
            <v>Peltops montanus</v>
          </cell>
          <cell r="E6400" t="str">
            <v>Stresemann, 1921</v>
          </cell>
          <cell r="F6400" t="str">
            <v>R</v>
          </cell>
          <cell r="G6400" t="str">
            <v>LC</v>
          </cell>
          <cell r="Q6400" t="str">
            <v>Y</v>
          </cell>
          <cell r="W6400" t="str">
            <v>Tinkling Shieldbill (15)</v>
          </cell>
        </row>
        <row r="6401">
          <cell r="C6401" t="str">
            <v>Ashy Woodswallow</v>
          </cell>
          <cell r="D6401" t="str">
            <v>Artamus fuscus</v>
          </cell>
          <cell r="E6401" t="str">
            <v>Vieillot, 1817</v>
          </cell>
          <cell r="F6401" t="str">
            <v>R</v>
          </cell>
          <cell r="G6401" t="str">
            <v>LC</v>
          </cell>
          <cell r="Q6401" t="str">
            <v>Y</v>
          </cell>
        </row>
        <row r="6402">
          <cell r="C6402" t="str">
            <v>White-breasted Woodswallow</v>
          </cell>
          <cell r="D6402" t="str">
            <v>Artamus leucorynchus</v>
          </cell>
          <cell r="E6402" t="str">
            <v>(Linnaeus, 1771)</v>
          </cell>
          <cell r="F6402" t="str">
            <v>R</v>
          </cell>
          <cell r="G6402" t="str">
            <v>LC</v>
          </cell>
          <cell r="L6402" t="str">
            <v>Y</v>
          </cell>
          <cell r="Q6402" t="str">
            <v>Y</v>
          </cell>
        </row>
        <row r="6403">
          <cell r="C6403" t="str">
            <v>Ivory-backed Woodswallow</v>
          </cell>
          <cell r="D6403" t="str">
            <v>Artamus monachus</v>
          </cell>
          <cell r="E6403" t="str">
            <v>Bonaparte, 1851</v>
          </cell>
          <cell r="F6403" t="str">
            <v>R</v>
          </cell>
          <cell r="G6403" t="str">
            <v>LC</v>
          </cell>
          <cell r="Q6403" t="str">
            <v>Y</v>
          </cell>
        </row>
        <row r="6404">
          <cell r="C6404" t="str">
            <v>Great Woodswallow</v>
          </cell>
          <cell r="D6404" t="str">
            <v>Artamus maximus</v>
          </cell>
          <cell r="E6404" t="str">
            <v>Meyer, 1874</v>
          </cell>
          <cell r="F6404" t="str">
            <v>R</v>
          </cell>
          <cell r="G6404" t="str">
            <v>LC</v>
          </cell>
          <cell r="Q6404" t="str">
            <v>Y</v>
          </cell>
        </row>
        <row r="6405">
          <cell r="C6405" t="str">
            <v>Bismarck Woodswallow</v>
          </cell>
          <cell r="D6405" t="str">
            <v>Artamus insignis</v>
          </cell>
          <cell r="E6405" t="str">
            <v>Sclater, 1877</v>
          </cell>
          <cell r="F6405" t="str">
            <v>R</v>
          </cell>
          <cell r="G6405" t="str">
            <v>LC</v>
          </cell>
          <cell r="Q6405" t="str">
            <v>Y</v>
          </cell>
          <cell r="W6405" t="str">
            <v>White-backed Woodswallow (15)</v>
          </cell>
        </row>
        <row r="6406">
          <cell r="C6406" t="str">
            <v>Fiji Woodswallow</v>
          </cell>
          <cell r="D6406" t="str">
            <v>Artamus mentalis</v>
          </cell>
          <cell r="E6406" t="str">
            <v>Jardine, 1845</v>
          </cell>
          <cell r="F6406" t="str">
            <v>R</v>
          </cell>
          <cell r="G6406" t="str">
            <v>LC</v>
          </cell>
          <cell r="Q6406" t="str">
            <v>Y</v>
          </cell>
        </row>
        <row r="6407">
          <cell r="C6407" t="str">
            <v>Masked Woodswallow</v>
          </cell>
          <cell r="D6407" t="str">
            <v>Artamus personatus</v>
          </cell>
          <cell r="E6407" t="str">
            <v>Gould, 1841</v>
          </cell>
          <cell r="F6407" t="str">
            <v>R</v>
          </cell>
          <cell r="G6407" t="str">
            <v>LC</v>
          </cell>
          <cell r="L6407" t="str">
            <v>Y</v>
          </cell>
          <cell r="Q6407" t="str">
            <v>Y</v>
          </cell>
          <cell r="S6407" t="str">
            <v>Y</v>
          </cell>
        </row>
        <row r="6408">
          <cell r="C6408" t="str">
            <v>White-browed Woodswallow</v>
          </cell>
          <cell r="D6408" t="str">
            <v>Artamus superciliosus</v>
          </cell>
          <cell r="E6408" t="str">
            <v>(Gould, 1837)</v>
          </cell>
          <cell r="F6408" t="str">
            <v>R</v>
          </cell>
          <cell r="G6408" t="str">
            <v>LC</v>
          </cell>
          <cell r="L6408" t="str">
            <v>Y</v>
          </cell>
          <cell r="Q6408" t="str">
            <v>Y</v>
          </cell>
          <cell r="S6408" t="str">
            <v>Y</v>
          </cell>
        </row>
        <row r="6409">
          <cell r="C6409" t="str">
            <v>Black-faced Woodswallow</v>
          </cell>
          <cell r="D6409" t="str">
            <v>Artamus cinereus</v>
          </cell>
          <cell r="E6409" t="str">
            <v>Vieillot, 1817</v>
          </cell>
          <cell r="F6409" t="str">
            <v>R</v>
          </cell>
          <cell r="G6409" t="str">
            <v>LC</v>
          </cell>
          <cell r="L6409" t="str">
            <v>Y</v>
          </cell>
          <cell r="Q6409" t="str">
            <v>Y</v>
          </cell>
        </row>
        <row r="6410">
          <cell r="C6410" t="str">
            <v>Dusky Woodswallow</v>
          </cell>
          <cell r="D6410" t="str">
            <v>Artamus cyanopterus</v>
          </cell>
          <cell r="E6410" t="str">
            <v>(Latham, 1801)</v>
          </cell>
          <cell r="F6410" t="str">
            <v>R</v>
          </cell>
          <cell r="G6410" t="str">
            <v>LC</v>
          </cell>
          <cell r="L6410" t="str">
            <v>Y</v>
          </cell>
          <cell r="Q6410" t="str">
            <v>Y</v>
          </cell>
        </row>
        <row r="6411">
          <cell r="C6411" t="str">
            <v>Little Woodswallow</v>
          </cell>
          <cell r="D6411" t="str">
            <v>Artamus minor</v>
          </cell>
          <cell r="E6411" t="str">
            <v>Vieillot, 1817</v>
          </cell>
          <cell r="F6411" t="str">
            <v>R</v>
          </cell>
          <cell r="G6411" t="str">
            <v>LC</v>
          </cell>
          <cell r="L6411" t="str">
            <v>Y</v>
          </cell>
          <cell r="Q6411" t="str">
            <v>Y</v>
          </cell>
        </row>
        <row r="6412">
          <cell r="C6412" t="str">
            <v>Common Iora</v>
          </cell>
          <cell r="D6412" t="str">
            <v>Aegithina tiphia</v>
          </cell>
          <cell r="E6412" t="str">
            <v>(Linnaeus, 1758)</v>
          </cell>
          <cell r="F6412" t="str">
            <v>R</v>
          </cell>
          <cell r="G6412" t="str">
            <v>LC</v>
          </cell>
          <cell r="Q6412" t="str">
            <v>Y</v>
          </cell>
        </row>
        <row r="6413">
          <cell r="C6413" t="str">
            <v>White-tailed Iora</v>
          </cell>
          <cell r="D6413" t="str">
            <v>Aegithina nigrolutea</v>
          </cell>
          <cell r="E6413" t="str">
            <v>(Marshall, 1876)</v>
          </cell>
          <cell r="F6413" t="str">
            <v>R</v>
          </cell>
          <cell r="G6413" t="str">
            <v>LC</v>
          </cell>
          <cell r="Q6413" t="str">
            <v>Y</v>
          </cell>
          <cell r="W6413" t="str">
            <v>Marshall's Iora (15)</v>
          </cell>
        </row>
        <row r="6414">
          <cell r="C6414" t="str">
            <v>Green Iora</v>
          </cell>
          <cell r="D6414" t="str">
            <v>Aegithina viridissima</v>
          </cell>
          <cell r="E6414" t="str">
            <v>(Bonaparte, 1850)</v>
          </cell>
          <cell r="F6414" t="str">
            <v>R</v>
          </cell>
          <cell r="G6414" t="str">
            <v>NT</v>
          </cell>
          <cell r="Q6414" t="str">
            <v>Y</v>
          </cell>
        </row>
        <row r="6415">
          <cell r="C6415" t="str">
            <v>Great Iora</v>
          </cell>
          <cell r="D6415" t="str">
            <v>Aegithina lafresnayei</v>
          </cell>
          <cell r="E6415" t="str">
            <v>(Hartlaub, 1844)</v>
          </cell>
          <cell r="F6415" t="str">
            <v>R</v>
          </cell>
          <cell r="G6415" t="str">
            <v>LC</v>
          </cell>
          <cell r="Q6415" t="str">
            <v>Y</v>
          </cell>
        </row>
        <row r="6416">
          <cell r="C6416" t="str">
            <v>Bornean Bristlehead</v>
          </cell>
          <cell r="D6416" t="str">
            <v>Pityriasis gymnocephala</v>
          </cell>
          <cell r="E6416" t="str">
            <v>Temminck, 1835</v>
          </cell>
          <cell r="F6416" t="str">
            <v>R</v>
          </cell>
          <cell r="G6416" t="str">
            <v>NT</v>
          </cell>
          <cell r="Q6416" t="str">
            <v>Y</v>
          </cell>
        </row>
        <row r="6417">
          <cell r="C6417" t="str">
            <v>Large Woodshrike</v>
          </cell>
          <cell r="D6417" t="str">
            <v>Tephrodornis gularis</v>
          </cell>
          <cell r="E6417" t="str">
            <v>(Raffles, 1822)</v>
          </cell>
          <cell r="F6417" t="str">
            <v>R</v>
          </cell>
          <cell r="G6417" t="str">
            <v>LC</v>
          </cell>
          <cell r="Q6417" t="str">
            <v>Y</v>
          </cell>
        </row>
        <row r="6418">
          <cell r="C6418" t="str">
            <v>Common Woodshrike</v>
          </cell>
          <cell r="D6418" t="str">
            <v>Tephrodornis pondicerianus</v>
          </cell>
          <cell r="E6418" t="str">
            <v>(Gmelin, 1789)</v>
          </cell>
          <cell r="F6418" t="str">
            <v>R</v>
          </cell>
          <cell r="G6418" t="str">
            <v>LC</v>
          </cell>
          <cell r="Q6418" t="str">
            <v>Y</v>
          </cell>
        </row>
        <row r="6419">
          <cell r="C6419" t="str">
            <v>Ground Cuckooshrike</v>
          </cell>
          <cell r="D6419" t="str">
            <v>Coracina maxima</v>
          </cell>
          <cell r="E6419" t="str">
            <v>(Rüppell, 1839)</v>
          </cell>
          <cell r="F6419" t="str">
            <v>R</v>
          </cell>
          <cell r="G6419" t="str">
            <v>LC</v>
          </cell>
          <cell r="L6419" t="str">
            <v>Y</v>
          </cell>
          <cell r="Q6419" t="str">
            <v>Y</v>
          </cell>
          <cell r="W6419" t="str">
            <v>Ground Cuckoo-shrike (5)</v>
          </cell>
        </row>
        <row r="6420">
          <cell r="C6420" t="str">
            <v>Sunda Cuckooshrike</v>
          </cell>
          <cell r="D6420" t="str">
            <v>Coracina larvata</v>
          </cell>
          <cell r="E6420" t="str">
            <v>(Müller, 1843)</v>
          </cell>
          <cell r="F6420" t="str">
            <v>R</v>
          </cell>
          <cell r="G6420" t="str">
            <v>LC</v>
          </cell>
          <cell r="Q6420" t="str">
            <v>Y</v>
          </cell>
        </row>
        <row r="6421">
          <cell r="C6421" t="str">
            <v>Large Cuckooshrike</v>
          </cell>
          <cell r="D6421" t="str">
            <v>Coracina macei</v>
          </cell>
          <cell r="E6421" t="str">
            <v>(Lesson, 1831)</v>
          </cell>
          <cell r="F6421" t="str">
            <v>R</v>
          </cell>
          <cell r="G6421" t="str">
            <v>LC</v>
          </cell>
          <cell r="Q6421" t="str">
            <v>Y</v>
          </cell>
        </row>
        <row r="6422">
          <cell r="C6422" t="str">
            <v>Javan Cuckooshrike</v>
          </cell>
          <cell r="D6422" t="str">
            <v>Coracina javensis</v>
          </cell>
          <cell r="E6422" t="str">
            <v>(Horsfield, 1821)</v>
          </cell>
          <cell r="F6422" t="str">
            <v>R</v>
          </cell>
          <cell r="G6422" t="str">
            <v>LC</v>
          </cell>
          <cell r="Q6422" t="str">
            <v>Y</v>
          </cell>
        </row>
        <row r="6423">
          <cell r="C6423" t="str">
            <v>Slaty Cuckooshrike</v>
          </cell>
          <cell r="D6423" t="str">
            <v>Coracina schistacea</v>
          </cell>
          <cell r="E6423" t="str">
            <v>(Sharpe, 1879)</v>
          </cell>
          <cell r="F6423" t="str">
            <v>R</v>
          </cell>
          <cell r="G6423" t="str">
            <v>LC</v>
          </cell>
          <cell r="Q6423" t="str">
            <v>Y</v>
          </cell>
        </row>
        <row r="6424">
          <cell r="C6424" t="str">
            <v>Wallacean Cuckooshrike</v>
          </cell>
          <cell r="D6424" t="str">
            <v>Coracina personata</v>
          </cell>
          <cell r="E6424" t="str">
            <v>(Müller, 1843)</v>
          </cell>
          <cell r="F6424" t="str">
            <v>R</v>
          </cell>
          <cell r="G6424" t="str">
            <v>LC</v>
          </cell>
          <cell r="Q6424" t="str">
            <v>Y</v>
          </cell>
        </row>
        <row r="6425">
          <cell r="C6425" t="str">
            <v>Moluccan Cuckooshrike</v>
          </cell>
          <cell r="D6425" t="str">
            <v>Coracina atriceps</v>
          </cell>
          <cell r="E6425" t="str">
            <v>(Müller, 1843)</v>
          </cell>
          <cell r="F6425" t="str">
            <v>R</v>
          </cell>
          <cell r="G6425" t="str">
            <v>LC</v>
          </cell>
          <cell r="Q6425" t="str">
            <v>Y</v>
          </cell>
        </row>
        <row r="6426">
          <cell r="C6426" t="str">
            <v>Buru Cuckooshrike</v>
          </cell>
          <cell r="D6426" t="str">
            <v>Coracina fortis</v>
          </cell>
          <cell r="E6426" t="str">
            <v>(Salvadori, 1878)</v>
          </cell>
          <cell r="F6426" t="str">
            <v>R</v>
          </cell>
          <cell r="G6426" t="str">
            <v>NT</v>
          </cell>
          <cell r="Q6426" t="str">
            <v>Y</v>
          </cell>
        </row>
        <row r="6427">
          <cell r="C6427" t="str">
            <v>Melanesian Cuckooshrike</v>
          </cell>
          <cell r="D6427" t="str">
            <v>Coracina caledonica</v>
          </cell>
          <cell r="E6427" t="str">
            <v>(Gmelin, 1788)</v>
          </cell>
          <cell r="F6427" t="str">
            <v>R</v>
          </cell>
          <cell r="G6427" t="str">
            <v>LC</v>
          </cell>
          <cell r="Q6427" t="str">
            <v>Y</v>
          </cell>
        </row>
        <row r="6428">
          <cell r="C6428" t="str">
            <v>Black-faced Cuckooshrike</v>
          </cell>
          <cell r="D6428" t="str">
            <v>Coracina novaehollandiae</v>
          </cell>
          <cell r="E6428" t="str">
            <v>(Gmelin, 1789)</v>
          </cell>
          <cell r="F6428" t="str">
            <v>R</v>
          </cell>
          <cell r="G6428" t="str">
            <v>LC</v>
          </cell>
          <cell r="L6428" t="str">
            <v>Y</v>
          </cell>
          <cell r="Q6428" t="str">
            <v>Y</v>
          </cell>
          <cell r="S6428" t="str">
            <v>Y</v>
          </cell>
          <cell r="W6428" t="str">
            <v>Black-faced Cuckoo-shrike (5); Black-faced Cuckoo-shrike (12)</v>
          </cell>
        </row>
        <row r="6429">
          <cell r="C6429" t="str">
            <v>Stout-billed Cuckooshrike</v>
          </cell>
          <cell r="D6429" t="str">
            <v>Coracina caeruleogrisea</v>
          </cell>
          <cell r="E6429" t="str">
            <v>(Gray, 1858)</v>
          </cell>
          <cell r="F6429" t="str">
            <v>R</v>
          </cell>
          <cell r="G6429" t="str">
            <v>LC</v>
          </cell>
          <cell r="Q6429" t="str">
            <v>Y</v>
          </cell>
        </row>
        <row r="6430">
          <cell r="C6430" t="str">
            <v>Cerulean Cuckooshrike</v>
          </cell>
          <cell r="D6430" t="str">
            <v>Coracina temminckii</v>
          </cell>
          <cell r="E6430" t="str">
            <v>(Müller, 1843)</v>
          </cell>
          <cell r="F6430" t="str">
            <v>R</v>
          </cell>
          <cell r="G6430" t="str">
            <v>LC</v>
          </cell>
          <cell r="Q6430" t="str">
            <v>Y</v>
          </cell>
        </row>
        <row r="6431">
          <cell r="C6431" t="str">
            <v>Bar-bellied Cuckooshrike</v>
          </cell>
          <cell r="D6431" t="str">
            <v>Coracina striata</v>
          </cell>
          <cell r="E6431" t="str">
            <v>(Boddaert, 1783)</v>
          </cell>
          <cell r="F6431" t="str">
            <v>R</v>
          </cell>
          <cell r="G6431" t="str">
            <v>LC</v>
          </cell>
          <cell r="Q6431" t="str">
            <v>Y</v>
          </cell>
        </row>
        <row r="6432">
          <cell r="C6432" t="str">
            <v>Pied Cuckooshrike</v>
          </cell>
          <cell r="D6432" t="str">
            <v>Coracina bicolor</v>
          </cell>
          <cell r="E6432" t="str">
            <v>(Temminck, 1824)</v>
          </cell>
          <cell r="F6432" t="str">
            <v>R</v>
          </cell>
          <cell r="G6432" t="str">
            <v>NT</v>
          </cell>
          <cell r="Q6432" t="str">
            <v>Y</v>
          </cell>
        </row>
        <row r="6433">
          <cell r="C6433" t="str">
            <v>Yellow-eyed Cuckooshrike</v>
          </cell>
          <cell r="D6433" t="str">
            <v>Coracina lineata</v>
          </cell>
          <cell r="E6433" t="str">
            <v>(Swainson, 1825)</v>
          </cell>
          <cell r="F6433" t="str">
            <v>R</v>
          </cell>
          <cell r="G6433" t="str">
            <v>LC</v>
          </cell>
          <cell r="L6433" t="str">
            <v>Y</v>
          </cell>
          <cell r="Q6433" t="str">
            <v>Y</v>
          </cell>
          <cell r="W6433" t="str">
            <v>Barred Cuckoo-shrike (5); Barred Cuckooshrike (15)</v>
          </cell>
        </row>
        <row r="6434">
          <cell r="C6434" t="str">
            <v>Boyer's Cuckooshrike</v>
          </cell>
          <cell r="D6434" t="str">
            <v>Coracina boyeri</v>
          </cell>
          <cell r="E6434" t="str">
            <v>(Gray, 1846)</v>
          </cell>
          <cell r="F6434" t="str">
            <v>R</v>
          </cell>
          <cell r="G6434" t="str">
            <v>LC</v>
          </cell>
          <cell r="Q6434" t="str">
            <v>Y</v>
          </cell>
        </row>
        <row r="6435">
          <cell r="C6435" t="str">
            <v>White-rumped Cuckooshrike</v>
          </cell>
          <cell r="D6435" t="str">
            <v>Coracina leucopygia</v>
          </cell>
          <cell r="E6435" t="str">
            <v>(Bonaparte, 1850)</v>
          </cell>
          <cell r="F6435" t="str">
            <v>R</v>
          </cell>
          <cell r="G6435" t="str">
            <v>LC</v>
          </cell>
          <cell r="Q6435" t="str">
            <v>Y</v>
          </cell>
        </row>
        <row r="6436">
          <cell r="C6436" t="str">
            <v>White-bellied Cuckooshrike</v>
          </cell>
          <cell r="D6436" t="str">
            <v>Coracina papuensis</v>
          </cell>
          <cell r="E6436" t="str">
            <v>(Gmelin, 1788)</v>
          </cell>
          <cell r="F6436" t="str">
            <v>R</v>
          </cell>
          <cell r="G6436" t="str">
            <v>LC</v>
          </cell>
          <cell r="L6436" t="str">
            <v>Y</v>
          </cell>
          <cell r="Q6436" t="str">
            <v>Y</v>
          </cell>
          <cell r="W6436" t="str">
            <v>White-bellied Cuckoo-shrike (5)</v>
          </cell>
        </row>
        <row r="6437">
          <cell r="C6437" t="str">
            <v>Hooded Cuckooshrike</v>
          </cell>
          <cell r="D6437" t="str">
            <v>Coracina longicauda</v>
          </cell>
          <cell r="E6437" t="str">
            <v>(De Vis, 1890)</v>
          </cell>
          <cell r="F6437" t="str">
            <v>R</v>
          </cell>
          <cell r="G6437" t="str">
            <v>LC</v>
          </cell>
          <cell r="Q6437" t="str">
            <v>Y</v>
          </cell>
        </row>
        <row r="6438">
          <cell r="C6438" t="str">
            <v>Halmahera Cuckooshrike</v>
          </cell>
          <cell r="D6438" t="str">
            <v>Coracina parvula</v>
          </cell>
          <cell r="E6438" t="str">
            <v>(Salvadori, 1878)</v>
          </cell>
          <cell r="F6438" t="str">
            <v>R</v>
          </cell>
          <cell r="G6438" t="str">
            <v>LC</v>
          </cell>
          <cell r="Q6438" t="str">
            <v>Y</v>
          </cell>
        </row>
        <row r="6439">
          <cell r="C6439" t="str">
            <v>Pygmy Cuckooshrike</v>
          </cell>
          <cell r="D6439" t="str">
            <v>Coracina abbotti</v>
          </cell>
          <cell r="E6439" t="str">
            <v>(Riley, 1918)</v>
          </cell>
          <cell r="F6439" t="str">
            <v>R</v>
          </cell>
          <cell r="G6439" t="str">
            <v>LC</v>
          </cell>
          <cell r="Q6439" t="str">
            <v>Y</v>
          </cell>
        </row>
        <row r="6440">
          <cell r="C6440" t="str">
            <v>New Caledonian Cuckooshrike</v>
          </cell>
          <cell r="D6440" t="str">
            <v>Coracina analis</v>
          </cell>
          <cell r="E6440" t="str">
            <v>(Verreaux &amp; Des Murs, 1860)</v>
          </cell>
          <cell r="F6440" t="str">
            <v>R</v>
          </cell>
          <cell r="G6440" t="str">
            <v>NT</v>
          </cell>
          <cell r="Q6440" t="str">
            <v>Y</v>
          </cell>
        </row>
        <row r="6441">
          <cell r="C6441" t="str">
            <v>White-breasted Cuckooshrike</v>
          </cell>
          <cell r="D6441" t="str">
            <v>Coracina pectoralis</v>
          </cell>
          <cell r="E6441" t="str">
            <v>(Jardine &amp; Selby, 1828)</v>
          </cell>
          <cell r="F6441" t="str">
            <v>R</v>
          </cell>
          <cell r="G6441" t="str">
            <v>LC</v>
          </cell>
          <cell r="N6441" t="str">
            <v>Y</v>
          </cell>
          <cell r="Q6441" t="str">
            <v>Y</v>
          </cell>
          <cell r="W6441" t="str">
            <v>White-breasted Cuckoo-shrike (7)</v>
          </cell>
        </row>
        <row r="6442">
          <cell r="C6442" t="str">
            <v>Grey Cuckooshrike</v>
          </cell>
          <cell r="D6442" t="str">
            <v>Coracina caesia</v>
          </cell>
          <cell r="E6442" t="str">
            <v>(Lichtenstein, 1823)</v>
          </cell>
          <cell r="F6442" t="str">
            <v>R</v>
          </cell>
          <cell r="G6442" t="str">
            <v>LC</v>
          </cell>
          <cell r="N6442" t="str">
            <v>Y</v>
          </cell>
          <cell r="Q6442" t="str">
            <v>Y</v>
          </cell>
          <cell r="W6442" t="str">
            <v>Grey Cuckoo-shrike (7)</v>
          </cell>
        </row>
        <row r="6443">
          <cell r="C6443" t="str">
            <v>Blue Cuckooshrike</v>
          </cell>
          <cell r="D6443" t="str">
            <v>Coracina azurea</v>
          </cell>
          <cell r="E6443" t="str">
            <v>(Cassin, 1852)</v>
          </cell>
          <cell r="F6443" t="str">
            <v>R</v>
          </cell>
          <cell r="G6443" t="str">
            <v>LC</v>
          </cell>
          <cell r="N6443" t="str">
            <v>Y</v>
          </cell>
          <cell r="Q6443" t="str">
            <v>Y</v>
          </cell>
          <cell r="W6443" t="str">
            <v>Blue Cuckoo-shrike (7)</v>
          </cell>
        </row>
        <row r="6444">
          <cell r="C6444" t="str">
            <v>Grauer's Cuckooshrike</v>
          </cell>
          <cell r="D6444" t="str">
            <v>Coracina graueri</v>
          </cell>
          <cell r="E6444" t="str">
            <v>Neumann, 1908</v>
          </cell>
          <cell r="F6444" t="str">
            <v>R</v>
          </cell>
          <cell r="G6444" t="str">
            <v>NT</v>
          </cell>
          <cell r="N6444" t="str">
            <v>Y</v>
          </cell>
          <cell r="Q6444" t="str">
            <v>Y</v>
          </cell>
          <cell r="W6444" t="str">
            <v>Grauer's Cuckoo-shrike (7)</v>
          </cell>
        </row>
        <row r="6445">
          <cell r="C6445" t="str">
            <v>Ashy Cuckooshrike</v>
          </cell>
          <cell r="D6445" t="str">
            <v>Coracina cinerea</v>
          </cell>
          <cell r="E6445" t="str">
            <v>(Müller, 1776)</v>
          </cell>
          <cell r="F6445" t="str">
            <v>R</v>
          </cell>
          <cell r="G6445" t="str">
            <v>LC</v>
          </cell>
          <cell r="N6445" t="str">
            <v>Y</v>
          </cell>
          <cell r="Q6445" t="str">
            <v>Y</v>
          </cell>
          <cell r="W6445" t="str">
            <v>Madagascar Cuckoo-shrike (7); Madagascar Cuckooshrike (15)</v>
          </cell>
        </row>
        <row r="6446">
          <cell r="C6446" t="str">
            <v>Mauritius Cuckooshrike</v>
          </cell>
          <cell r="D6446" t="str">
            <v>Coracina typica</v>
          </cell>
          <cell r="E6446" t="str">
            <v>(Hartlaub, 1865)</v>
          </cell>
          <cell r="F6446" t="str">
            <v>R</v>
          </cell>
          <cell r="G6446" t="str">
            <v>VU</v>
          </cell>
          <cell r="N6446" t="str">
            <v>Y</v>
          </cell>
          <cell r="Q6446" t="str">
            <v>Y</v>
          </cell>
          <cell r="W6446" t="str">
            <v>Mauritius Cuckoo-shrike (7)</v>
          </cell>
        </row>
        <row r="6447">
          <cell r="C6447" t="str">
            <v>Reunion Cuckooshrike</v>
          </cell>
          <cell r="D6447" t="str">
            <v>Coracina newtoni</v>
          </cell>
          <cell r="E6447" t="str">
            <v>(Pollen, 1866)</v>
          </cell>
          <cell r="F6447" t="str">
            <v>R</v>
          </cell>
          <cell r="G6447" t="str">
            <v>CR</v>
          </cell>
          <cell r="N6447" t="str">
            <v>Y</v>
          </cell>
          <cell r="Q6447" t="str">
            <v>Y</v>
          </cell>
          <cell r="W6447" t="str">
            <v>Réunion Cuckoo-shrike (7); Réunion Cuckooshrike (10); Réunion Cuckooshrike (14)</v>
          </cell>
        </row>
        <row r="6448">
          <cell r="C6448" t="str">
            <v>Blackish Cuckooshrike</v>
          </cell>
          <cell r="D6448" t="str">
            <v>Coracina coerulescens</v>
          </cell>
          <cell r="E6448" t="str">
            <v>(Blyth, 1842)</v>
          </cell>
          <cell r="F6448" t="str">
            <v>R</v>
          </cell>
          <cell r="G6448" t="str">
            <v>LC</v>
          </cell>
          <cell r="Q6448" t="str">
            <v>Y</v>
          </cell>
        </row>
        <row r="6449">
          <cell r="C6449" t="str">
            <v>Slender-billed Cicadabird</v>
          </cell>
          <cell r="D6449" t="str">
            <v>Coracina tenuirostris</v>
          </cell>
          <cell r="E6449" t="str">
            <v>(Jardine,1831)</v>
          </cell>
          <cell r="F6449" t="str">
            <v>R</v>
          </cell>
          <cell r="G6449" t="str">
            <v>LC</v>
          </cell>
          <cell r="L6449" t="str">
            <v>Y</v>
          </cell>
          <cell r="Q6449" t="str">
            <v>Y</v>
          </cell>
          <cell r="W6449" t="str">
            <v>Cicadabird (5); Common Cicadabird (15)</v>
          </cell>
        </row>
        <row r="6450">
          <cell r="C6450" t="str">
            <v>Sumba Cicadabird</v>
          </cell>
          <cell r="D6450" t="str">
            <v>Coracina dohertyi</v>
          </cell>
          <cell r="E6450" t="str">
            <v>(Hartert, 1896)</v>
          </cell>
          <cell r="F6450" t="str">
            <v>R</v>
          </cell>
          <cell r="G6450" t="str">
            <v>LC</v>
          </cell>
          <cell r="Q6450" t="str">
            <v>Y</v>
          </cell>
          <cell r="W6450" t="str">
            <v>Pale-shouldered Cicadabird (15)</v>
          </cell>
        </row>
        <row r="6451">
          <cell r="C6451" t="str">
            <v>Sula Cicadabird</v>
          </cell>
          <cell r="D6451" t="str">
            <v>Coracina sula</v>
          </cell>
          <cell r="E6451" t="str">
            <v>(Hartert, 1917)</v>
          </cell>
          <cell r="F6451" t="str">
            <v>R</v>
          </cell>
          <cell r="G6451" t="str">
            <v>LC</v>
          </cell>
          <cell r="Q6451" t="str">
            <v>Y</v>
          </cell>
        </row>
        <row r="6452">
          <cell r="C6452" t="str">
            <v>Kai Cicadabird</v>
          </cell>
          <cell r="D6452" t="str">
            <v>Coracina dispar</v>
          </cell>
          <cell r="E6452" t="str">
            <v>(Salvadori, 1878)</v>
          </cell>
          <cell r="F6452" t="str">
            <v>R</v>
          </cell>
          <cell r="G6452" t="str">
            <v>NT</v>
          </cell>
          <cell r="Q6452" t="str">
            <v>Y</v>
          </cell>
        </row>
        <row r="6453">
          <cell r="C6453" t="str">
            <v>Black-bibbed Cicadabird</v>
          </cell>
          <cell r="D6453" t="str">
            <v>Coracina mindanensis</v>
          </cell>
          <cell r="E6453" t="str">
            <v>(Tweeddale, 1878)</v>
          </cell>
          <cell r="F6453" t="str">
            <v>R</v>
          </cell>
          <cell r="G6453" t="str">
            <v>VU</v>
          </cell>
          <cell r="Q6453" t="str">
            <v>Y</v>
          </cell>
        </row>
        <row r="6454">
          <cell r="C6454" t="str">
            <v>Sulawesi Cicadabird</v>
          </cell>
          <cell r="D6454" t="str">
            <v>Coracina morio</v>
          </cell>
          <cell r="E6454" t="str">
            <v>(Müller, 1843)</v>
          </cell>
          <cell r="F6454" t="str">
            <v>R</v>
          </cell>
          <cell r="G6454" t="str">
            <v>LC</v>
          </cell>
          <cell r="Q6454" t="str">
            <v>Y</v>
          </cell>
        </row>
        <row r="6455">
          <cell r="C6455" t="str">
            <v>Pale Cicadabird</v>
          </cell>
          <cell r="D6455" t="str">
            <v>Coracina ceramensis</v>
          </cell>
          <cell r="E6455" t="str">
            <v>(Bonaparte, 1850)</v>
          </cell>
          <cell r="F6455" t="str">
            <v>R</v>
          </cell>
          <cell r="G6455" t="str">
            <v>LC</v>
          </cell>
          <cell r="Q6455" t="str">
            <v>Y</v>
          </cell>
        </row>
        <row r="6456">
          <cell r="C6456" t="str">
            <v>Black-shouldered Cicadabird</v>
          </cell>
          <cell r="D6456" t="str">
            <v>Coracina incerta</v>
          </cell>
          <cell r="E6456" t="str">
            <v>(Meyer, 1874)</v>
          </cell>
          <cell r="F6456" t="str">
            <v>R</v>
          </cell>
          <cell r="G6456" t="str">
            <v>LC</v>
          </cell>
          <cell r="Q6456" t="str">
            <v>Y</v>
          </cell>
        </row>
        <row r="6457">
          <cell r="C6457" t="str">
            <v>Grey-headed Cuckooshrike</v>
          </cell>
          <cell r="D6457" t="str">
            <v>Coracina schisticeps</v>
          </cell>
          <cell r="E6457" t="str">
            <v>(Gray, 1846)</v>
          </cell>
          <cell r="F6457" t="str">
            <v>R</v>
          </cell>
          <cell r="G6457" t="str">
            <v>LC</v>
          </cell>
          <cell r="Q6457" t="str">
            <v>Y</v>
          </cell>
          <cell r="W6457" t="str">
            <v>Black-tipped Cicadabird (15)</v>
          </cell>
        </row>
        <row r="6458">
          <cell r="C6458" t="str">
            <v>New Guinea Cuckooshrike</v>
          </cell>
          <cell r="D6458" t="str">
            <v>Coracina melas</v>
          </cell>
          <cell r="E6458" t="str">
            <v>(Lesson, 1828)</v>
          </cell>
          <cell r="F6458" t="str">
            <v>R</v>
          </cell>
          <cell r="G6458" t="str">
            <v>LC</v>
          </cell>
          <cell r="Q6458" t="str">
            <v>Y</v>
          </cell>
          <cell r="W6458" t="str">
            <v>Black Cicadabird (15)</v>
          </cell>
        </row>
        <row r="6459">
          <cell r="C6459" t="str">
            <v>Black-bellied Cuckooshrike</v>
          </cell>
          <cell r="D6459" t="str">
            <v>Coracina montana</v>
          </cell>
          <cell r="E6459" t="str">
            <v>(Meyer, 1874)</v>
          </cell>
          <cell r="F6459" t="str">
            <v>R</v>
          </cell>
          <cell r="G6459" t="str">
            <v>LC</v>
          </cell>
          <cell r="Q6459" t="str">
            <v>Y</v>
          </cell>
        </row>
        <row r="6460">
          <cell r="C6460" t="str">
            <v>Solomons Cuckooshrike</v>
          </cell>
          <cell r="D6460" t="str">
            <v>Coracina holopolia</v>
          </cell>
          <cell r="E6460" t="str">
            <v>(Sharpe, 1888)</v>
          </cell>
          <cell r="F6460" t="str">
            <v>R</v>
          </cell>
          <cell r="G6460" t="str">
            <v>NT</v>
          </cell>
          <cell r="Q6460" t="str">
            <v>Y</v>
          </cell>
          <cell r="W6460" t="str">
            <v>Solomon Islands Cuckooshrike (10); Black-bellied Cicadabird (15)</v>
          </cell>
        </row>
        <row r="6461">
          <cell r="C6461" t="str">
            <v>McGregor's Cuckooshrike</v>
          </cell>
          <cell r="D6461" t="str">
            <v>Coracina mcgregori</v>
          </cell>
          <cell r="E6461" t="str">
            <v>(Mearns, 1907)</v>
          </cell>
          <cell r="F6461" t="str">
            <v>R</v>
          </cell>
          <cell r="G6461" t="str">
            <v>NT</v>
          </cell>
          <cell r="Q6461" t="str">
            <v>Y</v>
          </cell>
        </row>
        <row r="6462">
          <cell r="C6462" t="str">
            <v>White-winged Cuckooshrike</v>
          </cell>
          <cell r="D6462" t="str">
            <v>Coracina ostenta</v>
          </cell>
          <cell r="E6462" t="str">
            <v>Ripley, 1952</v>
          </cell>
          <cell r="F6462" t="str">
            <v>R</v>
          </cell>
          <cell r="G6462" t="str">
            <v>VU</v>
          </cell>
          <cell r="Q6462" t="str">
            <v>Y</v>
          </cell>
        </row>
        <row r="6463">
          <cell r="C6463" t="str">
            <v>Indochinese Cuckooshrike</v>
          </cell>
          <cell r="D6463" t="str">
            <v>Coracina polioptera</v>
          </cell>
          <cell r="E6463" t="str">
            <v>(Sharpe, 1879)</v>
          </cell>
          <cell r="F6463" t="str">
            <v>R</v>
          </cell>
          <cell r="G6463" t="str">
            <v>LC</v>
          </cell>
          <cell r="Q6463" t="str">
            <v>Y</v>
          </cell>
        </row>
        <row r="6464">
          <cell r="C6464" t="str">
            <v>Black-winged Cuckooshrike</v>
          </cell>
          <cell r="D6464" t="str">
            <v>Coracina melaschistos</v>
          </cell>
          <cell r="E6464" t="str">
            <v>(Hodgson, 1836)</v>
          </cell>
          <cell r="F6464" t="str">
            <v>R</v>
          </cell>
          <cell r="G6464" t="str">
            <v>LC</v>
          </cell>
          <cell r="Q6464" t="str">
            <v>Y</v>
          </cell>
        </row>
        <row r="6465">
          <cell r="C6465" t="str">
            <v>Lesser Cuckooshrike</v>
          </cell>
          <cell r="D6465" t="str">
            <v>Coracina fimbriata</v>
          </cell>
          <cell r="E6465" t="str">
            <v>(Temminck, 1824)</v>
          </cell>
          <cell r="F6465" t="str">
            <v>R</v>
          </cell>
          <cell r="G6465" t="str">
            <v>LC</v>
          </cell>
          <cell r="Q6465" t="str">
            <v>Y</v>
          </cell>
        </row>
        <row r="6466">
          <cell r="C6466" t="str">
            <v>Black-headed Cuckooshrike</v>
          </cell>
          <cell r="D6466" t="str">
            <v>Coracina melanoptera</v>
          </cell>
          <cell r="E6466" t="str">
            <v>(Rüppell, 1839)</v>
          </cell>
          <cell r="F6466" t="str">
            <v>R</v>
          </cell>
          <cell r="G6466" t="str">
            <v>LC</v>
          </cell>
          <cell r="Q6466" t="str">
            <v>Y</v>
          </cell>
        </row>
        <row r="6467">
          <cell r="C6467" t="str">
            <v>Golden Cuckooshrike</v>
          </cell>
          <cell r="D6467" t="str">
            <v>Campochaera sloetii</v>
          </cell>
          <cell r="E6467" t="str">
            <v>(Schlegel, 1866)</v>
          </cell>
          <cell r="F6467" t="str">
            <v>R</v>
          </cell>
          <cell r="G6467" t="str">
            <v>LC</v>
          </cell>
          <cell r="Q6467" t="str">
            <v>Y</v>
          </cell>
        </row>
        <row r="6468">
          <cell r="C6468" t="str">
            <v>Black-and-white Triller</v>
          </cell>
          <cell r="D6468" t="str">
            <v>Lalage melanoleuca</v>
          </cell>
          <cell r="E6468" t="str">
            <v>(Blyth, 1861)</v>
          </cell>
          <cell r="F6468" t="str">
            <v>R</v>
          </cell>
          <cell r="G6468" t="str">
            <v>LC</v>
          </cell>
          <cell r="Q6468" t="str">
            <v>Y</v>
          </cell>
        </row>
        <row r="6469">
          <cell r="C6469" t="str">
            <v>Pied Triller</v>
          </cell>
          <cell r="D6469" t="str">
            <v>Lalage nigra</v>
          </cell>
          <cell r="E6469" t="str">
            <v>(Forster, 1781)</v>
          </cell>
          <cell r="F6469" t="str">
            <v>R</v>
          </cell>
          <cell r="G6469" t="str">
            <v>LC</v>
          </cell>
          <cell r="Q6469" t="str">
            <v>Y</v>
          </cell>
        </row>
        <row r="6470">
          <cell r="C6470" t="str">
            <v>White-rumped Triller</v>
          </cell>
          <cell r="D6470" t="str">
            <v>Lalage leucopygialis</v>
          </cell>
          <cell r="E6470" t="str">
            <v>Walden, 1872</v>
          </cell>
          <cell r="F6470" t="str">
            <v>R</v>
          </cell>
          <cell r="G6470" t="str">
            <v>LC</v>
          </cell>
          <cell r="Q6470" t="str">
            <v>Y</v>
          </cell>
        </row>
        <row r="6471">
          <cell r="C6471" t="str">
            <v>White-shouldered Triller</v>
          </cell>
          <cell r="D6471" t="str">
            <v>Lalage sueurii</v>
          </cell>
          <cell r="E6471" t="str">
            <v>(Vieillot, 1818)</v>
          </cell>
          <cell r="F6471" t="str">
            <v>R</v>
          </cell>
          <cell r="G6471" t="str">
            <v>LC</v>
          </cell>
          <cell r="L6471" t="str">
            <v>Y</v>
          </cell>
          <cell r="Q6471" t="str">
            <v>Y</v>
          </cell>
          <cell r="W6471" t="str">
            <v>White-winged Triller (5)</v>
          </cell>
          <cell r="X6471" t="str">
            <v>Lalage sueurii and L. tricolor (Sibley and Monroe 1990, 1993), cross-regional species, are retained as separate species contra Christidis and Boles (1994) who include tricolor as a subspecies of L. sueurii.</v>
          </cell>
        </row>
        <row r="6472">
          <cell r="D6472" t="str">
            <v>Lalage sueurii</v>
          </cell>
          <cell r="E6472" t="str">
            <v>(Vieillot, 1818)</v>
          </cell>
          <cell r="F6472" t="str">
            <v>NR</v>
          </cell>
          <cell r="G6472" t="str">
            <v>NR</v>
          </cell>
          <cell r="T6472" t="str">
            <v>Y</v>
          </cell>
          <cell r="U6472" t="str">
            <v>Christidis and Boles (1994)</v>
          </cell>
          <cell r="X6472" t="str">
            <v>Lalage sueurii and L. tricolor (Sibley and Monroe 1990, 1993), cross-regional species, are retained as separate species contra Christidis and Boles (1994) who include tricolor as a subspecies of L. sueurii.</v>
          </cell>
        </row>
        <row r="6473">
          <cell r="C6473" t="str">
            <v>White-winged Triller</v>
          </cell>
          <cell r="D6473" t="str">
            <v>Lalage tricolor</v>
          </cell>
          <cell r="E6473" t="str">
            <v>(Swainson, 1825)</v>
          </cell>
          <cell r="F6473" t="str">
            <v>R</v>
          </cell>
          <cell r="G6473" t="str">
            <v>LC</v>
          </cell>
          <cell r="Q6473" t="str">
            <v>Y</v>
          </cell>
          <cell r="S6473" t="str">
            <v>Y</v>
          </cell>
          <cell r="W6473" t="str">
            <v>Australian White-winged Triller (12)</v>
          </cell>
          <cell r="X6473" t="str">
            <v>Lalage sueurii and L. tricolor (Sibley and Monroe 1990, 1993), cross-regional species, are retained as separate species contra Christidis and Boles (1994) who include tricolor as a subspecies of L. sueurii.</v>
          </cell>
        </row>
        <row r="6474">
          <cell r="C6474" t="str">
            <v>Rufous-bellied Triller</v>
          </cell>
          <cell r="D6474" t="str">
            <v>Lalage aurea</v>
          </cell>
          <cell r="E6474" t="str">
            <v>(Temminck, 1827)</v>
          </cell>
          <cell r="F6474" t="str">
            <v>R</v>
          </cell>
          <cell r="G6474" t="str">
            <v>LC</v>
          </cell>
          <cell r="Q6474" t="str">
            <v>Y</v>
          </cell>
        </row>
        <row r="6475">
          <cell r="C6475" t="str">
            <v>White-browed Triller</v>
          </cell>
          <cell r="D6475" t="str">
            <v>Lalage moesta</v>
          </cell>
          <cell r="E6475" t="str">
            <v>Sclater, 1883</v>
          </cell>
          <cell r="F6475" t="str">
            <v>R</v>
          </cell>
          <cell r="G6475" t="str">
            <v>LC</v>
          </cell>
          <cell r="Q6475" t="str">
            <v>Y</v>
          </cell>
        </row>
        <row r="6476">
          <cell r="C6476" t="str">
            <v>Black-browed Triller</v>
          </cell>
          <cell r="D6476" t="str">
            <v>Lalage atrovirens</v>
          </cell>
          <cell r="E6476" t="str">
            <v>(Gray, 1862)</v>
          </cell>
          <cell r="F6476" t="str">
            <v>R</v>
          </cell>
          <cell r="G6476" t="str">
            <v>LC</v>
          </cell>
          <cell r="Q6476" t="str">
            <v>Y</v>
          </cell>
        </row>
        <row r="6477">
          <cell r="C6477" t="str">
            <v>Varied Triller</v>
          </cell>
          <cell r="D6477" t="str">
            <v>Lalage leucomela</v>
          </cell>
          <cell r="E6477" t="str">
            <v>(Vigors &amp; Horsfield, 1827)</v>
          </cell>
          <cell r="F6477" t="str">
            <v>R</v>
          </cell>
          <cell r="G6477" t="str">
            <v>LC</v>
          </cell>
          <cell r="L6477" t="str">
            <v>Y</v>
          </cell>
          <cell r="Q6477" t="str">
            <v>Y</v>
          </cell>
        </row>
        <row r="6478">
          <cell r="C6478" t="str">
            <v>Polynesian Triller</v>
          </cell>
          <cell r="D6478" t="str">
            <v>Lalage maculosa</v>
          </cell>
          <cell r="E6478" t="str">
            <v>(Peale, 1848)</v>
          </cell>
          <cell r="F6478" t="str">
            <v>R</v>
          </cell>
          <cell r="G6478" t="str">
            <v>LC</v>
          </cell>
          <cell r="Q6478" t="str">
            <v>Y</v>
          </cell>
        </row>
        <row r="6479">
          <cell r="C6479" t="str">
            <v>Samoan Triller</v>
          </cell>
          <cell r="D6479" t="str">
            <v>Lalage sharpei</v>
          </cell>
          <cell r="E6479" t="str">
            <v>Rothschild, 1900</v>
          </cell>
          <cell r="F6479" t="str">
            <v>R</v>
          </cell>
          <cell r="G6479" t="str">
            <v>NT</v>
          </cell>
          <cell r="Q6479" t="str">
            <v>Y</v>
          </cell>
        </row>
        <row r="6480">
          <cell r="C6480" t="str">
            <v>Long-tailed Triller</v>
          </cell>
          <cell r="D6480" t="str">
            <v>Lalage leucopyga</v>
          </cell>
          <cell r="E6480" t="str">
            <v>(Gould, 1838)</v>
          </cell>
          <cell r="F6480" t="str">
            <v>R</v>
          </cell>
          <cell r="G6480" t="str">
            <v>LC</v>
          </cell>
          <cell r="L6480" t="str">
            <v>Y</v>
          </cell>
          <cell r="Q6480" t="str">
            <v>Y</v>
          </cell>
        </row>
        <row r="6481">
          <cell r="D6481" t="str">
            <v>Lalage leucopyga</v>
          </cell>
          <cell r="E6481" t="str">
            <v>(Gould, 1838)</v>
          </cell>
          <cell r="F6481" t="str">
            <v>NR</v>
          </cell>
          <cell r="G6481" t="str">
            <v>NR</v>
          </cell>
          <cell r="K6481" t="str">
            <v>Y</v>
          </cell>
          <cell r="X6481" t="str">
            <v xml:space="preserve">Lalage leucopyga was endemic to Norfolk Island, Australia from where it had become extinct by 1962 (Knox and Walters 1994). It may be a valid species (Christidis and Boles 1994) but is usually treated as conspecific with the extant Long-billed Triller L. montrosieri (Garnett 1993); the former name has priority so as it is considered conspecific the species is named L. leucopyga (Garnett 1993). </v>
          </cell>
        </row>
        <row r="6482">
          <cell r="C6482" t="str">
            <v>Petit's Cuckooshrike</v>
          </cell>
          <cell r="D6482" t="str">
            <v>Campephaga petiti</v>
          </cell>
          <cell r="E6482" t="str">
            <v>Oustalet, 1884</v>
          </cell>
          <cell r="F6482" t="str">
            <v>R</v>
          </cell>
          <cell r="G6482" t="str">
            <v>LC</v>
          </cell>
          <cell r="N6482" t="str">
            <v>Y</v>
          </cell>
          <cell r="Q6482" t="str">
            <v>Y</v>
          </cell>
          <cell r="W6482" t="str">
            <v>Petit's Cuckoo-shrike (7); Petit's Cuckoo-shrike (10)</v>
          </cell>
        </row>
        <row r="6483">
          <cell r="C6483" t="str">
            <v>Black Cuckooshrike</v>
          </cell>
          <cell r="D6483" t="str">
            <v>Campephaga flava</v>
          </cell>
          <cell r="E6483" t="str">
            <v>Vieillot, 1817</v>
          </cell>
          <cell r="F6483" t="str">
            <v>R</v>
          </cell>
          <cell r="G6483" t="str">
            <v>LC</v>
          </cell>
          <cell r="N6483" t="str">
            <v>Y</v>
          </cell>
          <cell r="Q6483" t="str">
            <v>Y</v>
          </cell>
          <cell r="W6483" t="str">
            <v>Black Cuckoo-shrike (7); Black Cuckoo-shrike (10)</v>
          </cell>
        </row>
        <row r="6484">
          <cell r="C6484" t="str">
            <v>Red-shouldered Cuckooshrike</v>
          </cell>
          <cell r="D6484" t="str">
            <v>Campephaga phoenicea</v>
          </cell>
          <cell r="E6484" t="str">
            <v>(Latham, 1790)</v>
          </cell>
          <cell r="F6484" t="str">
            <v>R</v>
          </cell>
          <cell r="G6484" t="str">
            <v>LC</v>
          </cell>
          <cell r="N6484" t="str">
            <v>Y</v>
          </cell>
          <cell r="Q6484" t="str">
            <v>Y</v>
          </cell>
          <cell r="W6484" t="str">
            <v>Red-shouldered Cuckoo-shrike (7); Red-shouldered Cuckoo-shrike (10)</v>
          </cell>
        </row>
        <row r="6485">
          <cell r="C6485" t="str">
            <v>Purple-throated Cuckooshrike</v>
          </cell>
          <cell r="D6485" t="str">
            <v>Campephaga quiscalina</v>
          </cell>
          <cell r="E6485" t="str">
            <v>Finsch, 1869</v>
          </cell>
          <cell r="F6485" t="str">
            <v>R</v>
          </cell>
          <cell r="G6485" t="str">
            <v>LC</v>
          </cell>
          <cell r="N6485" t="str">
            <v>Y</v>
          </cell>
          <cell r="Q6485" t="str">
            <v>Y</v>
          </cell>
          <cell r="W6485" t="str">
            <v>Purple-throated Cuckoo-shrike (7); Purple-throated Cuckoo-shrike (10)</v>
          </cell>
        </row>
        <row r="6486">
          <cell r="C6486" t="str">
            <v>Western Wattled Cuckooshrike</v>
          </cell>
          <cell r="D6486" t="str">
            <v>Campephaga lobata</v>
          </cell>
          <cell r="E6486" t="str">
            <v>(Temminck, 1824)</v>
          </cell>
          <cell r="F6486" t="str">
            <v>R</v>
          </cell>
          <cell r="G6486" t="str">
            <v>VU</v>
          </cell>
          <cell r="N6486" t="str">
            <v>Y</v>
          </cell>
          <cell r="Q6486" t="str">
            <v>Y</v>
          </cell>
          <cell r="V6486" t="str">
            <v>Lobotos lobatus (7)</v>
          </cell>
          <cell r="W6486" t="str">
            <v>Western Wattled Cuckoo-shrike (7); Ghana Cuckoo-shrike (10)</v>
          </cell>
        </row>
        <row r="6487">
          <cell r="C6487" t="str">
            <v>Eastern Wattled Cuckooshrike</v>
          </cell>
          <cell r="D6487" t="str">
            <v>Campephaga oriolina</v>
          </cell>
          <cell r="E6487" t="str">
            <v>(Bates, 1909)</v>
          </cell>
          <cell r="F6487" t="str">
            <v>R</v>
          </cell>
          <cell r="G6487" t="str">
            <v>DD</v>
          </cell>
          <cell r="N6487" t="str">
            <v>Y</v>
          </cell>
          <cell r="Q6487" t="str">
            <v>Y</v>
          </cell>
          <cell r="V6487" t="str">
            <v>Lobotos oriolinus (7)</v>
          </cell>
          <cell r="W6487" t="str">
            <v>Eastern Wattled Cuckoo-shrike (7); Oriole Cuckoo-shrike (10)</v>
          </cell>
        </row>
        <row r="6488">
          <cell r="C6488" t="str">
            <v>Rosy Minivet</v>
          </cell>
          <cell r="D6488" t="str">
            <v>Pericrocotus roseus</v>
          </cell>
          <cell r="E6488" t="str">
            <v>(Vieillot, 1818)</v>
          </cell>
          <cell r="F6488" t="str">
            <v>R</v>
          </cell>
          <cell r="G6488" t="str">
            <v>LC</v>
          </cell>
          <cell r="Q6488" t="str">
            <v>Y</v>
          </cell>
        </row>
        <row r="6489">
          <cell r="C6489" t="str">
            <v>Brown-rumped Minivet</v>
          </cell>
          <cell r="D6489" t="str">
            <v>Pericrocotus cantonensis</v>
          </cell>
          <cell r="E6489" t="str">
            <v>Swinhoe, 1861</v>
          </cell>
          <cell r="F6489" t="str">
            <v>R</v>
          </cell>
          <cell r="G6489" t="str">
            <v>LC</v>
          </cell>
          <cell r="Q6489" t="str">
            <v>Y</v>
          </cell>
          <cell r="W6489" t="str">
            <v>Swinhoe's Minivet (15)</v>
          </cell>
        </row>
        <row r="6490">
          <cell r="C6490" t="str">
            <v>Ashy Minivet</v>
          </cell>
          <cell r="D6490" t="str">
            <v>Pericrocotus divaricatus</v>
          </cell>
          <cell r="E6490" t="str">
            <v>(Raffles, 1822)</v>
          </cell>
          <cell r="F6490" t="str">
            <v>R</v>
          </cell>
          <cell r="G6490" t="str">
            <v>LC</v>
          </cell>
          <cell r="Q6490" t="str">
            <v>Y</v>
          </cell>
        </row>
        <row r="6491">
          <cell r="C6491" t="str">
            <v>Ryukyu Minivet</v>
          </cell>
          <cell r="D6491" t="str">
            <v>Pericrocotus tegimae</v>
          </cell>
          <cell r="E6491" t="str">
            <v>Stejneger, 1887</v>
          </cell>
          <cell r="F6491" t="str">
            <v>R</v>
          </cell>
          <cell r="G6491" t="str">
            <v>LC</v>
          </cell>
          <cell r="Q6491" t="str">
            <v>Y</v>
          </cell>
        </row>
        <row r="6492">
          <cell r="C6492" t="str">
            <v>Small Minivet</v>
          </cell>
          <cell r="D6492" t="str">
            <v>Pericrocotus cinnamomeus</v>
          </cell>
          <cell r="E6492" t="str">
            <v>(Linnaeus, 1766)</v>
          </cell>
          <cell r="F6492" t="str">
            <v>R</v>
          </cell>
          <cell r="G6492" t="str">
            <v>LC</v>
          </cell>
          <cell r="Q6492" t="str">
            <v>Y</v>
          </cell>
        </row>
        <row r="6493">
          <cell r="C6493" t="str">
            <v>Fiery Minivet</v>
          </cell>
          <cell r="D6493" t="str">
            <v>Pericrocotus igneus</v>
          </cell>
          <cell r="E6493" t="str">
            <v>Blyth, 1846</v>
          </cell>
          <cell r="F6493" t="str">
            <v>R</v>
          </cell>
          <cell r="G6493" t="str">
            <v>NT</v>
          </cell>
          <cell r="Q6493" t="str">
            <v>Y</v>
          </cell>
        </row>
        <row r="6494">
          <cell r="C6494" t="str">
            <v>Flores Minivet</v>
          </cell>
          <cell r="D6494" t="str">
            <v>Pericrocotus lansbergei</v>
          </cell>
          <cell r="E6494" t="str">
            <v>Büttikofer, 1886</v>
          </cell>
          <cell r="F6494" t="str">
            <v>R</v>
          </cell>
          <cell r="G6494" t="str">
            <v>LC</v>
          </cell>
          <cell r="Q6494" t="str">
            <v>Y</v>
          </cell>
          <cell r="W6494" t="str">
            <v>Little Minivet (15)</v>
          </cell>
        </row>
        <row r="6495">
          <cell r="C6495" t="str">
            <v>White-bellied Minivet</v>
          </cell>
          <cell r="D6495" t="str">
            <v>Pericrocotus erythropygius</v>
          </cell>
          <cell r="E6495" t="str">
            <v>(Jerdon, 1840)</v>
          </cell>
          <cell r="F6495" t="str">
            <v>R</v>
          </cell>
          <cell r="G6495" t="str">
            <v>LC</v>
          </cell>
          <cell r="Q6495" t="str">
            <v>Y</v>
          </cell>
        </row>
        <row r="6496">
          <cell r="C6496" t="str">
            <v>Grey-chinned Minivet</v>
          </cell>
          <cell r="D6496" t="str">
            <v>Pericrocotus solaris</v>
          </cell>
          <cell r="E6496" t="str">
            <v>Blyth, 1846</v>
          </cell>
          <cell r="F6496" t="str">
            <v>R</v>
          </cell>
          <cell r="G6496" t="str">
            <v>LC</v>
          </cell>
          <cell r="Q6496" t="str">
            <v>Y</v>
          </cell>
        </row>
        <row r="6497">
          <cell r="C6497" t="str">
            <v>Long-tailed Minivet</v>
          </cell>
          <cell r="D6497" t="str">
            <v>Pericrocotus ethologus</v>
          </cell>
          <cell r="E6497" t="str">
            <v>Bangs &amp; Phillips, 1914</v>
          </cell>
          <cell r="F6497" t="str">
            <v>R</v>
          </cell>
          <cell r="G6497" t="str">
            <v>LC</v>
          </cell>
          <cell r="Q6497" t="str">
            <v>Y</v>
          </cell>
        </row>
        <row r="6498">
          <cell r="C6498" t="str">
            <v>Short-billed Minivet</v>
          </cell>
          <cell r="D6498" t="str">
            <v>Pericrocotus brevirostris</v>
          </cell>
          <cell r="E6498" t="str">
            <v>(Vigors, 1831)</v>
          </cell>
          <cell r="F6498" t="str">
            <v>R</v>
          </cell>
          <cell r="G6498" t="str">
            <v>LC</v>
          </cell>
          <cell r="Q6498" t="str">
            <v>Y</v>
          </cell>
        </row>
        <row r="6499">
          <cell r="C6499" t="str">
            <v>Sunda Minivet</v>
          </cell>
          <cell r="D6499" t="str">
            <v>Pericrocotus miniatus</v>
          </cell>
          <cell r="E6499" t="str">
            <v>(Temminck, 1822)</v>
          </cell>
          <cell r="F6499" t="str">
            <v>R</v>
          </cell>
          <cell r="G6499" t="str">
            <v>LC</v>
          </cell>
          <cell r="Q6499" t="str">
            <v>Y</v>
          </cell>
        </row>
        <row r="6500">
          <cell r="C6500" t="str">
            <v>Scarlet Minivet</v>
          </cell>
          <cell r="D6500" t="str">
            <v>Pericrocotus flammeus</v>
          </cell>
          <cell r="E6500" t="str">
            <v>(Forster, 1781)</v>
          </cell>
          <cell r="F6500" t="str">
            <v>R</v>
          </cell>
          <cell r="G6500" t="str">
            <v>LC</v>
          </cell>
          <cell r="Q6500" t="str">
            <v>Y</v>
          </cell>
        </row>
        <row r="6501">
          <cell r="C6501" t="str">
            <v>Bar-winged Flycatcher-shrike</v>
          </cell>
          <cell r="D6501" t="str">
            <v>Hemipus picatus</v>
          </cell>
          <cell r="E6501" t="str">
            <v>(Sykes, 1832)</v>
          </cell>
          <cell r="F6501" t="str">
            <v>R</v>
          </cell>
          <cell r="G6501" t="str">
            <v>LC</v>
          </cell>
          <cell r="Q6501" t="str">
            <v>Y</v>
          </cell>
        </row>
        <row r="6502">
          <cell r="C6502" t="str">
            <v>Black-winged Flycatcher-shrike</v>
          </cell>
          <cell r="D6502" t="str">
            <v>Hemipus hirundinaceus</v>
          </cell>
          <cell r="E6502" t="str">
            <v>(Temminck, 1822)</v>
          </cell>
          <cell r="F6502" t="str">
            <v>R</v>
          </cell>
          <cell r="G6502" t="str">
            <v>LC</v>
          </cell>
          <cell r="Q6502" t="str">
            <v>Y</v>
          </cell>
        </row>
        <row r="6503">
          <cell r="C6503" t="str">
            <v>Varied Sittella</v>
          </cell>
          <cell r="D6503" t="str">
            <v>Daphoenositta chrysoptera</v>
          </cell>
          <cell r="E6503" t="str">
            <v>(Latham, 1801)</v>
          </cell>
          <cell r="F6503" t="str">
            <v>R</v>
          </cell>
          <cell r="G6503" t="str">
            <v>LC</v>
          </cell>
          <cell r="L6503" t="str">
            <v>Y</v>
          </cell>
          <cell r="Q6503" t="str">
            <v>Y</v>
          </cell>
        </row>
        <row r="6504">
          <cell r="C6504" t="str">
            <v>Black Sittella</v>
          </cell>
          <cell r="D6504" t="str">
            <v>Daphoenositta miranda</v>
          </cell>
          <cell r="E6504" t="str">
            <v>De Vis, 1897</v>
          </cell>
          <cell r="F6504" t="str">
            <v>R</v>
          </cell>
          <cell r="G6504" t="str">
            <v>LC</v>
          </cell>
          <cell r="Q6504" t="str">
            <v>Y</v>
          </cell>
        </row>
        <row r="6505">
          <cell r="C6505" t="str">
            <v>Wattled Ploughbill</v>
          </cell>
          <cell r="D6505" t="str">
            <v>Eulacestoma nigropectus</v>
          </cell>
          <cell r="E6505" t="str">
            <v>De Vis, 1894</v>
          </cell>
          <cell r="F6505" t="str">
            <v>R</v>
          </cell>
          <cell r="G6505" t="str">
            <v>LC</v>
          </cell>
          <cell r="Q6505" t="str">
            <v>Y</v>
          </cell>
        </row>
        <row r="6506">
          <cell r="C6506" t="str">
            <v>Crested Shrike-tit</v>
          </cell>
          <cell r="D6506" t="str">
            <v>Falcunculus frontatus</v>
          </cell>
          <cell r="E6506" t="str">
            <v>(Latham, 1801)</v>
          </cell>
          <cell r="F6506" t="str">
            <v>R</v>
          </cell>
          <cell r="G6506" t="str">
            <v>LC</v>
          </cell>
          <cell r="L6506" t="str">
            <v>Y</v>
          </cell>
          <cell r="Q6506" t="str">
            <v>Y</v>
          </cell>
          <cell r="W6506" t="str">
            <v>Crested Shriketit (15)</v>
          </cell>
        </row>
        <row r="6507">
          <cell r="C6507" t="str">
            <v>Goldenface</v>
          </cell>
          <cell r="D6507" t="str">
            <v>Pachycare flavogriseum</v>
          </cell>
          <cell r="E6507" t="str">
            <v>(Meyer, 1874)</v>
          </cell>
          <cell r="F6507" t="str">
            <v>R</v>
          </cell>
          <cell r="G6507" t="str">
            <v>LC</v>
          </cell>
          <cell r="Q6507" t="str">
            <v>Y</v>
          </cell>
          <cell r="V6507" t="str">
            <v>Pachycare flavogrisea (10)</v>
          </cell>
          <cell r="X6507" t="str">
            <v>Gender agreement of species name follows David and Gosselin (2002b).</v>
          </cell>
        </row>
        <row r="6508">
          <cell r="C6508" t="str">
            <v>Mottled Whistler</v>
          </cell>
          <cell r="D6508" t="str">
            <v>Rhagologus leucostigma</v>
          </cell>
          <cell r="E6508" t="str">
            <v>(Salvadori, 1875)</v>
          </cell>
          <cell r="F6508" t="str">
            <v>R</v>
          </cell>
          <cell r="G6508" t="str">
            <v>LC</v>
          </cell>
          <cell r="Q6508" t="str">
            <v>Y</v>
          </cell>
        </row>
        <row r="6509">
          <cell r="C6509" t="str">
            <v>Olive-flanked Whistler</v>
          </cell>
          <cell r="D6509" t="str">
            <v>Hylocitrea bonensis</v>
          </cell>
          <cell r="E6509" t="str">
            <v>(Meyer &amp; Wiglesworth, 1894)</v>
          </cell>
          <cell r="F6509" t="str">
            <v>R</v>
          </cell>
          <cell r="G6509" t="str">
            <v>LC</v>
          </cell>
          <cell r="Q6509" t="str">
            <v>Y</v>
          </cell>
          <cell r="W6509" t="str">
            <v>Yellow-flanked Whistler (15)</v>
          </cell>
        </row>
        <row r="6510">
          <cell r="C6510" t="str">
            <v>Maroon-backed Whistler</v>
          </cell>
          <cell r="D6510" t="str">
            <v>Coracornis raveni</v>
          </cell>
          <cell r="E6510" t="str">
            <v>Riley, 1918</v>
          </cell>
          <cell r="F6510" t="str">
            <v>R</v>
          </cell>
          <cell r="G6510" t="str">
            <v>LC</v>
          </cell>
          <cell r="Q6510" t="str">
            <v>Y</v>
          </cell>
        </row>
        <row r="6511">
          <cell r="C6511" t="str">
            <v>Rufous-naped Whistler</v>
          </cell>
          <cell r="D6511" t="str">
            <v>Aleadryas rufinucha</v>
          </cell>
          <cell r="E6511" t="str">
            <v>Sclater, 1874</v>
          </cell>
          <cell r="F6511" t="str">
            <v>R</v>
          </cell>
          <cell r="G6511" t="str">
            <v>LC</v>
          </cell>
          <cell r="Q6511" t="str">
            <v>Y</v>
          </cell>
        </row>
        <row r="6512">
          <cell r="C6512" t="str">
            <v>Olive Whistler</v>
          </cell>
          <cell r="D6512" t="str">
            <v>Pachycephala olivacea</v>
          </cell>
          <cell r="E6512" t="str">
            <v>Vigors &amp; Horsfield, 1827</v>
          </cell>
          <cell r="F6512" t="str">
            <v>R</v>
          </cell>
          <cell r="G6512" t="str">
            <v>LC</v>
          </cell>
          <cell r="L6512" t="str">
            <v>Y</v>
          </cell>
          <cell r="Q6512" t="str">
            <v>Y</v>
          </cell>
        </row>
        <row r="6513">
          <cell r="C6513" t="str">
            <v>Red-lored Whistler</v>
          </cell>
          <cell r="D6513" t="str">
            <v>Pachycephala rufogularis</v>
          </cell>
          <cell r="E6513" t="str">
            <v>Gould, 1841</v>
          </cell>
          <cell r="F6513" t="str">
            <v>R</v>
          </cell>
          <cell r="G6513" t="str">
            <v>NT</v>
          </cell>
          <cell r="L6513" t="str">
            <v>Y</v>
          </cell>
          <cell r="Q6513" t="str">
            <v>Y</v>
          </cell>
        </row>
        <row r="6514">
          <cell r="C6514" t="str">
            <v>Gilbert's Whistler</v>
          </cell>
          <cell r="D6514" t="str">
            <v>Pachycephala inornata</v>
          </cell>
          <cell r="E6514" t="str">
            <v>Gould, 1841</v>
          </cell>
          <cell r="F6514" t="str">
            <v>R</v>
          </cell>
          <cell r="G6514" t="str">
            <v>LC</v>
          </cell>
          <cell r="L6514" t="str">
            <v>Y</v>
          </cell>
          <cell r="Q6514" t="str">
            <v>Y</v>
          </cell>
        </row>
        <row r="6515">
          <cell r="C6515" t="str">
            <v>Mangrove Whistler</v>
          </cell>
          <cell r="D6515" t="str">
            <v>Pachycephala grisola</v>
          </cell>
          <cell r="E6515" t="str">
            <v>(Blyth, 1843)</v>
          </cell>
          <cell r="F6515" t="str">
            <v>R</v>
          </cell>
          <cell r="G6515" t="str">
            <v>LC</v>
          </cell>
          <cell r="Q6515" t="str">
            <v>Y</v>
          </cell>
        </row>
        <row r="6516">
          <cell r="C6516" t="str">
            <v>Green-backed Whistler</v>
          </cell>
          <cell r="D6516" t="str">
            <v>Pachycephala albiventris</v>
          </cell>
          <cell r="E6516" t="str">
            <v>(Ogilvie-Grant, 1894)</v>
          </cell>
          <cell r="F6516" t="str">
            <v>R</v>
          </cell>
          <cell r="G6516" t="str">
            <v>LC</v>
          </cell>
          <cell r="Q6516" t="str">
            <v>Y</v>
          </cell>
        </row>
        <row r="6517">
          <cell r="C6517" t="str">
            <v>White-vented Whistler</v>
          </cell>
          <cell r="D6517" t="str">
            <v>Pachycephala homeyeri</v>
          </cell>
          <cell r="E6517" t="str">
            <v>(Blasius, 1890)</v>
          </cell>
          <cell r="F6517" t="str">
            <v>R</v>
          </cell>
          <cell r="G6517" t="str">
            <v>LC</v>
          </cell>
          <cell r="Q6517" t="str">
            <v>Y</v>
          </cell>
        </row>
        <row r="6518">
          <cell r="C6518" t="str">
            <v>Island Whistler</v>
          </cell>
          <cell r="D6518" t="str">
            <v>Pachycephala phaionota</v>
          </cell>
          <cell r="E6518" t="str">
            <v>(Bonaparte, 1850)</v>
          </cell>
          <cell r="F6518" t="str">
            <v>R</v>
          </cell>
          <cell r="G6518" t="str">
            <v>LC</v>
          </cell>
          <cell r="Q6518" t="str">
            <v>Y</v>
          </cell>
          <cell r="V6518" t="str">
            <v>Pachycephala phaionotus (10)</v>
          </cell>
          <cell r="X6518" t="str">
            <v>Gender agreement of species name follows David and Gosselin (2002a).</v>
          </cell>
        </row>
        <row r="6519">
          <cell r="C6519" t="str">
            <v>Rusty Whistler</v>
          </cell>
          <cell r="D6519" t="str">
            <v>Pachycephala hyperythra</v>
          </cell>
          <cell r="E6519" t="str">
            <v>Salvadori, 1875</v>
          </cell>
          <cell r="F6519" t="str">
            <v>R</v>
          </cell>
          <cell r="G6519" t="str">
            <v>LC</v>
          </cell>
          <cell r="Q6519" t="str">
            <v>Y</v>
          </cell>
        </row>
        <row r="6520">
          <cell r="C6520" t="str">
            <v>Brown-backed Whistler</v>
          </cell>
          <cell r="D6520" t="str">
            <v>Pachycephala modesta</v>
          </cell>
          <cell r="E6520" t="str">
            <v>(De Vis, 1894)</v>
          </cell>
          <cell r="F6520" t="str">
            <v>R</v>
          </cell>
          <cell r="G6520" t="str">
            <v>LC</v>
          </cell>
          <cell r="Q6520" t="str">
            <v>Y</v>
          </cell>
        </row>
        <row r="6521">
          <cell r="C6521" t="str">
            <v>Bornean Whistler</v>
          </cell>
          <cell r="D6521" t="str">
            <v>Pachycephala hypoxantha</v>
          </cell>
          <cell r="E6521" t="str">
            <v>(Sharpe, 1887)</v>
          </cell>
          <cell r="F6521" t="str">
            <v>R</v>
          </cell>
          <cell r="G6521" t="str">
            <v>LC</v>
          </cell>
          <cell r="Q6521" t="str">
            <v>Y</v>
          </cell>
        </row>
        <row r="6522">
          <cell r="C6522" t="str">
            <v>Sulphur-bellied Whistler</v>
          </cell>
          <cell r="D6522" t="str">
            <v>Pachycephala sulfuriventer</v>
          </cell>
          <cell r="E6522" t="str">
            <v>(Walden, 1872)</v>
          </cell>
          <cell r="F6522" t="str">
            <v>R</v>
          </cell>
          <cell r="G6522" t="str">
            <v>LC</v>
          </cell>
          <cell r="Q6522" t="str">
            <v>Y</v>
          </cell>
          <cell r="W6522" t="str">
            <v>Sulphur-vented Whistler (15)</v>
          </cell>
        </row>
        <row r="6523">
          <cell r="C6523" t="str">
            <v>Yellow-bellied Whistler</v>
          </cell>
          <cell r="D6523" t="str">
            <v>Pachycephala philippinensis</v>
          </cell>
          <cell r="E6523" t="str">
            <v>(Walkden, 1872)</v>
          </cell>
          <cell r="F6523" t="str">
            <v>R</v>
          </cell>
          <cell r="G6523" t="str">
            <v>LC</v>
          </cell>
          <cell r="Q6523" t="str">
            <v>Y</v>
          </cell>
        </row>
        <row r="6524">
          <cell r="C6524" t="str">
            <v>Vogelkop Whistler</v>
          </cell>
          <cell r="D6524" t="str">
            <v>Pachycephala meyeri</v>
          </cell>
          <cell r="E6524" t="str">
            <v>Salvadori, 1890</v>
          </cell>
          <cell r="F6524" t="str">
            <v>R</v>
          </cell>
          <cell r="G6524" t="str">
            <v>LC</v>
          </cell>
          <cell r="Q6524" t="str">
            <v>Y</v>
          </cell>
        </row>
        <row r="6525">
          <cell r="D6525" t="str">
            <v>Pachycephala griseiceps</v>
          </cell>
          <cell r="E6525" t="str">
            <v>Gray, 1858</v>
          </cell>
          <cell r="F6525" t="str">
            <v>NR</v>
          </cell>
          <cell r="G6525" t="str">
            <v>NR</v>
          </cell>
          <cell r="Q6525" t="str">
            <v>Y</v>
          </cell>
          <cell r="X6525" t="str">
            <v>Pachycephala simplex and P. griseiceps (Sibley and Monroe 1990, 1993) have been lumped into P. simplex following Christidis and Boles (1994).</v>
          </cell>
        </row>
        <row r="6526">
          <cell r="D6526" t="str">
            <v>Pachycephala simplex</v>
          </cell>
          <cell r="E6526" t="str">
            <v>Gould, 1843</v>
          </cell>
          <cell r="F6526" t="str">
            <v>NR</v>
          </cell>
          <cell r="G6526" t="str">
            <v>NR</v>
          </cell>
          <cell r="Q6526" t="str">
            <v>Y</v>
          </cell>
          <cell r="X6526" t="str">
            <v>Pachycephala simplex and P. griseiceps (Sibley and Monroe 1990, 1993) have been lumped into P. simplex following Christidis and Boles (1994).</v>
          </cell>
        </row>
        <row r="6527">
          <cell r="C6527" t="str">
            <v>Grey Whistler</v>
          </cell>
          <cell r="D6527" t="str">
            <v>Pachycephala simplex</v>
          </cell>
          <cell r="E6527" t="str">
            <v>Gould, 1843</v>
          </cell>
          <cell r="F6527" t="str">
            <v>R</v>
          </cell>
          <cell r="G6527" t="str">
            <v>LC</v>
          </cell>
          <cell r="L6527" t="str">
            <v>Y</v>
          </cell>
          <cell r="X6527" t="str">
            <v>Pachycephala simplex and P. griseiceps (Sibley and Monroe 1990, 1993) have been lumped into P. simplex following Christidis and Boles (1994).</v>
          </cell>
        </row>
        <row r="6528">
          <cell r="C6528" t="str">
            <v>Fawn-breasted Whistler</v>
          </cell>
          <cell r="D6528" t="str">
            <v>Pachycephala orpheus</v>
          </cell>
          <cell r="E6528" t="str">
            <v>Jardine, 1849</v>
          </cell>
          <cell r="F6528" t="str">
            <v>R</v>
          </cell>
          <cell r="G6528" t="str">
            <v>LC</v>
          </cell>
          <cell r="Q6528" t="str">
            <v>Y</v>
          </cell>
        </row>
        <row r="6529">
          <cell r="C6529" t="str">
            <v>Golden Whistler</v>
          </cell>
          <cell r="D6529" t="str">
            <v>Pachycephala pectoralis</v>
          </cell>
          <cell r="E6529" t="str">
            <v>(Latham, 1801)</v>
          </cell>
          <cell r="F6529" t="str">
            <v>R</v>
          </cell>
          <cell r="G6529" t="str">
            <v>LC</v>
          </cell>
          <cell r="L6529" t="str">
            <v>Y</v>
          </cell>
          <cell r="Q6529" t="str">
            <v>Y</v>
          </cell>
          <cell r="W6529" t="str">
            <v>Australian Golden Whistler (15)</v>
          </cell>
        </row>
        <row r="6530">
          <cell r="C6530" t="str">
            <v>Sclater's Whistler</v>
          </cell>
          <cell r="D6530" t="str">
            <v>Pachycephala soror</v>
          </cell>
          <cell r="E6530" t="str">
            <v>Sclater, 1874</v>
          </cell>
          <cell r="F6530" t="str">
            <v>R</v>
          </cell>
          <cell r="G6530" t="str">
            <v>LC</v>
          </cell>
          <cell r="Q6530" t="str">
            <v>Y</v>
          </cell>
        </row>
        <row r="6531">
          <cell r="C6531" t="str">
            <v>Lorentz's Whistler</v>
          </cell>
          <cell r="D6531" t="str">
            <v>Pachycephala lorentzi</v>
          </cell>
          <cell r="E6531" t="str">
            <v>Mayr, 1931</v>
          </cell>
          <cell r="F6531" t="str">
            <v>R</v>
          </cell>
          <cell r="G6531" t="str">
            <v>LC</v>
          </cell>
          <cell r="Q6531" t="str">
            <v>Y</v>
          </cell>
        </row>
        <row r="6532">
          <cell r="C6532" t="str">
            <v>Black-tailed Whistler</v>
          </cell>
          <cell r="D6532" t="str">
            <v>Pachycephala melanura</v>
          </cell>
          <cell r="E6532" t="str">
            <v>Gould, 1843</v>
          </cell>
          <cell r="F6532" t="str">
            <v>R</v>
          </cell>
          <cell r="G6532" t="str">
            <v>LC</v>
          </cell>
          <cell r="L6532" t="str">
            <v>Y</v>
          </cell>
          <cell r="Q6532" t="str">
            <v>Y</v>
          </cell>
          <cell r="W6532" t="str">
            <v>Mangrove Golden Whistler (5); Mangrove Golden Whistler (15)</v>
          </cell>
        </row>
        <row r="6533">
          <cell r="C6533" t="str">
            <v>New Caledonian Whistler</v>
          </cell>
          <cell r="D6533" t="str">
            <v>Pachycephala caledonica</v>
          </cell>
          <cell r="E6533" t="str">
            <v>(Gmelin, 1788)</v>
          </cell>
          <cell r="F6533" t="str">
            <v>R</v>
          </cell>
          <cell r="G6533" t="str">
            <v>LC</v>
          </cell>
          <cell r="Q6533" t="str">
            <v>Y</v>
          </cell>
          <cell r="W6533" t="str">
            <v>Melanesian Whistler (15)</v>
          </cell>
        </row>
        <row r="6534">
          <cell r="C6534" t="str">
            <v>Samoan Whistler</v>
          </cell>
          <cell r="D6534" t="str">
            <v>Pachycephala flavifrons</v>
          </cell>
          <cell r="E6534" t="str">
            <v>(Peale, 1848)</v>
          </cell>
          <cell r="F6534" t="str">
            <v>R</v>
          </cell>
          <cell r="G6534" t="str">
            <v>LC</v>
          </cell>
          <cell r="Q6534" t="str">
            <v>Y</v>
          </cell>
        </row>
        <row r="6535">
          <cell r="C6535" t="str">
            <v>Tongan Whistler</v>
          </cell>
          <cell r="D6535" t="str">
            <v>Pachycephala jacquinoti</v>
          </cell>
          <cell r="E6535" t="str">
            <v>Bonaparte, 1850</v>
          </cell>
          <cell r="F6535" t="str">
            <v>R</v>
          </cell>
          <cell r="G6535" t="str">
            <v>NT</v>
          </cell>
          <cell r="Q6535" t="str">
            <v>Y</v>
          </cell>
        </row>
        <row r="6536">
          <cell r="C6536" t="str">
            <v>Regent Whistler</v>
          </cell>
          <cell r="D6536" t="str">
            <v>Pachycephala schlegelii</v>
          </cell>
          <cell r="E6536" t="str">
            <v>Schlegel, 1871</v>
          </cell>
          <cell r="F6536" t="str">
            <v>R</v>
          </cell>
          <cell r="G6536" t="str">
            <v>LC</v>
          </cell>
          <cell r="Q6536" t="str">
            <v>Y</v>
          </cell>
        </row>
        <row r="6537">
          <cell r="C6537" t="str">
            <v>Bare-throated Whistler</v>
          </cell>
          <cell r="D6537" t="str">
            <v>Pachycephala nudigula</v>
          </cell>
          <cell r="E6537" t="str">
            <v>Hartert, 1897</v>
          </cell>
          <cell r="F6537" t="str">
            <v>R</v>
          </cell>
          <cell r="G6537" t="str">
            <v>LC</v>
          </cell>
          <cell r="Q6537" t="str">
            <v>Y</v>
          </cell>
        </row>
        <row r="6538">
          <cell r="C6538" t="str">
            <v>Hooded Whistler</v>
          </cell>
          <cell r="D6538" t="str">
            <v>Pachycephala implicata</v>
          </cell>
          <cell r="E6538" t="str">
            <v>Hartert, 1929</v>
          </cell>
          <cell r="F6538" t="str">
            <v>R</v>
          </cell>
          <cell r="G6538" t="str">
            <v>LC</v>
          </cell>
          <cell r="Q6538" t="str">
            <v>Y</v>
          </cell>
        </row>
        <row r="6539">
          <cell r="C6539" t="str">
            <v>Golden-backed Whistler</v>
          </cell>
          <cell r="D6539" t="str">
            <v>Pachycephala aurea</v>
          </cell>
          <cell r="E6539" t="str">
            <v>Reichenow, 1899</v>
          </cell>
          <cell r="F6539" t="str">
            <v>R</v>
          </cell>
          <cell r="G6539" t="str">
            <v>LC</v>
          </cell>
          <cell r="Q6539" t="str">
            <v>Y</v>
          </cell>
        </row>
        <row r="6540">
          <cell r="C6540" t="str">
            <v>Drab Whistler</v>
          </cell>
          <cell r="D6540" t="str">
            <v>Pachycephala griseonota</v>
          </cell>
          <cell r="E6540" t="str">
            <v>Gray, 1862</v>
          </cell>
          <cell r="F6540" t="str">
            <v>R</v>
          </cell>
          <cell r="G6540" t="str">
            <v>LC</v>
          </cell>
          <cell r="Q6540" t="str">
            <v>Y</v>
          </cell>
        </row>
        <row r="6541">
          <cell r="C6541" t="str">
            <v>Wallacean Whistler</v>
          </cell>
          <cell r="D6541" t="str">
            <v>Pachycephala arctitorquis</v>
          </cell>
          <cell r="E6541" t="str">
            <v>Sclater, 1883</v>
          </cell>
          <cell r="F6541" t="str">
            <v>R</v>
          </cell>
          <cell r="G6541" t="str">
            <v>LC</v>
          </cell>
          <cell r="Q6541" t="str">
            <v>Y</v>
          </cell>
        </row>
        <row r="6542">
          <cell r="C6542" t="str">
            <v>Black-headed Whistler</v>
          </cell>
          <cell r="D6542" t="str">
            <v>Pachycephala monacha</v>
          </cell>
          <cell r="E6542" t="str">
            <v>Gray, 1858</v>
          </cell>
          <cell r="F6542" t="str">
            <v>R</v>
          </cell>
          <cell r="G6542" t="str">
            <v>LC</v>
          </cell>
          <cell r="Q6542" t="str">
            <v>Y</v>
          </cell>
        </row>
        <row r="6543">
          <cell r="C6543" t="str">
            <v>White-bellied Whistler</v>
          </cell>
          <cell r="D6543" t="str">
            <v>Pachycephala leucogastra</v>
          </cell>
          <cell r="E6543" t="str">
            <v>Salvadori &amp; D'Albertis, 1875</v>
          </cell>
          <cell r="F6543" t="str">
            <v>R</v>
          </cell>
          <cell r="G6543" t="str">
            <v>LC</v>
          </cell>
          <cell r="Q6543" t="str">
            <v>Y</v>
          </cell>
        </row>
        <row r="6544">
          <cell r="C6544" t="str">
            <v>Rufous Whistler</v>
          </cell>
          <cell r="D6544" t="str">
            <v>Pachycephala rufiventris</v>
          </cell>
          <cell r="E6544" t="str">
            <v>(Latham, 1801)</v>
          </cell>
          <cell r="F6544" t="str">
            <v>R</v>
          </cell>
          <cell r="G6544" t="str">
            <v>LC</v>
          </cell>
          <cell r="L6544" t="str">
            <v>Y</v>
          </cell>
          <cell r="Q6544" t="str">
            <v>Y</v>
          </cell>
        </row>
        <row r="6545">
          <cell r="C6545" t="str">
            <v>White-breasted Whistler</v>
          </cell>
          <cell r="D6545" t="str">
            <v>Pachycephala lanioides</v>
          </cell>
          <cell r="E6545" t="str">
            <v>Gould, 1840</v>
          </cell>
          <cell r="F6545" t="str">
            <v>R</v>
          </cell>
          <cell r="G6545" t="str">
            <v>LC</v>
          </cell>
          <cell r="L6545" t="str">
            <v>Y</v>
          </cell>
          <cell r="Q6545" t="str">
            <v>Y</v>
          </cell>
        </row>
        <row r="6546">
          <cell r="C6546" t="str">
            <v>Yellow-billed Shrike</v>
          </cell>
          <cell r="D6546" t="str">
            <v>Corvinella corvina</v>
          </cell>
          <cell r="E6546" t="str">
            <v>(Shaw, 1809)</v>
          </cell>
          <cell r="F6546" t="str">
            <v>R</v>
          </cell>
          <cell r="G6546" t="str">
            <v>LC</v>
          </cell>
          <cell r="N6546" t="str">
            <v>Y</v>
          </cell>
          <cell r="Q6546" t="str">
            <v>Y</v>
          </cell>
        </row>
        <row r="6547">
          <cell r="C6547" t="str">
            <v>Magpie Shrike</v>
          </cell>
          <cell r="D6547" t="str">
            <v>Urolestes melanoleucus</v>
          </cell>
          <cell r="E6547" t="str">
            <v>(Jardine, 1831)</v>
          </cell>
          <cell r="F6547" t="str">
            <v>R</v>
          </cell>
          <cell r="G6547" t="str">
            <v>LC</v>
          </cell>
          <cell r="N6547" t="str">
            <v>Y</v>
          </cell>
          <cell r="Q6547" t="str">
            <v>Y</v>
          </cell>
          <cell r="V6547" t="str">
            <v>Corvinella melanoleuca (10)</v>
          </cell>
        </row>
        <row r="6548">
          <cell r="C6548" t="str">
            <v>White-rumped Shrike</v>
          </cell>
          <cell r="D6548" t="str">
            <v>Eurocephalus rueppelli</v>
          </cell>
          <cell r="E6548" t="str">
            <v>Bonaparte, 1853</v>
          </cell>
          <cell r="F6548" t="str">
            <v>R</v>
          </cell>
          <cell r="G6548" t="str">
            <v>LC</v>
          </cell>
          <cell r="N6548" t="str">
            <v>Y</v>
          </cell>
          <cell r="Q6548" t="str">
            <v>Y</v>
          </cell>
          <cell r="W6548" t="str">
            <v>Northern White-crowned Shrike (7); Northern White-crowned Shrike (15)</v>
          </cell>
        </row>
        <row r="6549">
          <cell r="C6549" t="str">
            <v>White-crowned Shrike</v>
          </cell>
          <cell r="D6549" t="str">
            <v>Eurocephalus anguitimens</v>
          </cell>
          <cell r="E6549" t="str">
            <v>Smith, 1836</v>
          </cell>
          <cell r="F6549" t="str">
            <v>R</v>
          </cell>
          <cell r="G6549" t="str">
            <v>LC</v>
          </cell>
          <cell r="N6549" t="str">
            <v>Y</v>
          </cell>
          <cell r="Q6549" t="str">
            <v>Y</v>
          </cell>
          <cell r="W6549" t="str">
            <v>Southern White-crowned Shrike (7); Southern White-crowned Shrike (15)</v>
          </cell>
        </row>
        <row r="6550">
          <cell r="C6550" t="str">
            <v>Tiger Shrike</v>
          </cell>
          <cell r="D6550" t="str">
            <v>Lanius tigrinus</v>
          </cell>
          <cell r="E6550" t="str">
            <v>Drapiez, 1828</v>
          </cell>
          <cell r="F6550" t="str">
            <v>R</v>
          </cell>
          <cell r="G6550" t="str">
            <v>LC</v>
          </cell>
          <cell r="L6550" t="str">
            <v>Y</v>
          </cell>
          <cell r="Q6550" t="str">
            <v>Y</v>
          </cell>
        </row>
        <row r="6551">
          <cell r="C6551" t="str">
            <v>Bull-headed Shrike</v>
          </cell>
          <cell r="D6551" t="str">
            <v>Lanius bucephalus</v>
          </cell>
          <cell r="E6551" t="str">
            <v>Temminck &amp; Schlegel, 1847</v>
          </cell>
          <cell r="F6551" t="str">
            <v>R</v>
          </cell>
          <cell r="G6551" t="str">
            <v>LC</v>
          </cell>
          <cell r="Q6551" t="str">
            <v>Y</v>
          </cell>
        </row>
        <row r="6552">
          <cell r="C6552" t="str">
            <v>Red-backed Shrike</v>
          </cell>
          <cell r="D6552" t="str">
            <v>Lanius collurio</v>
          </cell>
          <cell r="E6552" t="str">
            <v>Linnaeus, 1758</v>
          </cell>
          <cell r="F6552" t="str">
            <v>R</v>
          </cell>
          <cell r="G6552" t="str">
            <v>LC</v>
          </cell>
          <cell r="H6552" t="str">
            <v>Y</v>
          </cell>
          <cell r="M6552" t="str">
            <v>Y</v>
          </cell>
          <cell r="N6552" t="str">
            <v>Y</v>
          </cell>
          <cell r="Q6552" t="str">
            <v>Y</v>
          </cell>
        </row>
        <row r="6553">
          <cell r="C6553" t="str">
            <v>Rufous-tailed Shrike</v>
          </cell>
          <cell r="D6553" t="str">
            <v>Lanius isabellinus</v>
          </cell>
          <cell r="E6553" t="str">
            <v>Ehrenberg, 1833</v>
          </cell>
          <cell r="F6553" t="str">
            <v>R</v>
          </cell>
          <cell r="G6553" t="str">
            <v>LC</v>
          </cell>
          <cell r="H6553" t="str">
            <v>Y</v>
          </cell>
          <cell r="M6553" t="str">
            <v>Y</v>
          </cell>
          <cell r="N6553" t="str">
            <v>Y</v>
          </cell>
          <cell r="Q6553" t="str">
            <v>Y</v>
          </cell>
          <cell r="W6553" t="str">
            <v>Isabelline Shrike (1); Isabelline Shrike (6); Red-tailed Shrike (7); Isabelline Shrike (15)</v>
          </cell>
        </row>
        <row r="6554">
          <cell r="C6554" t="str">
            <v>Brown Shrike</v>
          </cell>
          <cell r="D6554" t="str">
            <v>Lanius cristatus</v>
          </cell>
          <cell r="E6554" t="str">
            <v>Linnaeus, 1758</v>
          </cell>
          <cell r="F6554" t="str">
            <v>R</v>
          </cell>
          <cell r="G6554" t="str">
            <v>LC</v>
          </cell>
          <cell r="H6554" t="str">
            <v>Y</v>
          </cell>
          <cell r="I6554" t="str">
            <v>Y</v>
          </cell>
          <cell r="L6554" t="str">
            <v>Y</v>
          </cell>
          <cell r="M6554" t="str">
            <v>Y</v>
          </cell>
          <cell r="Q6554" t="str">
            <v>Y</v>
          </cell>
        </row>
        <row r="6555">
          <cell r="C6555" t="str">
            <v>Burmese Shrike</v>
          </cell>
          <cell r="D6555" t="str">
            <v>Lanius collurioides</v>
          </cell>
          <cell r="E6555" t="str">
            <v>Lesson, 1834</v>
          </cell>
          <cell r="F6555" t="str">
            <v>R</v>
          </cell>
          <cell r="G6555" t="str">
            <v>LC</v>
          </cell>
          <cell r="Q6555" t="str">
            <v>Y</v>
          </cell>
        </row>
        <row r="6556">
          <cell r="C6556" t="str">
            <v>Emin's Shrike</v>
          </cell>
          <cell r="D6556" t="str">
            <v>Lanius gubernator</v>
          </cell>
          <cell r="E6556" t="str">
            <v>Hartlaub, 1882</v>
          </cell>
          <cell r="F6556" t="str">
            <v>R</v>
          </cell>
          <cell r="G6556" t="str">
            <v>LC</v>
          </cell>
          <cell r="N6556" t="str">
            <v>Y</v>
          </cell>
          <cell r="Q6556" t="str">
            <v>Y</v>
          </cell>
        </row>
        <row r="6557">
          <cell r="C6557" t="str">
            <v>Souza's Shrike</v>
          </cell>
          <cell r="D6557" t="str">
            <v>Lanius souzae</v>
          </cell>
          <cell r="E6557" t="str">
            <v>Barboza du Bocage, 1878</v>
          </cell>
          <cell r="F6557" t="str">
            <v>R</v>
          </cell>
          <cell r="G6557" t="str">
            <v>LC</v>
          </cell>
          <cell r="N6557" t="str">
            <v>Y</v>
          </cell>
          <cell r="Q6557" t="str">
            <v>Y</v>
          </cell>
          <cell r="W6557" t="str">
            <v>Sousa's Shrike (7)</v>
          </cell>
        </row>
        <row r="6558">
          <cell r="C6558" t="str">
            <v>Bay-backed Shrike</v>
          </cell>
          <cell r="D6558" t="str">
            <v>Lanius vittatus</v>
          </cell>
          <cell r="E6558" t="str">
            <v>Valenciennes, 1826</v>
          </cell>
          <cell r="F6558" t="str">
            <v>R</v>
          </cell>
          <cell r="G6558" t="str">
            <v>LC</v>
          </cell>
          <cell r="Q6558" t="str">
            <v>Y</v>
          </cell>
        </row>
        <row r="6559">
          <cell r="C6559" t="str">
            <v>Long-tailed Shrike</v>
          </cell>
          <cell r="D6559" t="str">
            <v>Lanius schach</v>
          </cell>
          <cell r="E6559" t="str">
            <v>Linnaeus, 1758</v>
          </cell>
          <cell r="F6559" t="str">
            <v>R</v>
          </cell>
          <cell r="G6559" t="str">
            <v>LC</v>
          </cell>
          <cell r="H6559" t="str">
            <v>Y</v>
          </cell>
          <cell r="M6559" t="str">
            <v>Y</v>
          </cell>
          <cell r="Q6559" t="str">
            <v>Y</v>
          </cell>
        </row>
        <row r="6560">
          <cell r="C6560" t="str">
            <v>Grey-backed Shrike</v>
          </cell>
          <cell r="D6560" t="str">
            <v>Lanius tephronotus</v>
          </cell>
          <cell r="E6560" t="str">
            <v>(Vigors, 1831)</v>
          </cell>
          <cell r="F6560" t="str">
            <v>R</v>
          </cell>
          <cell r="G6560" t="str">
            <v>LC</v>
          </cell>
          <cell r="Q6560" t="str">
            <v>Y</v>
          </cell>
        </row>
        <row r="6561">
          <cell r="C6561" t="str">
            <v>Mountain Shrike</v>
          </cell>
          <cell r="D6561" t="str">
            <v>Lanius validirostris</v>
          </cell>
          <cell r="E6561" t="str">
            <v>Ogilvie-Grant, 1894</v>
          </cell>
          <cell r="F6561" t="str">
            <v>R</v>
          </cell>
          <cell r="G6561" t="str">
            <v>NT</v>
          </cell>
          <cell r="Q6561" t="str">
            <v>Y</v>
          </cell>
        </row>
        <row r="6562">
          <cell r="C6562" t="str">
            <v>Lesser Grey Shrike</v>
          </cell>
          <cell r="D6562" t="str">
            <v>Lanius minor</v>
          </cell>
          <cell r="E6562" t="str">
            <v>Gmelin, 1788</v>
          </cell>
          <cell r="F6562" t="str">
            <v>R</v>
          </cell>
          <cell r="G6562" t="str">
            <v>LC</v>
          </cell>
          <cell r="H6562" t="str">
            <v>Y</v>
          </cell>
          <cell r="M6562" t="str">
            <v>Y</v>
          </cell>
          <cell r="N6562" t="str">
            <v>Y</v>
          </cell>
          <cell r="Q6562" t="str">
            <v>Y</v>
          </cell>
        </row>
        <row r="6563">
          <cell r="C6563" t="str">
            <v>Loggerhead Shrike</v>
          </cell>
          <cell r="D6563" t="str">
            <v>Lanius ludovicianus</v>
          </cell>
          <cell r="E6563" t="str">
            <v>Linnaeus, 1766</v>
          </cell>
          <cell r="F6563" t="str">
            <v>R</v>
          </cell>
          <cell r="G6563" t="str">
            <v>LC</v>
          </cell>
          <cell r="I6563" t="str">
            <v>Y</v>
          </cell>
          <cell r="Q6563" t="str">
            <v>Y</v>
          </cell>
          <cell r="R6563" t="str">
            <v>Y</v>
          </cell>
        </row>
        <row r="6564">
          <cell r="C6564" t="str">
            <v>Great Grey Shrike</v>
          </cell>
          <cell r="D6564" t="str">
            <v>Lanius excubitor</v>
          </cell>
          <cell r="E6564" t="str">
            <v>Linnaeus, 1758</v>
          </cell>
          <cell r="F6564" t="str">
            <v>R</v>
          </cell>
          <cell r="G6564" t="str">
            <v>LC</v>
          </cell>
          <cell r="I6564" t="str">
            <v>Y</v>
          </cell>
          <cell r="M6564" t="str">
            <v>Y</v>
          </cell>
          <cell r="N6564" t="str">
            <v>Y</v>
          </cell>
          <cell r="Q6564" t="str">
            <v>Y</v>
          </cell>
          <cell r="W6564" t="str">
            <v>Northern Shrike (2); Northern Shrike (10)</v>
          </cell>
          <cell r="X6564" t="str">
            <v>Lanius excubitor (Sibley and Monroe 1990, 1993) was split into L. excubitor, 'Northern Grey Shrike' and L. meridionalis, 'Southern Grey Shrike' (including pallidirostris), by AERC TAC (2003) (Sanster et al. 2002), but this treatment is not followed by the BirdLife Taxonomic Working Group pending further clarification of the relationships between each of them and also other members of the meridionalis group (sensu Lefranc and other authorities).</v>
          </cell>
        </row>
        <row r="6565">
          <cell r="D6565" t="str">
            <v>Lanius excubitor</v>
          </cell>
          <cell r="E6565" t="str">
            <v>Linnaeus, 1758</v>
          </cell>
          <cell r="F6565" t="str">
            <v>NR</v>
          </cell>
          <cell r="G6565" t="str">
            <v>NR</v>
          </cell>
          <cell r="H6565" t="str">
            <v>Y</v>
          </cell>
          <cell r="X6565" t="str">
            <v>Lanius excubitor (Sibley and Monroe 1990, 1993) was split into L. excubitor, 'Northern Grey Shrike' and L. meridionalis, 'Southern Grey Shrike' (including pallidirostris), by AERC TAC (2003) (Sanster et al. 2002), but this treatment is not followed by the BirdLife Taxonomic Working Group pending further clarification of the relationships between each of them and also other members of the meridionalis group (sensu Lefranc and other authorities).</v>
          </cell>
        </row>
        <row r="6566">
          <cell r="D6566" t="str">
            <v>Lanius meridionalis</v>
          </cell>
          <cell r="E6566" t="str">
            <v>Temminck, 1820</v>
          </cell>
          <cell r="F6566" t="str">
            <v>NR</v>
          </cell>
          <cell r="G6566" t="str">
            <v>NR</v>
          </cell>
          <cell r="H6566" t="str">
            <v>Y</v>
          </cell>
          <cell r="X6566" t="str">
            <v>Lanius excubitor (Sibley and Monroe 1990, 1993) was split into L. excubitor, 'Northern Grey Shrike' and L. meridionalis, 'Southern Grey Shrike' (including pallidirostris), by AERC TAC (2003) (Sanster et al. 2002), but this treatment is not followed by the BirdLife Taxonomic Working Group pending further clarification of the relationships between each of them and also other members of the meridionalis group (sensu Lefranc and other authorities).</v>
          </cell>
        </row>
        <row r="6567">
          <cell r="C6567" t="str">
            <v>Steppe Grey Shrike</v>
          </cell>
          <cell r="D6567" t="str">
            <v>Lanius pallidirostris</v>
          </cell>
          <cell r="E6567" t="str">
            <v>Cassin, 1852</v>
          </cell>
          <cell r="F6567" t="str">
            <v>UR</v>
          </cell>
          <cell r="G6567" t="str">
            <v>UR</v>
          </cell>
          <cell r="T6567" t="str">
            <v>Y</v>
          </cell>
          <cell r="U6567" t="str">
            <v>Lefranc (1997)</v>
          </cell>
        </row>
        <row r="6568">
          <cell r="C6568" t="str">
            <v>Chinese Grey Shrike</v>
          </cell>
          <cell r="D6568" t="str">
            <v>Lanius sphenocercus</v>
          </cell>
          <cell r="E6568" t="str">
            <v>Cabanis, 1873</v>
          </cell>
          <cell r="F6568" t="str">
            <v>R</v>
          </cell>
          <cell r="G6568" t="str">
            <v>LC</v>
          </cell>
          <cell r="Q6568" t="str">
            <v>Y</v>
          </cell>
        </row>
        <row r="6569">
          <cell r="C6569" t="str">
            <v>Grey-backed Fiscal</v>
          </cell>
          <cell r="D6569" t="str">
            <v>Lanius excubitoroides</v>
          </cell>
          <cell r="E6569" t="str">
            <v>Prévost &amp; Des Murs, 1847</v>
          </cell>
          <cell r="F6569" t="str">
            <v>R</v>
          </cell>
          <cell r="G6569" t="str">
            <v>LC</v>
          </cell>
          <cell r="H6569" t="str">
            <v>Y</v>
          </cell>
          <cell r="N6569" t="str">
            <v>Y</v>
          </cell>
          <cell r="Q6569" t="str">
            <v>Y</v>
          </cell>
        </row>
        <row r="6570">
          <cell r="C6570" t="str">
            <v>Long-tailed Fiscal</v>
          </cell>
          <cell r="D6570" t="str">
            <v>Lanius cabanisi</v>
          </cell>
          <cell r="E6570" t="str">
            <v>Hartert, 1906</v>
          </cell>
          <cell r="F6570" t="str">
            <v>R</v>
          </cell>
          <cell r="G6570" t="str">
            <v>LC</v>
          </cell>
          <cell r="N6570" t="str">
            <v>Y</v>
          </cell>
          <cell r="Q6570" t="str">
            <v>Y</v>
          </cell>
        </row>
        <row r="6571">
          <cell r="C6571" t="str">
            <v>Taita Fiscal</v>
          </cell>
          <cell r="D6571" t="str">
            <v>Lanius dorsalis</v>
          </cell>
          <cell r="E6571" t="str">
            <v>Cabanis, 1878</v>
          </cell>
          <cell r="F6571" t="str">
            <v>R</v>
          </cell>
          <cell r="G6571" t="str">
            <v>LC</v>
          </cell>
          <cell r="N6571" t="str">
            <v>Y</v>
          </cell>
          <cell r="Q6571" t="str">
            <v>Y</v>
          </cell>
          <cell r="W6571" t="str">
            <v>Teita Fiscal (10)</v>
          </cell>
        </row>
        <row r="6572">
          <cell r="C6572" t="str">
            <v>Somali Fiscal</v>
          </cell>
          <cell r="D6572" t="str">
            <v>Lanius somalicus</v>
          </cell>
          <cell r="E6572" t="str">
            <v>Hartlaub, 1859</v>
          </cell>
          <cell r="F6572" t="str">
            <v>R</v>
          </cell>
          <cell r="G6572" t="str">
            <v>LC</v>
          </cell>
          <cell r="N6572" t="str">
            <v>Y</v>
          </cell>
          <cell r="Q6572" t="str">
            <v>Y</v>
          </cell>
        </row>
        <row r="6573">
          <cell r="C6573" t="str">
            <v>Mackinnon's Shrike</v>
          </cell>
          <cell r="D6573" t="str">
            <v>Lanius mackinnoni</v>
          </cell>
          <cell r="E6573" t="str">
            <v>Sharpe, 1891</v>
          </cell>
          <cell r="F6573" t="str">
            <v>R</v>
          </cell>
          <cell r="G6573" t="str">
            <v>LC</v>
          </cell>
          <cell r="N6573" t="str">
            <v>Y</v>
          </cell>
          <cell r="Q6573" t="str">
            <v>Y</v>
          </cell>
        </row>
        <row r="6574">
          <cell r="C6574" t="str">
            <v>Common Fiscal</v>
          </cell>
          <cell r="D6574" t="str">
            <v>Lanius collaris</v>
          </cell>
          <cell r="E6574" t="str">
            <v>Linnaeus, 1766</v>
          </cell>
          <cell r="F6574" t="str">
            <v>R</v>
          </cell>
          <cell r="G6574" t="str">
            <v>LC</v>
          </cell>
          <cell r="Q6574" t="str">
            <v>Y</v>
          </cell>
          <cell r="X6574" t="str">
            <v>Lanius collaris and L. marwitzi (Sibley and Monroe 1990, 1993) are retained as separate species contra Dowsett and Forbes-Watson (1993) who include marwitzi as a subspecies of L. collaris.</v>
          </cell>
        </row>
        <row r="6575">
          <cell r="D6575" t="str">
            <v>Lanius collaris</v>
          </cell>
          <cell r="E6575" t="str">
            <v>Linnaeus, 1766</v>
          </cell>
          <cell r="F6575" t="str">
            <v>NR</v>
          </cell>
          <cell r="G6575" t="str">
            <v>NR</v>
          </cell>
          <cell r="N6575" t="str">
            <v>Y</v>
          </cell>
          <cell r="X6575" t="str">
            <v>Lanius collaris and L. marwitzi (Sibley and Monroe 1990, 1993) are retained as separate species contra Dowsett and Forbes-Watson (1993) who include marwitzi as a subspecies of L. collaris.</v>
          </cell>
        </row>
        <row r="6576">
          <cell r="C6576" t="str">
            <v>Uhehe Fiscal</v>
          </cell>
          <cell r="D6576" t="str">
            <v>Lanius marwitzi</v>
          </cell>
          <cell r="E6576" t="str">
            <v>Reichenow, 1901</v>
          </cell>
          <cell r="F6576" t="str">
            <v>R</v>
          </cell>
          <cell r="G6576" t="str">
            <v>LC</v>
          </cell>
          <cell r="Q6576" t="str">
            <v>Y</v>
          </cell>
          <cell r="X6576" t="str">
            <v>Lanius collaris and L. marwitzi (Sibley and Monroe 1990, 1993) are retained as separate species contra Dowsett and Forbes-Watson (1993) who include marwitzi as a subspecies of L. collaris.</v>
          </cell>
        </row>
        <row r="6577">
          <cell r="C6577" t="str">
            <v>Sao Tome Fiscal</v>
          </cell>
          <cell r="D6577" t="str">
            <v>Lanius newtoni</v>
          </cell>
          <cell r="E6577" t="str">
            <v>Barboza du Bocage, 1891</v>
          </cell>
          <cell r="F6577" t="str">
            <v>R</v>
          </cell>
          <cell r="G6577" t="str">
            <v>CR</v>
          </cell>
          <cell r="N6577" t="str">
            <v>Y</v>
          </cell>
          <cell r="Q6577" t="str">
            <v>Y</v>
          </cell>
          <cell r="W6577" t="str">
            <v>São Tomé Fiscal Shrike (7); Newton's Fiscal (10); São Tomé Fiscal (14)</v>
          </cell>
        </row>
        <row r="6578">
          <cell r="C6578" t="str">
            <v>Woodchat Shrike</v>
          </cell>
          <cell r="D6578" t="str">
            <v>Lanius senator</v>
          </cell>
          <cell r="E6578" t="str">
            <v>Linnaeus, 1758</v>
          </cell>
          <cell r="F6578" t="str">
            <v>R</v>
          </cell>
          <cell r="G6578" t="str">
            <v>LC</v>
          </cell>
          <cell r="H6578" t="str">
            <v>Y</v>
          </cell>
          <cell r="M6578" t="str">
            <v>Y</v>
          </cell>
          <cell r="N6578" t="str">
            <v>Y</v>
          </cell>
          <cell r="Q6578" t="str">
            <v>Y</v>
          </cell>
        </row>
        <row r="6579">
          <cell r="C6579" t="str">
            <v>Masked Shrike</v>
          </cell>
          <cell r="D6579" t="str">
            <v>Lanius nubicus</v>
          </cell>
          <cell r="E6579" t="str">
            <v>Lichtenstein, 1823</v>
          </cell>
          <cell r="F6579" t="str">
            <v>R</v>
          </cell>
          <cell r="G6579" t="str">
            <v>LC</v>
          </cell>
          <cell r="H6579" t="str">
            <v>Y</v>
          </cell>
          <cell r="M6579" t="str">
            <v>Y</v>
          </cell>
          <cell r="N6579" t="str">
            <v>Y</v>
          </cell>
          <cell r="Q6579" t="str">
            <v>Y</v>
          </cell>
        </row>
        <row r="6580">
          <cell r="C6580" t="str">
            <v>Rufous-browed Peppershrike</v>
          </cell>
          <cell r="D6580" t="str">
            <v>Cyclarhis gujanensis</v>
          </cell>
          <cell r="E6580" t="str">
            <v>(Gmelin, 1789)</v>
          </cell>
          <cell r="F6580" t="str">
            <v>R</v>
          </cell>
          <cell r="G6580" t="str">
            <v>LC</v>
          </cell>
          <cell r="I6580" t="str">
            <v>Y</v>
          </cell>
          <cell r="P6580" t="str">
            <v>Y</v>
          </cell>
          <cell r="Q6580" t="str">
            <v>Y</v>
          </cell>
          <cell r="R6580" t="str">
            <v>Y</v>
          </cell>
        </row>
        <row r="6581">
          <cell r="C6581" t="str">
            <v>Black-billed Peppershrike</v>
          </cell>
          <cell r="D6581" t="str">
            <v>Cyclarhis nigrirostris</v>
          </cell>
          <cell r="E6581" t="str">
            <v>Lafresnaye, 1842</v>
          </cell>
          <cell r="F6581" t="str">
            <v>R</v>
          </cell>
          <cell r="G6581" t="str">
            <v>LC</v>
          </cell>
          <cell r="P6581" t="str">
            <v>Y</v>
          </cell>
          <cell r="Q6581" t="str">
            <v>Y</v>
          </cell>
          <cell r="R6581" t="str">
            <v>Y</v>
          </cell>
        </row>
        <row r="6582">
          <cell r="C6582" t="str">
            <v>Chestnut-sided Shrike-vireo</v>
          </cell>
          <cell r="D6582" t="str">
            <v>Vireolanius melitophrys</v>
          </cell>
          <cell r="E6582" t="str">
            <v>Bonaparte, 1851</v>
          </cell>
          <cell r="F6582" t="str">
            <v>R</v>
          </cell>
          <cell r="G6582" t="str">
            <v>LC</v>
          </cell>
          <cell r="I6582" t="str">
            <v>Y</v>
          </cell>
          <cell r="Q6582" t="str">
            <v>Y</v>
          </cell>
          <cell r="R6582" t="str">
            <v>Y</v>
          </cell>
        </row>
        <row r="6583">
          <cell r="C6583" t="str">
            <v>Green Shrike-vireo</v>
          </cell>
          <cell r="D6583" t="str">
            <v>Vireolanius pulchellus</v>
          </cell>
          <cell r="E6583" t="str">
            <v>Sclater &amp; Salvin, 1859</v>
          </cell>
          <cell r="F6583" t="str">
            <v>R</v>
          </cell>
          <cell r="G6583" t="str">
            <v>LC</v>
          </cell>
          <cell r="I6583" t="str">
            <v>Y</v>
          </cell>
          <cell r="Q6583" t="str">
            <v>Y</v>
          </cell>
          <cell r="R6583" t="str">
            <v>Y</v>
          </cell>
        </row>
        <row r="6584">
          <cell r="C6584" t="str">
            <v>Yellow-browed Shrike-vireo</v>
          </cell>
          <cell r="D6584" t="str">
            <v>Vireolanius eximius</v>
          </cell>
          <cell r="E6584" t="str">
            <v>Baird, 1866</v>
          </cell>
          <cell r="F6584" t="str">
            <v>R</v>
          </cell>
          <cell r="G6584" t="str">
            <v>LC</v>
          </cell>
          <cell r="I6584" t="str">
            <v>Y</v>
          </cell>
          <cell r="P6584" t="str">
            <v>Y</v>
          </cell>
          <cell r="Q6584" t="str">
            <v>Y</v>
          </cell>
          <cell r="R6584" t="str">
            <v>Y</v>
          </cell>
        </row>
        <row r="6585">
          <cell r="C6585" t="str">
            <v>Slaty-capped Shrike-vireo</v>
          </cell>
          <cell r="D6585" t="str">
            <v>Vireolanius leucotis</v>
          </cell>
          <cell r="E6585" t="str">
            <v>(Swainson, 1837)</v>
          </cell>
          <cell r="F6585" t="str">
            <v>R</v>
          </cell>
          <cell r="G6585" t="str">
            <v>LC</v>
          </cell>
          <cell r="P6585" t="str">
            <v>Y</v>
          </cell>
          <cell r="Q6585" t="str">
            <v>Y</v>
          </cell>
          <cell r="R6585" t="str">
            <v>Y</v>
          </cell>
        </row>
        <row r="6586">
          <cell r="C6586" t="str">
            <v>Slaty Vireo</v>
          </cell>
          <cell r="D6586" t="str">
            <v>Vireo brevipennis</v>
          </cell>
          <cell r="E6586" t="str">
            <v>(Sclater, 1858)</v>
          </cell>
          <cell r="F6586" t="str">
            <v>R</v>
          </cell>
          <cell r="G6586" t="str">
            <v>LC</v>
          </cell>
          <cell r="I6586" t="str">
            <v>Y</v>
          </cell>
          <cell r="Q6586" t="str">
            <v>Y</v>
          </cell>
          <cell r="R6586" t="str">
            <v>Y</v>
          </cell>
        </row>
        <row r="6587">
          <cell r="C6587" t="str">
            <v>Choco Vireo</v>
          </cell>
          <cell r="D6587" t="str">
            <v>Vireo masteri</v>
          </cell>
          <cell r="E6587" t="str">
            <v>Salaman &amp; Stiles, 1996</v>
          </cell>
          <cell r="F6587" t="str">
            <v>R</v>
          </cell>
          <cell r="G6587" t="str">
            <v>EN</v>
          </cell>
          <cell r="P6587" t="str">
            <v>Y</v>
          </cell>
          <cell r="W6587" t="str">
            <v>Chocó Vireo (14)</v>
          </cell>
        </row>
        <row r="6588">
          <cell r="C6588" t="str">
            <v>Bell's Vireo</v>
          </cell>
          <cell r="D6588" t="str">
            <v>Vireo bellii</v>
          </cell>
          <cell r="E6588" t="str">
            <v>Audubon, 1844</v>
          </cell>
          <cell r="F6588" t="str">
            <v>R</v>
          </cell>
          <cell r="G6588" t="str">
            <v>NT</v>
          </cell>
          <cell r="I6588" t="str">
            <v>Y</v>
          </cell>
          <cell r="Q6588" t="str">
            <v>Y</v>
          </cell>
          <cell r="R6588" t="str">
            <v>Y</v>
          </cell>
        </row>
        <row r="6589">
          <cell r="C6589" t="str">
            <v>Black-capped Vireo</v>
          </cell>
          <cell r="D6589" t="str">
            <v>Vireo atricapilla</v>
          </cell>
          <cell r="E6589" t="str">
            <v>Woodhouse, 1852</v>
          </cell>
          <cell r="F6589" t="str">
            <v>R</v>
          </cell>
          <cell r="G6589" t="str">
            <v>VU</v>
          </cell>
          <cell r="I6589" t="str">
            <v>Y</v>
          </cell>
          <cell r="Q6589" t="str">
            <v>Y</v>
          </cell>
          <cell r="R6589" t="str">
            <v>Y</v>
          </cell>
          <cell r="V6589" t="str">
            <v>Vireo atricapillus (10); Vireo atricapillus (11)</v>
          </cell>
          <cell r="X6589" t="str">
            <v>Gender agreement of species name follows David and Gosselin (2002a).</v>
          </cell>
        </row>
        <row r="6590">
          <cell r="C6590" t="str">
            <v>Dwarf Vireo</v>
          </cell>
          <cell r="D6590" t="str">
            <v>Vireo nelsoni</v>
          </cell>
          <cell r="E6590" t="str">
            <v>Bond, 1936</v>
          </cell>
          <cell r="F6590" t="str">
            <v>R</v>
          </cell>
          <cell r="G6590" t="str">
            <v>LC</v>
          </cell>
          <cell r="I6590" t="str">
            <v>Y</v>
          </cell>
          <cell r="Q6590" t="str">
            <v>Y</v>
          </cell>
          <cell r="R6590" t="str">
            <v>Y</v>
          </cell>
        </row>
        <row r="6591">
          <cell r="C6591" t="str">
            <v>Hutton's Vireo</v>
          </cell>
          <cell r="D6591" t="str">
            <v>Vireo huttoni</v>
          </cell>
          <cell r="E6591" t="str">
            <v>Cassin, 1851</v>
          </cell>
          <cell r="F6591" t="str">
            <v>R</v>
          </cell>
          <cell r="G6591" t="str">
            <v>LC</v>
          </cell>
          <cell r="I6591" t="str">
            <v>Y</v>
          </cell>
          <cell r="Q6591" t="str">
            <v>Y</v>
          </cell>
          <cell r="R6591" t="str">
            <v>Y</v>
          </cell>
        </row>
        <row r="6592">
          <cell r="C6592" t="str">
            <v>Yellow-winged Vireo</v>
          </cell>
          <cell r="D6592" t="str">
            <v>Vireo carmioli</v>
          </cell>
          <cell r="E6592" t="str">
            <v>Baird, 1866</v>
          </cell>
          <cell r="F6592" t="str">
            <v>R</v>
          </cell>
          <cell r="G6592" t="str">
            <v>LC</v>
          </cell>
          <cell r="I6592" t="str">
            <v>Y</v>
          </cell>
          <cell r="Q6592" t="str">
            <v>Y</v>
          </cell>
          <cell r="R6592" t="str">
            <v>Y</v>
          </cell>
        </row>
        <row r="6593">
          <cell r="C6593" t="str">
            <v>White-eyed Vireo</v>
          </cell>
          <cell r="D6593" t="str">
            <v>Vireo griseus</v>
          </cell>
          <cell r="E6593" t="str">
            <v>(Boddaert, 1783)</v>
          </cell>
          <cell r="F6593" t="str">
            <v>R</v>
          </cell>
          <cell r="G6593" t="str">
            <v>LC</v>
          </cell>
          <cell r="I6593" t="str">
            <v>Y</v>
          </cell>
          <cell r="Q6593" t="str">
            <v>Y</v>
          </cell>
          <cell r="R6593" t="str">
            <v>Y</v>
          </cell>
        </row>
        <row r="6594">
          <cell r="C6594" t="str">
            <v>Mangrove Vireo</v>
          </cell>
          <cell r="D6594" t="str">
            <v>Vireo pallens</v>
          </cell>
          <cell r="E6594" t="str">
            <v>Salvin, 1863</v>
          </cell>
          <cell r="F6594" t="str">
            <v>R</v>
          </cell>
          <cell r="G6594" t="str">
            <v>LC</v>
          </cell>
          <cell r="I6594" t="str">
            <v>Y</v>
          </cell>
          <cell r="Q6594" t="str">
            <v>Y</v>
          </cell>
          <cell r="R6594" t="str">
            <v>Y</v>
          </cell>
        </row>
        <row r="6595">
          <cell r="C6595" t="str">
            <v>Cozumel Vireo</v>
          </cell>
          <cell r="D6595" t="str">
            <v>Vireo bairdi</v>
          </cell>
          <cell r="E6595" t="str">
            <v>Ridgway, 1885</v>
          </cell>
          <cell r="F6595" t="str">
            <v>R</v>
          </cell>
          <cell r="G6595" t="str">
            <v>LC</v>
          </cell>
          <cell r="I6595" t="str">
            <v>Y</v>
          </cell>
          <cell r="Q6595" t="str">
            <v>Y</v>
          </cell>
          <cell r="R6595" t="str">
            <v>Y</v>
          </cell>
        </row>
        <row r="6596">
          <cell r="C6596" t="str">
            <v>Cuban Vireo</v>
          </cell>
          <cell r="D6596" t="str">
            <v>Vireo gundlachii</v>
          </cell>
          <cell r="E6596" t="str">
            <v>Lembeye, 1850</v>
          </cell>
          <cell r="F6596" t="str">
            <v>R</v>
          </cell>
          <cell r="G6596" t="str">
            <v>LC</v>
          </cell>
          <cell r="I6596" t="str">
            <v>Y</v>
          </cell>
          <cell r="Q6596" t="str">
            <v>Y</v>
          </cell>
          <cell r="R6596" t="str">
            <v>Y</v>
          </cell>
        </row>
        <row r="6597">
          <cell r="C6597" t="str">
            <v>Thick-billed Vireo</v>
          </cell>
          <cell r="D6597" t="str">
            <v>Vireo crassirostris</v>
          </cell>
          <cell r="E6597" t="str">
            <v>(Bryant, 1859)</v>
          </cell>
          <cell r="F6597" t="str">
            <v>R</v>
          </cell>
          <cell r="G6597" t="str">
            <v>LC</v>
          </cell>
          <cell r="I6597" t="str">
            <v>Y</v>
          </cell>
          <cell r="Q6597" t="str">
            <v>Y</v>
          </cell>
          <cell r="R6597" t="str">
            <v>Y</v>
          </cell>
        </row>
        <row r="6598">
          <cell r="C6598" t="str">
            <v>San Andres Vireo</v>
          </cell>
          <cell r="D6598" t="str">
            <v>Vireo caribaeus</v>
          </cell>
          <cell r="E6598" t="str">
            <v>Bond &amp; Meyer de Schauensee, 1942</v>
          </cell>
          <cell r="F6598" t="str">
            <v>R</v>
          </cell>
          <cell r="G6598" t="str">
            <v>VU</v>
          </cell>
          <cell r="I6598" t="str">
            <v>Y</v>
          </cell>
          <cell r="Q6598" t="str">
            <v>Y</v>
          </cell>
          <cell r="R6598" t="str">
            <v>Y</v>
          </cell>
          <cell r="W6598" t="str">
            <v>St. Andrew Vireo (2); St. Andrew Vireo (10); San Andrés Vireo (14)</v>
          </cell>
        </row>
        <row r="6599">
          <cell r="C6599" t="str">
            <v>Grey Vireo</v>
          </cell>
          <cell r="D6599" t="str">
            <v>Vireo vicinior</v>
          </cell>
          <cell r="E6599" t="str">
            <v>Coues, 1866</v>
          </cell>
          <cell r="F6599" t="str">
            <v>R</v>
          </cell>
          <cell r="G6599" t="str">
            <v>LC</v>
          </cell>
          <cell r="I6599" t="str">
            <v>Y</v>
          </cell>
          <cell r="Q6599" t="str">
            <v>Y</v>
          </cell>
          <cell r="R6599" t="str">
            <v>Y</v>
          </cell>
          <cell r="W6599" t="str">
            <v>Gray Vireo (2)</v>
          </cell>
        </row>
        <row r="6600">
          <cell r="C6600" t="str">
            <v>Golden Vireo</v>
          </cell>
          <cell r="D6600" t="str">
            <v>Vireo hypochryseus</v>
          </cell>
          <cell r="E6600" t="str">
            <v>Sclater, 1862</v>
          </cell>
          <cell r="F6600" t="str">
            <v>R</v>
          </cell>
          <cell r="G6600" t="str">
            <v>LC</v>
          </cell>
          <cell r="I6600" t="str">
            <v>Y</v>
          </cell>
          <cell r="Q6600" t="str">
            <v>Y</v>
          </cell>
          <cell r="R6600" t="str">
            <v>Y</v>
          </cell>
        </row>
        <row r="6601">
          <cell r="C6601" t="str">
            <v>Jamaican Vireo</v>
          </cell>
          <cell r="D6601" t="str">
            <v>Vireo modestus</v>
          </cell>
          <cell r="E6601" t="str">
            <v>Sclater, 1860</v>
          </cell>
          <cell r="F6601" t="str">
            <v>R</v>
          </cell>
          <cell r="G6601" t="str">
            <v>LC</v>
          </cell>
          <cell r="I6601" t="str">
            <v>Y</v>
          </cell>
          <cell r="Q6601" t="str">
            <v>Y</v>
          </cell>
          <cell r="R6601" t="str">
            <v>Y</v>
          </cell>
        </row>
        <row r="6602">
          <cell r="C6602" t="str">
            <v>Flat-billed Vireo</v>
          </cell>
          <cell r="D6602" t="str">
            <v>Vireo nanus</v>
          </cell>
          <cell r="E6602" t="str">
            <v>(Lawrence, 1875)</v>
          </cell>
          <cell r="F6602" t="str">
            <v>R</v>
          </cell>
          <cell r="G6602" t="str">
            <v>LC</v>
          </cell>
          <cell r="I6602" t="str">
            <v>Y</v>
          </cell>
          <cell r="Q6602" t="str">
            <v>Y</v>
          </cell>
          <cell r="R6602" t="str">
            <v>Y</v>
          </cell>
        </row>
        <row r="6603">
          <cell r="C6603" t="str">
            <v>Puerto Rican Vireo</v>
          </cell>
          <cell r="D6603" t="str">
            <v>Vireo latimeri</v>
          </cell>
          <cell r="E6603" t="str">
            <v>Baird, 1866</v>
          </cell>
          <cell r="F6603" t="str">
            <v>R</v>
          </cell>
          <cell r="G6603" t="str">
            <v>LC</v>
          </cell>
          <cell r="I6603" t="str">
            <v>Y</v>
          </cell>
          <cell r="Q6603" t="str">
            <v>Y</v>
          </cell>
          <cell r="R6603" t="str">
            <v>Y</v>
          </cell>
        </row>
        <row r="6604">
          <cell r="C6604" t="str">
            <v>Blue Mountain Vireo</v>
          </cell>
          <cell r="D6604" t="str">
            <v>Vireo osburni</v>
          </cell>
          <cell r="E6604" t="str">
            <v>(Sclater, 1861)</v>
          </cell>
          <cell r="F6604" t="str">
            <v>R</v>
          </cell>
          <cell r="G6604" t="str">
            <v>NT</v>
          </cell>
          <cell r="I6604" t="str">
            <v>Y</v>
          </cell>
          <cell r="Q6604" t="str">
            <v>Y</v>
          </cell>
          <cell r="R6604" t="str">
            <v>Y</v>
          </cell>
        </row>
        <row r="6605">
          <cell r="C6605" t="str">
            <v>Cassin's Vireo</v>
          </cell>
          <cell r="D6605" t="str">
            <v>Vireo cassinii</v>
          </cell>
          <cell r="E6605" t="str">
            <v>Xántus de Vesey, 1858</v>
          </cell>
          <cell r="F6605" t="str">
            <v>R</v>
          </cell>
          <cell r="G6605" t="str">
            <v>LC</v>
          </cell>
          <cell r="I6605" t="str">
            <v>Y</v>
          </cell>
          <cell r="Q6605" t="str">
            <v>Y</v>
          </cell>
          <cell r="R6605" t="str">
            <v>Y</v>
          </cell>
        </row>
        <row r="6606">
          <cell r="C6606" t="str">
            <v>Plumbeous Vireo</v>
          </cell>
          <cell r="D6606" t="str">
            <v>Vireo plumbeus</v>
          </cell>
          <cell r="E6606" t="str">
            <v>Coues, 1866</v>
          </cell>
          <cell r="F6606" t="str">
            <v>R</v>
          </cell>
          <cell r="G6606" t="str">
            <v>LC</v>
          </cell>
          <cell r="I6606" t="str">
            <v>Y</v>
          </cell>
          <cell r="Q6606" t="str">
            <v>Y</v>
          </cell>
          <cell r="R6606" t="str">
            <v>Y</v>
          </cell>
        </row>
        <row r="6607">
          <cell r="C6607" t="str">
            <v>Blue-headed Vireo</v>
          </cell>
          <cell r="D6607" t="str">
            <v>Vireo solitarius</v>
          </cell>
          <cell r="E6607" t="str">
            <v>(Wilson, 1810)</v>
          </cell>
          <cell r="F6607" t="str">
            <v>R</v>
          </cell>
          <cell r="G6607" t="str">
            <v>LC</v>
          </cell>
          <cell r="I6607" t="str">
            <v>Y</v>
          </cell>
          <cell r="Q6607" t="str">
            <v>Y</v>
          </cell>
          <cell r="R6607" t="str">
            <v>Y</v>
          </cell>
        </row>
        <row r="6608">
          <cell r="C6608" t="str">
            <v>Yellow-throated Vireo</v>
          </cell>
          <cell r="D6608" t="str">
            <v>Vireo flavifrons</v>
          </cell>
          <cell r="E6608" t="str">
            <v>Vieillot, 1808</v>
          </cell>
          <cell r="F6608" t="str">
            <v>R</v>
          </cell>
          <cell r="G6608" t="str">
            <v>LC</v>
          </cell>
          <cell r="H6608" t="str">
            <v>Y</v>
          </cell>
          <cell r="I6608" t="str">
            <v>Y</v>
          </cell>
          <cell r="M6608" t="str">
            <v>Y</v>
          </cell>
          <cell r="P6608" t="str">
            <v>Y</v>
          </cell>
          <cell r="Q6608" t="str">
            <v>Y</v>
          </cell>
          <cell r="R6608" t="str">
            <v>Y</v>
          </cell>
        </row>
        <row r="6609">
          <cell r="C6609" t="str">
            <v>Philadelphia Vireo</v>
          </cell>
          <cell r="D6609" t="str">
            <v>Vireo philadelphicus</v>
          </cell>
          <cell r="E6609" t="str">
            <v>(Cassin, 1851)</v>
          </cell>
          <cell r="F6609" t="str">
            <v>R</v>
          </cell>
          <cell r="G6609" t="str">
            <v>LC</v>
          </cell>
          <cell r="H6609" t="str">
            <v>Y</v>
          </cell>
          <cell r="I6609" t="str">
            <v>Y</v>
          </cell>
          <cell r="M6609" t="str">
            <v>Y</v>
          </cell>
          <cell r="P6609" t="str">
            <v>Y</v>
          </cell>
          <cell r="Q6609" t="str">
            <v>Y</v>
          </cell>
          <cell r="R6609" t="str">
            <v>Y</v>
          </cell>
        </row>
        <row r="6610">
          <cell r="C6610" t="str">
            <v>Red-eyed Vireo</v>
          </cell>
          <cell r="D6610" t="str">
            <v>Vireo olivaceus</v>
          </cell>
          <cell r="E6610" t="str">
            <v>(Linnaeus, 1766)</v>
          </cell>
          <cell r="F6610" t="str">
            <v>R</v>
          </cell>
          <cell r="G6610" t="str">
            <v>LC</v>
          </cell>
          <cell r="H6610" t="str">
            <v>Y</v>
          </cell>
          <cell r="I6610" t="str">
            <v>Y</v>
          </cell>
          <cell r="M6610" t="str">
            <v>Y</v>
          </cell>
          <cell r="P6610" t="str">
            <v>Y</v>
          </cell>
          <cell r="Q6610" t="str">
            <v>Y</v>
          </cell>
          <cell r="R6610" t="str">
            <v>Y</v>
          </cell>
          <cell r="X6610" t="str">
            <v>Vireo olivaceus (Sibley and Monroe 1990, 1993) was provisionally split into V. olivaceus and V. chivi by Stotz et al. (1996) but this treatment has not been adopted, following SACC (2005).</v>
          </cell>
        </row>
        <row r="6611">
          <cell r="D6611" t="str">
            <v>Vireo chivi</v>
          </cell>
          <cell r="E6611" t="str">
            <v>(Vieillot, 1817)</v>
          </cell>
          <cell r="F6611" t="str">
            <v>NR</v>
          </cell>
          <cell r="G6611" t="str">
            <v>NR</v>
          </cell>
          <cell r="R6611" t="str">
            <v>Y</v>
          </cell>
          <cell r="X6611" t="str">
            <v>Vireo olivaceus (Sibley and Monroe 1990, 1993) was provisionally split into V. olivaceus and V. chivi by Stotz et al. (1996) but this treatment has not been adopted, following SACC (2005).</v>
          </cell>
        </row>
        <row r="6612">
          <cell r="C6612" t="str">
            <v>Yellow-green Vireo</v>
          </cell>
          <cell r="D6612" t="str">
            <v>Vireo flavoviridis</v>
          </cell>
          <cell r="E6612" t="str">
            <v>(Cassin, 1851)</v>
          </cell>
          <cell r="F6612" t="str">
            <v>R</v>
          </cell>
          <cell r="G6612" t="str">
            <v>LC</v>
          </cell>
          <cell r="I6612" t="str">
            <v>Y</v>
          </cell>
          <cell r="P6612" t="str">
            <v>Y</v>
          </cell>
          <cell r="Q6612" t="str">
            <v>Y</v>
          </cell>
          <cell r="R6612" t="str">
            <v>Y</v>
          </cell>
        </row>
        <row r="6613">
          <cell r="C6613" t="str">
            <v>Noronha Vireo</v>
          </cell>
          <cell r="D6613" t="str">
            <v>Vireo gracilirostris</v>
          </cell>
          <cell r="E6613" t="str">
            <v>Sharpe, 1890</v>
          </cell>
          <cell r="F6613" t="str">
            <v>R</v>
          </cell>
          <cell r="G6613" t="str">
            <v>NT</v>
          </cell>
          <cell r="P6613" t="str">
            <v>Y</v>
          </cell>
          <cell r="Q6613" t="str">
            <v>Y</v>
          </cell>
          <cell r="R6613" t="str">
            <v>Y</v>
          </cell>
        </row>
        <row r="6614">
          <cell r="C6614" t="str">
            <v>Black-whiskered Vireo</v>
          </cell>
          <cell r="D6614" t="str">
            <v>Vireo altiloquus</v>
          </cell>
          <cell r="E6614" t="str">
            <v>(Vieillot, 1808)</v>
          </cell>
          <cell r="F6614" t="str">
            <v>R</v>
          </cell>
          <cell r="G6614" t="str">
            <v>LC</v>
          </cell>
          <cell r="I6614" t="str">
            <v>Y</v>
          </cell>
          <cell r="P6614" t="str">
            <v>Y</v>
          </cell>
          <cell r="Q6614" t="str">
            <v>Y</v>
          </cell>
          <cell r="R6614" t="str">
            <v>Y</v>
          </cell>
        </row>
        <row r="6615">
          <cell r="C6615" t="str">
            <v>Yucatan Vireo</v>
          </cell>
          <cell r="D6615" t="str">
            <v>Vireo magister</v>
          </cell>
          <cell r="E6615" t="str">
            <v>(Lawrence, 1871)</v>
          </cell>
          <cell r="F6615" t="str">
            <v>R</v>
          </cell>
          <cell r="G6615" t="str">
            <v>LC</v>
          </cell>
          <cell r="I6615" t="str">
            <v>Y</v>
          </cell>
          <cell r="Q6615" t="str">
            <v>Y</v>
          </cell>
          <cell r="R6615" t="str">
            <v>Y</v>
          </cell>
        </row>
        <row r="6616">
          <cell r="D6616" t="str">
            <v>Vireo swainsonii</v>
          </cell>
          <cell r="E6616" t="str">
            <v>Baird, 1858</v>
          </cell>
          <cell r="F6616" t="str">
            <v>NR</v>
          </cell>
          <cell r="G6616" t="str">
            <v>NR</v>
          </cell>
          <cell r="Q6616" t="str">
            <v>Y</v>
          </cell>
          <cell r="X6616" t="str">
            <v>Vireo gilvus and V. swainsonii (Sibley and Monroe 1990, 1993) have been lumped into V. gilvus following AOU (1998).</v>
          </cell>
        </row>
        <row r="6617">
          <cell r="D6617" t="str">
            <v>Vireo gilvus</v>
          </cell>
          <cell r="E6617" t="str">
            <v>(Vieillot, 1808)</v>
          </cell>
          <cell r="F6617" t="str">
            <v>NR</v>
          </cell>
          <cell r="G6617" t="str">
            <v>NR</v>
          </cell>
          <cell r="Q6617" t="str">
            <v>Y</v>
          </cell>
          <cell r="X6617" t="str">
            <v>Vireo gilvus and V. swainsonii (Sibley and Monroe 1990, 1993) have been lumped into V. gilvus following AOU (1998).</v>
          </cell>
        </row>
        <row r="6618">
          <cell r="C6618" t="str">
            <v>Warbling Vireo</v>
          </cell>
          <cell r="D6618" t="str">
            <v>Vireo gilvus</v>
          </cell>
          <cell r="E6618" t="str">
            <v>Vieillot, 1808)</v>
          </cell>
          <cell r="F6618" t="str">
            <v>R</v>
          </cell>
          <cell r="G6618" t="str">
            <v>LC</v>
          </cell>
          <cell r="I6618" t="str">
            <v>Y</v>
          </cell>
          <cell r="R6618" t="str">
            <v>Y</v>
          </cell>
          <cell r="W6618" t="str">
            <v>Eastern Warbling-Vireo (11)</v>
          </cell>
          <cell r="X6618" t="str">
            <v>Vireo gilvus and V. swainsonii (Sibley and Monroe 1990, 1993) have been lumped into V. gilvus following AOU (1998).</v>
          </cell>
        </row>
        <row r="6619">
          <cell r="C6619" t="str">
            <v>Brown-capped Vireo</v>
          </cell>
          <cell r="D6619" t="str">
            <v>Vireo leucophrys</v>
          </cell>
          <cell r="E6619" t="str">
            <v>(Lafresnaye, 1844)</v>
          </cell>
          <cell r="F6619" t="str">
            <v>R</v>
          </cell>
          <cell r="G6619" t="str">
            <v>LC</v>
          </cell>
          <cell r="I6619" t="str">
            <v>Y</v>
          </cell>
          <cell r="P6619" t="str">
            <v>Y</v>
          </cell>
          <cell r="Q6619" t="str">
            <v>Y</v>
          </cell>
          <cell r="R6619" t="str">
            <v>Y</v>
          </cell>
        </row>
        <row r="6620">
          <cell r="C6620" t="str">
            <v>Grey-eyed Greenlet</v>
          </cell>
          <cell r="D6620" t="str">
            <v>Hylophilus amaurocephalus</v>
          </cell>
          <cell r="E6620" t="str">
            <v>(Nordmann, 1835)</v>
          </cell>
          <cell r="F6620" t="str">
            <v>R</v>
          </cell>
          <cell r="G6620" t="str">
            <v>LC</v>
          </cell>
          <cell r="P6620" t="str">
            <v>Y</v>
          </cell>
          <cell r="Q6620" t="str">
            <v>Y</v>
          </cell>
          <cell r="R6620" t="str">
            <v>Y</v>
          </cell>
          <cell r="W6620" t="str">
            <v>Gray-eyed Greenlet (9)</v>
          </cell>
        </row>
        <row r="6621">
          <cell r="C6621" t="str">
            <v>Rufous-crowned Greenlet</v>
          </cell>
          <cell r="D6621" t="str">
            <v>Hylophilus poicilotis</v>
          </cell>
          <cell r="E6621" t="str">
            <v>Temminck, 1822</v>
          </cell>
          <cell r="F6621" t="str">
            <v>R</v>
          </cell>
          <cell r="G6621" t="str">
            <v>LC</v>
          </cell>
          <cell r="P6621" t="str">
            <v>Y</v>
          </cell>
          <cell r="Q6621" t="str">
            <v>Y</v>
          </cell>
          <cell r="R6621" t="str">
            <v>Y</v>
          </cell>
        </row>
        <row r="6622">
          <cell r="C6622" t="str">
            <v>Lemon-chested Greenlet</v>
          </cell>
          <cell r="D6622" t="str">
            <v>Hylophilus thoracicus</v>
          </cell>
          <cell r="E6622" t="str">
            <v>Temminck, 1822</v>
          </cell>
          <cell r="F6622" t="str">
            <v>R</v>
          </cell>
          <cell r="G6622" t="str">
            <v>LC</v>
          </cell>
          <cell r="P6622" t="str">
            <v>Y</v>
          </cell>
          <cell r="Q6622" t="str">
            <v>Y</v>
          </cell>
          <cell r="R6622" t="str">
            <v>Y</v>
          </cell>
        </row>
        <row r="6623">
          <cell r="C6623" t="str">
            <v>Grey-chested Greenlet</v>
          </cell>
          <cell r="D6623" t="str">
            <v>Hylophilus semicinereus</v>
          </cell>
          <cell r="E6623" t="str">
            <v>Sclater &amp; Salvin, 1867</v>
          </cell>
          <cell r="F6623" t="str">
            <v>R</v>
          </cell>
          <cell r="G6623" t="str">
            <v>LC</v>
          </cell>
          <cell r="P6623" t="str">
            <v>Y</v>
          </cell>
          <cell r="Q6623" t="str">
            <v>Y</v>
          </cell>
          <cell r="R6623" t="str">
            <v>Y</v>
          </cell>
          <cell r="W6623" t="str">
            <v>Gray-chested Greenlet (9)</v>
          </cell>
        </row>
        <row r="6624">
          <cell r="C6624" t="str">
            <v>Ashy-headed Greenlet</v>
          </cell>
          <cell r="D6624" t="str">
            <v>Hylophilus pectoralis</v>
          </cell>
          <cell r="E6624" t="str">
            <v>Sclater, 1866</v>
          </cell>
          <cell r="F6624" t="str">
            <v>R</v>
          </cell>
          <cell r="G6624" t="str">
            <v>LC</v>
          </cell>
          <cell r="P6624" t="str">
            <v>Y</v>
          </cell>
          <cell r="Q6624" t="str">
            <v>Y</v>
          </cell>
          <cell r="R6624" t="str">
            <v>Y</v>
          </cell>
        </row>
        <row r="6625">
          <cell r="C6625" t="str">
            <v>Tepui Greenlet</v>
          </cell>
          <cell r="D6625" t="str">
            <v>Hylophilus sclateri</v>
          </cell>
          <cell r="E6625" t="str">
            <v>Salvin &amp; Godman, 1883</v>
          </cell>
          <cell r="F6625" t="str">
            <v>R</v>
          </cell>
          <cell r="G6625" t="str">
            <v>LC</v>
          </cell>
          <cell r="P6625" t="str">
            <v>Y</v>
          </cell>
          <cell r="Q6625" t="str">
            <v>Y</v>
          </cell>
          <cell r="R6625" t="str">
            <v>Y</v>
          </cell>
          <cell r="W6625" t="str">
            <v>Tepuí Greenlet (14)</v>
          </cell>
        </row>
        <row r="6626">
          <cell r="C6626" t="str">
            <v>Buff-cheeked Greenlet</v>
          </cell>
          <cell r="D6626" t="str">
            <v>Hylophilus muscicapinus</v>
          </cell>
          <cell r="E6626" t="str">
            <v>Sclater &amp; Salvin, 1873</v>
          </cell>
          <cell r="F6626" t="str">
            <v>R</v>
          </cell>
          <cell r="G6626" t="str">
            <v>LC</v>
          </cell>
          <cell r="P6626" t="str">
            <v>Y</v>
          </cell>
          <cell r="Q6626" t="str">
            <v>Y</v>
          </cell>
          <cell r="R6626" t="str">
            <v>Y</v>
          </cell>
        </row>
        <row r="6627">
          <cell r="C6627" t="str">
            <v>Brown-headed Greenlet</v>
          </cell>
          <cell r="D6627" t="str">
            <v>Hylophilus brunneiceps</v>
          </cell>
          <cell r="E6627" t="str">
            <v>Sclater, 1866</v>
          </cell>
          <cell r="F6627" t="str">
            <v>R</v>
          </cell>
          <cell r="G6627" t="str">
            <v>LC</v>
          </cell>
          <cell r="P6627" t="str">
            <v>Y</v>
          </cell>
          <cell r="Q6627" t="str">
            <v>Y</v>
          </cell>
          <cell r="R6627" t="str">
            <v>Y</v>
          </cell>
        </row>
        <row r="6628">
          <cell r="C6628" t="str">
            <v>Dusky-capped Greenlet</v>
          </cell>
          <cell r="D6628" t="str">
            <v>Hylophilus hypoxanthus</v>
          </cell>
          <cell r="E6628" t="str">
            <v>Pelzeln, 1868</v>
          </cell>
          <cell r="F6628" t="str">
            <v>R</v>
          </cell>
          <cell r="G6628" t="str">
            <v>LC</v>
          </cell>
          <cell r="P6628" t="str">
            <v>Y</v>
          </cell>
          <cell r="Q6628" t="str">
            <v>Y</v>
          </cell>
          <cell r="R6628" t="str">
            <v>Y</v>
          </cell>
        </row>
        <row r="6629">
          <cell r="C6629" t="str">
            <v>Rufous-naped Greenlet</v>
          </cell>
          <cell r="D6629" t="str">
            <v>Hylophilus semibrunneus</v>
          </cell>
          <cell r="E6629" t="str">
            <v>Lafresnaye, 1845</v>
          </cell>
          <cell r="F6629" t="str">
            <v>R</v>
          </cell>
          <cell r="G6629" t="str">
            <v>LC</v>
          </cell>
          <cell r="P6629" t="str">
            <v>Y</v>
          </cell>
          <cell r="Q6629" t="str">
            <v>Y</v>
          </cell>
          <cell r="R6629" t="str">
            <v>Y</v>
          </cell>
        </row>
        <row r="6630">
          <cell r="C6630" t="str">
            <v>Golden-fronted Greenlet</v>
          </cell>
          <cell r="D6630" t="str">
            <v>Hylophilus aurantiifrons</v>
          </cell>
          <cell r="E6630" t="str">
            <v>Lawrence, 1862</v>
          </cell>
          <cell r="F6630" t="str">
            <v>R</v>
          </cell>
          <cell r="G6630" t="str">
            <v>LC</v>
          </cell>
          <cell r="I6630" t="str">
            <v>Y</v>
          </cell>
          <cell r="P6630" t="str">
            <v>Y</v>
          </cell>
          <cell r="Q6630" t="str">
            <v>Y</v>
          </cell>
          <cell r="R6630" t="str">
            <v>Y</v>
          </cell>
        </row>
        <row r="6631">
          <cell r="C6631" t="str">
            <v>Scrub Greenlet</v>
          </cell>
          <cell r="D6631" t="str">
            <v>Hylophilus flavipes</v>
          </cell>
          <cell r="E6631" t="str">
            <v>Lafresnaye, 1845</v>
          </cell>
          <cell r="F6631" t="str">
            <v>R</v>
          </cell>
          <cell r="G6631" t="str">
            <v>LC</v>
          </cell>
          <cell r="I6631" t="str">
            <v>Y</v>
          </cell>
          <cell r="P6631" t="str">
            <v>Y</v>
          </cell>
          <cell r="Q6631" t="str">
            <v>Y</v>
          </cell>
          <cell r="R6631" t="str">
            <v>Y</v>
          </cell>
        </row>
        <row r="6632">
          <cell r="C6632" t="str">
            <v>Olivaceous Greenlet</v>
          </cell>
          <cell r="D6632" t="str">
            <v>Hylophilus olivaceus</v>
          </cell>
          <cell r="E6632" t="str">
            <v>Tschudi, 1844</v>
          </cell>
          <cell r="F6632" t="str">
            <v>R</v>
          </cell>
          <cell r="G6632" t="str">
            <v>LC</v>
          </cell>
          <cell r="P6632" t="str">
            <v>Y</v>
          </cell>
          <cell r="Q6632" t="str">
            <v>Y</v>
          </cell>
          <cell r="R6632" t="str">
            <v>Y</v>
          </cell>
        </row>
        <row r="6633">
          <cell r="C6633" t="str">
            <v>Tawny-crowned Greenlet</v>
          </cell>
          <cell r="D6633" t="str">
            <v>Hylophilus ochraceiceps</v>
          </cell>
          <cell r="E6633" t="str">
            <v>Sclater, 1859</v>
          </cell>
          <cell r="F6633" t="str">
            <v>R</v>
          </cell>
          <cell r="G6633" t="str">
            <v>LC</v>
          </cell>
          <cell r="I6633" t="str">
            <v>Y</v>
          </cell>
          <cell r="P6633" t="str">
            <v>Y</v>
          </cell>
          <cell r="Q6633" t="str">
            <v>Y</v>
          </cell>
          <cell r="R6633" t="str">
            <v>Y</v>
          </cell>
        </row>
        <row r="6634">
          <cell r="C6634" t="str">
            <v>Lesser Greenlet</v>
          </cell>
          <cell r="D6634" t="str">
            <v>Hylophilus decurtatus</v>
          </cell>
          <cell r="E6634" t="str">
            <v>(Bonaparte, 1838)</v>
          </cell>
          <cell r="F6634" t="str">
            <v>R</v>
          </cell>
          <cell r="G6634" t="str">
            <v>LC</v>
          </cell>
          <cell r="I6634" t="str">
            <v>Y</v>
          </cell>
          <cell r="P6634" t="str">
            <v>Y</v>
          </cell>
          <cell r="Q6634" t="str">
            <v>Y</v>
          </cell>
          <cell r="R6634" t="str">
            <v>Y</v>
          </cell>
        </row>
        <row r="6635">
          <cell r="C6635" t="str">
            <v>Wetar Figbird</v>
          </cell>
          <cell r="D6635" t="str">
            <v>Sphecotheres hypoleucus</v>
          </cell>
          <cell r="E6635" t="str">
            <v>Finsch, 1898</v>
          </cell>
          <cell r="F6635" t="str">
            <v>R</v>
          </cell>
          <cell r="G6635" t="str">
            <v>NT</v>
          </cell>
          <cell r="L6635" t="str">
            <v>Y</v>
          </cell>
          <cell r="Q6635" t="str">
            <v>Y</v>
          </cell>
        </row>
        <row r="6636">
          <cell r="D6636" t="str">
            <v>Sphecotheres viridis</v>
          </cell>
          <cell r="E6636" t="str">
            <v>Vieillot, 1816</v>
          </cell>
          <cell r="F6636" t="str">
            <v>NR</v>
          </cell>
          <cell r="G6636" t="str">
            <v>NR</v>
          </cell>
          <cell r="Q6636" t="str">
            <v>Y</v>
          </cell>
          <cell r="X6636" t="str">
            <v>Sphecotheres viridis (Sibley and Monroe 1990, 1993) has been split into S. viridis and S. vieilloti (which includes flaviventris) following Andrew (1992).</v>
          </cell>
        </row>
        <row r="6637">
          <cell r="D6637" t="str">
            <v>Sphecotheres viridis</v>
          </cell>
          <cell r="E6637" t="str">
            <v>Vieillot, 1816</v>
          </cell>
          <cell r="F6637" t="str">
            <v>NR</v>
          </cell>
          <cell r="G6637" t="str">
            <v>NR</v>
          </cell>
          <cell r="T6637" t="str">
            <v>Y</v>
          </cell>
          <cell r="U6637" t="str">
            <v>Christidis and Boles (1994)</v>
          </cell>
          <cell r="X6637" t="str">
            <v>Sphecotheres viridis (Sibley and Monroe 1990, 1993) has been split into S. viridis and S. vieilloti (which includes flaviventris) following Andrew (1992). S. viridis (Christidis and Boles 1994) does not match S. viridis (Sibley and Monroe 1990, 1993) because it includes viridis, vieilloti, flaviventris and hypoleucus (the latter is treated as a separate species by Sibley and Monroe 1990, 1993).</v>
          </cell>
        </row>
        <row r="6638">
          <cell r="C6638" t="str">
            <v>Timor Figbird</v>
          </cell>
          <cell r="D6638" t="str">
            <v>Sphecotheres viridis</v>
          </cell>
          <cell r="E6638" t="str">
            <v>Vieillot, 1816</v>
          </cell>
          <cell r="F6638" t="str">
            <v>R</v>
          </cell>
          <cell r="G6638" t="str">
            <v>LC</v>
          </cell>
          <cell r="L6638" t="str">
            <v>Y</v>
          </cell>
          <cell r="T6638" t="str">
            <v>Y</v>
          </cell>
          <cell r="U6638" t="str">
            <v>Andrew (1992)</v>
          </cell>
          <cell r="W6638" t="str">
            <v>Green Figbird (15)</v>
          </cell>
          <cell r="X6638" t="str">
            <v>Sphecotheres viridis (Sibley and Monroe 1990, 1993) has been split into S. viridis and S. vieilloti (which includes flaviventris) following Andrew (1992). S. viridis (Christidis and Boles 1994) does not match S. viridis (Sibley and Monroe 1990, 1993) because it includes viridis, vieilloti, flaviventris and hypoleucus (the latter is treated as a separate species by Sibley and Monroe 1990, 1993).</v>
          </cell>
        </row>
        <row r="6639">
          <cell r="C6639" t="str">
            <v>Australasian Figbird</v>
          </cell>
          <cell r="D6639" t="str">
            <v>Sphecotheres vieilloti</v>
          </cell>
          <cell r="E6639" t="str">
            <v>Vigors &amp; Horsfield, 1827</v>
          </cell>
          <cell r="F6639" t="str">
            <v>R</v>
          </cell>
          <cell r="G6639" t="str">
            <v>LC</v>
          </cell>
          <cell r="L6639" t="str">
            <v>Y</v>
          </cell>
          <cell r="T6639" t="str">
            <v>Y</v>
          </cell>
          <cell r="U6639" t="str">
            <v>Andrew (1992)</v>
          </cell>
          <cell r="X6639" t="str">
            <v>Sphecotheres viridis (Sibley and Monroe 1990, 1993) has been split into S. viridis and S. vieilloti (which includes flaviventris) following Andrew (1992).</v>
          </cell>
        </row>
        <row r="6640">
          <cell r="C6640" t="str">
            <v>Olive-brown Oriole</v>
          </cell>
          <cell r="D6640" t="str">
            <v>Oriolus melanotis</v>
          </cell>
          <cell r="E6640" t="str">
            <v>Bonaparte, 1850</v>
          </cell>
          <cell r="F6640" t="str">
            <v>R</v>
          </cell>
          <cell r="G6640" t="str">
            <v>LC</v>
          </cell>
          <cell r="Q6640" t="str">
            <v>Y</v>
          </cell>
        </row>
        <row r="6641">
          <cell r="C6641" t="str">
            <v>Black-eared Oriole</v>
          </cell>
          <cell r="D6641" t="str">
            <v>Oriolus bouroensis</v>
          </cell>
          <cell r="E6641" t="str">
            <v>(Quoy &amp; Gaimard, 1830)</v>
          </cell>
          <cell r="F6641" t="str">
            <v>R</v>
          </cell>
          <cell r="G6641" t="str">
            <v>LC</v>
          </cell>
          <cell r="Q6641" t="str">
            <v>Y</v>
          </cell>
        </row>
        <row r="6642">
          <cell r="C6642" t="str">
            <v>Grey-collared Oriole</v>
          </cell>
          <cell r="D6642" t="str">
            <v>Oriolus forsteni</v>
          </cell>
          <cell r="E6642" t="str">
            <v>(Bonaparte, 1850)</v>
          </cell>
          <cell r="F6642" t="str">
            <v>R</v>
          </cell>
          <cell r="G6642" t="str">
            <v>LC</v>
          </cell>
          <cell r="Q6642" t="str">
            <v>Y</v>
          </cell>
        </row>
        <row r="6643">
          <cell r="C6643" t="str">
            <v>Dusky-brown Oriole</v>
          </cell>
          <cell r="D6643" t="str">
            <v>Oriolus phaeochromus</v>
          </cell>
          <cell r="E6643" t="str">
            <v>Gray, 1860</v>
          </cell>
          <cell r="F6643" t="str">
            <v>R</v>
          </cell>
          <cell r="G6643" t="str">
            <v>LC</v>
          </cell>
          <cell r="Q6643" t="str">
            <v>Y</v>
          </cell>
        </row>
        <row r="6644">
          <cell r="C6644" t="str">
            <v>Brown Oriole</v>
          </cell>
          <cell r="D6644" t="str">
            <v>Oriolus szalayi</v>
          </cell>
          <cell r="E6644" t="str">
            <v>(Madarász, 1900)</v>
          </cell>
          <cell r="F6644" t="str">
            <v>R</v>
          </cell>
          <cell r="G6644" t="str">
            <v>LC</v>
          </cell>
          <cell r="Q6644" t="str">
            <v>Y</v>
          </cell>
        </row>
        <row r="6645">
          <cell r="C6645" t="str">
            <v>Olive-backed Oriole</v>
          </cell>
          <cell r="D6645" t="str">
            <v>Oriolus sagittatus</v>
          </cell>
          <cell r="E6645" t="str">
            <v>(Latham, 1801)</v>
          </cell>
          <cell r="F6645" t="str">
            <v>R</v>
          </cell>
          <cell r="G6645" t="str">
            <v>LC</v>
          </cell>
          <cell r="L6645" t="str">
            <v>Y</v>
          </cell>
          <cell r="Q6645" t="str">
            <v>Y</v>
          </cell>
        </row>
        <row r="6646">
          <cell r="C6646" t="str">
            <v>Green Oriole</v>
          </cell>
          <cell r="D6646" t="str">
            <v>Oriolus flavocinctus</v>
          </cell>
          <cell r="E6646" t="str">
            <v>(Vigors, 1826)</v>
          </cell>
          <cell r="F6646" t="str">
            <v>R</v>
          </cell>
          <cell r="G6646" t="str">
            <v>LC</v>
          </cell>
          <cell r="L6646" t="str">
            <v>Y</v>
          </cell>
          <cell r="Q6646" t="str">
            <v>Y</v>
          </cell>
          <cell r="W6646" t="str">
            <v>Yellow Oriole (5)</v>
          </cell>
        </row>
        <row r="6647">
          <cell r="C6647" t="str">
            <v>Dark-throated Oriole</v>
          </cell>
          <cell r="D6647" t="str">
            <v>Oriolus xanthonotus</v>
          </cell>
          <cell r="E6647" t="str">
            <v>Horsfield, 1821</v>
          </cell>
          <cell r="F6647" t="str">
            <v>R</v>
          </cell>
          <cell r="G6647" t="str">
            <v>NT</v>
          </cell>
          <cell r="Q6647" t="str">
            <v>Y</v>
          </cell>
        </row>
        <row r="6648">
          <cell r="C6648" t="str">
            <v>Philippine Oriole</v>
          </cell>
          <cell r="D6648" t="str">
            <v>Oriolus steerii</v>
          </cell>
          <cell r="E6648" t="str">
            <v>Sharpe, 1877</v>
          </cell>
          <cell r="F6648" t="str">
            <v>R</v>
          </cell>
          <cell r="G6648" t="str">
            <v>LC</v>
          </cell>
          <cell r="Q6648" t="str">
            <v>Y</v>
          </cell>
        </row>
        <row r="6649">
          <cell r="C6649" t="str">
            <v>White-lored Oriole</v>
          </cell>
          <cell r="D6649" t="str">
            <v>Oriolus albiloris</v>
          </cell>
          <cell r="E6649" t="str">
            <v>Ogilvie-Grant, 1894</v>
          </cell>
          <cell r="F6649" t="str">
            <v>R</v>
          </cell>
          <cell r="G6649" t="str">
            <v>LC</v>
          </cell>
          <cell r="Q6649" t="str">
            <v>Y</v>
          </cell>
        </row>
        <row r="6650">
          <cell r="C6650" t="str">
            <v>Isabela Oriole</v>
          </cell>
          <cell r="D6650" t="str">
            <v>Oriolus isabellae</v>
          </cell>
          <cell r="E6650" t="str">
            <v>Ogilvie-Grant, 1894</v>
          </cell>
          <cell r="F6650" t="str">
            <v>R</v>
          </cell>
          <cell r="G6650" t="str">
            <v>CR</v>
          </cell>
          <cell r="Q6650" t="str">
            <v>Y</v>
          </cell>
          <cell r="W6650" t="str">
            <v>Isabella Oriole (15)</v>
          </cell>
        </row>
        <row r="6651">
          <cell r="C6651" t="str">
            <v>Eurasian Golden Oriole</v>
          </cell>
          <cell r="D6651" t="str">
            <v>Oriolus oriolus</v>
          </cell>
          <cell r="E6651" t="str">
            <v>(Linnaeus, 1758)</v>
          </cell>
          <cell r="F6651" t="str">
            <v>R</v>
          </cell>
          <cell r="G6651" t="str">
            <v>LC</v>
          </cell>
          <cell r="H6651" t="str">
            <v>Y</v>
          </cell>
          <cell r="M6651" t="str">
            <v>Y</v>
          </cell>
          <cell r="N6651" t="str">
            <v>Y</v>
          </cell>
          <cell r="Q6651" t="str">
            <v>Y</v>
          </cell>
          <cell r="W6651" t="str">
            <v>Golden Oriole (6); European Golden Oriole (7); Eurasian Golden-Oriole (10)</v>
          </cell>
        </row>
        <row r="6652">
          <cell r="C6652" t="str">
            <v>African Golden Oriole</v>
          </cell>
          <cell r="D6652" t="str">
            <v>Oriolus auratus</v>
          </cell>
          <cell r="E6652" t="str">
            <v>Vieillot, 1817</v>
          </cell>
          <cell r="F6652" t="str">
            <v>R</v>
          </cell>
          <cell r="G6652" t="str">
            <v>LC</v>
          </cell>
          <cell r="N6652" t="str">
            <v>Y</v>
          </cell>
          <cell r="Q6652" t="str">
            <v>Y</v>
          </cell>
          <cell r="W6652" t="str">
            <v>African Golden-Oriole (10)</v>
          </cell>
        </row>
        <row r="6653">
          <cell r="C6653" t="str">
            <v>Black-naped Oriole</v>
          </cell>
          <cell r="D6653" t="str">
            <v>Oriolus chinensis</v>
          </cell>
          <cell r="E6653" t="str">
            <v>Linnaeus, 1766</v>
          </cell>
          <cell r="F6653" t="str">
            <v>R</v>
          </cell>
          <cell r="G6653" t="str">
            <v>LC</v>
          </cell>
          <cell r="Q6653" t="str">
            <v>Y</v>
          </cell>
        </row>
        <row r="6654">
          <cell r="C6654" t="str">
            <v>Slender-billed Oriole</v>
          </cell>
          <cell r="D6654" t="str">
            <v>Oriolus tenuirostris</v>
          </cell>
          <cell r="E6654" t="str">
            <v>Blyth, 1846</v>
          </cell>
          <cell r="F6654" t="str">
            <v>R</v>
          </cell>
          <cell r="G6654" t="str">
            <v>LC</v>
          </cell>
          <cell r="Q6654" t="str">
            <v>Y</v>
          </cell>
        </row>
        <row r="6655">
          <cell r="C6655" t="str">
            <v>Green-headed Oriole</v>
          </cell>
          <cell r="D6655" t="str">
            <v>Oriolus chlorocephalus</v>
          </cell>
          <cell r="E6655" t="str">
            <v>Shelley, 1896</v>
          </cell>
          <cell r="F6655" t="str">
            <v>R</v>
          </cell>
          <cell r="G6655" t="str">
            <v>LC</v>
          </cell>
          <cell r="N6655" t="str">
            <v>Y</v>
          </cell>
          <cell r="Q6655" t="str">
            <v>Y</v>
          </cell>
        </row>
        <row r="6656">
          <cell r="C6656" t="str">
            <v>Sao Tome Oriole</v>
          </cell>
          <cell r="D6656" t="str">
            <v>Oriolus crassirostris</v>
          </cell>
          <cell r="E6656" t="str">
            <v>Hartlaub, 1857</v>
          </cell>
          <cell r="F6656" t="str">
            <v>R</v>
          </cell>
          <cell r="G6656" t="str">
            <v>VU</v>
          </cell>
          <cell r="N6656" t="str">
            <v>Y</v>
          </cell>
          <cell r="Q6656" t="str">
            <v>Y</v>
          </cell>
          <cell r="W6656" t="str">
            <v>São Tomé Oriole (7); São Tomé Oriole (10); São Tomé Oriole (14)</v>
          </cell>
        </row>
        <row r="6657">
          <cell r="C6657" t="str">
            <v>Western Black-headed Oriole</v>
          </cell>
          <cell r="D6657" t="str">
            <v>Oriolus brachyrhynchus</v>
          </cell>
          <cell r="E6657" t="str">
            <v>Swainson, 1837</v>
          </cell>
          <cell r="F6657" t="str">
            <v>R</v>
          </cell>
          <cell r="G6657" t="str">
            <v>LC</v>
          </cell>
          <cell r="N6657" t="str">
            <v>Y</v>
          </cell>
          <cell r="Q6657" t="str">
            <v>Y</v>
          </cell>
          <cell r="W6657" t="str">
            <v>Western Oriole (15)</v>
          </cell>
        </row>
        <row r="6658">
          <cell r="C6658" t="str">
            <v>Dark-headed Oriole</v>
          </cell>
          <cell r="D6658" t="str">
            <v>Oriolus monacha</v>
          </cell>
          <cell r="E6658" t="str">
            <v>(Gmelin, 1789)</v>
          </cell>
          <cell r="F6658" t="str">
            <v>R</v>
          </cell>
          <cell r="G6658" t="str">
            <v>LC</v>
          </cell>
          <cell r="N6658" t="str">
            <v>Y</v>
          </cell>
          <cell r="Q6658" t="str">
            <v>Y</v>
          </cell>
          <cell r="W6658" t="str">
            <v>Abyssinian Black-headed Oriole (7); Ethiopian Oriole (15)</v>
          </cell>
        </row>
        <row r="6659">
          <cell r="C6659" t="str">
            <v>African Black-headed Oriole</v>
          </cell>
          <cell r="D6659" t="str">
            <v>Oriolus larvatus</v>
          </cell>
          <cell r="E6659" t="str">
            <v>Lichtenstein, 1823</v>
          </cell>
          <cell r="F6659" t="str">
            <v>R</v>
          </cell>
          <cell r="G6659" t="str">
            <v>LC</v>
          </cell>
          <cell r="N6659" t="str">
            <v>Y</v>
          </cell>
          <cell r="Q6659" t="str">
            <v>Y</v>
          </cell>
          <cell r="W6659" t="str">
            <v>Eastern Black-headed Oriole (7); Black-headed Oriole (15)</v>
          </cell>
        </row>
        <row r="6660">
          <cell r="C6660" t="str">
            <v>Black-tailed Oriole</v>
          </cell>
          <cell r="D6660" t="str">
            <v>Oriolus percivali</v>
          </cell>
          <cell r="E6660" t="str">
            <v>Ogilvie-Grant, 1903</v>
          </cell>
          <cell r="F6660" t="str">
            <v>R</v>
          </cell>
          <cell r="G6660" t="str">
            <v>LC</v>
          </cell>
          <cell r="N6660" t="str">
            <v>Y</v>
          </cell>
          <cell r="Q6660" t="str">
            <v>Y</v>
          </cell>
          <cell r="W6660" t="str">
            <v>Montane Oriole (7); Mountain Oriole (15)</v>
          </cell>
        </row>
        <row r="6661">
          <cell r="C6661" t="str">
            <v>Black-winged Oriole</v>
          </cell>
          <cell r="D6661" t="str">
            <v>Oriolus nigripennis</v>
          </cell>
          <cell r="E6661" t="str">
            <v>Verreaux &amp; Verreaux, 1855</v>
          </cell>
          <cell r="F6661" t="str">
            <v>R</v>
          </cell>
          <cell r="G6661" t="str">
            <v>LC</v>
          </cell>
          <cell r="N6661" t="str">
            <v>Y</v>
          </cell>
          <cell r="Q6661" t="str">
            <v>Y</v>
          </cell>
        </row>
        <row r="6662">
          <cell r="C6662" t="str">
            <v>Black-hooded Oriole</v>
          </cell>
          <cell r="D6662" t="str">
            <v>Oriolus xanthornus</v>
          </cell>
          <cell r="E6662" t="str">
            <v>(Linnaeus, 1758)</v>
          </cell>
          <cell r="F6662" t="str">
            <v>R</v>
          </cell>
          <cell r="G6662" t="str">
            <v>LC</v>
          </cell>
          <cell r="Q6662" t="str">
            <v>Y</v>
          </cell>
        </row>
        <row r="6663">
          <cell r="C6663" t="str">
            <v>Black Oriole</v>
          </cell>
          <cell r="D6663" t="str">
            <v>Oriolus hosii</v>
          </cell>
          <cell r="E6663" t="str">
            <v>Sharpe, 1892</v>
          </cell>
          <cell r="F6663" t="str">
            <v>R</v>
          </cell>
          <cell r="G6663" t="str">
            <v>NT</v>
          </cell>
          <cell r="Q6663" t="str">
            <v>Y</v>
          </cell>
        </row>
        <row r="6664">
          <cell r="C6664" t="str">
            <v>Black-and-crimson Oriole</v>
          </cell>
          <cell r="D6664" t="str">
            <v>Oriolus cruentus</v>
          </cell>
          <cell r="E6664" t="str">
            <v>(Wagler, 1827)</v>
          </cell>
          <cell r="F6664" t="str">
            <v>R</v>
          </cell>
          <cell r="G6664" t="str">
            <v>LC</v>
          </cell>
          <cell r="Q6664" t="str">
            <v>Y</v>
          </cell>
        </row>
        <row r="6665">
          <cell r="C6665" t="str">
            <v>Maroon Oriole</v>
          </cell>
          <cell r="D6665" t="str">
            <v>Oriolus traillii</v>
          </cell>
          <cell r="E6665" t="str">
            <v>(Vigors, 1832)</v>
          </cell>
          <cell r="F6665" t="str">
            <v>R</v>
          </cell>
          <cell r="G6665" t="str">
            <v>LC</v>
          </cell>
          <cell r="Q6665" t="str">
            <v>Y</v>
          </cell>
        </row>
        <row r="6666">
          <cell r="C6666" t="str">
            <v>Silver Oriole</v>
          </cell>
          <cell r="D6666" t="str">
            <v>Oriolus mellianus</v>
          </cell>
          <cell r="E6666" t="str">
            <v>Stresemann, 1922</v>
          </cell>
          <cell r="F6666" t="str">
            <v>R</v>
          </cell>
          <cell r="G6666" t="str">
            <v>VU</v>
          </cell>
          <cell r="Q6666" t="str">
            <v>Y</v>
          </cell>
        </row>
        <row r="6667">
          <cell r="C6667" t="str">
            <v>Sooty Shrike-thrush</v>
          </cell>
          <cell r="D6667" t="str">
            <v>Colluricincla umbrina</v>
          </cell>
          <cell r="E6667" t="str">
            <v>(Reichenow, 1915)</v>
          </cell>
          <cell r="F6667" t="str">
            <v>R</v>
          </cell>
          <cell r="G6667" t="str">
            <v>LC</v>
          </cell>
          <cell r="Q6667" t="str">
            <v>Y</v>
          </cell>
          <cell r="W6667" t="str">
            <v>Sooty Shrikethrush (15)</v>
          </cell>
        </row>
        <row r="6668">
          <cell r="D6668" t="str">
            <v>Colluricincla megarhyncha</v>
          </cell>
          <cell r="E6668" t="str">
            <v>(Quoy &amp; Gaimard, 1830)</v>
          </cell>
          <cell r="F6668" t="str">
            <v>NR</v>
          </cell>
          <cell r="G6668" t="str">
            <v>NR</v>
          </cell>
          <cell r="Q6668" t="str">
            <v>Y</v>
          </cell>
          <cell r="X6668" t="str">
            <v>Colluricincla megarhyncha (Sibley and Monroe 1990, 1993) has been split into C. megarhyncha and C. sanghirensis following Rozendaal and Lambert (1999).</v>
          </cell>
        </row>
        <row r="6669">
          <cell r="C6669" t="str">
            <v>Little Shrike-thrush</v>
          </cell>
          <cell r="D6669" t="str">
            <v>Colluricincla megarhyncha</v>
          </cell>
          <cell r="E6669" t="str">
            <v>(Quoy &amp; Gaimard, 1830)</v>
          </cell>
          <cell r="F6669" t="str">
            <v>R</v>
          </cell>
          <cell r="G6669" t="str">
            <v>LC</v>
          </cell>
          <cell r="L6669" t="str">
            <v>Y</v>
          </cell>
          <cell r="T6669" t="str">
            <v>Y</v>
          </cell>
          <cell r="U6669" t="str">
            <v>Rozendaal and Lambert (1999)</v>
          </cell>
          <cell r="W6669" t="str">
            <v>Little Shrikethrush (15)</v>
          </cell>
          <cell r="X6669" t="str">
            <v>Colluricincla megarhyncha (Sibley and Monroe 1990, 1993) has been split into C. megarhyncha and C. sanghirensis following Rozendaal and Lambert (1999).</v>
          </cell>
        </row>
        <row r="6670">
          <cell r="C6670" t="str">
            <v>Sangihe Shrike-thrush</v>
          </cell>
          <cell r="D6670" t="str">
            <v>Colluricincla sanghirensis</v>
          </cell>
          <cell r="E6670" t="str">
            <v>(Oustalet, 1881)</v>
          </cell>
          <cell r="F6670" t="str">
            <v>R</v>
          </cell>
          <cell r="G6670" t="str">
            <v>CR</v>
          </cell>
          <cell r="T6670" t="str">
            <v>Y</v>
          </cell>
          <cell r="U6670" t="str">
            <v>Rozendaal and Lambert (1999)</v>
          </cell>
          <cell r="W6670" t="str">
            <v>Sangihe Shrikethrush (15)</v>
          </cell>
          <cell r="X6670" t="str">
            <v>Colluricincla megarhyncha (Sibley and Monroe 1990, 1993) has been split into C. megarhyncha and C. sanghirensis following Rozendaal and Lambert (1999).</v>
          </cell>
        </row>
        <row r="6671">
          <cell r="C6671" t="str">
            <v>Bower's Shrike-thrush</v>
          </cell>
          <cell r="D6671" t="str">
            <v>Colluricincla boweri</v>
          </cell>
          <cell r="E6671" t="str">
            <v>Ramsay, 1885</v>
          </cell>
          <cell r="F6671" t="str">
            <v>R</v>
          </cell>
          <cell r="G6671" t="str">
            <v>LC</v>
          </cell>
          <cell r="L6671" t="str">
            <v>Y</v>
          </cell>
          <cell r="Q6671" t="str">
            <v>Y</v>
          </cell>
          <cell r="W6671" t="str">
            <v>Bower's Shrikethrush (15)</v>
          </cell>
        </row>
        <row r="6672">
          <cell r="C6672" t="str">
            <v>Sandstone Shrike-thrush</v>
          </cell>
          <cell r="D6672" t="str">
            <v>Colluricincla woodwardi</v>
          </cell>
          <cell r="E6672" t="str">
            <v>Hartert, 1905</v>
          </cell>
          <cell r="F6672" t="str">
            <v>R</v>
          </cell>
          <cell r="G6672" t="str">
            <v>LC</v>
          </cell>
          <cell r="L6672" t="str">
            <v>Y</v>
          </cell>
          <cell r="Q6672" t="str">
            <v>Y</v>
          </cell>
          <cell r="W6672" t="str">
            <v>Sandstone Shrikethrush (15)</v>
          </cell>
        </row>
        <row r="6673">
          <cell r="C6673" t="str">
            <v>Grey Shrike-thrush</v>
          </cell>
          <cell r="D6673" t="str">
            <v>Colluricincla harmonica</v>
          </cell>
          <cell r="E6673" t="str">
            <v>(Latham, 1801)</v>
          </cell>
          <cell r="F6673" t="str">
            <v>R</v>
          </cell>
          <cell r="G6673" t="str">
            <v>LC</v>
          </cell>
          <cell r="L6673" t="str">
            <v>Y</v>
          </cell>
          <cell r="Q6673" t="str">
            <v>Y</v>
          </cell>
          <cell r="W6673" t="str">
            <v>Grey Shrikethrush (15)</v>
          </cell>
        </row>
        <row r="6674">
          <cell r="C6674" t="str">
            <v>Morningbird</v>
          </cell>
          <cell r="D6674" t="str">
            <v>Colluricincla tenebrosa</v>
          </cell>
          <cell r="E6674" t="str">
            <v>(Hartlaub &amp; Finsch, 1868)</v>
          </cell>
          <cell r="F6674" t="str">
            <v>R</v>
          </cell>
          <cell r="G6674" t="str">
            <v>LC</v>
          </cell>
          <cell r="Q6674" t="str">
            <v>Y</v>
          </cell>
        </row>
        <row r="6675">
          <cell r="C6675" t="str">
            <v>Variable Pitohui</v>
          </cell>
          <cell r="D6675" t="str">
            <v>Pitohui kirhocephalus</v>
          </cell>
          <cell r="E6675" t="str">
            <v>(Lesson &amp; Garnot, 1827)</v>
          </cell>
          <cell r="F6675" t="str">
            <v>R</v>
          </cell>
          <cell r="G6675" t="str">
            <v>LC</v>
          </cell>
          <cell r="Q6675" t="str">
            <v>Y</v>
          </cell>
        </row>
        <row r="6676">
          <cell r="C6676" t="str">
            <v>Hooded Pitohui</v>
          </cell>
          <cell r="D6676" t="str">
            <v>Pitohui dichrous</v>
          </cell>
          <cell r="E6676" t="str">
            <v>(Bonaparte, 1850)</v>
          </cell>
          <cell r="F6676" t="str">
            <v>R</v>
          </cell>
          <cell r="G6676" t="str">
            <v>LC</v>
          </cell>
          <cell r="Q6676" t="str">
            <v>Y</v>
          </cell>
        </row>
        <row r="6677">
          <cell r="C6677" t="str">
            <v>White-bellied Pitohui</v>
          </cell>
          <cell r="D6677" t="str">
            <v>Pitohui incertus</v>
          </cell>
          <cell r="E6677" t="str">
            <v>van Oort, 1909</v>
          </cell>
          <cell r="F6677" t="str">
            <v>R</v>
          </cell>
          <cell r="G6677" t="str">
            <v>NT</v>
          </cell>
          <cell r="Q6677" t="str">
            <v>Y</v>
          </cell>
          <cell r="W6677" t="str">
            <v>White-belled Pitohui (15)</v>
          </cell>
        </row>
        <row r="6678">
          <cell r="C6678" t="str">
            <v>Rusty Pitohui</v>
          </cell>
          <cell r="D6678" t="str">
            <v>Pitohui ferrugineus</v>
          </cell>
          <cell r="E6678" t="str">
            <v>(Bonaparte, 1850)</v>
          </cell>
          <cell r="F6678" t="str">
            <v>R</v>
          </cell>
          <cell r="G6678" t="str">
            <v>LC</v>
          </cell>
          <cell r="Q6678" t="str">
            <v>Y</v>
          </cell>
        </row>
        <row r="6679">
          <cell r="C6679" t="str">
            <v>Crested Pitohui</v>
          </cell>
          <cell r="D6679" t="str">
            <v>Pitohui cristatus</v>
          </cell>
          <cell r="E6679" t="str">
            <v>(Salvadori, 1875)</v>
          </cell>
          <cell r="F6679" t="str">
            <v>R</v>
          </cell>
          <cell r="G6679" t="str">
            <v>LC</v>
          </cell>
          <cell r="Q6679" t="str">
            <v>Y</v>
          </cell>
        </row>
        <row r="6680">
          <cell r="C6680" t="str">
            <v>Black Pitohui</v>
          </cell>
          <cell r="D6680" t="str">
            <v>Pitohui nigrescens</v>
          </cell>
          <cell r="E6680" t="str">
            <v>(Schlegel, 1871)</v>
          </cell>
          <cell r="F6680" t="str">
            <v>R</v>
          </cell>
          <cell r="G6680" t="str">
            <v>LC</v>
          </cell>
          <cell r="Q6680" t="str">
            <v>Y</v>
          </cell>
        </row>
        <row r="6681">
          <cell r="C6681" t="str">
            <v>Crested Bellbird</v>
          </cell>
          <cell r="D6681" t="str">
            <v>Oreoica gutturalis</v>
          </cell>
          <cell r="E6681" t="str">
            <v>(Vigors &amp; Horsfield, 1827)</v>
          </cell>
          <cell r="F6681" t="str">
            <v>R</v>
          </cell>
          <cell r="G6681" t="str">
            <v>LC</v>
          </cell>
          <cell r="L6681" t="str">
            <v>Y</v>
          </cell>
          <cell r="Q6681" t="str">
            <v>Y</v>
          </cell>
        </row>
        <row r="6682">
          <cell r="C6682" t="str">
            <v>North Island Piopio</v>
          </cell>
          <cell r="D6682" t="str">
            <v>Turnagra tanagra</v>
          </cell>
          <cell r="E6682" t="str">
            <v>(Schlegel, 1865)</v>
          </cell>
          <cell r="F6682" t="str">
            <v>R</v>
          </cell>
          <cell r="G6682" t="str">
            <v>EX</v>
          </cell>
          <cell r="K6682" t="str">
            <v>Y</v>
          </cell>
          <cell r="X6682" t="str">
            <v xml:space="preserve">This taxon was traditionally considered conspecific with the South Island form, T. capensis (Greenway 1967), but recent work has shown it to be distinct (Holdaway 1999). </v>
          </cell>
        </row>
        <row r="6683">
          <cell r="C6683" t="str">
            <v>South Island Piopio</v>
          </cell>
          <cell r="D6683" t="str">
            <v>Turnagra capensis</v>
          </cell>
          <cell r="E6683" t="str">
            <v>(Sparrman, 1787)</v>
          </cell>
          <cell r="F6683" t="str">
            <v>R</v>
          </cell>
          <cell r="G6683" t="str">
            <v>EX</v>
          </cell>
          <cell r="K6683" t="str">
            <v>Y</v>
          </cell>
          <cell r="Q6683" t="str">
            <v>Y</v>
          </cell>
          <cell r="S6683" t="str">
            <v>Y</v>
          </cell>
          <cell r="W6683" t="str">
            <v>Piopio (10); Piopio (12); Piopio (15)</v>
          </cell>
          <cell r="X6683" t="str">
            <v xml:space="preserve">This taxon was traditionally considered conspecific with the North Island form, T. tanagra (Greenway 1967), but recent work has shown it to be distinct (Holdaway 1999). </v>
          </cell>
        </row>
        <row r="6684">
          <cell r="C6684" t="str">
            <v>Pygmy Drongo</v>
          </cell>
          <cell r="D6684" t="str">
            <v>Chaetorhynchus papuensis</v>
          </cell>
          <cell r="E6684" t="str">
            <v>Meyer, 1874</v>
          </cell>
          <cell r="F6684" t="str">
            <v>R</v>
          </cell>
          <cell r="G6684" t="str">
            <v>LC</v>
          </cell>
          <cell r="Q6684" t="str">
            <v>Y</v>
          </cell>
        </row>
        <row r="6685">
          <cell r="C6685" t="str">
            <v>Square-tailed Drongo</v>
          </cell>
          <cell r="D6685" t="str">
            <v>Dicrurus ludwigii</v>
          </cell>
          <cell r="E6685" t="str">
            <v>(Smith, 1834)</v>
          </cell>
          <cell r="F6685" t="str">
            <v>R</v>
          </cell>
          <cell r="G6685" t="str">
            <v>LC</v>
          </cell>
          <cell r="N6685" t="str">
            <v>Y</v>
          </cell>
          <cell r="Q6685" t="str">
            <v>Y</v>
          </cell>
        </row>
        <row r="6686">
          <cell r="C6686" t="str">
            <v>Shining Drongo</v>
          </cell>
          <cell r="D6686" t="str">
            <v>Dicrurus atripennis</v>
          </cell>
          <cell r="E6686" t="str">
            <v>Swainson, 1837</v>
          </cell>
          <cell r="F6686" t="str">
            <v>R</v>
          </cell>
          <cell r="G6686" t="str">
            <v>LC</v>
          </cell>
          <cell r="N6686" t="str">
            <v>Y</v>
          </cell>
          <cell r="Q6686" t="str">
            <v>Y</v>
          </cell>
        </row>
        <row r="6687">
          <cell r="D6687" t="str">
            <v>Dicrurus modestus</v>
          </cell>
          <cell r="E6687" t="str">
            <v>Hartlaub, 1849</v>
          </cell>
          <cell r="F6687" t="str">
            <v>NR</v>
          </cell>
          <cell r="G6687" t="str">
            <v>NR</v>
          </cell>
          <cell r="Q6687" t="str">
            <v>Y</v>
          </cell>
          <cell r="X6687" t="str">
            <v>Dicrurus modestus (Sibley and Monroe 1990, 1993), including the subspecies coracinus from west and central Africa, and the subspecies modestus confined to the island of Príncipe and D. adsimilis (Sibley and Monroe 1990, 1993) were previously treated as D. modestus (a monotypic species confined to Príncipe only) and D. adsimilis (including coracinus) following Collar and Andrew (1988). All are now lumped into D. adsimilis following Dowsett and Forbes-Watson (1993), for a review by the BirdLife Taxonomic Working Group found no precedent or justification in the primary literature for treating modestus as distinct. Adult specimens in the Natural History Museum, Tring are essentially as on the mainland.</v>
          </cell>
        </row>
        <row r="6688">
          <cell r="D6688" t="str">
            <v>Dicrurus modestus</v>
          </cell>
          <cell r="E6688" t="str">
            <v>Hartlaub, 1849</v>
          </cell>
          <cell r="F6688" t="str">
            <v>NR</v>
          </cell>
          <cell r="G6688" t="str">
            <v>NR</v>
          </cell>
          <cell r="T6688" t="str">
            <v>Y</v>
          </cell>
          <cell r="U6688" t="str">
            <v>Collar and Andrew (1988)</v>
          </cell>
          <cell r="X6688" t="str">
            <v>Dicrurus modestus (Sibley and Monroe 1990, 1993), including the subspecies coracinus from west and central Africa, and the subspecies modestus confined to the island of Príncipe and D. adsimilis (Sibley and Monroe 1990, 1993) were previously treated as D. modestus (a monotypic species confined to Príncipe only) and D. adsimilis (including coracinus) following Collar and Andrew (1988). All are now lumped into D. adsimilis following Dowsett and Forbes-Watson (1993), for a review by the BirdLife Taxonomic Working Group found no precedent or justification in the primary literature for treating modestus as distinct. Adult specimens in the Natural History Museum, Tring are essentially as on the mainland.</v>
          </cell>
        </row>
        <row r="6689">
          <cell r="D6689" t="str">
            <v>Dicrurus adsimilis</v>
          </cell>
          <cell r="E6689" t="str">
            <v>(Bechstein, 1794)</v>
          </cell>
          <cell r="F6689" t="str">
            <v>NR</v>
          </cell>
          <cell r="G6689" t="str">
            <v>NR</v>
          </cell>
          <cell r="Q6689" t="str">
            <v>Y</v>
          </cell>
          <cell r="X6689" t="str">
            <v>Dicrurus modestus (Sibley and Monroe 1990, 1993), including the subspecies coracinus from west and central Africa, and the subspecies modestus confined to the island of Príncipe and D. adsimilis (Sibley and Monroe 1990, 1993) were previously treated as D. modestus (a monotypic species confined to Príncipe only) and D. adsimilis (including coracinus) following Collar and Andrew (1988). All are now lumped into D. adsimilis following Dowsett and Forbes-Watson (1993), for a review by the BirdLife Taxonomic Working Group found no precedent or justification in the primary literature for treating modestus as distinct. Adult specimens in the Natural History Museum, Tring are essentially as on the mainland.</v>
          </cell>
        </row>
        <row r="6690">
          <cell r="D6690" t="str">
            <v>Dicrurus adsimilis</v>
          </cell>
          <cell r="E6690" t="str">
            <v>(Bechstein, 1794)</v>
          </cell>
          <cell r="F6690" t="str">
            <v>NR</v>
          </cell>
          <cell r="G6690" t="str">
            <v>NR</v>
          </cell>
          <cell r="T6690" t="str">
            <v>Y</v>
          </cell>
          <cell r="U6690" t="str">
            <v>Collar and Andrew (1988)</v>
          </cell>
          <cell r="X6690" t="str">
            <v>Dicrurus modestus (Sibley and Monroe 1990, 1993), including the subspecies coracinus from west and central Africa, and the subspecies modestus confined to the island of Príncipe and D. adsimilis (Sibley and Monroe 1990, 1993) were previously treated as D. modestus (a monotypic species confined to Príncipe only) and D. adsimilis (including coracinus) following Collar and Andrew (1988). All are now lumped into D. adsimilis following Dowsett and Forbes-Watson (1993), for a review by the BirdLife Taxonomic Working Group found no precedent or justification in the primary literature for treating modestus as distinct. Adult specimens in the Natural History Museum, Tring are essentially as on the mainland.</v>
          </cell>
        </row>
        <row r="6691">
          <cell r="C6691" t="str">
            <v>Fork-tailed Drongo</v>
          </cell>
          <cell r="D6691" t="str">
            <v>Dicrurus adsimilis</v>
          </cell>
          <cell r="E6691" t="str">
            <v>(Bechstein, 1794)</v>
          </cell>
          <cell r="F6691" t="str">
            <v>R</v>
          </cell>
          <cell r="G6691" t="str">
            <v>LC</v>
          </cell>
          <cell r="N6691" t="str">
            <v>Y</v>
          </cell>
          <cell r="X6691" t="str">
            <v>Dicrurus modestus (Sibley and Monroe 1990, 1993), including the subspecies coracinus from west and central Africa, and the subspecies modestus confined to the island of Príncipe and D. adsimilis (Sibley and Monroe 1990, 1993) were previously treated as D. modestus (a monotypic species confined to Príncipe only) and D. adsimilis (including coracinus) following Collar and Andrew (1988). All are now lumped into D. adsimilis following Dowsett and Forbes-Watson (1993), for a review by the BirdLife Taxonomic Working Group found no precedent or justification in the primary literature for treating modestus as distinct. Adult specimens in the Natural History Museum, Tring are essentially as on the mainland.</v>
          </cell>
        </row>
        <row r="6692">
          <cell r="C6692" t="str">
            <v>Aldabra Drongo</v>
          </cell>
          <cell r="D6692" t="str">
            <v>Dicrurus aldabranus</v>
          </cell>
          <cell r="E6692" t="str">
            <v>(Ridgway, 1893)</v>
          </cell>
          <cell r="F6692" t="str">
            <v>R</v>
          </cell>
          <cell r="G6692" t="str">
            <v>NT</v>
          </cell>
          <cell r="N6692" t="str">
            <v>Y</v>
          </cell>
          <cell r="Q6692" t="str">
            <v>Y</v>
          </cell>
        </row>
        <row r="6693">
          <cell r="C6693" t="str">
            <v>Grand Comoro Drongo</v>
          </cell>
          <cell r="D6693" t="str">
            <v>Dicrurus fuscipennis</v>
          </cell>
          <cell r="E6693" t="str">
            <v>(Milne-Edwards &amp; Oustalet, 1887)</v>
          </cell>
          <cell r="F6693" t="str">
            <v>R</v>
          </cell>
          <cell r="G6693" t="str">
            <v>EN</v>
          </cell>
          <cell r="N6693" t="str">
            <v>Y</v>
          </cell>
          <cell r="Q6693" t="str">
            <v>Y</v>
          </cell>
          <cell r="W6693" t="str">
            <v>Comoro Drongo (10)</v>
          </cell>
        </row>
        <row r="6694">
          <cell r="C6694" t="str">
            <v>Crested Drongo</v>
          </cell>
          <cell r="D6694" t="str">
            <v>Dicrurus forficatus</v>
          </cell>
          <cell r="E6694" t="str">
            <v>(Linnaeus, 1766)</v>
          </cell>
          <cell r="F6694" t="str">
            <v>R</v>
          </cell>
          <cell r="G6694" t="str">
            <v>LC</v>
          </cell>
          <cell r="N6694" t="str">
            <v>Y</v>
          </cell>
          <cell r="Q6694" t="str">
            <v>Y</v>
          </cell>
          <cell r="W6694" t="str">
            <v>Madagascar Crested Drongo (7)</v>
          </cell>
        </row>
        <row r="6695">
          <cell r="C6695" t="str">
            <v>Mayotte Drongo</v>
          </cell>
          <cell r="D6695" t="str">
            <v>Dicrurus waldenii</v>
          </cell>
          <cell r="E6695" t="str">
            <v>Schlegel, 1866</v>
          </cell>
          <cell r="F6695" t="str">
            <v>R</v>
          </cell>
          <cell r="G6695" t="str">
            <v>VU</v>
          </cell>
          <cell r="N6695" t="str">
            <v>Y</v>
          </cell>
          <cell r="Q6695" t="str">
            <v>Y</v>
          </cell>
        </row>
        <row r="6696">
          <cell r="C6696" t="str">
            <v>Black Drongo</v>
          </cell>
          <cell r="D6696" t="str">
            <v>Dicrurus macrocercus</v>
          </cell>
          <cell r="E6696" t="str">
            <v>Vieillot, 1817</v>
          </cell>
          <cell r="F6696" t="str">
            <v>R</v>
          </cell>
          <cell r="G6696" t="str">
            <v>LC</v>
          </cell>
          <cell r="Q6696" t="str">
            <v>Y</v>
          </cell>
        </row>
        <row r="6697">
          <cell r="C6697" t="str">
            <v>Ashy Drongo</v>
          </cell>
          <cell r="D6697" t="str">
            <v>Dicrurus leucophaeus</v>
          </cell>
          <cell r="E6697" t="str">
            <v>Vieillot, 1817</v>
          </cell>
          <cell r="F6697" t="str">
            <v>R</v>
          </cell>
          <cell r="G6697" t="str">
            <v>LC</v>
          </cell>
          <cell r="Q6697" t="str">
            <v>Y</v>
          </cell>
        </row>
        <row r="6698">
          <cell r="C6698" t="str">
            <v>White-bellied Drongo</v>
          </cell>
          <cell r="D6698" t="str">
            <v>Dicrurus caerulescens</v>
          </cell>
          <cell r="E6698" t="str">
            <v>(Linnaeus, 1758)</v>
          </cell>
          <cell r="F6698" t="str">
            <v>R</v>
          </cell>
          <cell r="G6698" t="str">
            <v>LC</v>
          </cell>
          <cell r="Q6698" t="str">
            <v>Y</v>
          </cell>
        </row>
        <row r="6699">
          <cell r="C6699" t="str">
            <v>Crow-billed Drongo</v>
          </cell>
          <cell r="D6699" t="str">
            <v>Dicrurus annectans</v>
          </cell>
          <cell r="E6699" t="str">
            <v>(Hodgson, 1836)</v>
          </cell>
          <cell r="F6699" t="str">
            <v>R</v>
          </cell>
          <cell r="G6699" t="str">
            <v>LC</v>
          </cell>
          <cell r="Q6699" t="str">
            <v>Y</v>
          </cell>
        </row>
        <row r="6700">
          <cell r="C6700" t="str">
            <v>Bronzed Drongo</v>
          </cell>
          <cell r="D6700" t="str">
            <v>Dicrurus aeneus</v>
          </cell>
          <cell r="E6700" t="str">
            <v>Vieillot, 1817</v>
          </cell>
          <cell r="F6700" t="str">
            <v>R</v>
          </cell>
          <cell r="G6700" t="str">
            <v>LC</v>
          </cell>
          <cell r="Q6700" t="str">
            <v>Y</v>
          </cell>
        </row>
        <row r="6701">
          <cell r="C6701" t="str">
            <v>Lesser Racket-tailed Drongo</v>
          </cell>
          <cell r="D6701" t="str">
            <v>Dicrurus remifer</v>
          </cell>
          <cell r="E6701" t="str">
            <v>(Temminck, 1823)</v>
          </cell>
          <cell r="F6701" t="str">
            <v>R</v>
          </cell>
          <cell r="G6701" t="str">
            <v>LC</v>
          </cell>
          <cell r="Q6701" t="str">
            <v>Y</v>
          </cell>
        </row>
        <row r="6702">
          <cell r="C6702" t="str">
            <v>Hair-crested Drongo</v>
          </cell>
          <cell r="D6702" t="str">
            <v>Dicrurus hottentottus</v>
          </cell>
          <cell r="E6702" t="str">
            <v>(Linnaeus, 1766)</v>
          </cell>
          <cell r="F6702" t="str">
            <v>R</v>
          </cell>
          <cell r="G6702" t="str">
            <v>LC</v>
          </cell>
          <cell r="Q6702" t="str">
            <v>Y</v>
          </cell>
        </row>
        <row r="6703">
          <cell r="C6703" t="str">
            <v>Tablas Drongo</v>
          </cell>
          <cell r="D6703" t="str">
            <v>Dicrurus menagei</v>
          </cell>
          <cell r="E6703" t="str">
            <v>(Bourns &amp; Worcester, 1894)</v>
          </cell>
          <cell r="F6703" t="str">
            <v>UR</v>
          </cell>
          <cell r="G6703" t="str">
            <v>UR</v>
          </cell>
          <cell r="T6703" t="str">
            <v>Y</v>
          </cell>
        </row>
        <row r="6704">
          <cell r="C6704" t="str">
            <v>Sumatran Drongo</v>
          </cell>
          <cell r="D6704" t="str">
            <v>Dicrurus sumatranus</v>
          </cell>
          <cell r="E6704" t="str">
            <v>Ramsay, 1880</v>
          </cell>
          <cell r="F6704" t="str">
            <v>R</v>
          </cell>
          <cell r="G6704" t="str">
            <v>NT</v>
          </cell>
          <cell r="Q6704" t="str">
            <v>Y</v>
          </cell>
        </row>
        <row r="6705">
          <cell r="C6705" t="str">
            <v>Sulawesi Drongo</v>
          </cell>
          <cell r="D6705" t="str">
            <v>Dicrurus montanus</v>
          </cell>
          <cell r="E6705" t="str">
            <v>(Riley, 1919)</v>
          </cell>
          <cell r="F6705" t="str">
            <v>R</v>
          </cell>
          <cell r="G6705" t="str">
            <v>LC</v>
          </cell>
          <cell r="Q6705" t="str">
            <v>Y</v>
          </cell>
        </row>
        <row r="6706">
          <cell r="C6706" t="str">
            <v>Wallacean Drongo</v>
          </cell>
          <cell r="D6706" t="str">
            <v>Dicrurus densus</v>
          </cell>
          <cell r="E6706" t="str">
            <v>(Bonaparte, 1850)</v>
          </cell>
          <cell r="F6706" t="str">
            <v>R</v>
          </cell>
          <cell r="G6706" t="str">
            <v>LC</v>
          </cell>
          <cell r="Q6706" t="str">
            <v>Y</v>
          </cell>
        </row>
        <row r="6707">
          <cell r="C6707" t="str">
            <v>Balicassiao</v>
          </cell>
          <cell r="D6707" t="str">
            <v>Dicrurus balicassius</v>
          </cell>
          <cell r="E6707" t="str">
            <v>(Linnaeus, 1766)</v>
          </cell>
          <cell r="F6707" t="str">
            <v>R</v>
          </cell>
          <cell r="G6707" t="str">
            <v>LC</v>
          </cell>
          <cell r="Q6707" t="str">
            <v>Y</v>
          </cell>
        </row>
        <row r="6708">
          <cell r="C6708" t="str">
            <v>Spangled Drongo</v>
          </cell>
          <cell r="D6708" t="str">
            <v>Dicrurus bracteatus</v>
          </cell>
          <cell r="E6708" t="str">
            <v>(Gould, 1842)</v>
          </cell>
          <cell r="F6708" t="str">
            <v>R</v>
          </cell>
          <cell r="G6708" t="str">
            <v>LC</v>
          </cell>
          <cell r="L6708" t="str">
            <v>Y</v>
          </cell>
          <cell r="Q6708" t="str">
            <v>Y</v>
          </cell>
        </row>
        <row r="6709">
          <cell r="C6709" t="str">
            <v>Ribbon-tailed Drongo</v>
          </cell>
          <cell r="D6709" t="str">
            <v>Dicrurus megarhynchus</v>
          </cell>
          <cell r="E6709" t="str">
            <v>(Quoy &amp; Gaimard, 1830)</v>
          </cell>
          <cell r="F6709" t="str">
            <v>R</v>
          </cell>
          <cell r="G6709" t="str">
            <v>LC</v>
          </cell>
          <cell r="Q6709" t="str">
            <v>Y</v>
          </cell>
        </row>
        <row r="6710">
          <cell r="C6710" t="str">
            <v>Andaman Drongo</v>
          </cell>
          <cell r="D6710" t="str">
            <v>Dicrurus andamanensis</v>
          </cell>
          <cell r="E6710" t="str">
            <v>Beavan, 1867</v>
          </cell>
          <cell r="F6710" t="str">
            <v>R</v>
          </cell>
          <cell r="G6710" t="str">
            <v>NT</v>
          </cell>
          <cell r="Q6710" t="str">
            <v>Y</v>
          </cell>
        </row>
        <row r="6711">
          <cell r="C6711" t="str">
            <v>Greater Racket-tailed Drongo</v>
          </cell>
          <cell r="D6711" t="str">
            <v>Dicrurus paradiseus</v>
          </cell>
          <cell r="E6711" t="str">
            <v>(Linnaeus, 1766)</v>
          </cell>
          <cell r="F6711" t="str">
            <v>R</v>
          </cell>
          <cell r="G6711" t="str">
            <v>LC</v>
          </cell>
          <cell r="Q6711" t="str">
            <v>Y</v>
          </cell>
        </row>
        <row r="6712">
          <cell r="C6712" t="str">
            <v>Yellow-bellied Fantail</v>
          </cell>
          <cell r="D6712" t="str">
            <v>Rhipidura hypoxantha</v>
          </cell>
          <cell r="E6712" t="str">
            <v>Blyth, 1843</v>
          </cell>
          <cell r="F6712" t="str">
            <v>R</v>
          </cell>
          <cell r="G6712" t="str">
            <v>LC</v>
          </cell>
          <cell r="Q6712" t="str">
            <v>Y</v>
          </cell>
        </row>
        <row r="6713">
          <cell r="C6713" t="str">
            <v>Blue Fantail</v>
          </cell>
          <cell r="D6713" t="str">
            <v>Rhipidura superciliaris</v>
          </cell>
          <cell r="E6713" t="str">
            <v>(Sharpe, 1877)</v>
          </cell>
          <cell r="F6713" t="str">
            <v>R</v>
          </cell>
          <cell r="G6713" t="str">
            <v>LC</v>
          </cell>
          <cell r="Q6713" t="str">
            <v>Y</v>
          </cell>
        </row>
        <row r="6714">
          <cell r="C6714" t="str">
            <v>Blue-headed Fantail</v>
          </cell>
          <cell r="D6714" t="str">
            <v>Rhipidura cyaniceps</v>
          </cell>
          <cell r="E6714" t="str">
            <v>(Cassin, 1855)</v>
          </cell>
          <cell r="F6714" t="str">
            <v>R</v>
          </cell>
          <cell r="G6714" t="str">
            <v>LC</v>
          </cell>
          <cell r="Q6714" t="str">
            <v>Y</v>
          </cell>
        </row>
        <row r="6715">
          <cell r="C6715" t="str">
            <v>Rufous-tailed Fantail</v>
          </cell>
          <cell r="D6715" t="str">
            <v>Rhipidura phoenicura</v>
          </cell>
          <cell r="E6715" t="str">
            <v>Müller, 1843</v>
          </cell>
          <cell r="F6715" t="str">
            <v>R</v>
          </cell>
          <cell r="G6715" t="str">
            <v>LC</v>
          </cell>
          <cell r="Q6715" t="str">
            <v>Y</v>
          </cell>
        </row>
        <row r="6716">
          <cell r="C6716" t="str">
            <v>Black-and-cinnamon Fantail</v>
          </cell>
          <cell r="D6716" t="str">
            <v>Rhipidura nigrocinnamomea</v>
          </cell>
          <cell r="E6716" t="str">
            <v>Hartert, 1903</v>
          </cell>
          <cell r="F6716" t="str">
            <v>R</v>
          </cell>
          <cell r="G6716" t="str">
            <v>LC</v>
          </cell>
          <cell r="Q6716" t="str">
            <v>Y</v>
          </cell>
        </row>
        <row r="6717">
          <cell r="C6717" t="str">
            <v>White-throated Fantail</v>
          </cell>
          <cell r="D6717" t="str">
            <v>Rhipidura albicollis</v>
          </cell>
          <cell r="E6717" t="str">
            <v>(Vieillot, 1818)</v>
          </cell>
          <cell r="F6717" t="str">
            <v>R</v>
          </cell>
          <cell r="G6717" t="str">
            <v>LC</v>
          </cell>
          <cell r="Q6717" t="str">
            <v>Y</v>
          </cell>
        </row>
        <row r="6718">
          <cell r="C6718" t="str">
            <v>White-bellied Fantail</v>
          </cell>
          <cell r="D6718" t="str">
            <v>Rhipidura euryura</v>
          </cell>
          <cell r="E6718" t="str">
            <v>Müller, 1843</v>
          </cell>
          <cell r="F6718" t="str">
            <v>R</v>
          </cell>
          <cell r="G6718" t="str">
            <v>LC</v>
          </cell>
          <cell r="Q6718" t="str">
            <v>Y</v>
          </cell>
        </row>
        <row r="6719">
          <cell r="C6719" t="str">
            <v>White-browed Fantail</v>
          </cell>
          <cell r="D6719" t="str">
            <v>Rhipidura aureola</v>
          </cell>
          <cell r="E6719" t="str">
            <v>Lesson, 1830</v>
          </cell>
          <cell r="F6719" t="str">
            <v>R</v>
          </cell>
          <cell r="G6719" t="str">
            <v>LC</v>
          </cell>
          <cell r="Q6719" t="str">
            <v>Y</v>
          </cell>
        </row>
        <row r="6720">
          <cell r="C6720" t="str">
            <v>Pied Fantail</v>
          </cell>
          <cell r="D6720" t="str">
            <v>Rhipidura javanica</v>
          </cell>
          <cell r="E6720" t="str">
            <v>(Sparrman, 1788)</v>
          </cell>
          <cell r="F6720" t="str">
            <v>R</v>
          </cell>
          <cell r="G6720" t="str">
            <v>LC</v>
          </cell>
          <cell r="Q6720" t="str">
            <v>Y</v>
          </cell>
        </row>
        <row r="6721">
          <cell r="C6721" t="str">
            <v>Spotted Fantail</v>
          </cell>
          <cell r="D6721" t="str">
            <v>Rhipidura perlata</v>
          </cell>
          <cell r="E6721" t="str">
            <v>Müller, 1843</v>
          </cell>
          <cell r="F6721" t="str">
            <v>R</v>
          </cell>
          <cell r="G6721" t="str">
            <v>LC</v>
          </cell>
          <cell r="Q6721" t="str">
            <v>Y</v>
          </cell>
        </row>
        <row r="6722">
          <cell r="C6722" t="str">
            <v>Willie-wagtail</v>
          </cell>
          <cell r="D6722" t="str">
            <v>Rhipidura leucophrys</v>
          </cell>
          <cell r="E6722" t="str">
            <v>(Latham, 1801)</v>
          </cell>
          <cell r="F6722" t="str">
            <v>R</v>
          </cell>
          <cell r="G6722" t="str">
            <v>LC</v>
          </cell>
          <cell r="L6722" t="str">
            <v>Y</v>
          </cell>
          <cell r="Q6722" t="str">
            <v>Y</v>
          </cell>
          <cell r="W6722" t="str">
            <v>Willie Wagtail (5); Willie Wagtail (15)</v>
          </cell>
        </row>
        <row r="6723">
          <cell r="C6723" t="str">
            <v>Brown-capped Fantail</v>
          </cell>
          <cell r="D6723" t="str">
            <v>Rhipidura diluta</v>
          </cell>
          <cell r="E6723" t="str">
            <v>Wallace, 1864</v>
          </cell>
          <cell r="F6723" t="str">
            <v>R</v>
          </cell>
          <cell r="G6723" t="str">
            <v>LC</v>
          </cell>
          <cell r="Q6723" t="str">
            <v>Y</v>
          </cell>
        </row>
        <row r="6724">
          <cell r="C6724" t="str">
            <v>Northern Fantail</v>
          </cell>
          <cell r="D6724" t="str">
            <v>Rhipidura rufiventris</v>
          </cell>
          <cell r="E6724" t="str">
            <v>(Vieillot, 1818)</v>
          </cell>
          <cell r="F6724" t="str">
            <v>R</v>
          </cell>
          <cell r="G6724" t="str">
            <v>LC</v>
          </cell>
          <cell r="L6724" t="str">
            <v>Y</v>
          </cell>
          <cell r="Q6724" t="str">
            <v>Y</v>
          </cell>
        </row>
        <row r="6725">
          <cell r="C6725" t="str">
            <v>Cinnamon-tailed Fantail</v>
          </cell>
          <cell r="D6725" t="str">
            <v>Rhipidura fuscorufa</v>
          </cell>
          <cell r="E6725" t="str">
            <v>Sclater, 1883</v>
          </cell>
          <cell r="F6725" t="str">
            <v>R</v>
          </cell>
          <cell r="G6725" t="str">
            <v>NT</v>
          </cell>
          <cell r="Q6725" t="str">
            <v>Y</v>
          </cell>
        </row>
        <row r="6726">
          <cell r="C6726" t="str">
            <v>White-winged Fantail</v>
          </cell>
          <cell r="D6726" t="str">
            <v>Rhipidura cockerelli</v>
          </cell>
          <cell r="E6726" t="str">
            <v>(Ramsay, 1879)</v>
          </cell>
          <cell r="F6726" t="str">
            <v>R</v>
          </cell>
          <cell r="G6726" t="str">
            <v>NT</v>
          </cell>
          <cell r="Q6726" t="str">
            <v>Y</v>
          </cell>
        </row>
        <row r="6727">
          <cell r="C6727" t="str">
            <v>Sooty Thicket-fantail</v>
          </cell>
          <cell r="D6727" t="str">
            <v>Rhipidura threnothorax</v>
          </cell>
          <cell r="E6727" t="str">
            <v>Müller, 1843</v>
          </cell>
          <cell r="F6727" t="str">
            <v>R</v>
          </cell>
          <cell r="G6727" t="str">
            <v>LC</v>
          </cell>
          <cell r="Q6727" t="str">
            <v>Y</v>
          </cell>
          <cell r="W6727" t="str">
            <v>Sooty Thicket Fantail (15)</v>
          </cell>
        </row>
        <row r="6728">
          <cell r="C6728" t="str">
            <v>Black Thicket-fantail</v>
          </cell>
          <cell r="D6728" t="str">
            <v>Rhipidura maculipectus</v>
          </cell>
          <cell r="E6728" t="str">
            <v>Gray, 1858</v>
          </cell>
          <cell r="F6728" t="str">
            <v>R</v>
          </cell>
          <cell r="G6728" t="str">
            <v>LC</v>
          </cell>
          <cell r="Q6728" t="str">
            <v>Y</v>
          </cell>
          <cell r="W6728" t="str">
            <v>Black Thicket Fantail (15)</v>
          </cell>
        </row>
        <row r="6729">
          <cell r="C6729" t="str">
            <v>White-bellied Thicket-fantail</v>
          </cell>
          <cell r="D6729" t="str">
            <v>Rhipidura leucothorax</v>
          </cell>
          <cell r="E6729" t="str">
            <v>Salvadori, 1874</v>
          </cell>
          <cell r="F6729" t="str">
            <v>R</v>
          </cell>
          <cell r="G6729" t="str">
            <v>LC</v>
          </cell>
          <cell r="Q6729" t="str">
            <v>Y</v>
          </cell>
          <cell r="W6729" t="str">
            <v>White-bellied Thicket Fantail (15)</v>
          </cell>
        </row>
        <row r="6730">
          <cell r="C6730" t="str">
            <v>Black Fantail</v>
          </cell>
          <cell r="D6730" t="str">
            <v>Rhipidura atra</v>
          </cell>
          <cell r="E6730" t="str">
            <v>Salvadori, 1876</v>
          </cell>
          <cell r="F6730" t="str">
            <v>R</v>
          </cell>
          <cell r="G6730" t="str">
            <v>LC</v>
          </cell>
          <cell r="Q6730" t="str">
            <v>Y</v>
          </cell>
        </row>
        <row r="6731">
          <cell r="C6731" t="str">
            <v>Chestnut-bellied Fantail</v>
          </cell>
          <cell r="D6731" t="str">
            <v>Rhipidura hyperythra</v>
          </cell>
          <cell r="E6731" t="str">
            <v>Gray, 1858</v>
          </cell>
          <cell r="F6731" t="str">
            <v>R</v>
          </cell>
          <cell r="G6731" t="str">
            <v>LC</v>
          </cell>
          <cell r="Q6731" t="str">
            <v>Y</v>
          </cell>
        </row>
        <row r="6732">
          <cell r="C6732" t="str">
            <v>Friendly Fantail</v>
          </cell>
          <cell r="D6732" t="str">
            <v>Rhipidura albolimbata</v>
          </cell>
          <cell r="E6732" t="str">
            <v>Salvadori, 1874</v>
          </cell>
          <cell r="F6732" t="str">
            <v>R</v>
          </cell>
          <cell r="G6732" t="str">
            <v>LC</v>
          </cell>
          <cell r="Q6732" t="str">
            <v>Y</v>
          </cell>
        </row>
        <row r="6733">
          <cell r="C6733" t="str">
            <v>Mangrove Fantail</v>
          </cell>
          <cell r="D6733" t="str">
            <v>Rhipidura phasiana</v>
          </cell>
          <cell r="E6733" t="str">
            <v>De Vis, 1884</v>
          </cell>
          <cell r="F6733" t="str">
            <v>R</v>
          </cell>
          <cell r="G6733" t="str">
            <v>LC</v>
          </cell>
          <cell r="L6733" t="str">
            <v>Y</v>
          </cell>
          <cell r="Q6733" t="str">
            <v>Y</v>
          </cell>
          <cell r="W6733" t="str">
            <v>Mangrove Grey Fantail (5)</v>
          </cell>
        </row>
        <row r="6734">
          <cell r="C6734" t="str">
            <v>Grey Fantail</v>
          </cell>
          <cell r="D6734" t="str">
            <v>Rhipidura fuliginosa</v>
          </cell>
          <cell r="E6734" t="str">
            <v>(Sparrman, 1787)</v>
          </cell>
          <cell r="F6734" t="str">
            <v>R</v>
          </cell>
          <cell r="G6734" t="str">
            <v>LC</v>
          </cell>
          <cell r="Q6734" t="str">
            <v>Y</v>
          </cell>
          <cell r="S6734" t="str">
            <v>Y</v>
          </cell>
          <cell r="W6734" t="str">
            <v>New Zealand Fantail (12); New Zealand Fantail (15)</v>
          </cell>
          <cell r="X6734" t="str">
            <v>Rhipidura fuliginosa (Sibley and Monroe 1990, 1993; Turbott 1990; Christidis and Boles 1994) has been split into R. fuliginosa and R. albiscapa by Christidis and Boles (2008) but this treatment is not followed by the BirdLife Taxonomic Working Group (BTWG) because the split is described as tentative and the split fuliginosa shares most of its plumage characteristics with one or other subspecies of albiscapa.</v>
          </cell>
        </row>
        <row r="6735">
          <cell r="D6735" t="str">
            <v>Rhipidura fuliginosa</v>
          </cell>
          <cell r="E6735" t="str">
            <v>(Sparrman, 1787)</v>
          </cell>
          <cell r="F6735" t="str">
            <v>NR</v>
          </cell>
          <cell r="G6735" t="str">
            <v>NR</v>
          </cell>
          <cell r="L6735" t="str">
            <v>Y</v>
          </cell>
          <cell r="X6735" t="str">
            <v>Rhipidura fuliginosa (Sibley and Monroe 1990, 1993; Turbott 1990; Christidis and Boles 1994) has been split into R. fuliginosa and R. albiscapa by Christidis and Boles (2008) but this treatment is not followed by the BirdLife Taxonomic Working Group (BTWG) because the split is described as tentative and the split fuliginosa shares most of its plumage characteristics with one or other subspecies of albiscapa.</v>
          </cell>
        </row>
        <row r="6736">
          <cell r="D6736" t="str">
            <v>Rhipidura albiscapa</v>
          </cell>
          <cell r="E6736" t="str">
            <v>Gould, 1840</v>
          </cell>
          <cell r="F6736" t="str">
            <v>NR</v>
          </cell>
          <cell r="G6736" t="str">
            <v>NR</v>
          </cell>
          <cell r="L6736" t="str">
            <v>Y</v>
          </cell>
          <cell r="X6736" t="str">
            <v>Rhipidura fuliginosa (Sibley and Monroe 1990, 1993; Turbott 1990; Christidis and Boles 1994) has been split into R. fuliginosa and R. albiscapa by Christidis and Boles (2008) but this treatment is not followed by the BirdLife Taxonomic Working Group (BTWG) because the split is described as tentative and the split fuliginosa shares most of its plumage characteristics with one or other subspecies of albiscapa.</v>
          </cell>
        </row>
        <row r="6737">
          <cell r="C6737" t="str">
            <v>Brown Fantail</v>
          </cell>
          <cell r="D6737" t="str">
            <v>Rhipidura drownei</v>
          </cell>
          <cell r="E6737" t="str">
            <v>Mayr, 1931</v>
          </cell>
          <cell r="F6737" t="str">
            <v>R</v>
          </cell>
          <cell r="G6737" t="str">
            <v>LC</v>
          </cell>
          <cell r="Q6737" t="str">
            <v>Y</v>
          </cell>
        </row>
        <row r="6738">
          <cell r="C6738" t="str">
            <v>Dusky Fantail</v>
          </cell>
          <cell r="D6738" t="str">
            <v>Rhipidura tenebrosa</v>
          </cell>
          <cell r="E6738" t="str">
            <v>Ramsay, 1882</v>
          </cell>
          <cell r="F6738" t="str">
            <v>R</v>
          </cell>
          <cell r="G6738" t="str">
            <v>NT</v>
          </cell>
          <cell r="Q6738" t="str">
            <v>Y</v>
          </cell>
          <cell r="W6738" t="str">
            <v>Makira Fantail (15)</v>
          </cell>
        </row>
        <row r="6739">
          <cell r="C6739" t="str">
            <v>Rennell Fantail</v>
          </cell>
          <cell r="D6739" t="str">
            <v>Rhipidura rennelliana</v>
          </cell>
          <cell r="E6739" t="str">
            <v>Mayr, 1931</v>
          </cell>
          <cell r="F6739" t="str">
            <v>R</v>
          </cell>
          <cell r="G6739" t="str">
            <v>LC</v>
          </cell>
          <cell r="Q6739" t="str">
            <v>Y</v>
          </cell>
        </row>
        <row r="6740">
          <cell r="C6740" t="str">
            <v>Streaked Fantail</v>
          </cell>
          <cell r="D6740" t="str">
            <v>Rhipidura verreauxi</v>
          </cell>
          <cell r="E6740" t="str">
            <v>Gray, 1870</v>
          </cell>
          <cell r="F6740" t="str">
            <v>R</v>
          </cell>
          <cell r="G6740" t="str">
            <v>LC</v>
          </cell>
          <cell r="Q6740" t="str">
            <v>Y</v>
          </cell>
          <cell r="V6740" t="str">
            <v>Rhipidura spilodera (10)</v>
          </cell>
          <cell r="X6740" t="str">
            <v>Use of the specific name verreauxi rather than spilodera follows Dickinson and Watling (2006).</v>
          </cell>
        </row>
        <row r="6741">
          <cell r="C6741" t="str">
            <v>Kadavu Fantail</v>
          </cell>
          <cell r="D6741" t="str">
            <v>Rhipidura personata</v>
          </cell>
          <cell r="E6741" t="str">
            <v>Ramsay, 1876</v>
          </cell>
          <cell r="F6741" t="str">
            <v>R</v>
          </cell>
          <cell r="G6741" t="str">
            <v>NT</v>
          </cell>
          <cell r="Q6741" t="str">
            <v>Y</v>
          </cell>
        </row>
        <row r="6742">
          <cell r="C6742" t="str">
            <v>Samoan Fantail</v>
          </cell>
          <cell r="D6742" t="str">
            <v>Rhipidura nebulosa</v>
          </cell>
          <cell r="E6742" t="str">
            <v>Peale, 1848</v>
          </cell>
          <cell r="F6742" t="str">
            <v>R</v>
          </cell>
          <cell r="G6742" t="str">
            <v>LC</v>
          </cell>
          <cell r="Q6742" t="str">
            <v>Y</v>
          </cell>
        </row>
        <row r="6743">
          <cell r="C6743" t="str">
            <v>Dimorphic Fantail</v>
          </cell>
          <cell r="D6743" t="str">
            <v>Rhipidura brachyrhyncha</v>
          </cell>
          <cell r="E6743" t="str">
            <v>Schlegel, 1871</v>
          </cell>
          <cell r="F6743" t="str">
            <v>R</v>
          </cell>
          <cell r="G6743" t="str">
            <v>LC</v>
          </cell>
          <cell r="Q6743" t="str">
            <v>Y</v>
          </cell>
        </row>
        <row r="6744">
          <cell r="C6744" t="str">
            <v>Rusty-bellied Fantail</v>
          </cell>
          <cell r="D6744" t="str">
            <v>Rhipidura teysmanni</v>
          </cell>
          <cell r="E6744" t="str">
            <v>Büttikofer, 1892</v>
          </cell>
          <cell r="F6744" t="str">
            <v>R</v>
          </cell>
          <cell r="G6744" t="str">
            <v>LC</v>
          </cell>
          <cell r="Q6744" t="str">
            <v>Y</v>
          </cell>
        </row>
        <row r="6745">
          <cell r="C6745" t="str">
            <v>Tawny-backed Fantail</v>
          </cell>
          <cell r="D6745" t="str">
            <v>Rhipidura superflua</v>
          </cell>
          <cell r="E6745" t="str">
            <v>Hartert, 1899</v>
          </cell>
          <cell r="F6745" t="str">
            <v>R</v>
          </cell>
          <cell r="G6745" t="str">
            <v>LC</v>
          </cell>
          <cell r="Q6745" t="str">
            <v>Y</v>
          </cell>
        </row>
        <row r="6746">
          <cell r="C6746" t="str">
            <v>Streaky-breasted Fantail</v>
          </cell>
          <cell r="D6746" t="str">
            <v>Rhipidura dedemi</v>
          </cell>
          <cell r="E6746" t="str">
            <v>van Oort, 1911</v>
          </cell>
          <cell r="F6746" t="str">
            <v>R</v>
          </cell>
          <cell r="G6746" t="str">
            <v>LC</v>
          </cell>
          <cell r="Q6746" t="str">
            <v>Y</v>
          </cell>
          <cell r="W6746" t="str">
            <v>Streak-breasted Fantail (15)</v>
          </cell>
        </row>
        <row r="6747">
          <cell r="C6747" t="str">
            <v>Long-tailed Fantail</v>
          </cell>
          <cell r="D6747" t="str">
            <v>Rhipidura opistherythra</v>
          </cell>
          <cell r="E6747" t="str">
            <v>Sclater, 1883</v>
          </cell>
          <cell r="F6747" t="str">
            <v>R</v>
          </cell>
          <cell r="G6747" t="str">
            <v>NT</v>
          </cell>
          <cell r="Q6747" t="str">
            <v>Y</v>
          </cell>
        </row>
        <row r="6748">
          <cell r="C6748" t="str">
            <v>Palau Fantail</v>
          </cell>
          <cell r="D6748" t="str">
            <v>Rhipidura lepida</v>
          </cell>
          <cell r="E6748" t="str">
            <v>Hartlaub &amp; Finsch, 1868</v>
          </cell>
          <cell r="F6748" t="str">
            <v>R</v>
          </cell>
          <cell r="G6748" t="str">
            <v>LC</v>
          </cell>
          <cell r="Q6748" t="str">
            <v>Y</v>
          </cell>
        </row>
        <row r="6749">
          <cell r="C6749" t="str">
            <v>Rufous-backed Fantail</v>
          </cell>
          <cell r="D6749" t="str">
            <v>Rhipidura rufidorsa</v>
          </cell>
          <cell r="E6749" t="str">
            <v>Meyer, 1874</v>
          </cell>
          <cell r="F6749" t="str">
            <v>R</v>
          </cell>
          <cell r="G6749" t="str">
            <v>LC</v>
          </cell>
          <cell r="Q6749" t="str">
            <v>Y</v>
          </cell>
        </row>
        <row r="6750">
          <cell r="C6750" t="str">
            <v>Bismarck Fantail</v>
          </cell>
          <cell r="D6750" t="str">
            <v>Rhipidura dahli</v>
          </cell>
          <cell r="E6750" t="str">
            <v>Reichenow, 1897</v>
          </cell>
          <cell r="F6750" t="str">
            <v>R</v>
          </cell>
          <cell r="G6750" t="str">
            <v>LC</v>
          </cell>
          <cell r="Q6750" t="str">
            <v>Y</v>
          </cell>
        </row>
        <row r="6751">
          <cell r="C6751" t="str">
            <v>Matthias Fantail</v>
          </cell>
          <cell r="D6751" t="str">
            <v>Rhipidura matthiae</v>
          </cell>
          <cell r="E6751" t="str">
            <v>Heinroth, 1902</v>
          </cell>
          <cell r="F6751" t="str">
            <v>R</v>
          </cell>
          <cell r="G6751" t="str">
            <v>NT</v>
          </cell>
          <cell r="Q6751" t="str">
            <v>Y</v>
          </cell>
          <cell r="W6751" t="str">
            <v>Mussau Fantail (15)</v>
          </cell>
        </row>
        <row r="6752">
          <cell r="C6752" t="str">
            <v>Malaita Fantail</v>
          </cell>
          <cell r="D6752" t="str">
            <v>Rhipidura malaitae</v>
          </cell>
          <cell r="E6752" t="str">
            <v>Mayr, 1931</v>
          </cell>
          <cell r="F6752" t="str">
            <v>R</v>
          </cell>
          <cell r="G6752" t="str">
            <v>VU</v>
          </cell>
          <cell r="Q6752" t="str">
            <v>Y</v>
          </cell>
        </row>
        <row r="6753">
          <cell r="C6753" t="str">
            <v>Pohnpei Fantail</v>
          </cell>
          <cell r="D6753" t="str">
            <v>Rhipidura kubaryi</v>
          </cell>
          <cell r="E6753" t="str">
            <v>Finsch, 1876</v>
          </cell>
          <cell r="F6753" t="str">
            <v>R</v>
          </cell>
          <cell r="G6753" t="str">
            <v>LC</v>
          </cell>
          <cell r="Q6753" t="str">
            <v>Y</v>
          </cell>
        </row>
        <row r="6754">
          <cell r="D6754" t="str">
            <v>Rhipidura rufifrons</v>
          </cell>
          <cell r="E6754" t="str">
            <v>(Latham, 1801)</v>
          </cell>
          <cell r="F6754" t="str">
            <v>NR</v>
          </cell>
          <cell r="G6754" t="str">
            <v>NR</v>
          </cell>
          <cell r="L6754" t="str">
            <v>Y</v>
          </cell>
          <cell r="X6754" t="str">
            <v>Rhipidura rufifrons (Sibley and Monroe 1990, 1993; Christidis and Boles 1994) has been split into R. rufifrons and R. dryas by Christidis and Boles (2008) but this treatment is not followed by the BirdLife Taxonomic Working Group because the evidence presented by the authors and the cited source Boles (2006) is inconclusive both morphologically and geographically.</v>
          </cell>
        </row>
        <row r="6755">
          <cell r="C6755" t="str">
            <v>Rufous Fantail</v>
          </cell>
          <cell r="D6755" t="str">
            <v>Rhipidura rufifrons</v>
          </cell>
          <cell r="E6755" t="str">
            <v>(Latham, 1801)</v>
          </cell>
          <cell r="F6755" t="str">
            <v>R</v>
          </cell>
          <cell r="G6755" t="str">
            <v>LC</v>
          </cell>
          <cell r="Q6755" t="str">
            <v>Y</v>
          </cell>
          <cell r="X6755" t="str">
            <v>Rhipidura rufifrons (Sibley and Monroe 1990, 1993; Christidis and Boles 1994) has been split into R. rufifrons and R. dryas by Christidis and Boles (2008) but this treatment is not followed by the BirdLife Taxonomic Working Group because the evidence presented by the authors and the cited source Boles (2006) is inconclusive both morphologically and geographically.</v>
          </cell>
        </row>
        <row r="6756">
          <cell r="D6756" t="str">
            <v>Rhipidura dryas</v>
          </cell>
          <cell r="E6756" t="str">
            <v>Gould, 1843</v>
          </cell>
          <cell r="F6756" t="str">
            <v>NR</v>
          </cell>
          <cell r="G6756" t="str">
            <v>NR</v>
          </cell>
          <cell r="L6756" t="str">
            <v>Y</v>
          </cell>
          <cell r="X6756" t="str">
            <v>Rhipidura rufifrons (Sibley and Monroe 1990, 1993; Christidis and Boles 1994) has been split into R. rufifrons and R. dryas by Christidis and Boles (2008) but this treatment is not followed by the BirdLife Taxonomic Working Group because the evidence presented by the authors and the cited source Boles (2006) is inconclusive both morphologically and geographically.</v>
          </cell>
        </row>
        <row r="6757">
          <cell r="C6757" t="str">
            <v>Manus Fantail</v>
          </cell>
          <cell r="D6757" t="str">
            <v>Rhipidura semirubra</v>
          </cell>
          <cell r="E6757" t="str">
            <v>Sclater, 1877</v>
          </cell>
          <cell r="F6757" t="str">
            <v>R</v>
          </cell>
          <cell r="G6757" t="str">
            <v>VU</v>
          </cell>
          <cell r="Q6757" t="str">
            <v>Y</v>
          </cell>
        </row>
        <row r="6758">
          <cell r="C6758" t="str">
            <v>Short-crested Monarch</v>
          </cell>
          <cell r="D6758" t="str">
            <v>Hypothymis helenae</v>
          </cell>
          <cell r="E6758" t="str">
            <v>(Steere, 1890)</v>
          </cell>
          <cell r="F6758" t="str">
            <v>R</v>
          </cell>
          <cell r="G6758" t="str">
            <v>NT</v>
          </cell>
          <cell r="Q6758" t="str">
            <v>Y</v>
          </cell>
        </row>
        <row r="6759">
          <cell r="C6759" t="str">
            <v>Celestial Monarch</v>
          </cell>
          <cell r="D6759" t="str">
            <v>Hypothymis coelestis</v>
          </cell>
          <cell r="E6759" t="str">
            <v>Tweeddale, 1877</v>
          </cell>
          <cell r="F6759" t="str">
            <v>R</v>
          </cell>
          <cell r="G6759" t="str">
            <v>VU</v>
          </cell>
          <cell r="Q6759" t="str">
            <v>Y</v>
          </cell>
        </row>
        <row r="6760">
          <cell r="C6760" t="str">
            <v>Black-naped Monarch</v>
          </cell>
          <cell r="D6760" t="str">
            <v>Hypothymis azurea</v>
          </cell>
          <cell r="E6760" t="str">
            <v>(Boddaert, 1783)</v>
          </cell>
          <cell r="F6760" t="str">
            <v>R</v>
          </cell>
          <cell r="G6760" t="str">
            <v>LC</v>
          </cell>
          <cell r="Q6760" t="str">
            <v>Y</v>
          </cell>
        </row>
        <row r="6761">
          <cell r="C6761" t="str">
            <v>Cerulean Paradise-flycatcher</v>
          </cell>
          <cell r="D6761" t="str">
            <v>Eutrichomyias rowleyi</v>
          </cell>
          <cell r="E6761" t="str">
            <v>(Meyer, 1878)</v>
          </cell>
          <cell r="F6761" t="str">
            <v>R</v>
          </cell>
          <cell r="G6761" t="str">
            <v>CR</v>
          </cell>
          <cell r="Q6761" t="str">
            <v>Y</v>
          </cell>
          <cell r="W6761" t="str">
            <v>Cerulean Paradise Flycatcher (15)</v>
          </cell>
        </row>
        <row r="6762">
          <cell r="C6762" t="str">
            <v>Blue-headed Crested-flycatcher</v>
          </cell>
          <cell r="D6762" t="str">
            <v>Trochocercus nitens</v>
          </cell>
          <cell r="E6762" t="str">
            <v>Cassin, 1859</v>
          </cell>
          <cell r="F6762" t="str">
            <v>R</v>
          </cell>
          <cell r="G6762" t="str">
            <v>LC</v>
          </cell>
          <cell r="N6762" t="str">
            <v>Y</v>
          </cell>
          <cell r="Q6762" t="str">
            <v>Y</v>
          </cell>
          <cell r="W6762" t="str">
            <v>Blue-headed Crested Flycatcher (7); Blue-headed Crested Flycatcher (15)</v>
          </cell>
        </row>
        <row r="6763">
          <cell r="C6763" t="str">
            <v>African Crested-flycatcher</v>
          </cell>
          <cell r="D6763" t="str">
            <v>Trochocercus cyanomelas</v>
          </cell>
          <cell r="E6763" t="str">
            <v>(Vieillot, 1818)</v>
          </cell>
          <cell r="F6763" t="str">
            <v>R</v>
          </cell>
          <cell r="G6763" t="str">
            <v>LC</v>
          </cell>
          <cell r="N6763" t="str">
            <v>Y</v>
          </cell>
          <cell r="Q6763" t="str">
            <v>Y</v>
          </cell>
          <cell r="W6763" t="str">
            <v>Blue-mantled Flycatcher (7); Blue-mantled Crested Flycatcher (15)</v>
          </cell>
        </row>
        <row r="6764">
          <cell r="C6764" t="str">
            <v>Black-headed Paradise-flycatcher</v>
          </cell>
          <cell r="D6764" t="str">
            <v>Terpsiphone rufiventer</v>
          </cell>
          <cell r="E6764" t="str">
            <v>(Swainson, 1837)</v>
          </cell>
          <cell r="F6764" t="str">
            <v>R</v>
          </cell>
          <cell r="G6764" t="str">
            <v>LC</v>
          </cell>
          <cell r="N6764" t="str">
            <v>Y</v>
          </cell>
          <cell r="Q6764" t="str">
            <v>Y</v>
          </cell>
          <cell r="W6764" t="str">
            <v>Red-bellied Paradise Flycatcher (7)</v>
          </cell>
          <cell r="X6764" t="str">
            <v>Terpsiphone rufiventer (Sibley and Monroe 1990, 1993) was split into T. rufiventer and T. smithii following Harrison (1990) and this treatment followed by Collar et al. (1994) and BirdLife International (2000, 2004). However, the distinctiveness of smithi falls within the variation found within rufiventer, and this split is now not considered valid by the BirdLife Taxonomic Working Group.</v>
          </cell>
        </row>
        <row r="6765">
          <cell r="D6765" t="str">
            <v>Terpsiphone rufiventer</v>
          </cell>
          <cell r="E6765" t="str">
            <v>(Swainson, 1837)</v>
          </cell>
          <cell r="F6765" t="str">
            <v>NR</v>
          </cell>
          <cell r="G6765" t="str">
            <v>NR</v>
          </cell>
          <cell r="T6765" t="str">
            <v>Y</v>
          </cell>
          <cell r="U6765" t="str">
            <v>Harrison (1990)</v>
          </cell>
          <cell r="X6765" t="str">
            <v>Terpsiphone rufiventer (Sibley and Monroe 1990, 1993) was split into T. rufiventer and T. smithii following Harrison (1990) and this treatment followed by Collar et al. (1994) and BirdLife International (2000, 2004). However, the distinctiveness of smithi falls within the variation found within rufiventer, and this split is now not considered valid by the BirdLife Taxonomic Working Group.</v>
          </cell>
        </row>
        <row r="6766">
          <cell r="D6766" t="str">
            <v>Terpsiphone smithii</v>
          </cell>
          <cell r="E6766" t="str">
            <v>(Fraser, 1843)</v>
          </cell>
          <cell r="F6766" t="str">
            <v>NR</v>
          </cell>
          <cell r="G6766" t="str">
            <v>NR</v>
          </cell>
          <cell r="T6766" t="str">
            <v>Y</v>
          </cell>
          <cell r="U6766" t="str">
            <v>Harrison (1990)</v>
          </cell>
          <cell r="X6766" t="str">
            <v>Terpsiphone rufiventer (Sibley and Monroe 1990, 1993) was split into T. rufiventer and T. smithii following Harrison (1990) and this treatment followed by Collar et al. (1994) and BirdLife International (2000, 2004). However, the distinctiveness of smithi falls within the variation found within rufiventer, and this split is now not considered valid by the BirdLife Taxonomic Working Group.</v>
          </cell>
        </row>
        <row r="6767">
          <cell r="C6767" t="str">
            <v>Bedford's Paradise-flycatcher</v>
          </cell>
          <cell r="D6767" t="str">
            <v>Terpsiphone bedfordi</v>
          </cell>
          <cell r="E6767" t="str">
            <v>(Ogilvie-Grant, 1907)</v>
          </cell>
          <cell r="F6767" t="str">
            <v>R</v>
          </cell>
          <cell r="G6767" t="str">
            <v>NT</v>
          </cell>
          <cell r="N6767" t="str">
            <v>Y</v>
          </cell>
          <cell r="Q6767" t="str">
            <v>Y</v>
          </cell>
          <cell r="W6767" t="str">
            <v>Bedford's Paradise Flycatcher (7); Bedford's Paradise Flycatcher (15)</v>
          </cell>
        </row>
        <row r="6768">
          <cell r="C6768" t="str">
            <v>Rufous-vented Paradise-flycatcher</v>
          </cell>
          <cell r="D6768" t="str">
            <v>Terpsiphone rufocinerea</v>
          </cell>
          <cell r="E6768" t="str">
            <v>Cabanis, 1875</v>
          </cell>
          <cell r="F6768" t="str">
            <v>R</v>
          </cell>
          <cell r="G6768" t="str">
            <v>LC</v>
          </cell>
          <cell r="N6768" t="str">
            <v>Y</v>
          </cell>
          <cell r="Q6768" t="str">
            <v>Y</v>
          </cell>
          <cell r="W6768" t="str">
            <v>Rufous-vented Paradise Flycatcher (7); Rufous-vented Paradise Flycatcher (15)</v>
          </cell>
        </row>
        <row r="6769">
          <cell r="C6769" t="str">
            <v>African Paradise-flycatcher</v>
          </cell>
          <cell r="D6769" t="str">
            <v>Terpsiphone viridis</v>
          </cell>
          <cell r="E6769" t="str">
            <v>(Müller, 1776)</v>
          </cell>
          <cell r="F6769" t="str">
            <v>R</v>
          </cell>
          <cell r="G6769" t="str">
            <v>LC</v>
          </cell>
          <cell r="N6769" t="str">
            <v>Y</v>
          </cell>
          <cell r="Q6769" t="str">
            <v>Y</v>
          </cell>
          <cell r="W6769" t="str">
            <v>Paradise Flycatcher (7); African Paradise Flycatcher (15)</v>
          </cell>
        </row>
        <row r="6770">
          <cell r="C6770" t="str">
            <v>Sao Tome Paradise-flycatcher</v>
          </cell>
          <cell r="D6770" t="str">
            <v>Terpsiphone atrochalybeia</v>
          </cell>
          <cell r="E6770" t="str">
            <v>(Thomson, 1842)</v>
          </cell>
          <cell r="F6770" t="str">
            <v>R</v>
          </cell>
          <cell r="G6770" t="str">
            <v>LC</v>
          </cell>
          <cell r="N6770" t="str">
            <v>Y</v>
          </cell>
          <cell r="Q6770" t="str">
            <v>Y</v>
          </cell>
          <cell r="W6770" t="str">
            <v>São Tomé Paradise Flycatcher (7); São Tomé Paradise-Flycatcher (10); São Tomé Paradise-flycatcher (14); Sao Tome Paradise Flycatcher (15)</v>
          </cell>
        </row>
        <row r="6771">
          <cell r="C6771" t="str">
            <v>Madagascar Paradise-flycatcher</v>
          </cell>
          <cell r="D6771" t="str">
            <v>Terpsiphone mutata</v>
          </cell>
          <cell r="E6771" t="str">
            <v>(Linnaeus, 1766)</v>
          </cell>
          <cell r="F6771" t="str">
            <v>R</v>
          </cell>
          <cell r="G6771" t="str">
            <v>LC</v>
          </cell>
          <cell r="N6771" t="str">
            <v>Y</v>
          </cell>
          <cell r="Q6771" t="str">
            <v>Y</v>
          </cell>
          <cell r="W6771" t="str">
            <v>Madagascar Paradise Flycatcher (7); Malagasy Paradise Flycatcher (15)</v>
          </cell>
        </row>
        <row r="6772">
          <cell r="C6772" t="str">
            <v>Seychelles Paradise-flycatcher</v>
          </cell>
          <cell r="D6772" t="str">
            <v>Terpsiphone corvina</v>
          </cell>
          <cell r="E6772" t="str">
            <v>(Newton, 1867)</v>
          </cell>
          <cell r="F6772" t="str">
            <v>R</v>
          </cell>
          <cell r="G6772" t="str">
            <v>CR</v>
          </cell>
          <cell r="N6772" t="str">
            <v>Y</v>
          </cell>
          <cell r="Q6772" t="str">
            <v>Y</v>
          </cell>
          <cell r="W6772" t="str">
            <v>Seychelles Black Paradise Flycatcher (7); Seychelles Paradise Flycatcher (15)</v>
          </cell>
        </row>
        <row r="6773">
          <cell r="C6773" t="str">
            <v>Mascarene Paradise-flycatcher</v>
          </cell>
          <cell r="D6773" t="str">
            <v>Terpsiphone bourbonnensis</v>
          </cell>
          <cell r="E6773" t="str">
            <v>(Müller, 1776)</v>
          </cell>
          <cell r="F6773" t="str">
            <v>R</v>
          </cell>
          <cell r="G6773" t="str">
            <v>LC</v>
          </cell>
          <cell r="N6773" t="str">
            <v>Y</v>
          </cell>
          <cell r="Q6773" t="str">
            <v>Y</v>
          </cell>
          <cell r="W6773" t="str">
            <v>Mascarene Paradise Flycatcher (7); Mascarene Paradise Flycatcher (15)</v>
          </cell>
        </row>
        <row r="6774">
          <cell r="C6774" t="str">
            <v>Asian Paradise-flycatcher</v>
          </cell>
          <cell r="D6774" t="str">
            <v>Terpsiphone paradisi</v>
          </cell>
          <cell r="E6774" t="str">
            <v>(Linnaeus, 1758)</v>
          </cell>
          <cell r="F6774" t="str">
            <v>R</v>
          </cell>
          <cell r="G6774" t="str">
            <v>LC</v>
          </cell>
          <cell r="Q6774" t="str">
            <v>Y</v>
          </cell>
          <cell r="W6774" t="str">
            <v>Asian Paradise Flycatcher (15)</v>
          </cell>
        </row>
        <row r="6775">
          <cell r="C6775" t="str">
            <v>Japanese Paradise-flycatcher</v>
          </cell>
          <cell r="D6775" t="str">
            <v>Terpsiphone atrocaudata</v>
          </cell>
          <cell r="E6775" t="str">
            <v>(Eyton, 1839)</v>
          </cell>
          <cell r="F6775" t="str">
            <v>R</v>
          </cell>
          <cell r="G6775" t="str">
            <v>NT</v>
          </cell>
          <cell r="Q6775" t="str">
            <v>Y</v>
          </cell>
          <cell r="W6775" t="str">
            <v>Japanese Paradise Flycatcher (15)</v>
          </cell>
        </row>
        <row r="6776">
          <cell r="C6776" t="str">
            <v>Rufous Paradise-flycatcher</v>
          </cell>
          <cell r="D6776" t="str">
            <v>Terpsiphone cinnamomea</v>
          </cell>
          <cell r="E6776" t="str">
            <v>(Sharpe, 1877)</v>
          </cell>
          <cell r="F6776" t="str">
            <v>R</v>
          </cell>
          <cell r="G6776" t="str">
            <v>LC</v>
          </cell>
          <cell r="Q6776" t="str">
            <v>Y</v>
          </cell>
          <cell r="W6776" t="str">
            <v>Rufous Paradise Flycatcher (15)</v>
          </cell>
        </row>
        <row r="6777">
          <cell r="C6777" t="str">
            <v>Blue Paradise-flycatcher</v>
          </cell>
          <cell r="D6777" t="str">
            <v>Terpsiphone cyanescens</v>
          </cell>
          <cell r="E6777" t="str">
            <v>(Sharpe, 1877)</v>
          </cell>
          <cell r="F6777" t="str">
            <v>R</v>
          </cell>
          <cell r="G6777" t="str">
            <v>NT</v>
          </cell>
          <cell r="Q6777" t="str">
            <v>Y</v>
          </cell>
          <cell r="W6777" t="str">
            <v>Blue Paradise Flycatcher (15)</v>
          </cell>
        </row>
        <row r="6778">
          <cell r="C6778" t="str">
            <v>Elepaio</v>
          </cell>
          <cell r="D6778" t="str">
            <v>Chasiempis sandwichensis</v>
          </cell>
          <cell r="E6778" t="str">
            <v>(Gmelin, 1789)</v>
          </cell>
          <cell r="F6778" t="str">
            <v>R</v>
          </cell>
          <cell r="G6778" t="str">
            <v>VU</v>
          </cell>
          <cell r="I6778" t="str">
            <v>Y</v>
          </cell>
          <cell r="Q6778" t="str">
            <v>Y</v>
          </cell>
          <cell r="W6778" t="str">
            <v>'Elepaio (14)</v>
          </cell>
        </row>
        <row r="6779">
          <cell r="C6779" t="str">
            <v>Rarotonga Monarch</v>
          </cell>
          <cell r="D6779" t="str">
            <v>Pomarea dimidiata</v>
          </cell>
          <cell r="E6779" t="str">
            <v>(Hartlaub &amp; Finsch, 1871)</v>
          </cell>
          <cell r="F6779" t="str">
            <v>R</v>
          </cell>
          <cell r="G6779" t="str">
            <v>EN</v>
          </cell>
          <cell r="Q6779" t="str">
            <v>Y</v>
          </cell>
        </row>
        <row r="6780">
          <cell r="C6780" t="str">
            <v>Tahiti Monarch</v>
          </cell>
          <cell r="D6780" t="str">
            <v>Pomarea nigra</v>
          </cell>
          <cell r="E6780" t="str">
            <v>(Sparrman, 1786)</v>
          </cell>
          <cell r="F6780" t="str">
            <v>R</v>
          </cell>
          <cell r="G6780" t="str">
            <v>CR</v>
          </cell>
          <cell r="Q6780" t="str">
            <v>Y</v>
          </cell>
        </row>
        <row r="6781">
          <cell r="C6781" t="str">
            <v>Maupiti Monarch</v>
          </cell>
          <cell r="D6781" t="str">
            <v>Pomarea pomarea</v>
          </cell>
          <cell r="E6781" t="str">
            <v>(Garnot, 1828)</v>
          </cell>
          <cell r="F6781" t="str">
            <v>R</v>
          </cell>
          <cell r="G6781" t="str">
            <v>EX</v>
          </cell>
          <cell r="K6781" t="str">
            <v>Y</v>
          </cell>
          <cell r="X6781" t="str">
            <v>This taxon is a valid species (Holyoak and Thibault 1984) and not conspecific with Tahiti Monarch P. nigra (Pratt et al. 1987). Note, however, that the claimed extinct race P. nigra tabuensis of Tonga is in fact based on a misidentification of Polynesian Triller Lalage maculosa (Todd 1984).</v>
          </cell>
        </row>
        <row r="6782">
          <cell r="D6782" t="str">
            <v>Pomarea iphis</v>
          </cell>
          <cell r="E6782" t="str">
            <v>Murphy &amp; Mathews, 1928</v>
          </cell>
          <cell r="F6782" t="str">
            <v>NR</v>
          </cell>
          <cell r="G6782" t="str">
            <v>NR</v>
          </cell>
          <cell r="Q6782" t="str">
            <v>Y</v>
          </cell>
          <cell r="X6782" t="str">
            <v>Pomarea iphis (Sibley and Monroe 1990, 1993) has been split into P. iphis and P. fluxa following Cibois et al. (2004).</v>
          </cell>
        </row>
        <row r="6783">
          <cell r="C6783" t="str">
            <v>Iphis Monarch</v>
          </cell>
          <cell r="D6783" t="str">
            <v>Pomarea iphis</v>
          </cell>
          <cell r="E6783" t="str">
            <v>Murphy &amp; Mathews, 1928</v>
          </cell>
          <cell r="F6783" t="str">
            <v>R</v>
          </cell>
          <cell r="G6783" t="str">
            <v>VU</v>
          </cell>
          <cell r="T6783" t="str">
            <v>Y</v>
          </cell>
          <cell r="U6783" t="str">
            <v>Cibois et al. (2004)</v>
          </cell>
          <cell r="X6783" t="str">
            <v>Pomarea iphis (Sibley and Monroe 1990, 1993) has been split into P. iphis and P. fluxa following Cibois et al. (2004).</v>
          </cell>
        </row>
        <row r="6784">
          <cell r="C6784" t="str">
            <v>Eiao Monarch</v>
          </cell>
          <cell r="D6784" t="str">
            <v>Pomarea fluxa</v>
          </cell>
          <cell r="E6784" t="str">
            <v>Murphy &amp; Mathews, 1928</v>
          </cell>
          <cell r="F6784" t="str">
            <v>R</v>
          </cell>
          <cell r="G6784" t="str">
            <v>EX</v>
          </cell>
          <cell r="T6784" t="str">
            <v>Y</v>
          </cell>
          <cell r="U6784" t="str">
            <v>Cibois et al. (2004)</v>
          </cell>
          <cell r="X6784" t="str">
            <v>Pomarea iphis (Sibley and Monroe 1990, 1993) has been split into P. iphis and P. fluxa following Cibois et al. (2004).</v>
          </cell>
        </row>
        <row r="6785">
          <cell r="D6785" t="str">
            <v>Pomarea mendozae</v>
          </cell>
          <cell r="E6785" t="str">
            <v>(Hartlaub, 1854)</v>
          </cell>
          <cell r="F6785" t="str">
            <v>NR</v>
          </cell>
          <cell r="G6785" t="str">
            <v>NR</v>
          </cell>
          <cell r="Q6785" t="str">
            <v>Y</v>
          </cell>
          <cell r="X6785" t="str">
            <v>Pomarea mendozae (Sibley and Monroe 1990, 1993) has been split into P. mendozae, P. mira and P. nukuhivae following Cibois et al. (2004).</v>
          </cell>
        </row>
        <row r="6786">
          <cell r="C6786" t="str">
            <v>Marquesan Monarch</v>
          </cell>
          <cell r="D6786" t="str">
            <v>Pomarea mendozae</v>
          </cell>
          <cell r="E6786" t="str">
            <v>(Hartlaub, 1854)</v>
          </cell>
          <cell r="F6786" t="str">
            <v>R</v>
          </cell>
          <cell r="G6786" t="str">
            <v>EN</v>
          </cell>
          <cell r="T6786" t="str">
            <v>Y</v>
          </cell>
          <cell r="U6786" t="str">
            <v>Cibois et al. (2004)</v>
          </cell>
          <cell r="X6786" t="str">
            <v>Pomarea mendozae (Sibley and Monroe 1990, 1993) has been split into P. mendozae, P. mira and P. nukuhivae following Cibois et al. (2004).</v>
          </cell>
        </row>
        <row r="6787">
          <cell r="C6787" t="str">
            <v>Nuku Hiva Monarch</v>
          </cell>
          <cell r="D6787" t="str">
            <v>Pomarea nukuhivae</v>
          </cell>
          <cell r="E6787" t="str">
            <v>Murphy &amp; Mathews, 1928</v>
          </cell>
          <cell r="F6787" t="str">
            <v>R</v>
          </cell>
          <cell r="G6787" t="str">
            <v>EX</v>
          </cell>
          <cell r="T6787" t="str">
            <v>Y</v>
          </cell>
          <cell r="U6787" t="str">
            <v>Cibois et al. (2004)</v>
          </cell>
          <cell r="X6787" t="str">
            <v>Pomarea mendozae (Sibley and Monroe 1990, 1993) has been split into P. mendozae, P. mira and P. nukuhivae following Cibois et al. (2004).</v>
          </cell>
        </row>
        <row r="6788">
          <cell r="C6788" t="str">
            <v>Ua Pou Monarch</v>
          </cell>
          <cell r="D6788" t="str">
            <v>Pomarea mira</v>
          </cell>
          <cell r="E6788" t="str">
            <v>Murphy &amp; Mathews, 1928</v>
          </cell>
          <cell r="F6788" t="str">
            <v>R</v>
          </cell>
          <cell r="G6788" t="str">
            <v>EX</v>
          </cell>
          <cell r="T6788" t="str">
            <v>Y</v>
          </cell>
          <cell r="U6788" t="str">
            <v>Cibois et al. (2004)</v>
          </cell>
          <cell r="X6788" t="str">
            <v>Pomarea mendozae (Sibley and Monroe 1990, 1993) has been split into P. mendozae, P. mira and P. nukuhivae following Cibois et al. (2004).</v>
          </cell>
        </row>
        <row r="6789">
          <cell r="C6789" t="str">
            <v>Fatuhiva Monarch</v>
          </cell>
          <cell r="D6789" t="str">
            <v>Pomarea whitneyi</v>
          </cell>
          <cell r="E6789" t="str">
            <v>Murphy &amp; Mathews, 1928</v>
          </cell>
          <cell r="F6789" t="str">
            <v>R</v>
          </cell>
          <cell r="G6789" t="str">
            <v>CR</v>
          </cell>
          <cell r="Q6789" t="str">
            <v>Y</v>
          </cell>
        </row>
        <row r="6790">
          <cell r="C6790" t="str">
            <v>Ogea Monarch</v>
          </cell>
          <cell r="D6790" t="str">
            <v>Mayrornis versicolor</v>
          </cell>
          <cell r="E6790" t="str">
            <v>Mayr, 1933</v>
          </cell>
          <cell r="F6790" t="str">
            <v>R</v>
          </cell>
          <cell r="G6790" t="str">
            <v>VU</v>
          </cell>
          <cell r="Q6790" t="str">
            <v>Y</v>
          </cell>
          <cell r="W6790" t="str">
            <v>Versicolored Monarch (15)</v>
          </cell>
        </row>
        <row r="6791">
          <cell r="C6791" t="str">
            <v>Slaty Monarch</v>
          </cell>
          <cell r="D6791" t="str">
            <v>Mayrornis lessoni</v>
          </cell>
          <cell r="E6791" t="str">
            <v>(Gray, 1846)</v>
          </cell>
          <cell r="F6791" t="str">
            <v>R</v>
          </cell>
          <cell r="G6791" t="str">
            <v>LC</v>
          </cell>
          <cell r="Q6791" t="str">
            <v>Y</v>
          </cell>
        </row>
        <row r="6792">
          <cell r="C6792" t="str">
            <v>Vanikoro Monarch</v>
          </cell>
          <cell r="D6792" t="str">
            <v>Mayrornis schistaceus</v>
          </cell>
          <cell r="E6792" t="str">
            <v>Mayr, 1933</v>
          </cell>
          <cell r="F6792" t="str">
            <v>R</v>
          </cell>
          <cell r="G6792" t="str">
            <v>NT</v>
          </cell>
          <cell r="Q6792" t="str">
            <v>Y</v>
          </cell>
        </row>
        <row r="6793">
          <cell r="C6793" t="str">
            <v>Buff-bellied Monarch</v>
          </cell>
          <cell r="D6793" t="str">
            <v>Neolalage banksiana</v>
          </cell>
          <cell r="E6793" t="str">
            <v>(Gray, 1870)</v>
          </cell>
          <cell r="F6793" t="str">
            <v>R</v>
          </cell>
          <cell r="G6793" t="str">
            <v>LC</v>
          </cell>
          <cell r="Q6793" t="str">
            <v>Y</v>
          </cell>
        </row>
        <row r="6794">
          <cell r="C6794" t="str">
            <v>Southern Shrikebill</v>
          </cell>
          <cell r="D6794" t="str">
            <v>Clytorhynchus pachycephaloides</v>
          </cell>
          <cell r="E6794" t="str">
            <v>Elliot, 1870</v>
          </cell>
          <cell r="F6794" t="str">
            <v>R</v>
          </cell>
          <cell r="G6794" t="str">
            <v>LC</v>
          </cell>
          <cell r="Q6794" t="str">
            <v>Y</v>
          </cell>
        </row>
        <row r="6795">
          <cell r="C6795" t="str">
            <v>Fiji Shrikebill</v>
          </cell>
          <cell r="D6795" t="str">
            <v>Clytorhynchus vitiensis</v>
          </cell>
          <cell r="E6795" t="str">
            <v>(Hartlaub, 1866)</v>
          </cell>
          <cell r="F6795" t="str">
            <v>R</v>
          </cell>
          <cell r="G6795" t="str">
            <v>LC</v>
          </cell>
          <cell r="Q6795" t="str">
            <v>Y</v>
          </cell>
        </row>
        <row r="6796">
          <cell r="D6796" t="str">
            <v>Clytorhynchus nigrogularis</v>
          </cell>
          <cell r="E6796" t="str">
            <v>(Layard, 1875)</v>
          </cell>
          <cell r="F6796" t="str">
            <v>NR</v>
          </cell>
          <cell r="G6796" t="str">
            <v>NR</v>
          </cell>
          <cell r="Q6796" t="str">
            <v>Y</v>
          </cell>
          <cell r="X6796" t="str">
            <v>Clytorhynchus nigrogularis (Sibley and Monroe 1990, 1993) has been split into C. nigrogularis and C. sanctaecrucis following Dutson (2006).</v>
          </cell>
        </row>
        <row r="6797">
          <cell r="C6797" t="str">
            <v>Black-throated Shrikebill</v>
          </cell>
          <cell r="D6797" t="str">
            <v>Clytorhynchus nigrogularis</v>
          </cell>
          <cell r="E6797" t="str">
            <v>(Layard, 1875)</v>
          </cell>
          <cell r="F6797" t="str">
            <v>R</v>
          </cell>
          <cell r="G6797" t="str">
            <v>VU</v>
          </cell>
          <cell r="T6797" t="str">
            <v>Y</v>
          </cell>
          <cell r="U6797" t="str">
            <v>Dutson (2006)</v>
          </cell>
          <cell r="X6797" t="str">
            <v>Clytorhynchus nigrogularis (Sibley and Monroe 1990, 1993) has been split into C. nigrogularis and C. sanctaecrucis following Dutson (2006).</v>
          </cell>
        </row>
        <row r="6798">
          <cell r="C6798" t="str">
            <v>Santa Cruz Shrikebill</v>
          </cell>
          <cell r="D6798" t="str">
            <v>Clytorhynchus sanctaecrucis</v>
          </cell>
          <cell r="E6798" t="str">
            <v>Mayr, 1933</v>
          </cell>
          <cell r="F6798" t="str">
            <v>R</v>
          </cell>
          <cell r="G6798" t="str">
            <v>EN</v>
          </cell>
          <cell r="T6798" t="str">
            <v>Y</v>
          </cell>
          <cell r="U6798" t="str">
            <v>Dutson (2006)</v>
          </cell>
          <cell r="X6798" t="str">
            <v>Clytorhynchus nigrogularis (Sibley and Monroe 1990, 1993) has been split into C. nigrogularis and C. sanctaecrucis following Dutson (2006).</v>
          </cell>
        </row>
        <row r="6799">
          <cell r="C6799" t="str">
            <v>Rennell Shrikebill</v>
          </cell>
          <cell r="D6799" t="str">
            <v>Clytorhynchus hamlini</v>
          </cell>
          <cell r="E6799" t="str">
            <v>(Mayr, 1931)</v>
          </cell>
          <cell r="F6799" t="str">
            <v>R</v>
          </cell>
          <cell r="G6799" t="str">
            <v>LC</v>
          </cell>
          <cell r="Q6799" t="str">
            <v>Y</v>
          </cell>
        </row>
        <row r="6800">
          <cell r="C6800" t="str">
            <v>Chuuk Monarch</v>
          </cell>
          <cell r="D6800" t="str">
            <v>Metabolus rugensis</v>
          </cell>
          <cell r="E6800" t="str">
            <v>(Hombron &amp; Jacquinot, 1841)</v>
          </cell>
          <cell r="F6800" t="str">
            <v>R</v>
          </cell>
          <cell r="G6800" t="str">
            <v>EN</v>
          </cell>
          <cell r="Q6800" t="str">
            <v>Y</v>
          </cell>
          <cell r="W6800" t="str">
            <v>Truk Monarch (10)</v>
          </cell>
        </row>
        <row r="6801">
          <cell r="C6801" t="str">
            <v>Black Monarch</v>
          </cell>
          <cell r="D6801" t="str">
            <v>Monarcha axillaris</v>
          </cell>
          <cell r="E6801" t="str">
            <v>Salvadori, 1876</v>
          </cell>
          <cell r="F6801" t="str">
            <v>R</v>
          </cell>
          <cell r="G6801" t="str">
            <v>LC</v>
          </cell>
          <cell r="Q6801" t="str">
            <v>Y</v>
          </cell>
        </row>
        <row r="6802">
          <cell r="C6802" t="str">
            <v>Rufous Monarch</v>
          </cell>
          <cell r="D6802" t="str">
            <v>Monarcha rubiensis</v>
          </cell>
          <cell r="E6802" t="str">
            <v>(Meyer, 1874)</v>
          </cell>
          <cell r="F6802" t="str">
            <v>R</v>
          </cell>
          <cell r="G6802" t="str">
            <v>LC</v>
          </cell>
          <cell r="Q6802" t="str">
            <v>Y</v>
          </cell>
        </row>
        <row r="6803">
          <cell r="C6803" t="str">
            <v>Island Monarch</v>
          </cell>
          <cell r="D6803" t="str">
            <v>Monarcha cinerascens</v>
          </cell>
          <cell r="E6803" t="str">
            <v>(Temminck, 1827)</v>
          </cell>
          <cell r="F6803" t="str">
            <v>R</v>
          </cell>
          <cell r="G6803" t="str">
            <v>LC</v>
          </cell>
          <cell r="L6803" t="str">
            <v>Y</v>
          </cell>
          <cell r="Q6803" t="str">
            <v>Y</v>
          </cell>
        </row>
        <row r="6804">
          <cell r="C6804" t="str">
            <v>Black-winged Monarch</v>
          </cell>
          <cell r="D6804" t="str">
            <v>Monarcha frater</v>
          </cell>
          <cell r="E6804" t="str">
            <v>Sclater, 1874</v>
          </cell>
          <cell r="F6804" t="str">
            <v>R</v>
          </cell>
          <cell r="G6804" t="str">
            <v>LC</v>
          </cell>
          <cell r="L6804" t="str">
            <v>Y</v>
          </cell>
          <cell r="Q6804" t="str">
            <v>Y</v>
          </cell>
        </row>
        <row r="6805">
          <cell r="C6805" t="str">
            <v>Black-faced Monarch</v>
          </cell>
          <cell r="D6805" t="str">
            <v>Monarcha melanopsis</v>
          </cell>
          <cell r="E6805" t="str">
            <v>(Vieillot, 1818)</v>
          </cell>
          <cell r="F6805" t="str">
            <v>R</v>
          </cell>
          <cell r="G6805" t="str">
            <v>LC</v>
          </cell>
          <cell r="L6805" t="str">
            <v>Y</v>
          </cell>
          <cell r="Q6805" t="str">
            <v>Y</v>
          </cell>
        </row>
        <row r="6806">
          <cell r="C6806" t="str">
            <v>Bougainville Monarch</v>
          </cell>
          <cell r="D6806" t="str">
            <v>Monarcha erythrostictus</v>
          </cell>
          <cell r="E6806" t="str">
            <v>(Sharpe, 1888)</v>
          </cell>
          <cell r="F6806" t="str">
            <v>R</v>
          </cell>
          <cell r="G6806" t="str">
            <v>LC</v>
          </cell>
          <cell r="Q6806" t="str">
            <v>Y</v>
          </cell>
        </row>
        <row r="6807">
          <cell r="C6807" t="str">
            <v>Chestnut-bellied Monarch</v>
          </cell>
          <cell r="D6807" t="str">
            <v>Monarcha castaneiventris</v>
          </cell>
          <cell r="E6807" t="str">
            <v>Verreaux, 1858</v>
          </cell>
          <cell r="F6807" t="str">
            <v>R</v>
          </cell>
          <cell r="G6807" t="str">
            <v>LC</v>
          </cell>
          <cell r="Q6807" t="str">
            <v>Y</v>
          </cell>
        </row>
        <row r="6808">
          <cell r="C6808" t="str">
            <v>White-capped Monarch</v>
          </cell>
          <cell r="D6808" t="str">
            <v>Monarcha richardsii</v>
          </cell>
          <cell r="E6808" t="str">
            <v>(Ramsay, 1881)</v>
          </cell>
          <cell r="F6808" t="str">
            <v>R</v>
          </cell>
          <cell r="G6808" t="str">
            <v>LC</v>
          </cell>
          <cell r="Q6808" t="str">
            <v>Y</v>
          </cell>
        </row>
        <row r="6809">
          <cell r="C6809" t="str">
            <v>White-naped Monarch</v>
          </cell>
          <cell r="D6809" t="str">
            <v>Monarcha pileatus</v>
          </cell>
          <cell r="E6809" t="str">
            <v>Salvadori, 1878</v>
          </cell>
          <cell r="F6809" t="str">
            <v>R</v>
          </cell>
          <cell r="G6809" t="str">
            <v>LC</v>
          </cell>
          <cell r="Q6809" t="str">
            <v>Y</v>
          </cell>
        </row>
        <row r="6810">
          <cell r="C6810" t="str">
            <v>Loetoe Monarch</v>
          </cell>
          <cell r="D6810" t="str">
            <v>Monarcha castus</v>
          </cell>
          <cell r="E6810" t="str">
            <v>Sclater, 1883</v>
          </cell>
          <cell r="F6810" t="str">
            <v>R</v>
          </cell>
          <cell r="G6810" t="str">
            <v>LC</v>
          </cell>
          <cell r="Q6810" t="str">
            <v>Y</v>
          </cell>
        </row>
        <row r="6811">
          <cell r="C6811" t="str">
            <v>White-eared Monarch</v>
          </cell>
          <cell r="D6811" t="str">
            <v>Monarcha leucotis</v>
          </cell>
          <cell r="E6811" t="str">
            <v>Gould, 1851</v>
          </cell>
          <cell r="F6811" t="str">
            <v>R</v>
          </cell>
          <cell r="G6811" t="str">
            <v>LC</v>
          </cell>
          <cell r="L6811" t="str">
            <v>Y</v>
          </cell>
          <cell r="Q6811" t="str">
            <v>Y</v>
          </cell>
          <cell r="V6811" t="str">
            <v>Carternornis leucotis (5)</v>
          </cell>
        </row>
        <row r="6812">
          <cell r="C6812" t="str">
            <v>Spot-winged Monarch</v>
          </cell>
          <cell r="D6812" t="str">
            <v>Monarcha guttula</v>
          </cell>
          <cell r="E6812" t="str">
            <v>(Garnot, 1829)</v>
          </cell>
          <cell r="F6812" t="str">
            <v>R</v>
          </cell>
          <cell r="G6812" t="str">
            <v>LC</v>
          </cell>
          <cell r="Q6812" t="str">
            <v>Y</v>
          </cell>
          <cell r="V6812" t="str">
            <v>Monarcha guttulus (10)</v>
          </cell>
          <cell r="X6812" t="str">
            <v>Change of spelling of specific name follows Dickinson (2003) and del Hoyo, Elliott and Christie (2006).</v>
          </cell>
        </row>
        <row r="6813">
          <cell r="C6813" t="str">
            <v>Black-bibbed Monarch</v>
          </cell>
          <cell r="D6813" t="str">
            <v>Monarcha mundus</v>
          </cell>
          <cell r="E6813" t="str">
            <v>Sclater, 1883</v>
          </cell>
          <cell r="F6813" t="str">
            <v>R</v>
          </cell>
          <cell r="G6813" t="str">
            <v>LC</v>
          </cell>
          <cell r="Q6813" t="str">
            <v>Y</v>
          </cell>
        </row>
        <row r="6814">
          <cell r="C6814" t="str">
            <v>Spectacled Monarch</v>
          </cell>
          <cell r="D6814" t="str">
            <v>Monarcha trivirgatus</v>
          </cell>
          <cell r="E6814" t="str">
            <v>(Temminck, 1826)</v>
          </cell>
          <cell r="F6814" t="str">
            <v>R</v>
          </cell>
          <cell r="G6814" t="str">
            <v>LC</v>
          </cell>
          <cell r="L6814" t="str">
            <v>Y</v>
          </cell>
          <cell r="Q6814" t="str">
            <v>Y</v>
          </cell>
          <cell r="V6814" t="str">
            <v>Symposiarchus trivirgatus (5)</v>
          </cell>
          <cell r="X6814" t="str">
            <v>Monarcha bimaculatus has tentatively been referred to as a separate species from M. trivirgatus (Sibley and Monroe 1990, 1993, Coates et al. 2006), but Filardi &amp; Smith (2005) merely indicate the need for further work, so the split is not accepted here.</v>
          </cell>
        </row>
        <row r="6815">
          <cell r="D6815" t="str">
            <v>Monarcha bimaculatus</v>
          </cell>
          <cell r="E6815" t="str">
            <v>G.R. Gray 1860</v>
          </cell>
          <cell r="F6815" t="str">
            <v>NR</v>
          </cell>
          <cell r="G6815" t="str">
            <v>NR</v>
          </cell>
          <cell r="T6815" t="str">
            <v>Y</v>
          </cell>
          <cell r="U6815" t="str">
            <v>Filardi and Smith (2005)</v>
          </cell>
          <cell r="X6815" t="str">
            <v>Monarcha bimaculatus has tentatively been referred to as a separate species from M. trivirgatus (Sibley and Monroe 1990, 1993, Coates et al. 2006), but Filardi &amp; Smith (2005) merely indicate the need for further work, so the split is not accepted here.</v>
          </cell>
        </row>
        <row r="6816">
          <cell r="C6816" t="str">
            <v>Flores Monarch</v>
          </cell>
          <cell r="D6816" t="str">
            <v>Monarcha sacerdotum</v>
          </cell>
          <cell r="E6816" t="str">
            <v>Mees, 1973</v>
          </cell>
          <cell r="F6816" t="str">
            <v>R</v>
          </cell>
          <cell r="G6816" t="str">
            <v>EN</v>
          </cell>
          <cell r="Q6816" t="str">
            <v>Y</v>
          </cell>
        </row>
        <row r="6817">
          <cell r="C6817" t="str">
            <v>White-tipped Monarch</v>
          </cell>
          <cell r="D6817" t="str">
            <v>Monarcha everetti</v>
          </cell>
          <cell r="E6817" t="str">
            <v>Hartert, 1896</v>
          </cell>
          <cell r="F6817" t="str">
            <v>R</v>
          </cell>
          <cell r="G6817" t="str">
            <v>EN</v>
          </cell>
          <cell r="Q6817" t="str">
            <v>Y</v>
          </cell>
        </row>
        <row r="6818">
          <cell r="C6818" t="str">
            <v>Black-tipped Monarch</v>
          </cell>
          <cell r="D6818" t="str">
            <v>Monarcha loricatus</v>
          </cell>
          <cell r="E6818" t="str">
            <v>Wallace, 1863</v>
          </cell>
          <cell r="F6818" t="str">
            <v>R</v>
          </cell>
          <cell r="G6818" t="str">
            <v>LC</v>
          </cell>
          <cell r="Q6818" t="str">
            <v>Y</v>
          </cell>
        </row>
        <row r="6819">
          <cell r="C6819" t="str">
            <v>Black-chinned Monarch</v>
          </cell>
          <cell r="D6819" t="str">
            <v>Monarcha boanensis</v>
          </cell>
          <cell r="E6819" t="str">
            <v>van Bemmel, 1939</v>
          </cell>
          <cell r="F6819" t="str">
            <v>R</v>
          </cell>
          <cell r="G6819" t="str">
            <v>CR</v>
          </cell>
          <cell r="Q6819" t="str">
            <v>Y</v>
          </cell>
        </row>
        <row r="6820">
          <cell r="C6820" t="str">
            <v>White-tailed Monarch</v>
          </cell>
          <cell r="D6820" t="str">
            <v>Monarcha leucurus</v>
          </cell>
          <cell r="E6820" t="str">
            <v>Gray, 1858</v>
          </cell>
          <cell r="F6820" t="str">
            <v>R</v>
          </cell>
          <cell r="G6820" t="str">
            <v>NT</v>
          </cell>
          <cell r="Q6820" t="str">
            <v>Y</v>
          </cell>
        </row>
        <row r="6821">
          <cell r="C6821" t="str">
            <v>Black-backed Monarch</v>
          </cell>
          <cell r="D6821" t="str">
            <v>Monarcha julianae</v>
          </cell>
          <cell r="E6821" t="str">
            <v>Ripley, 1959</v>
          </cell>
          <cell r="F6821" t="str">
            <v>R</v>
          </cell>
          <cell r="G6821" t="str">
            <v>VU</v>
          </cell>
          <cell r="Q6821" t="str">
            <v>Y</v>
          </cell>
          <cell r="W6821" t="str">
            <v>Kofiau Monarch (15)</v>
          </cell>
        </row>
        <row r="6822">
          <cell r="C6822" t="str">
            <v>Hooded Monarch</v>
          </cell>
          <cell r="D6822" t="str">
            <v>Monarcha manadensis</v>
          </cell>
          <cell r="E6822" t="str">
            <v>(Quoy &amp; Gaimard, 1830)</v>
          </cell>
          <cell r="F6822" t="str">
            <v>R</v>
          </cell>
          <cell r="G6822" t="str">
            <v>LC</v>
          </cell>
          <cell r="Q6822" t="str">
            <v>Y</v>
          </cell>
        </row>
        <row r="6823">
          <cell r="C6823" t="str">
            <v>Biak Monarch</v>
          </cell>
          <cell r="D6823" t="str">
            <v>Monarcha brehmii</v>
          </cell>
          <cell r="E6823" t="str">
            <v>Schlegel, 1871</v>
          </cell>
          <cell r="F6823" t="str">
            <v>R</v>
          </cell>
          <cell r="G6823" t="str">
            <v>EN</v>
          </cell>
          <cell r="Q6823" t="str">
            <v>Y</v>
          </cell>
        </row>
        <row r="6824">
          <cell r="C6824" t="str">
            <v>Manus Monarch</v>
          </cell>
          <cell r="D6824" t="str">
            <v>Monarcha infelix</v>
          </cell>
          <cell r="E6824" t="str">
            <v>Sclater, 1877</v>
          </cell>
          <cell r="F6824" t="str">
            <v>R</v>
          </cell>
          <cell r="G6824" t="str">
            <v>NT</v>
          </cell>
          <cell r="Q6824" t="str">
            <v>Y</v>
          </cell>
        </row>
        <row r="6825">
          <cell r="C6825" t="str">
            <v>White-breasted Monarch</v>
          </cell>
          <cell r="D6825" t="str">
            <v>Monarcha menckei</v>
          </cell>
          <cell r="E6825" t="str">
            <v>Heinroth, 1902</v>
          </cell>
          <cell r="F6825" t="str">
            <v>R</v>
          </cell>
          <cell r="G6825" t="str">
            <v>NT</v>
          </cell>
          <cell r="Q6825" t="str">
            <v>Y</v>
          </cell>
          <cell r="W6825" t="str">
            <v>Mussau Monarch (15)</v>
          </cell>
        </row>
        <row r="6826">
          <cell r="C6826" t="str">
            <v>Black-tailed Monarch</v>
          </cell>
          <cell r="D6826" t="str">
            <v>Monarcha verticalis</v>
          </cell>
          <cell r="E6826" t="str">
            <v>Sclater, 1877</v>
          </cell>
          <cell r="F6826" t="str">
            <v>R</v>
          </cell>
          <cell r="G6826" t="str">
            <v>LC</v>
          </cell>
          <cell r="Q6826" t="str">
            <v>Y</v>
          </cell>
        </row>
        <row r="6827">
          <cell r="C6827" t="str">
            <v>Black-and-white Monarch</v>
          </cell>
          <cell r="D6827" t="str">
            <v>Monarcha barbatus</v>
          </cell>
          <cell r="E6827" t="str">
            <v>Ramsay, 1879</v>
          </cell>
          <cell r="F6827" t="str">
            <v>R</v>
          </cell>
          <cell r="G6827" t="str">
            <v>NT</v>
          </cell>
          <cell r="Q6827" t="str">
            <v>Y</v>
          </cell>
          <cell r="W6827" t="str">
            <v>Solomons Monarch (15)</v>
          </cell>
          <cell r="X6827" t="str">
            <v>Monarcha malaitae has tentatively been referred to as a separate species from M. barbatus ((Sibley and Monroe 1990, 1993, Coates et al. 2006), but Filardi &amp; Smith (2005) merely indicate the need for further work, so the split is not accepted here.</v>
          </cell>
        </row>
        <row r="6828">
          <cell r="D6828" t="str">
            <v>Monarcha malaitae</v>
          </cell>
          <cell r="E6828" t="str">
            <v>Mayr, 1931</v>
          </cell>
          <cell r="F6828" t="str">
            <v>NR</v>
          </cell>
          <cell r="G6828" t="str">
            <v>NR</v>
          </cell>
          <cell r="T6828" t="str">
            <v>Y</v>
          </cell>
          <cell r="U6828" t="str">
            <v>Filardi and Smith (2005)</v>
          </cell>
          <cell r="X6828" t="str">
            <v>Monarcha malaitae has tentatively been referred to as a separate species from M. barbatus ((Sibley and Monroe 1990, 1993, Coates et al. 2006), but Filardi &amp; Smith (2005) merely indicate the need for further work, so the split is not accepted here.</v>
          </cell>
        </row>
        <row r="6829">
          <cell r="C6829" t="str">
            <v>Kolombangara Monarch</v>
          </cell>
          <cell r="D6829" t="str">
            <v>Monarcha browni</v>
          </cell>
          <cell r="E6829" t="str">
            <v>Ramsay, 1883</v>
          </cell>
          <cell r="F6829" t="str">
            <v>R</v>
          </cell>
          <cell r="G6829" t="str">
            <v>NT</v>
          </cell>
          <cell r="Q6829" t="str">
            <v>Y</v>
          </cell>
          <cell r="W6829" t="str">
            <v>Kulambangra Monarch (10); Kulambangra Monarch (15)</v>
          </cell>
        </row>
        <row r="6830">
          <cell r="C6830" t="str">
            <v>White-collared Monarch</v>
          </cell>
          <cell r="D6830" t="str">
            <v>Monarcha viduus</v>
          </cell>
          <cell r="E6830" t="str">
            <v>(Tristram, 1879)</v>
          </cell>
          <cell r="F6830" t="str">
            <v>R</v>
          </cell>
          <cell r="G6830" t="str">
            <v>LC</v>
          </cell>
          <cell r="Q6830" t="str">
            <v>Y</v>
          </cell>
        </row>
        <row r="6831">
          <cell r="C6831" t="str">
            <v>Yap Monarch</v>
          </cell>
          <cell r="D6831" t="str">
            <v>Monarcha godeffroyi</v>
          </cell>
          <cell r="E6831" t="str">
            <v>Hartlaub, 1868</v>
          </cell>
          <cell r="F6831" t="str">
            <v>R</v>
          </cell>
          <cell r="G6831" t="str">
            <v>NT</v>
          </cell>
          <cell r="Q6831" t="str">
            <v>Y</v>
          </cell>
        </row>
        <row r="6832">
          <cell r="C6832" t="str">
            <v>Tinian Monarch</v>
          </cell>
          <cell r="D6832" t="str">
            <v>Monarcha takatsukasae</v>
          </cell>
          <cell r="E6832" t="str">
            <v>(Yamashina, 1931)</v>
          </cell>
          <cell r="F6832" t="str">
            <v>R</v>
          </cell>
          <cell r="G6832" t="str">
            <v>VU</v>
          </cell>
          <cell r="Q6832" t="str">
            <v>Y</v>
          </cell>
        </row>
        <row r="6833">
          <cell r="C6833" t="str">
            <v>Golden Monarch</v>
          </cell>
          <cell r="D6833" t="str">
            <v>Monarcha chrysomela</v>
          </cell>
          <cell r="E6833" t="str">
            <v>(Garnot, 1827)</v>
          </cell>
          <cell r="F6833" t="str">
            <v>R</v>
          </cell>
          <cell r="G6833" t="str">
            <v>LC</v>
          </cell>
          <cell r="Q6833" t="str">
            <v>Y</v>
          </cell>
        </row>
        <row r="6834">
          <cell r="C6834" t="str">
            <v>Frilled Monarch</v>
          </cell>
          <cell r="D6834" t="str">
            <v>Arses telescophthalmus</v>
          </cell>
          <cell r="E6834" t="str">
            <v>(Garnot, 1827)</v>
          </cell>
          <cell r="F6834" t="str">
            <v>R</v>
          </cell>
          <cell r="G6834" t="str">
            <v>LC</v>
          </cell>
          <cell r="L6834" t="str">
            <v>Y</v>
          </cell>
          <cell r="Q6834" t="str">
            <v>Y</v>
          </cell>
          <cell r="V6834" t="str">
            <v>Arses telescopthalmus (5)</v>
          </cell>
        </row>
        <row r="6835">
          <cell r="C6835" t="str">
            <v>Rufous-collared Monarch</v>
          </cell>
          <cell r="D6835" t="str">
            <v>Arses insularis</v>
          </cell>
          <cell r="E6835" t="str">
            <v>(Meyer, 1874)</v>
          </cell>
          <cell r="F6835" t="str">
            <v>R</v>
          </cell>
          <cell r="G6835" t="str">
            <v>LC</v>
          </cell>
          <cell r="Q6835" t="str">
            <v>Y</v>
          </cell>
        </row>
        <row r="6836">
          <cell r="C6836" t="str">
            <v>Pied Monarch</v>
          </cell>
          <cell r="D6836" t="str">
            <v>Arses kaupi</v>
          </cell>
          <cell r="E6836" t="str">
            <v>Gould, 1851</v>
          </cell>
          <cell r="F6836" t="str">
            <v>R</v>
          </cell>
          <cell r="G6836" t="str">
            <v>LC</v>
          </cell>
          <cell r="L6836" t="str">
            <v>Y</v>
          </cell>
          <cell r="Q6836" t="str">
            <v>Y</v>
          </cell>
        </row>
        <row r="6837">
          <cell r="C6837" t="str">
            <v>Magpie-lark</v>
          </cell>
          <cell r="D6837" t="str">
            <v>Grallina cyanoleuca</v>
          </cell>
          <cell r="E6837" t="str">
            <v>(Latham, 1801)</v>
          </cell>
          <cell r="F6837" t="str">
            <v>R</v>
          </cell>
          <cell r="G6837" t="str">
            <v>LC</v>
          </cell>
          <cell r="L6837" t="str">
            <v>Y</v>
          </cell>
          <cell r="Q6837" t="str">
            <v>Y</v>
          </cell>
          <cell r="W6837" t="str">
            <v>Magpielark (15)</v>
          </cell>
        </row>
        <row r="6838">
          <cell r="C6838" t="str">
            <v>Torrent-lark</v>
          </cell>
          <cell r="D6838" t="str">
            <v>Grallina bruijni</v>
          </cell>
          <cell r="E6838" t="str">
            <v>Salvadori, 1875</v>
          </cell>
          <cell r="F6838" t="str">
            <v>R</v>
          </cell>
          <cell r="G6838" t="str">
            <v>LC</v>
          </cell>
          <cell r="Q6838" t="str">
            <v>Y</v>
          </cell>
          <cell r="W6838" t="str">
            <v>Torrentlark (15)</v>
          </cell>
        </row>
        <row r="6839">
          <cell r="C6839" t="str">
            <v>Guam Flycatcher</v>
          </cell>
          <cell r="D6839" t="str">
            <v>Myiagra freycineti</v>
          </cell>
          <cell r="E6839" t="str">
            <v>Oustalet, 1881</v>
          </cell>
          <cell r="F6839" t="str">
            <v>R</v>
          </cell>
          <cell r="G6839" t="str">
            <v>EX</v>
          </cell>
          <cell r="K6839" t="str">
            <v>Y</v>
          </cell>
          <cell r="Q6839" t="str">
            <v>Y</v>
          </cell>
        </row>
        <row r="6840">
          <cell r="C6840" t="str">
            <v>Mangrove Flycatcher</v>
          </cell>
          <cell r="D6840" t="str">
            <v>Myiagra erythrops</v>
          </cell>
          <cell r="E6840" t="str">
            <v>Hartlaub &amp; Finsch, 1868</v>
          </cell>
          <cell r="F6840" t="str">
            <v>R</v>
          </cell>
          <cell r="G6840" t="str">
            <v>LC</v>
          </cell>
          <cell r="Q6840" t="str">
            <v>Y</v>
          </cell>
          <cell r="W6840" t="str">
            <v>Palau Flycatcher (15)</v>
          </cell>
        </row>
        <row r="6841">
          <cell r="C6841" t="str">
            <v>Oceanic Flycatcher</v>
          </cell>
          <cell r="D6841" t="str">
            <v>Myiagra oceanica</v>
          </cell>
          <cell r="E6841" t="str">
            <v>Pucheran, 1853</v>
          </cell>
          <cell r="F6841" t="str">
            <v>R</v>
          </cell>
          <cell r="G6841" t="str">
            <v>LC</v>
          </cell>
          <cell r="Q6841" t="str">
            <v>Y</v>
          </cell>
        </row>
        <row r="6842">
          <cell r="C6842" t="str">
            <v>Pohnpei Flycatcher</v>
          </cell>
          <cell r="D6842" t="str">
            <v>Myiagra pluto</v>
          </cell>
          <cell r="E6842" t="str">
            <v>Finsch, 1876</v>
          </cell>
          <cell r="F6842" t="str">
            <v>R</v>
          </cell>
          <cell r="G6842" t="str">
            <v>LC</v>
          </cell>
          <cell r="Q6842" t="str">
            <v>Y</v>
          </cell>
        </row>
        <row r="6843">
          <cell r="C6843" t="str">
            <v>Biak Flycatcher</v>
          </cell>
          <cell r="D6843" t="str">
            <v>Myiagra atra</v>
          </cell>
          <cell r="E6843" t="str">
            <v>Meyer, 1874</v>
          </cell>
          <cell r="F6843" t="str">
            <v>R</v>
          </cell>
          <cell r="G6843" t="str">
            <v>NT</v>
          </cell>
          <cell r="Q6843" t="str">
            <v>Y</v>
          </cell>
          <cell r="W6843" t="str">
            <v>Biak Black Flycatcher (15)</v>
          </cell>
        </row>
        <row r="6844">
          <cell r="C6844" t="str">
            <v>Dark-grey Flycatcher</v>
          </cell>
          <cell r="D6844" t="str">
            <v>Myiagra galeata</v>
          </cell>
          <cell r="E6844" t="str">
            <v>Gray, 1860</v>
          </cell>
          <cell r="F6844" t="str">
            <v>R</v>
          </cell>
          <cell r="G6844" t="str">
            <v>LC</v>
          </cell>
          <cell r="Q6844" t="str">
            <v>Y</v>
          </cell>
          <cell r="W6844" t="str">
            <v>Moluccan Flycatcher (15)</v>
          </cell>
        </row>
        <row r="6845">
          <cell r="C6845" t="str">
            <v>Leaden Flycatcher</v>
          </cell>
          <cell r="D6845" t="str">
            <v>Myiagra rubecula</v>
          </cell>
          <cell r="E6845" t="str">
            <v>(Latham, 1801)</v>
          </cell>
          <cell r="F6845" t="str">
            <v>R</v>
          </cell>
          <cell r="G6845" t="str">
            <v>LC</v>
          </cell>
          <cell r="L6845" t="str">
            <v>Y</v>
          </cell>
          <cell r="Q6845" t="str">
            <v>Y</v>
          </cell>
        </row>
        <row r="6846">
          <cell r="C6846" t="str">
            <v>Steel-blue Flycatcher</v>
          </cell>
          <cell r="D6846" t="str">
            <v>Myiagra ferrocyanea</v>
          </cell>
          <cell r="E6846" t="str">
            <v>Ramsay, 1879</v>
          </cell>
          <cell r="F6846" t="str">
            <v>R</v>
          </cell>
          <cell r="G6846" t="str">
            <v>LC</v>
          </cell>
          <cell r="Q6846" t="str">
            <v>Y</v>
          </cell>
        </row>
        <row r="6847">
          <cell r="C6847" t="str">
            <v>Makira Flycatcher</v>
          </cell>
          <cell r="D6847" t="str">
            <v>Myiagra cervinicauda</v>
          </cell>
          <cell r="E6847" t="str">
            <v>Tristram, 1879</v>
          </cell>
          <cell r="F6847" t="str">
            <v>R</v>
          </cell>
          <cell r="G6847" t="str">
            <v>NT</v>
          </cell>
          <cell r="Q6847" t="str">
            <v>Y</v>
          </cell>
          <cell r="W6847" t="str">
            <v>Ochre-headed Flycatcher (10)</v>
          </cell>
        </row>
        <row r="6848">
          <cell r="C6848" t="str">
            <v>Melanesian Flycatcher</v>
          </cell>
          <cell r="D6848" t="str">
            <v>Myiagra caledonica</v>
          </cell>
          <cell r="E6848" t="str">
            <v>Bonaparte, 1857</v>
          </cell>
          <cell r="F6848" t="str">
            <v>R</v>
          </cell>
          <cell r="G6848" t="str">
            <v>LC</v>
          </cell>
          <cell r="Q6848" t="str">
            <v>Y</v>
          </cell>
        </row>
        <row r="6849">
          <cell r="C6849" t="str">
            <v>Vanikoro Flycatcher</v>
          </cell>
          <cell r="D6849" t="str">
            <v>Myiagra vanikorensis</v>
          </cell>
          <cell r="E6849" t="str">
            <v>(Quoy &amp; Gaimard, 1830)</v>
          </cell>
          <cell r="F6849" t="str">
            <v>R</v>
          </cell>
          <cell r="G6849" t="str">
            <v>LC</v>
          </cell>
          <cell r="Q6849" t="str">
            <v>Y</v>
          </cell>
        </row>
        <row r="6850">
          <cell r="C6850" t="str">
            <v>Samoan Flycatcher</v>
          </cell>
          <cell r="D6850" t="str">
            <v>Myiagra albiventris</v>
          </cell>
          <cell r="E6850" t="str">
            <v>(Peale, 1848)</v>
          </cell>
          <cell r="F6850" t="str">
            <v>R</v>
          </cell>
          <cell r="G6850" t="str">
            <v>VU</v>
          </cell>
          <cell r="Q6850" t="str">
            <v>Y</v>
          </cell>
        </row>
        <row r="6851">
          <cell r="C6851" t="str">
            <v>Blue-crested Flycatcher</v>
          </cell>
          <cell r="D6851" t="str">
            <v>Myiagra azureocapilla</v>
          </cell>
          <cell r="E6851" t="str">
            <v>Layard, 1875</v>
          </cell>
          <cell r="F6851" t="str">
            <v>R</v>
          </cell>
          <cell r="G6851" t="str">
            <v>LC</v>
          </cell>
          <cell r="Q6851" t="str">
            <v>Y</v>
          </cell>
          <cell r="W6851" t="str">
            <v>Azure-crested Flycatcher (15)</v>
          </cell>
        </row>
        <row r="6852">
          <cell r="C6852" t="str">
            <v>Broad-billed Flycatcher</v>
          </cell>
          <cell r="D6852" t="str">
            <v>Myiagra ruficollis</v>
          </cell>
          <cell r="E6852" t="str">
            <v>(Vieillot, 1818)</v>
          </cell>
          <cell r="F6852" t="str">
            <v>R</v>
          </cell>
          <cell r="G6852" t="str">
            <v>LC</v>
          </cell>
          <cell r="L6852" t="str">
            <v>Y</v>
          </cell>
          <cell r="Q6852" t="str">
            <v>Y</v>
          </cell>
        </row>
        <row r="6853">
          <cell r="C6853" t="str">
            <v>Satin Flycatcher</v>
          </cell>
          <cell r="D6853" t="str">
            <v>Myiagra cyanoleuca</v>
          </cell>
          <cell r="E6853" t="str">
            <v>(Vieillot, 1818)</v>
          </cell>
          <cell r="F6853" t="str">
            <v>R</v>
          </cell>
          <cell r="G6853" t="str">
            <v>LC</v>
          </cell>
          <cell r="L6853" t="str">
            <v>Y</v>
          </cell>
          <cell r="Q6853" t="str">
            <v>Y</v>
          </cell>
          <cell r="S6853" t="str">
            <v>Y</v>
          </cell>
        </row>
        <row r="6854">
          <cell r="C6854" t="str">
            <v>Restless Flycatcher</v>
          </cell>
          <cell r="D6854" t="str">
            <v>Myiagra inquieta</v>
          </cell>
          <cell r="E6854" t="str">
            <v>(Latham, 1801)</v>
          </cell>
          <cell r="F6854" t="str">
            <v>R</v>
          </cell>
          <cell r="G6854" t="str">
            <v>LC</v>
          </cell>
          <cell r="L6854" t="str">
            <v>Y</v>
          </cell>
          <cell r="Q6854" t="str">
            <v>Y</v>
          </cell>
        </row>
        <row r="6855">
          <cell r="C6855" t="str">
            <v>Shining Flycatcher</v>
          </cell>
          <cell r="D6855" t="str">
            <v>Myiagra alecto</v>
          </cell>
          <cell r="E6855" t="str">
            <v>(Temminck, 1827)</v>
          </cell>
          <cell r="F6855" t="str">
            <v>R</v>
          </cell>
          <cell r="G6855" t="str">
            <v>LC</v>
          </cell>
          <cell r="L6855" t="str">
            <v>Y</v>
          </cell>
          <cell r="Q6855" t="str">
            <v>Y</v>
          </cell>
        </row>
        <row r="6856">
          <cell r="C6856" t="str">
            <v>Dull Flycatcher</v>
          </cell>
          <cell r="D6856" t="str">
            <v>Myiagra hebetior</v>
          </cell>
          <cell r="E6856" t="str">
            <v>(Hartert, 1924)</v>
          </cell>
          <cell r="F6856" t="str">
            <v>R</v>
          </cell>
          <cell r="G6856" t="str">
            <v>LC</v>
          </cell>
          <cell r="Q6856" t="str">
            <v>Y</v>
          </cell>
          <cell r="W6856" t="str">
            <v>Velvet Flycatcher (15)</v>
          </cell>
        </row>
        <row r="6857">
          <cell r="C6857" t="str">
            <v>Silktail</v>
          </cell>
          <cell r="D6857" t="str">
            <v>Lamprolia victoriae</v>
          </cell>
          <cell r="E6857" t="str">
            <v>Finsch, 1874</v>
          </cell>
          <cell r="F6857" t="str">
            <v>R</v>
          </cell>
          <cell r="G6857" t="str">
            <v>NT</v>
          </cell>
          <cell r="Q6857" t="str">
            <v>Y</v>
          </cell>
        </row>
        <row r="6858">
          <cell r="C6858" t="str">
            <v>African Blue-flycatcher</v>
          </cell>
          <cell r="D6858" t="str">
            <v>Elminia longicauda</v>
          </cell>
          <cell r="E6858" t="str">
            <v>(Swainson, 1838)</v>
          </cell>
          <cell r="F6858" t="str">
            <v>R</v>
          </cell>
          <cell r="G6858" t="str">
            <v>LC</v>
          </cell>
          <cell r="N6858" t="str">
            <v>Y</v>
          </cell>
          <cell r="Q6858" t="str">
            <v>Y</v>
          </cell>
          <cell r="W6858" t="str">
            <v>Blue Flycatcher (7); African Blue Flycatcher (15)</v>
          </cell>
        </row>
        <row r="6859">
          <cell r="C6859" t="str">
            <v>White-tailed Blue-flycatcher</v>
          </cell>
          <cell r="D6859" t="str">
            <v>Elminia albicauda</v>
          </cell>
          <cell r="E6859" t="str">
            <v>Barboza du Bocage, 1877</v>
          </cell>
          <cell r="F6859" t="str">
            <v>R</v>
          </cell>
          <cell r="G6859" t="str">
            <v>LC</v>
          </cell>
          <cell r="N6859" t="str">
            <v>Y</v>
          </cell>
          <cell r="Q6859" t="str">
            <v>Y</v>
          </cell>
          <cell r="W6859" t="str">
            <v>White-tailed Blue Flycatcher (7); White-tailed Blue Flycatcher (15)</v>
          </cell>
        </row>
        <row r="6860">
          <cell r="C6860" t="str">
            <v>Dusky Crested-flycatcher</v>
          </cell>
          <cell r="D6860" t="str">
            <v>Elminia nigromitrata</v>
          </cell>
          <cell r="E6860" t="str">
            <v>(Reichenow, 1874)</v>
          </cell>
          <cell r="F6860" t="str">
            <v>R</v>
          </cell>
          <cell r="G6860" t="str">
            <v>LC</v>
          </cell>
          <cell r="N6860" t="str">
            <v>Y</v>
          </cell>
          <cell r="Q6860" t="str">
            <v>Y</v>
          </cell>
          <cell r="V6860" t="str">
            <v>Trochocercus nigromitratus (10)</v>
          </cell>
          <cell r="W6860" t="str">
            <v>Dusky Crested Flycatcher (7)</v>
          </cell>
        </row>
        <row r="6861">
          <cell r="C6861" t="str">
            <v>White-bellied Crested-flycatcher</v>
          </cell>
          <cell r="D6861" t="str">
            <v>Elminia albiventris</v>
          </cell>
          <cell r="E6861" t="str">
            <v>Sjöstedt, 1893</v>
          </cell>
          <cell r="F6861" t="str">
            <v>R</v>
          </cell>
          <cell r="G6861" t="str">
            <v>LC</v>
          </cell>
          <cell r="N6861" t="str">
            <v>Y</v>
          </cell>
          <cell r="Q6861" t="str">
            <v>Y</v>
          </cell>
          <cell r="V6861" t="str">
            <v>Trochocercus albiventris (10)</v>
          </cell>
          <cell r="W6861" t="str">
            <v>White-bellied Crested Flycatcher (7)</v>
          </cell>
        </row>
        <row r="6862">
          <cell r="C6862" t="str">
            <v>White-tailed Crested-flycatcher</v>
          </cell>
          <cell r="D6862" t="str">
            <v>Elminia albonotata</v>
          </cell>
          <cell r="E6862" t="str">
            <v>Sharpe, 1891</v>
          </cell>
          <cell r="F6862" t="str">
            <v>R</v>
          </cell>
          <cell r="G6862" t="str">
            <v>LC</v>
          </cell>
          <cell r="N6862" t="str">
            <v>Y</v>
          </cell>
          <cell r="Q6862" t="str">
            <v>Y</v>
          </cell>
          <cell r="V6862" t="str">
            <v>Trochocercus albonotatus (10)</v>
          </cell>
          <cell r="W6862" t="str">
            <v>White-tailed Crested Flycatcher (7)</v>
          </cell>
        </row>
        <row r="6863">
          <cell r="C6863" t="str">
            <v>Chestnut-capped Flycatcher</v>
          </cell>
          <cell r="D6863" t="str">
            <v>Erythrocercus mccallii</v>
          </cell>
          <cell r="E6863" t="str">
            <v>(Cassin, 1855)</v>
          </cell>
          <cell r="F6863" t="str">
            <v>R</v>
          </cell>
          <cell r="G6863" t="str">
            <v>LC</v>
          </cell>
          <cell r="N6863" t="str">
            <v>Y</v>
          </cell>
          <cell r="Q6863" t="str">
            <v>Y</v>
          </cell>
        </row>
        <row r="6864">
          <cell r="C6864" t="str">
            <v>Yellow Flycatcher</v>
          </cell>
          <cell r="D6864" t="str">
            <v>Erythrocercus holochlorus</v>
          </cell>
          <cell r="E6864" t="str">
            <v>Erlanger, 1901</v>
          </cell>
          <cell r="F6864" t="str">
            <v>R</v>
          </cell>
          <cell r="G6864" t="str">
            <v>LC</v>
          </cell>
          <cell r="N6864" t="str">
            <v>Y</v>
          </cell>
          <cell r="Q6864" t="str">
            <v>Y</v>
          </cell>
          <cell r="W6864" t="str">
            <v>Little Yellow Flycatcher (7); Little Yellow Flycatcher (15)</v>
          </cell>
        </row>
        <row r="6865">
          <cell r="C6865" t="str">
            <v>Livingstone's Flycatcher</v>
          </cell>
          <cell r="D6865" t="str">
            <v>Erythrocercus livingstonei</v>
          </cell>
          <cell r="E6865" t="str">
            <v>Gray, 1870</v>
          </cell>
          <cell r="F6865" t="str">
            <v>R</v>
          </cell>
          <cell r="G6865" t="str">
            <v>LC</v>
          </cell>
          <cell r="N6865" t="str">
            <v>Y</v>
          </cell>
          <cell r="Q6865" t="str">
            <v>Y</v>
          </cell>
        </row>
        <row r="6866">
          <cell r="C6866" t="str">
            <v>Crested Jay</v>
          </cell>
          <cell r="D6866" t="str">
            <v>Platylophus galericulatus</v>
          </cell>
          <cell r="E6866" t="str">
            <v>(Cuvier, 1816)</v>
          </cell>
          <cell r="F6866" t="str">
            <v>R</v>
          </cell>
          <cell r="G6866" t="str">
            <v>NT</v>
          </cell>
          <cell r="Q6866" t="str">
            <v>Y</v>
          </cell>
        </row>
        <row r="6867">
          <cell r="C6867" t="str">
            <v>Black Magpie</v>
          </cell>
          <cell r="D6867" t="str">
            <v>Platysmurus leucopterus</v>
          </cell>
          <cell r="E6867" t="str">
            <v>(Temminck, 1824)</v>
          </cell>
          <cell r="F6867" t="str">
            <v>R</v>
          </cell>
          <cell r="G6867" t="str">
            <v>NT</v>
          </cell>
          <cell r="Q6867" t="str">
            <v>Y</v>
          </cell>
        </row>
        <row r="6868">
          <cell r="C6868" t="str">
            <v>Siberian Jay</v>
          </cell>
          <cell r="D6868" t="str">
            <v>Perisoreus infaustus</v>
          </cell>
          <cell r="E6868" t="str">
            <v>(Linnaeus, 1758)</v>
          </cell>
          <cell r="F6868" t="str">
            <v>R</v>
          </cell>
          <cell r="G6868" t="str">
            <v>LC</v>
          </cell>
          <cell r="H6868" t="str">
            <v>Y</v>
          </cell>
          <cell r="M6868" t="str">
            <v>Y</v>
          </cell>
          <cell r="Q6868" t="str">
            <v>Y</v>
          </cell>
        </row>
        <row r="6869">
          <cell r="C6869" t="str">
            <v>Sichuan Jay</v>
          </cell>
          <cell r="D6869" t="str">
            <v>Perisoreus internigrans</v>
          </cell>
          <cell r="E6869" t="str">
            <v>(Thayer &amp; Bangs, 1912)</v>
          </cell>
          <cell r="F6869" t="str">
            <v>R</v>
          </cell>
          <cell r="G6869" t="str">
            <v>VU</v>
          </cell>
          <cell r="Q6869" t="str">
            <v>Y</v>
          </cell>
        </row>
        <row r="6870">
          <cell r="C6870" t="str">
            <v>Grey Jay</v>
          </cell>
          <cell r="D6870" t="str">
            <v>Perisoreus canadensis</v>
          </cell>
          <cell r="E6870" t="str">
            <v>(Linnaeus, 1766)</v>
          </cell>
          <cell r="F6870" t="str">
            <v>R</v>
          </cell>
          <cell r="G6870" t="str">
            <v>LC</v>
          </cell>
          <cell r="I6870" t="str">
            <v>Y</v>
          </cell>
          <cell r="Q6870" t="str">
            <v>Y</v>
          </cell>
          <cell r="W6870" t="str">
            <v>Gray Jay (2)</v>
          </cell>
        </row>
        <row r="6871">
          <cell r="C6871" t="str">
            <v>Black-collared Jay</v>
          </cell>
          <cell r="D6871" t="str">
            <v>Cyanolyca armillata</v>
          </cell>
          <cell r="E6871" t="str">
            <v>(Gray, 1845)</v>
          </cell>
          <cell r="F6871" t="str">
            <v>R</v>
          </cell>
          <cell r="G6871" t="str">
            <v>LC</v>
          </cell>
          <cell r="P6871" t="str">
            <v>Y</v>
          </cell>
          <cell r="Q6871" t="str">
            <v>Y</v>
          </cell>
          <cell r="R6871" t="str">
            <v>Y</v>
          </cell>
        </row>
        <row r="6872">
          <cell r="C6872" t="str">
            <v>Turquoise Jay</v>
          </cell>
          <cell r="D6872" t="str">
            <v>Cyanolyca turcosa</v>
          </cell>
          <cell r="E6872" t="str">
            <v>(Bonaparte, 1853)</v>
          </cell>
          <cell r="F6872" t="str">
            <v>R</v>
          </cell>
          <cell r="G6872" t="str">
            <v>LC</v>
          </cell>
          <cell r="P6872" t="str">
            <v>Y</v>
          </cell>
          <cell r="Q6872" t="str">
            <v>Y</v>
          </cell>
          <cell r="R6872" t="str">
            <v>Y</v>
          </cell>
        </row>
        <row r="6873">
          <cell r="C6873" t="str">
            <v>White-collared Jay</v>
          </cell>
          <cell r="D6873" t="str">
            <v>Cyanolyca viridicyanus</v>
          </cell>
          <cell r="E6873" t="str">
            <v>(Lafresnaye &amp; D'Orbigny, 1838)</v>
          </cell>
          <cell r="F6873" t="str">
            <v>R</v>
          </cell>
          <cell r="G6873" t="str">
            <v>LC</v>
          </cell>
          <cell r="P6873" t="str">
            <v>Y</v>
          </cell>
          <cell r="Q6873" t="str">
            <v>Y</v>
          </cell>
          <cell r="R6873" t="str">
            <v>Y</v>
          </cell>
          <cell r="V6873" t="str">
            <v>Cyanolyca viridicyana (10); Cyanolyca viridicyana (11)</v>
          </cell>
          <cell r="X6873" t="str">
            <v>Gender agreement of species name follows David and Gosselin (2002a).</v>
          </cell>
        </row>
        <row r="6874">
          <cell r="C6874" t="str">
            <v>Azure-hooded Jay</v>
          </cell>
          <cell r="D6874" t="str">
            <v>Cyanolyca cucullata</v>
          </cell>
          <cell r="E6874" t="str">
            <v>(Ridgway, 1885)</v>
          </cell>
          <cell r="F6874" t="str">
            <v>R</v>
          </cell>
          <cell r="G6874" t="str">
            <v>LC</v>
          </cell>
          <cell r="I6874" t="str">
            <v>Y</v>
          </cell>
          <cell r="Q6874" t="str">
            <v>Y</v>
          </cell>
          <cell r="R6874" t="str">
            <v>Y</v>
          </cell>
        </row>
        <row r="6875">
          <cell r="C6875" t="str">
            <v>Beautiful Jay</v>
          </cell>
          <cell r="D6875" t="str">
            <v>Cyanolyca pulchra</v>
          </cell>
          <cell r="E6875" t="str">
            <v>(Lawrence, 1876)</v>
          </cell>
          <cell r="F6875" t="str">
            <v>R</v>
          </cell>
          <cell r="G6875" t="str">
            <v>NT</v>
          </cell>
          <cell r="P6875" t="str">
            <v>Y</v>
          </cell>
          <cell r="Q6875" t="str">
            <v>Y</v>
          </cell>
          <cell r="R6875" t="str">
            <v>Y</v>
          </cell>
        </row>
        <row r="6876">
          <cell r="C6876" t="str">
            <v>Black-throated Jay</v>
          </cell>
          <cell r="D6876" t="str">
            <v>Cyanolyca pumilo</v>
          </cell>
          <cell r="E6876" t="str">
            <v>(Strickland, 1849)</v>
          </cell>
          <cell r="F6876" t="str">
            <v>R</v>
          </cell>
          <cell r="G6876" t="str">
            <v>LC</v>
          </cell>
          <cell r="I6876" t="str">
            <v>Y</v>
          </cell>
          <cell r="Q6876" t="str">
            <v>Y</v>
          </cell>
          <cell r="R6876" t="str">
            <v>Y</v>
          </cell>
        </row>
        <row r="6877">
          <cell r="C6877" t="str">
            <v>Dwarf Jay</v>
          </cell>
          <cell r="D6877" t="str">
            <v>Cyanolyca nana</v>
          </cell>
          <cell r="E6877" t="str">
            <v>(Du Bus De Gisignies, 1847)</v>
          </cell>
          <cell r="F6877" t="str">
            <v>R</v>
          </cell>
          <cell r="G6877" t="str">
            <v>VU</v>
          </cell>
          <cell r="I6877" t="str">
            <v>Y</v>
          </cell>
          <cell r="Q6877" t="str">
            <v>Y</v>
          </cell>
          <cell r="R6877" t="str">
            <v>Y</v>
          </cell>
        </row>
        <row r="6878">
          <cell r="C6878" t="str">
            <v>White-throated Jay</v>
          </cell>
          <cell r="D6878" t="str">
            <v>Cyanolyca mirabilis</v>
          </cell>
          <cell r="E6878" t="str">
            <v>Nelson, 1903</v>
          </cell>
          <cell r="F6878" t="str">
            <v>R</v>
          </cell>
          <cell r="G6878" t="str">
            <v>VU</v>
          </cell>
          <cell r="I6878" t="str">
            <v>Y</v>
          </cell>
          <cell r="Q6878" t="str">
            <v>Y</v>
          </cell>
          <cell r="R6878" t="str">
            <v>Y</v>
          </cell>
        </row>
        <row r="6879">
          <cell r="C6879" t="str">
            <v>Silvery-throated Jay</v>
          </cell>
          <cell r="D6879" t="str">
            <v>Cyanolyca argentigula</v>
          </cell>
          <cell r="E6879" t="str">
            <v>(Lawrence, 1875)</v>
          </cell>
          <cell r="F6879" t="str">
            <v>R</v>
          </cell>
          <cell r="G6879" t="str">
            <v>LC</v>
          </cell>
          <cell r="I6879" t="str">
            <v>Y</v>
          </cell>
          <cell r="Q6879" t="str">
            <v>Y</v>
          </cell>
          <cell r="R6879" t="str">
            <v>Y</v>
          </cell>
        </row>
        <row r="6880">
          <cell r="C6880" t="str">
            <v>Bushy-crested Jay</v>
          </cell>
          <cell r="D6880" t="str">
            <v>Cyanocorax melanocyaneus</v>
          </cell>
          <cell r="E6880" t="str">
            <v>(Hartlaub, 1844)</v>
          </cell>
          <cell r="F6880" t="str">
            <v>R</v>
          </cell>
          <cell r="G6880" t="str">
            <v>LC</v>
          </cell>
          <cell r="I6880" t="str">
            <v>Y</v>
          </cell>
          <cell r="Q6880" t="str">
            <v>Y</v>
          </cell>
          <cell r="R6880" t="str">
            <v>Y</v>
          </cell>
          <cell r="V6880" t="str">
            <v>Cissilopha melanocyaneus (11)</v>
          </cell>
        </row>
        <row r="6881">
          <cell r="C6881" t="str">
            <v>San Blas Jay</v>
          </cell>
          <cell r="D6881" t="str">
            <v>Cyanocorax sanblasianus</v>
          </cell>
          <cell r="E6881" t="str">
            <v>(Lafresnaye, 1842)</v>
          </cell>
          <cell r="F6881" t="str">
            <v>R</v>
          </cell>
          <cell r="G6881" t="str">
            <v>LC</v>
          </cell>
          <cell r="I6881" t="str">
            <v>Y</v>
          </cell>
          <cell r="Q6881" t="str">
            <v>Y</v>
          </cell>
          <cell r="R6881" t="str">
            <v>Y</v>
          </cell>
          <cell r="V6881" t="str">
            <v>Cissilopha sanblasianus (11)</v>
          </cell>
        </row>
        <row r="6882">
          <cell r="C6882" t="str">
            <v>Yucatan Jay</v>
          </cell>
          <cell r="D6882" t="str">
            <v>Cyanocorax yucatanicus</v>
          </cell>
          <cell r="E6882" t="str">
            <v>(Dubois, 1875)</v>
          </cell>
          <cell r="F6882" t="str">
            <v>R</v>
          </cell>
          <cell r="G6882" t="str">
            <v>LC</v>
          </cell>
          <cell r="I6882" t="str">
            <v>Y</v>
          </cell>
          <cell r="Q6882" t="str">
            <v>Y</v>
          </cell>
          <cell r="R6882" t="str">
            <v>Y</v>
          </cell>
          <cell r="V6882" t="str">
            <v>Cissilopha yucatanicus (11)</v>
          </cell>
        </row>
        <row r="6883">
          <cell r="C6883" t="str">
            <v>Purplish-backed Jay</v>
          </cell>
          <cell r="D6883" t="str">
            <v>Cyanocorax beecheii</v>
          </cell>
          <cell r="E6883" t="str">
            <v>(Vigors, 1829)</v>
          </cell>
          <cell r="F6883" t="str">
            <v>R</v>
          </cell>
          <cell r="G6883" t="str">
            <v>LC</v>
          </cell>
          <cell r="I6883" t="str">
            <v>Y</v>
          </cell>
          <cell r="Q6883" t="str">
            <v>Y</v>
          </cell>
          <cell r="R6883" t="str">
            <v>Y</v>
          </cell>
          <cell r="V6883" t="str">
            <v>Cissilopha beecheii (11)</v>
          </cell>
        </row>
        <row r="6884">
          <cell r="C6884" t="str">
            <v>Purplish Jay</v>
          </cell>
          <cell r="D6884" t="str">
            <v>Cyanocorax cyanomelas</v>
          </cell>
          <cell r="E6884" t="str">
            <v>(Vieillot, 1818)</v>
          </cell>
          <cell r="F6884" t="str">
            <v>R</v>
          </cell>
          <cell r="G6884" t="str">
            <v>LC</v>
          </cell>
          <cell r="P6884" t="str">
            <v>Y</v>
          </cell>
          <cell r="Q6884" t="str">
            <v>Y</v>
          </cell>
          <cell r="R6884" t="str">
            <v>Y</v>
          </cell>
        </row>
        <row r="6885">
          <cell r="C6885" t="str">
            <v>Azure Jay</v>
          </cell>
          <cell r="D6885" t="str">
            <v>Cyanocorax caeruleus</v>
          </cell>
          <cell r="E6885" t="str">
            <v>(Vieillot, 1818)</v>
          </cell>
          <cell r="F6885" t="str">
            <v>R</v>
          </cell>
          <cell r="G6885" t="str">
            <v>NT</v>
          </cell>
          <cell r="P6885" t="str">
            <v>Y</v>
          </cell>
          <cell r="Q6885" t="str">
            <v>Y</v>
          </cell>
          <cell r="R6885" t="str">
            <v>Y</v>
          </cell>
        </row>
        <row r="6886">
          <cell r="C6886" t="str">
            <v>Violaceous Jay</v>
          </cell>
          <cell r="D6886" t="str">
            <v>Cyanocorax violaceus</v>
          </cell>
          <cell r="E6886" t="str">
            <v>Du Bus de Gisignies, 1847</v>
          </cell>
          <cell r="F6886" t="str">
            <v>R</v>
          </cell>
          <cell r="G6886" t="str">
            <v>LC</v>
          </cell>
          <cell r="P6886" t="str">
            <v>Y</v>
          </cell>
          <cell r="Q6886" t="str">
            <v>Y</v>
          </cell>
          <cell r="R6886" t="str">
            <v>Y</v>
          </cell>
        </row>
        <row r="6887">
          <cell r="C6887" t="str">
            <v>Curl-crested Jay</v>
          </cell>
          <cell r="D6887" t="str">
            <v>Cyanocorax cristatellus</v>
          </cell>
          <cell r="E6887" t="str">
            <v>Temminck, 1823</v>
          </cell>
          <cell r="F6887" t="str">
            <v>R</v>
          </cell>
          <cell r="G6887" t="str">
            <v>LC</v>
          </cell>
          <cell r="P6887" t="str">
            <v>Y</v>
          </cell>
          <cell r="Q6887" t="str">
            <v>Y</v>
          </cell>
          <cell r="R6887" t="str">
            <v>Y</v>
          </cell>
        </row>
        <row r="6888">
          <cell r="C6888" t="str">
            <v>Azure-naped Jay</v>
          </cell>
          <cell r="D6888" t="str">
            <v>Cyanocorax heilprini</v>
          </cell>
          <cell r="E6888" t="str">
            <v>Gentry, 1885</v>
          </cell>
          <cell r="F6888" t="str">
            <v>R</v>
          </cell>
          <cell r="G6888" t="str">
            <v>LC</v>
          </cell>
          <cell r="P6888" t="str">
            <v>Y</v>
          </cell>
          <cell r="Q6888" t="str">
            <v>Y</v>
          </cell>
          <cell r="R6888" t="str">
            <v>Y</v>
          </cell>
        </row>
        <row r="6889">
          <cell r="C6889" t="str">
            <v>Cayenne Jay</v>
          </cell>
          <cell r="D6889" t="str">
            <v>Cyanocorax cayanus</v>
          </cell>
          <cell r="E6889" t="str">
            <v>(Linnaeus, 1766)</v>
          </cell>
          <cell r="F6889" t="str">
            <v>R</v>
          </cell>
          <cell r="G6889" t="str">
            <v>LC</v>
          </cell>
          <cell r="P6889" t="str">
            <v>Y</v>
          </cell>
          <cell r="Q6889" t="str">
            <v>Y</v>
          </cell>
          <cell r="R6889" t="str">
            <v>Y</v>
          </cell>
        </row>
        <row r="6890">
          <cell r="C6890" t="str">
            <v>Black-chested Jay</v>
          </cell>
          <cell r="D6890" t="str">
            <v>Cyanocorax affinis</v>
          </cell>
          <cell r="E6890" t="str">
            <v>Pelzeln, 1856</v>
          </cell>
          <cell r="F6890" t="str">
            <v>R</v>
          </cell>
          <cell r="G6890" t="str">
            <v>LC</v>
          </cell>
          <cell r="I6890" t="str">
            <v>Y</v>
          </cell>
          <cell r="P6890" t="str">
            <v>Y</v>
          </cell>
          <cell r="Q6890" t="str">
            <v>Y</v>
          </cell>
          <cell r="R6890" t="str">
            <v>Y</v>
          </cell>
        </row>
        <row r="6891">
          <cell r="C6891" t="str">
            <v>Tufted Jay</v>
          </cell>
          <cell r="D6891" t="str">
            <v>Cyanocorax dickeyi</v>
          </cell>
          <cell r="E6891" t="str">
            <v>Moore, 1935</v>
          </cell>
          <cell r="F6891" t="str">
            <v>R</v>
          </cell>
          <cell r="G6891" t="str">
            <v>NT</v>
          </cell>
          <cell r="I6891" t="str">
            <v>Y</v>
          </cell>
          <cell r="Q6891" t="str">
            <v>Y</v>
          </cell>
          <cell r="R6891" t="str">
            <v>Y</v>
          </cell>
        </row>
        <row r="6892">
          <cell r="C6892" t="str">
            <v>Plush-crested Jay</v>
          </cell>
          <cell r="D6892" t="str">
            <v>Cyanocorax chrysops</v>
          </cell>
          <cell r="E6892" t="str">
            <v>(Vieillot, 1818)</v>
          </cell>
          <cell r="F6892" t="str">
            <v>R</v>
          </cell>
          <cell r="G6892" t="str">
            <v>LC</v>
          </cell>
          <cell r="P6892" t="str">
            <v>Y</v>
          </cell>
          <cell r="Q6892" t="str">
            <v>Y</v>
          </cell>
          <cell r="R6892" t="str">
            <v>Y</v>
          </cell>
        </row>
        <row r="6893">
          <cell r="C6893" t="str">
            <v>White-naped Jay</v>
          </cell>
          <cell r="D6893" t="str">
            <v>Cyanocorax cyanopogon</v>
          </cell>
          <cell r="E6893" t="str">
            <v>(Wied, 1821)</v>
          </cell>
          <cell r="F6893" t="str">
            <v>R</v>
          </cell>
          <cell r="G6893" t="str">
            <v>LC</v>
          </cell>
          <cell r="P6893" t="str">
            <v>Y</v>
          </cell>
          <cell r="Q6893" t="str">
            <v>Y</v>
          </cell>
          <cell r="R6893" t="str">
            <v>Y</v>
          </cell>
        </row>
        <row r="6894">
          <cell r="C6894" t="str">
            <v>White-tailed Jay</v>
          </cell>
          <cell r="D6894" t="str">
            <v>Cyanocorax mystacalis</v>
          </cell>
          <cell r="E6894" t="str">
            <v>(Geoffroy Saint-Hilaire, 1835)</v>
          </cell>
          <cell r="F6894" t="str">
            <v>R</v>
          </cell>
          <cell r="G6894" t="str">
            <v>LC</v>
          </cell>
          <cell r="P6894" t="str">
            <v>Y</v>
          </cell>
          <cell r="Q6894" t="str">
            <v>Y</v>
          </cell>
          <cell r="R6894" t="str">
            <v>Y</v>
          </cell>
        </row>
        <row r="6895">
          <cell r="C6895" t="str">
            <v>Green Jay</v>
          </cell>
          <cell r="D6895" t="str">
            <v>Cyanocorax yncas</v>
          </cell>
          <cell r="E6895" t="str">
            <v>(Boddaert, 1783)</v>
          </cell>
          <cell r="F6895" t="str">
            <v>R</v>
          </cell>
          <cell r="G6895" t="str">
            <v>LC</v>
          </cell>
          <cell r="I6895" t="str">
            <v>Y</v>
          </cell>
          <cell r="P6895" t="str">
            <v>Y</v>
          </cell>
          <cell r="Q6895" t="str">
            <v>Y</v>
          </cell>
          <cell r="R6895" t="str">
            <v>Y</v>
          </cell>
          <cell r="W6895" t="str">
            <v>Inca Jay (15)</v>
          </cell>
        </row>
        <row r="6896">
          <cell r="C6896" t="str">
            <v>Brown Jay</v>
          </cell>
          <cell r="D6896" t="str">
            <v>Cyanocorax morio</v>
          </cell>
          <cell r="E6896" t="str">
            <v>(Wagler, 1829)</v>
          </cell>
          <cell r="F6896" t="str">
            <v>R</v>
          </cell>
          <cell r="G6896" t="str">
            <v>LC</v>
          </cell>
          <cell r="I6896" t="str">
            <v>Y</v>
          </cell>
          <cell r="Q6896" t="str">
            <v>Y</v>
          </cell>
          <cell r="R6896" t="str">
            <v>Y</v>
          </cell>
          <cell r="V6896" t="str">
            <v>Psilorhinus morio (10); Psilorhinus morio (11)</v>
          </cell>
        </row>
        <row r="6897">
          <cell r="C6897" t="str">
            <v>Black-throated Magpie-jay</v>
          </cell>
          <cell r="D6897" t="str">
            <v>Calocitta colliei</v>
          </cell>
          <cell r="E6897" t="str">
            <v>(Vigors, 1829)</v>
          </cell>
          <cell r="F6897" t="str">
            <v>R</v>
          </cell>
          <cell r="G6897" t="str">
            <v>LC</v>
          </cell>
          <cell r="I6897" t="str">
            <v>Y</v>
          </cell>
          <cell r="Q6897" t="str">
            <v>Y</v>
          </cell>
          <cell r="R6897" t="str">
            <v>Y</v>
          </cell>
        </row>
        <row r="6898">
          <cell r="C6898" t="str">
            <v>White-throated Magpie-jay</v>
          </cell>
          <cell r="D6898" t="str">
            <v>Calocitta formosa</v>
          </cell>
          <cell r="E6898" t="str">
            <v>(Swainson, 1827)</v>
          </cell>
          <cell r="F6898" t="str">
            <v>R</v>
          </cell>
          <cell r="G6898" t="str">
            <v>LC</v>
          </cell>
          <cell r="I6898" t="str">
            <v>Y</v>
          </cell>
          <cell r="Q6898" t="str">
            <v>Y</v>
          </cell>
          <cell r="R6898" t="str">
            <v>Y</v>
          </cell>
        </row>
        <row r="6899">
          <cell r="C6899" t="str">
            <v>Blue Jay</v>
          </cell>
          <cell r="D6899" t="str">
            <v>Cyanocitta cristata</v>
          </cell>
          <cell r="E6899" t="str">
            <v>(Linnaeus, 1758)</v>
          </cell>
          <cell r="F6899" t="str">
            <v>R</v>
          </cell>
          <cell r="G6899" t="str">
            <v>LC</v>
          </cell>
          <cell r="I6899" t="str">
            <v>Y</v>
          </cell>
          <cell r="Q6899" t="str">
            <v>Y</v>
          </cell>
        </row>
        <row r="6900">
          <cell r="C6900" t="str">
            <v>Steller's Jay</v>
          </cell>
          <cell r="D6900" t="str">
            <v>Cyanocitta stelleri</v>
          </cell>
          <cell r="E6900" t="str">
            <v>(Gmelin, 1788)</v>
          </cell>
          <cell r="F6900" t="str">
            <v>R</v>
          </cell>
          <cell r="G6900" t="str">
            <v>LC</v>
          </cell>
          <cell r="I6900" t="str">
            <v>Y</v>
          </cell>
          <cell r="Q6900" t="str">
            <v>Y</v>
          </cell>
          <cell r="R6900" t="str">
            <v>Y</v>
          </cell>
        </row>
        <row r="6901">
          <cell r="C6901" t="str">
            <v>Island Scrub-jay</v>
          </cell>
          <cell r="D6901" t="str">
            <v>Aphelocoma insularis</v>
          </cell>
          <cell r="E6901" t="str">
            <v>Henshaw, 1886</v>
          </cell>
          <cell r="F6901" t="str">
            <v>R</v>
          </cell>
          <cell r="G6901" t="str">
            <v>NT</v>
          </cell>
          <cell r="I6901" t="str">
            <v>Y</v>
          </cell>
          <cell r="Q6901" t="str">
            <v>Y</v>
          </cell>
          <cell r="W6901" t="str">
            <v>Santa Cruz Jay (10); Island Scrub Jay (15)</v>
          </cell>
        </row>
        <row r="6902">
          <cell r="C6902" t="str">
            <v>Western Scrub-jay</v>
          </cell>
          <cell r="D6902" t="str">
            <v>Aphelocoma californica</v>
          </cell>
          <cell r="E6902" t="str">
            <v>(Vigors, 1839)</v>
          </cell>
          <cell r="F6902" t="str">
            <v>R</v>
          </cell>
          <cell r="G6902" t="str">
            <v>LC</v>
          </cell>
          <cell r="I6902" t="str">
            <v>Y</v>
          </cell>
          <cell r="Q6902" t="str">
            <v>Y</v>
          </cell>
          <cell r="W6902" t="str">
            <v>Scrub Jay (10); Western Scrub Jay (15)</v>
          </cell>
        </row>
        <row r="6903">
          <cell r="C6903" t="str">
            <v>Florida Scrub-jay</v>
          </cell>
          <cell r="D6903" t="str">
            <v>Aphelocoma coerulescens</v>
          </cell>
          <cell r="E6903" t="str">
            <v>(Bosc, 1795)</v>
          </cell>
          <cell r="F6903" t="str">
            <v>R</v>
          </cell>
          <cell r="G6903" t="str">
            <v>VU</v>
          </cell>
          <cell r="I6903" t="str">
            <v>Y</v>
          </cell>
          <cell r="Q6903" t="str">
            <v>Y</v>
          </cell>
          <cell r="R6903" t="str">
            <v>Y</v>
          </cell>
          <cell r="W6903" t="str">
            <v>Florida Jay (10); Florida Jay (11); Florida Scrub Jay (15)</v>
          </cell>
        </row>
        <row r="6904">
          <cell r="C6904" t="str">
            <v>Mexican Jay</v>
          </cell>
          <cell r="D6904" t="str">
            <v>Aphelocoma ultramarina</v>
          </cell>
          <cell r="E6904" t="str">
            <v>(Bonaparte, 1825)</v>
          </cell>
          <cell r="F6904" t="str">
            <v>R</v>
          </cell>
          <cell r="G6904" t="str">
            <v>LC</v>
          </cell>
          <cell r="I6904" t="str">
            <v>Y</v>
          </cell>
          <cell r="Q6904" t="str">
            <v>Y</v>
          </cell>
          <cell r="R6904" t="str">
            <v>Y</v>
          </cell>
        </row>
        <row r="6905">
          <cell r="C6905" t="str">
            <v>Unicoloured Jay</v>
          </cell>
          <cell r="D6905" t="str">
            <v>Aphelocoma unicolor</v>
          </cell>
          <cell r="E6905" t="str">
            <v>(Du Bus De Gisignies, 1847)</v>
          </cell>
          <cell r="F6905" t="str">
            <v>R</v>
          </cell>
          <cell r="G6905" t="str">
            <v>LC</v>
          </cell>
          <cell r="I6905" t="str">
            <v>Y</v>
          </cell>
          <cell r="Q6905" t="str">
            <v>Y</v>
          </cell>
          <cell r="R6905" t="str">
            <v>Y</v>
          </cell>
          <cell r="W6905" t="str">
            <v>Unicolored Jay (2); Unicolored Jay (10); Unicolored Jay (11); Unicolored Jay (15)</v>
          </cell>
        </row>
        <row r="6906">
          <cell r="C6906" t="str">
            <v>Pinyon Jay</v>
          </cell>
          <cell r="D6906" t="str">
            <v>Gymnorhinus cyanocephalus</v>
          </cell>
          <cell r="E6906" t="str">
            <v>Wied, 1841</v>
          </cell>
          <cell r="F6906" t="str">
            <v>R</v>
          </cell>
          <cell r="G6906" t="str">
            <v>VU</v>
          </cell>
          <cell r="I6906" t="str">
            <v>Y</v>
          </cell>
          <cell r="Q6906" t="str">
            <v>Y</v>
          </cell>
          <cell r="R6906" t="str">
            <v>Y</v>
          </cell>
        </row>
        <row r="6907">
          <cell r="C6907" t="str">
            <v>Eurasian Jay</v>
          </cell>
          <cell r="D6907" t="str">
            <v>Garrulus glandarius</v>
          </cell>
          <cell r="E6907" t="str">
            <v>(Linnaeus, 1758)</v>
          </cell>
          <cell r="F6907" t="str">
            <v>R</v>
          </cell>
          <cell r="G6907" t="str">
            <v>LC</v>
          </cell>
          <cell r="H6907" t="str">
            <v>Y</v>
          </cell>
          <cell r="M6907" t="str">
            <v>Y</v>
          </cell>
          <cell r="Q6907" t="str">
            <v>Y</v>
          </cell>
          <cell r="W6907" t="str">
            <v>Jay (6)</v>
          </cell>
        </row>
        <row r="6908">
          <cell r="C6908" t="str">
            <v>Black-headed Jay</v>
          </cell>
          <cell r="D6908" t="str">
            <v>Garrulus lanceolatus</v>
          </cell>
          <cell r="E6908" t="str">
            <v>Vigors, 1831</v>
          </cell>
          <cell r="F6908" t="str">
            <v>R</v>
          </cell>
          <cell r="G6908" t="str">
            <v>LC</v>
          </cell>
          <cell r="Q6908" t="str">
            <v>Y</v>
          </cell>
        </row>
        <row r="6909">
          <cell r="C6909" t="str">
            <v>Amami Jay</v>
          </cell>
          <cell r="D6909" t="str">
            <v>Garrulus lidthi</v>
          </cell>
          <cell r="E6909" t="str">
            <v>Bonaparte, 1851</v>
          </cell>
          <cell r="F6909" t="str">
            <v>R</v>
          </cell>
          <cell r="G6909" t="str">
            <v>VU</v>
          </cell>
          <cell r="Q6909" t="str">
            <v>Y</v>
          </cell>
          <cell r="W6909" t="str">
            <v>Lidth's Jay (10); Lidth's Jay (15)</v>
          </cell>
        </row>
        <row r="6910">
          <cell r="C6910" t="str">
            <v>Azure-winged Magpie</v>
          </cell>
          <cell r="D6910" t="str">
            <v>Cyanopica cyanus</v>
          </cell>
          <cell r="E6910" t="str">
            <v>(Pallas, 1776)</v>
          </cell>
          <cell r="F6910" t="str">
            <v>R</v>
          </cell>
          <cell r="G6910" t="str">
            <v>LC</v>
          </cell>
          <cell r="H6910" t="str">
            <v>Y</v>
          </cell>
          <cell r="M6910" t="str">
            <v>Y</v>
          </cell>
          <cell r="Q6910" t="str">
            <v>Y</v>
          </cell>
          <cell r="V6910" t="str">
            <v>Cyanopica cyana (1); Cyanopica cyana (10)</v>
          </cell>
          <cell r="X6910" t="str">
            <v>Gender agreement of species name follows David and Gosselin (2002a). Cyanopica cyana (Sibley and Monroe 1990, 1993) was split into C. cyana and C. cooki by Fok et al. (2002) on the basis of minor (subspecific-type) morphological differences and a 6.06% difference in mtDNA, but this treatment has not been adopted by the BirdLife Taxonomic Working Group. This is because although this level of genetic differentiation is indeed high, the BirdLife Taxonomic Working Group does not consider it in itself sufficient grounds for assuming a species-level distinction.</v>
          </cell>
        </row>
        <row r="6911">
          <cell r="D6911" t="str">
            <v>Cyanopica cooki</v>
          </cell>
          <cell r="E6911" t="str">
            <v>Bonaparte, 1850</v>
          </cell>
          <cell r="F6911" t="str">
            <v>NR</v>
          </cell>
          <cell r="G6911" t="str">
            <v>NR</v>
          </cell>
          <cell r="T6911" t="str">
            <v>Y</v>
          </cell>
          <cell r="U6911" t="str">
            <v>Fok et al. (2002)</v>
          </cell>
          <cell r="X6911" t="str">
            <v xml:space="preserve">Cyanopica cyana (Sibley and Monroe 1990, 1993) was split into C. cyana and C. cooki by Fok et al. (2002) on the basis of minor (subspecific-type) morphological differences and a 6.06% difference in mtDNA, but this treatment has not been adopted by the BirdLife Taxonomic Working Group. This is because although this level of genetic differentiation is indeed high, the BirdLife Taxonomic Working Group does not consider it in itself sufficient grounds for assuming a species-level distinction. </v>
          </cell>
        </row>
        <row r="6912">
          <cell r="C6912" t="str">
            <v>Sri Lanka Magpie</v>
          </cell>
          <cell r="D6912" t="str">
            <v>Urocissa ornata</v>
          </cell>
          <cell r="E6912" t="str">
            <v>(Wagler, 1829)</v>
          </cell>
          <cell r="F6912" t="str">
            <v>R</v>
          </cell>
          <cell r="G6912" t="str">
            <v>VU</v>
          </cell>
          <cell r="Q6912" t="str">
            <v>Y</v>
          </cell>
          <cell r="W6912" t="str">
            <v>Ceylon Magpie (10); Sri Lanka Blue Magpie (15)</v>
          </cell>
        </row>
        <row r="6913">
          <cell r="C6913" t="str">
            <v>Taiwan Magpie</v>
          </cell>
          <cell r="D6913" t="str">
            <v>Urocissa caerulea</v>
          </cell>
          <cell r="E6913" t="str">
            <v>Gould, 1863</v>
          </cell>
          <cell r="F6913" t="str">
            <v>R</v>
          </cell>
          <cell r="G6913" t="str">
            <v>LC</v>
          </cell>
          <cell r="Q6913" t="str">
            <v>Y</v>
          </cell>
          <cell r="W6913" t="str">
            <v>Formosan Magpie (10); Taiwan Blue Magpie (15)</v>
          </cell>
        </row>
        <row r="6914">
          <cell r="C6914" t="str">
            <v>Gold-billed Magpie</v>
          </cell>
          <cell r="D6914" t="str">
            <v>Urocissa flavirostris</v>
          </cell>
          <cell r="E6914" t="str">
            <v>(Blyth, 1846)</v>
          </cell>
          <cell r="F6914" t="str">
            <v>R</v>
          </cell>
          <cell r="G6914" t="str">
            <v>LC</v>
          </cell>
          <cell r="Q6914" t="str">
            <v>Y</v>
          </cell>
          <cell r="W6914" t="str">
            <v>Yellow-billed Blue Magpie (15)</v>
          </cell>
        </row>
        <row r="6915">
          <cell r="C6915" t="str">
            <v>Blue Magpie</v>
          </cell>
          <cell r="D6915" t="str">
            <v>Urocissa erythrorhyncha</v>
          </cell>
          <cell r="E6915" t="str">
            <v>(Boddaert, 1783)</v>
          </cell>
          <cell r="F6915" t="str">
            <v>R</v>
          </cell>
          <cell r="G6915" t="str">
            <v>LC</v>
          </cell>
          <cell r="Q6915" t="str">
            <v>Y</v>
          </cell>
          <cell r="W6915" t="str">
            <v>Red-billed Blue Magpie (15)</v>
          </cell>
        </row>
        <row r="6916">
          <cell r="C6916" t="str">
            <v>White-winged Magpie</v>
          </cell>
          <cell r="D6916" t="str">
            <v>Urocissa whiteheadi</v>
          </cell>
          <cell r="E6916" t="str">
            <v>Ogilvie-Grant, 1899</v>
          </cell>
          <cell r="F6916" t="str">
            <v>R</v>
          </cell>
          <cell r="G6916" t="str">
            <v>LC</v>
          </cell>
          <cell r="Q6916" t="str">
            <v>Y</v>
          </cell>
        </row>
        <row r="6917">
          <cell r="C6917" t="str">
            <v>Green Magpie</v>
          </cell>
          <cell r="D6917" t="str">
            <v>Cissa chinensis</v>
          </cell>
          <cell r="E6917" t="str">
            <v>(Boddaert, 1783)</v>
          </cell>
          <cell r="F6917" t="str">
            <v>R</v>
          </cell>
          <cell r="G6917" t="str">
            <v>LC</v>
          </cell>
          <cell r="Q6917" t="str">
            <v>Y</v>
          </cell>
          <cell r="W6917" t="str">
            <v>Common Green Magpie (15)</v>
          </cell>
        </row>
        <row r="6918">
          <cell r="C6918" t="str">
            <v>Yellow-breasted Magpie</v>
          </cell>
          <cell r="D6918" t="str">
            <v>Cissa hypoleuca</v>
          </cell>
          <cell r="E6918" t="str">
            <v>Salvadori &amp; Giglioli, 1885</v>
          </cell>
          <cell r="F6918" t="str">
            <v>R</v>
          </cell>
          <cell r="G6918" t="str">
            <v>LC</v>
          </cell>
          <cell r="Q6918" t="str">
            <v>Y</v>
          </cell>
          <cell r="W6918" t="str">
            <v>Indochinese Green Magpie (15)</v>
          </cell>
        </row>
        <row r="6919">
          <cell r="C6919" t="str">
            <v>Short-tailed Magpie</v>
          </cell>
          <cell r="D6919" t="str">
            <v>Cissa thalassina</v>
          </cell>
          <cell r="E6919" t="str">
            <v>(Temminck, 1826)</v>
          </cell>
          <cell r="F6919" t="str">
            <v>R</v>
          </cell>
          <cell r="G6919" t="str">
            <v>LC</v>
          </cell>
          <cell r="Q6919" t="str">
            <v>Y</v>
          </cell>
          <cell r="W6919" t="str">
            <v>Short-tailed Green Magpie (15)</v>
          </cell>
        </row>
        <row r="6920">
          <cell r="C6920" t="str">
            <v>Rufous Treepie</v>
          </cell>
          <cell r="D6920" t="str">
            <v>Dendrocitta vagabunda</v>
          </cell>
          <cell r="E6920" t="str">
            <v>(Latham, 1790)</v>
          </cell>
          <cell r="F6920" t="str">
            <v>R</v>
          </cell>
          <cell r="G6920" t="str">
            <v>LC</v>
          </cell>
          <cell r="Q6920" t="str">
            <v>Y</v>
          </cell>
        </row>
        <row r="6921">
          <cell r="C6921" t="str">
            <v>Grey Treepie</v>
          </cell>
          <cell r="D6921" t="str">
            <v>Dendrocitta formosae</v>
          </cell>
          <cell r="E6921" t="str">
            <v>Swinhoe, 1863</v>
          </cell>
          <cell r="F6921" t="str">
            <v>R</v>
          </cell>
          <cell r="G6921" t="str">
            <v>LC</v>
          </cell>
          <cell r="Q6921" t="str">
            <v>Y</v>
          </cell>
        </row>
        <row r="6922">
          <cell r="C6922" t="str">
            <v>Sunda Treepie</v>
          </cell>
          <cell r="D6922" t="str">
            <v>Dendrocitta occipitalis</v>
          </cell>
          <cell r="E6922" t="str">
            <v>(Müller, 1835)</v>
          </cell>
          <cell r="F6922" t="str">
            <v>R</v>
          </cell>
          <cell r="G6922" t="str">
            <v>LC</v>
          </cell>
          <cell r="Q6922" t="str">
            <v>Y</v>
          </cell>
          <cell r="W6922" t="str">
            <v>Sumatran Treepie (15)</v>
          </cell>
        </row>
        <row r="6923">
          <cell r="C6923" t="str">
            <v>Bornean Treepie</v>
          </cell>
          <cell r="D6923" t="str">
            <v>Dendrocitta cinerascens</v>
          </cell>
          <cell r="E6923" t="str">
            <v>Sharpe, 1879</v>
          </cell>
          <cell r="F6923" t="str">
            <v>UR</v>
          </cell>
          <cell r="G6923" t="str">
            <v>UR</v>
          </cell>
          <cell r="T6923" t="str">
            <v>Y</v>
          </cell>
        </row>
        <row r="6924">
          <cell r="C6924" t="str">
            <v>White-bellied Treepie</v>
          </cell>
          <cell r="D6924" t="str">
            <v>Dendrocitta leucogastra</v>
          </cell>
          <cell r="E6924" t="str">
            <v>Gould, 1833</v>
          </cell>
          <cell r="F6924" t="str">
            <v>R</v>
          </cell>
          <cell r="G6924" t="str">
            <v>LC</v>
          </cell>
          <cell r="Q6924" t="str">
            <v>Y</v>
          </cell>
        </row>
        <row r="6925">
          <cell r="C6925" t="str">
            <v>Collared Treepie</v>
          </cell>
          <cell r="D6925" t="str">
            <v>Dendrocitta frontalis</v>
          </cell>
          <cell r="E6925" t="str">
            <v>Horsfield, 1840</v>
          </cell>
          <cell r="F6925" t="str">
            <v>R</v>
          </cell>
          <cell r="G6925" t="str">
            <v>LC</v>
          </cell>
          <cell r="Q6925" t="str">
            <v>Y</v>
          </cell>
        </row>
        <row r="6926">
          <cell r="C6926" t="str">
            <v>Andaman Treepie</v>
          </cell>
          <cell r="D6926" t="str">
            <v>Dendrocitta bayleyi</v>
          </cell>
          <cell r="E6926" t="str">
            <v>Blyth, 1863</v>
          </cell>
          <cell r="F6926" t="str">
            <v>R</v>
          </cell>
          <cell r="G6926" t="str">
            <v>NT</v>
          </cell>
          <cell r="Q6926" t="str">
            <v>Y</v>
          </cell>
        </row>
        <row r="6927">
          <cell r="C6927" t="str">
            <v>Racket-tailed Treepie</v>
          </cell>
          <cell r="D6927" t="str">
            <v>Crypsirina temia</v>
          </cell>
          <cell r="E6927" t="str">
            <v>(Daudin, 1800)</v>
          </cell>
          <cell r="F6927" t="str">
            <v>R</v>
          </cell>
          <cell r="G6927" t="str">
            <v>LC</v>
          </cell>
          <cell r="Q6927" t="str">
            <v>Y</v>
          </cell>
        </row>
        <row r="6928">
          <cell r="C6928" t="str">
            <v>Hooded Treepie</v>
          </cell>
          <cell r="D6928" t="str">
            <v>Crypsirina cucullata</v>
          </cell>
          <cell r="E6928" t="str">
            <v>Jerdon, 1862</v>
          </cell>
          <cell r="F6928" t="str">
            <v>R</v>
          </cell>
          <cell r="G6928" t="str">
            <v>NT</v>
          </cell>
          <cell r="Q6928" t="str">
            <v>Y</v>
          </cell>
        </row>
        <row r="6929">
          <cell r="C6929" t="str">
            <v>Ratchet-tailed Treepie</v>
          </cell>
          <cell r="D6929" t="str">
            <v>Temnurus temnurus</v>
          </cell>
          <cell r="E6929" t="str">
            <v>(Temminck, 1825)</v>
          </cell>
          <cell r="F6929" t="str">
            <v>R</v>
          </cell>
          <cell r="G6929" t="str">
            <v>LC</v>
          </cell>
          <cell r="Q6929" t="str">
            <v>Y</v>
          </cell>
        </row>
        <row r="6930">
          <cell r="C6930" t="str">
            <v>Black-billed Magpie</v>
          </cell>
          <cell r="D6930" t="str">
            <v>Pica pica</v>
          </cell>
          <cell r="E6930" t="str">
            <v>(Linnaeus, 1758)</v>
          </cell>
          <cell r="F6930" t="str">
            <v>R</v>
          </cell>
          <cell r="G6930" t="str">
            <v>LC</v>
          </cell>
          <cell r="H6930" t="str">
            <v>Y</v>
          </cell>
          <cell r="I6930" t="str">
            <v>Y</v>
          </cell>
          <cell r="L6930" t="str">
            <v>Y</v>
          </cell>
          <cell r="M6930" t="str">
            <v>Y</v>
          </cell>
          <cell r="Q6930" t="str">
            <v>Y</v>
          </cell>
          <cell r="V6930" t="str">
            <v>Pica hudsonia (2)</v>
          </cell>
          <cell r="W6930" t="str">
            <v>Common Magpie (1); Magpie (6); Eurasian Magpie (15)</v>
          </cell>
        </row>
        <row r="6931">
          <cell r="C6931" t="str">
            <v>Yellow-billed Magpie</v>
          </cell>
          <cell r="D6931" t="str">
            <v>Pica nuttalli</v>
          </cell>
          <cell r="E6931" t="str">
            <v>(Audubon, 1837)</v>
          </cell>
          <cell r="F6931" t="str">
            <v>R</v>
          </cell>
          <cell r="G6931" t="str">
            <v>LC</v>
          </cell>
          <cell r="I6931" t="str">
            <v>Y</v>
          </cell>
          <cell r="Q6931" t="str">
            <v>Y</v>
          </cell>
        </row>
        <row r="6932">
          <cell r="C6932" t="str">
            <v>Ethiopian Bush-crow</v>
          </cell>
          <cell r="D6932" t="str">
            <v>Zavattariornis stresemanni</v>
          </cell>
          <cell r="E6932" t="str">
            <v>Moltoni, 1938</v>
          </cell>
          <cell r="F6932" t="str">
            <v>R</v>
          </cell>
          <cell r="G6932" t="str">
            <v>EN</v>
          </cell>
          <cell r="N6932" t="str">
            <v>Y</v>
          </cell>
          <cell r="Q6932" t="str">
            <v>Y</v>
          </cell>
          <cell r="W6932" t="str">
            <v>Stresemann's Bush Crow (7); Stresemann's Bush-Crow (10); Stresemann's Bush Crow (15)</v>
          </cell>
        </row>
        <row r="6933">
          <cell r="C6933" t="str">
            <v>Mongolian Ground-jay</v>
          </cell>
          <cell r="D6933" t="str">
            <v>Podoces hendersoni</v>
          </cell>
          <cell r="E6933" t="str">
            <v>Hume, 1871</v>
          </cell>
          <cell r="F6933" t="str">
            <v>R</v>
          </cell>
          <cell r="G6933" t="str">
            <v>LC</v>
          </cell>
          <cell r="Q6933" t="str">
            <v>Y</v>
          </cell>
          <cell r="W6933" t="str">
            <v>Henderson's Ground Jay (15)</v>
          </cell>
        </row>
        <row r="6934">
          <cell r="C6934" t="str">
            <v>Xinjiang Ground-jay</v>
          </cell>
          <cell r="D6934" t="str">
            <v>Podoces biddulphi</v>
          </cell>
          <cell r="E6934" t="str">
            <v>Hume, 1874</v>
          </cell>
          <cell r="F6934" t="str">
            <v>R</v>
          </cell>
          <cell r="G6934" t="str">
            <v>NT</v>
          </cell>
          <cell r="Q6934" t="str">
            <v>Y</v>
          </cell>
          <cell r="W6934" t="str">
            <v>Biddulph's Ground Jay (15)</v>
          </cell>
        </row>
        <row r="6935">
          <cell r="C6935" t="str">
            <v>Turkestan Ground-jay</v>
          </cell>
          <cell r="D6935" t="str">
            <v>Podoces panderi</v>
          </cell>
          <cell r="E6935" t="str">
            <v>Fischer, 1821</v>
          </cell>
          <cell r="F6935" t="str">
            <v>R</v>
          </cell>
          <cell r="G6935" t="str">
            <v>LC</v>
          </cell>
          <cell r="Q6935" t="str">
            <v>Y</v>
          </cell>
          <cell r="W6935" t="str">
            <v>Pander's Ground Jay (15)</v>
          </cell>
        </row>
        <row r="6936">
          <cell r="C6936" t="str">
            <v>Iranian Ground-jay</v>
          </cell>
          <cell r="D6936" t="str">
            <v>Podoces pleskei</v>
          </cell>
          <cell r="E6936" t="str">
            <v>Zarudny, 1896</v>
          </cell>
          <cell r="F6936" t="str">
            <v>R</v>
          </cell>
          <cell r="G6936" t="str">
            <v>LC</v>
          </cell>
          <cell r="Q6936" t="str">
            <v>Y</v>
          </cell>
          <cell r="W6936" t="str">
            <v>Pleske's Ground Jay (15)</v>
          </cell>
        </row>
        <row r="6937">
          <cell r="C6937" t="str">
            <v>Clark's Nutcracker</v>
          </cell>
          <cell r="D6937" t="str">
            <v>Nucifraga columbiana</v>
          </cell>
          <cell r="E6937" t="str">
            <v>(Wilson, 1811)</v>
          </cell>
          <cell r="F6937" t="str">
            <v>R</v>
          </cell>
          <cell r="G6937" t="str">
            <v>LC</v>
          </cell>
          <cell r="I6937" t="str">
            <v>Y</v>
          </cell>
          <cell r="Q6937" t="str">
            <v>Y</v>
          </cell>
          <cell r="R6937" t="str">
            <v>Y</v>
          </cell>
        </row>
        <row r="6938">
          <cell r="C6938" t="str">
            <v>Spotted Nutcracker</v>
          </cell>
          <cell r="D6938" t="str">
            <v>Nucifraga caryocatactes</v>
          </cell>
          <cell r="E6938" t="str">
            <v>(Linnaeus, 1758)</v>
          </cell>
          <cell r="F6938" t="str">
            <v>R</v>
          </cell>
          <cell r="G6938" t="str">
            <v>LC</v>
          </cell>
          <cell r="H6938" t="str">
            <v>Y</v>
          </cell>
          <cell r="M6938" t="str">
            <v>Y</v>
          </cell>
          <cell r="Q6938" t="str">
            <v>Y</v>
          </cell>
          <cell r="W6938" t="str">
            <v>Nutcracker (6)</v>
          </cell>
        </row>
        <row r="6939">
          <cell r="C6939" t="str">
            <v>Red-billed Chough</v>
          </cell>
          <cell r="D6939" t="str">
            <v>Pyrrhocorax pyrrhocorax</v>
          </cell>
          <cell r="E6939" t="str">
            <v>(Linnaeus, 1758)</v>
          </cell>
          <cell r="F6939" t="str">
            <v>R</v>
          </cell>
          <cell r="G6939" t="str">
            <v>LC</v>
          </cell>
          <cell r="H6939" t="str">
            <v>Y</v>
          </cell>
          <cell r="M6939" t="str">
            <v>Y</v>
          </cell>
          <cell r="N6939" t="str">
            <v>Y</v>
          </cell>
          <cell r="Q6939" t="str">
            <v>Y</v>
          </cell>
          <cell r="W6939" t="str">
            <v>Chough (6); Chough (7)</v>
          </cell>
        </row>
        <row r="6940">
          <cell r="C6940" t="str">
            <v>Yellow-billed Chough</v>
          </cell>
          <cell r="D6940" t="str">
            <v>Pyrrhocorax graculus</v>
          </cell>
          <cell r="E6940" t="str">
            <v>(Linnaeus, 1766)</v>
          </cell>
          <cell r="F6940" t="str">
            <v>R</v>
          </cell>
          <cell r="G6940" t="str">
            <v>LC</v>
          </cell>
          <cell r="H6940" t="str">
            <v>Y</v>
          </cell>
          <cell r="M6940" t="str">
            <v>Y</v>
          </cell>
          <cell r="Q6940" t="str">
            <v>Y</v>
          </cell>
          <cell r="W6940" t="str">
            <v>Alpine Chough (1); Alpine Chough (6); Alpine Chough (15)</v>
          </cell>
        </row>
        <row r="6941">
          <cell r="C6941" t="str">
            <v>Piapiac</v>
          </cell>
          <cell r="D6941" t="str">
            <v>Ptilostomus afer</v>
          </cell>
          <cell r="E6941" t="str">
            <v>(Linnaeus, 1766)</v>
          </cell>
          <cell r="F6941" t="str">
            <v>R</v>
          </cell>
          <cell r="G6941" t="str">
            <v>LC</v>
          </cell>
          <cell r="N6941" t="str">
            <v>Y</v>
          </cell>
          <cell r="Q6941" t="str">
            <v>Y</v>
          </cell>
        </row>
        <row r="6942">
          <cell r="C6942" t="str">
            <v>Eurasian Jackdaw</v>
          </cell>
          <cell r="D6942" t="str">
            <v>Corvus monedula</v>
          </cell>
          <cell r="E6942" t="str">
            <v>Linnaeus, 1758</v>
          </cell>
          <cell r="F6942" t="str">
            <v>R</v>
          </cell>
          <cell r="G6942" t="str">
            <v>LC</v>
          </cell>
          <cell r="H6942" t="str">
            <v>Y</v>
          </cell>
          <cell r="I6942" t="str">
            <v>Y</v>
          </cell>
          <cell r="M6942" t="str">
            <v>Y</v>
          </cell>
          <cell r="N6942" t="str">
            <v>Y</v>
          </cell>
          <cell r="Q6942" t="str">
            <v>Y</v>
          </cell>
          <cell r="W6942" t="str">
            <v>Western Jackdaw (1); Jackdaw (6); Jackdaw (7); Western Jackdaw (15)</v>
          </cell>
        </row>
        <row r="6943">
          <cell r="C6943" t="str">
            <v>Daurian Jackdaw</v>
          </cell>
          <cell r="D6943" t="str">
            <v>Corvus dauuricus</v>
          </cell>
          <cell r="E6943" t="str">
            <v>Pallas, 1776</v>
          </cell>
          <cell r="F6943" t="str">
            <v>R</v>
          </cell>
          <cell r="G6943" t="str">
            <v>LC</v>
          </cell>
          <cell r="H6943" t="str">
            <v>Y</v>
          </cell>
          <cell r="M6943" t="str">
            <v>Y</v>
          </cell>
          <cell r="Q6943" t="str">
            <v>Y</v>
          </cell>
        </row>
        <row r="6944">
          <cell r="C6944" t="str">
            <v>House Crow</v>
          </cell>
          <cell r="D6944" t="str">
            <v>Corvus splendens</v>
          </cell>
          <cell r="E6944" t="str">
            <v>Vieillot, 1817</v>
          </cell>
          <cell r="F6944" t="str">
            <v>R</v>
          </cell>
          <cell r="G6944" t="str">
            <v>LC</v>
          </cell>
          <cell r="H6944" t="str">
            <v>Y</v>
          </cell>
          <cell r="L6944" t="str">
            <v>Y</v>
          </cell>
          <cell r="M6944" t="str">
            <v>Y</v>
          </cell>
          <cell r="N6944" t="str">
            <v>Y</v>
          </cell>
          <cell r="Q6944" t="str">
            <v>Y</v>
          </cell>
          <cell r="W6944" t="str">
            <v>Indian House Crow (7)</v>
          </cell>
        </row>
        <row r="6945">
          <cell r="C6945" t="str">
            <v>New Caledonian Crow</v>
          </cell>
          <cell r="D6945" t="str">
            <v>Corvus moneduloides</v>
          </cell>
          <cell r="E6945" t="str">
            <v>Lesson, 1831</v>
          </cell>
          <cell r="F6945" t="str">
            <v>R</v>
          </cell>
          <cell r="G6945" t="str">
            <v>LC</v>
          </cell>
          <cell r="Q6945" t="str">
            <v>Y</v>
          </cell>
        </row>
        <row r="6946">
          <cell r="C6946" t="str">
            <v>Slender-billed Crow</v>
          </cell>
          <cell r="D6946" t="str">
            <v>Corvus enca</v>
          </cell>
          <cell r="E6946" t="str">
            <v>(Horsfield, 1822)</v>
          </cell>
          <cell r="F6946" t="str">
            <v>R</v>
          </cell>
          <cell r="G6946" t="str">
            <v>LC</v>
          </cell>
          <cell r="Q6946" t="str">
            <v>Y</v>
          </cell>
        </row>
        <row r="6947">
          <cell r="C6947" t="str">
            <v>Piping Crow</v>
          </cell>
          <cell r="D6947" t="str">
            <v>Corvus typicus</v>
          </cell>
          <cell r="E6947" t="str">
            <v>(Bonaparte, 1853)</v>
          </cell>
          <cell r="F6947" t="str">
            <v>R</v>
          </cell>
          <cell r="G6947" t="str">
            <v>LC</v>
          </cell>
          <cell r="Q6947" t="str">
            <v>Y</v>
          </cell>
        </row>
        <row r="6948">
          <cell r="C6948" t="str">
            <v>Banggai Crow</v>
          </cell>
          <cell r="D6948" t="str">
            <v>Corvus unicolor</v>
          </cell>
          <cell r="E6948" t="str">
            <v>(Rothschild &amp; Hartert, 1900)</v>
          </cell>
          <cell r="F6948" t="str">
            <v>R</v>
          </cell>
          <cell r="G6948" t="str">
            <v>CR</v>
          </cell>
          <cell r="Q6948" t="str">
            <v>Y</v>
          </cell>
        </row>
        <row r="6949">
          <cell r="C6949" t="str">
            <v>Flores Crow</v>
          </cell>
          <cell r="D6949" t="str">
            <v>Corvus florensis</v>
          </cell>
          <cell r="E6949" t="str">
            <v>Büttikofer, 1894</v>
          </cell>
          <cell r="F6949" t="str">
            <v>R</v>
          </cell>
          <cell r="G6949" t="str">
            <v>EN</v>
          </cell>
          <cell r="Q6949" t="str">
            <v>Y</v>
          </cell>
        </row>
        <row r="6950">
          <cell r="C6950" t="str">
            <v>Mariana Crow</v>
          </cell>
          <cell r="D6950" t="str">
            <v>Corvus kubaryi</v>
          </cell>
          <cell r="E6950" t="str">
            <v>Reichenow, 1885</v>
          </cell>
          <cell r="F6950" t="str">
            <v>R</v>
          </cell>
          <cell r="G6950" t="str">
            <v>CR</v>
          </cell>
          <cell r="Q6950" t="str">
            <v>Y</v>
          </cell>
        </row>
        <row r="6951">
          <cell r="C6951" t="str">
            <v>Long-billed Crow</v>
          </cell>
          <cell r="D6951" t="str">
            <v>Corvus validus</v>
          </cell>
          <cell r="E6951" t="str">
            <v>Bonaparte, 1851</v>
          </cell>
          <cell r="F6951" t="str">
            <v>R</v>
          </cell>
          <cell r="G6951" t="str">
            <v>LC</v>
          </cell>
          <cell r="Q6951" t="str">
            <v>Y</v>
          </cell>
        </row>
        <row r="6952">
          <cell r="C6952" t="str">
            <v>Bougainville Crow</v>
          </cell>
          <cell r="D6952" t="str">
            <v>Corvus meeki</v>
          </cell>
          <cell r="E6952" t="str">
            <v>Rothschild, 1904</v>
          </cell>
          <cell r="F6952" t="str">
            <v>R</v>
          </cell>
          <cell r="G6952" t="str">
            <v>LC</v>
          </cell>
          <cell r="Q6952" t="str">
            <v>Y</v>
          </cell>
        </row>
        <row r="6953">
          <cell r="C6953" t="str">
            <v>White-billed Crow</v>
          </cell>
          <cell r="D6953" t="str">
            <v>Corvus woodfordi</v>
          </cell>
          <cell r="E6953" t="str">
            <v>(Ogilvie-Grant, 1887)</v>
          </cell>
          <cell r="F6953" t="str">
            <v>R</v>
          </cell>
          <cell r="G6953" t="str">
            <v>LC</v>
          </cell>
          <cell r="Q6953" t="str">
            <v>Y</v>
          </cell>
        </row>
        <row r="6954">
          <cell r="C6954" t="str">
            <v>Brown-headed Crow</v>
          </cell>
          <cell r="D6954" t="str">
            <v>Corvus fuscicapillus</v>
          </cell>
          <cell r="E6954" t="str">
            <v>Gray, 1859</v>
          </cell>
          <cell r="F6954" t="str">
            <v>R</v>
          </cell>
          <cell r="G6954" t="str">
            <v>NT</v>
          </cell>
          <cell r="Q6954" t="str">
            <v>Y</v>
          </cell>
        </row>
        <row r="6955">
          <cell r="C6955" t="str">
            <v>Grey Crow</v>
          </cell>
          <cell r="D6955" t="str">
            <v>Corvus tristis</v>
          </cell>
          <cell r="E6955" t="str">
            <v>Lesson &amp; Garnot, 1827</v>
          </cell>
          <cell r="F6955" t="str">
            <v>R</v>
          </cell>
          <cell r="G6955" t="str">
            <v>LC</v>
          </cell>
          <cell r="Q6955" t="str">
            <v>Y</v>
          </cell>
        </row>
        <row r="6956">
          <cell r="C6956" t="str">
            <v>Cape Crow</v>
          </cell>
          <cell r="D6956" t="str">
            <v>Corvus capensis</v>
          </cell>
          <cell r="E6956" t="str">
            <v>Lichtenstein, 1823</v>
          </cell>
          <cell r="F6956" t="str">
            <v>R</v>
          </cell>
          <cell r="G6956" t="str">
            <v>LC</v>
          </cell>
          <cell r="N6956" t="str">
            <v>Y</v>
          </cell>
          <cell r="Q6956" t="str">
            <v>Y</v>
          </cell>
          <cell r="W6956" t="str">
            <v>Black Crow (7)</v>
          </cell>
        </row>
        <row r="6957">
          <cell r="C6957" t="str">
            <v>Rook</v>
          </cell>
          <cell r="D6957" t="str">
            <v>Corvus frugilegus</v>
          </cell>
          <cell r="E6957" t="str">
            <v>Linnaeus, 1758</v>
          </cell>
          <cell r="F6957" t="str">
            <v>R</v>
          </cell>
          <cell r="G6957" t="str">
            <v>LC</v>
          </cell>
          <cell r="H6957" t="str">
            <v>Y</v>
          </cell>
          <cell r="M6957" t="str">
            <v>Y</v>
          </cell>
          <cell r="Q6957" t="str">
            <v>Y</v>
          </cell>
          <cell r="S6957" t="str">
            <v>Y</v>
          </cell>
        </row>
        <row r="6958">
          <cell r="C6958" t="str">
            <v>North-western Crow</v>
          </cell>
          <cell r="D6958" t="str">
            <v>Corvus caurinus</v>
          </cell>
          <cell r="E6958" t="str">
            <v>Baird, 1858</v>
          </cell>
          <cell r="F6958" t="str">
            <v>R</v>
          </cell>
          <cell r="G6958" t="str">
            <v>LC</v>
          </cell>
          <cell r="I6958" t="str">
            <v>Y</v>
          </cell>
          <cell r="Q6958" t="str">
            <v>Y</v>
          </cell>
          <cell r="W6958" t="str">
            <v>Northwestern Crow (2); Northwestern Crow (10); Northwestern Crow (15)</v>
          </cell>
        </row>
        <row r="6959">
          <cell r="C6959" t="str">
            <v>American Crow</v>
          </cell>
          <cell r="D6959" t="str">
            <v>Corvus brachyrhynchos</v>
          </cell>
          <cell r="E6959" t="str">
            <v>Brehm, 1822</v>
          </cell>
          <cell r="F6959" t="str">
            <v>R</v>
          </cell>
          <cell r="G6959" t="str">
            <v>LC</v>
          </cell>
          <cell r="I6959" t="str">
            <v>Y</v>
          </cell>
          <cell r="Q6959" t="str">
            <v>Y</v>
          </cell>
          <cell r="R6959" t="str">
            <v>Y</v>
          </cell>
        </row>
        <row r="6960">
          <cell r="C6960" t="str">
            <v>Fish Crow</v>
          </cell>
          <cell r="D6960" t="str">
            <v>Corvus ossifragus</v>
          </cell>
          <cell r="E6960" t="str">
            <v>Wilson, 1812</v>
          </cell>
          <cell r="F6960" t="str">
            <v>R</v>
          </cell>
          <cell r="G6960" t="str">
            <v>LC</v>
          </cell>
          <cell r="I6960" t="str">
            <v>Y</v>
          </cell>
          <cell r="Q6960" t="str">
            <v>Y</v>
          </cell>
        </row>
        <row r="6961">
          <cell r="C6961" t="str">
            <v>Tamaulipas Crow</v>
          </cell>
          <cell r="D6961" t="str">
            <v>Corvus imparatus</v>
          </cell>
          <cell r="E6961" t="str">
            <v>Peters, 1929</v>
          </cell>
          <cell r="F6961" t="str">
            <v>R</v>
          </cell>
          <cell r="G6961" t="str">
            <v>LC</v>
          </cell>
          <cell r="I6961" t="str">
            <v>Y</v>
          </cell>
          <cell r="Q6961" t="str">
            <v>Y</v>
          </cell>
          <cell r="R6961" t="str">
            <v>Y</v>
          </cell>
        </row>
        <row r="6962">
          <cell r="C6962" t="str">
            <v>Sinaloa Crow</v>
          </cell>
          <cell r="D6962" t="str">
            <v>Corvus sinaloae</v>
          </cell>
          <cell r="E6962" t="str">
            <v>Davis, 1958</v>
          </cell>
          <cell r="F6962" t="str">
            <v>R</v>
          </cell>
          <cell r="G6962" t="str">
            <v>LC</v>
          </cell>
          <cell r="I6962" t="str">
            <v>Y</v>
          </cell>
          <cell r="Q6962" t="str">
            <v>Y</v>
          </cell>
          <cell r="R6962" t="str">
            <v>Y</v>
          </cell>
        </row>
        <row r="6963">
          <cell r="C6963" t="str">
            <v>Palm Crow</v>
          </cell>
          <cell r="D6963" t="str">
            <v>Corvus palmarum</v>
          </cell>
          <cell r="E6963" t="str">
            <v>Württemberg, 1835</v>
          </cell>
          <cell r="F6963" t="str">
            <v>R</v>
          </cell>
          <cell r="G6963" t="str">
            <v>NT</v>
          </cell>
          <cell r="I6963" t="str">
            <v>Y</v>
          </cell>
          <cell r="Q6963" t="str">
            <v>Y</v>
          </cell>
          <cell r="R6963" t="str">
            <v>Y</v>
          </cell>
          <cell r="X6963" t="str">
            <v>Corvus palmarum (Sibley and Monroe 1990, 1993) was previously split into C. palmarum and C. minutus following Garrido et al. (1997), but these two taxa have now been lumped as C. palmarum following AOU (1998) and a review by the BirdLife Taxonomic Working Group.</v>
          </cell>
        </row>
        <row r="6964">
          <cell r="D6964" t="str">
            <v>Corvus palmarum</v>
          </cell>
          <cell r="E6964" t="str">
            <v>Württemberg, 1835</v>
          </cell>
          <cell r="F6964" t="str">
            <v>NR</v>
          </cell>
          <cell r="G6964" t="str">
            <v>NR</v>
          </cell>
          <cell r="T6964" t="str">
            <v>Y</v>
          </cell>
          <cell r="U6964" t="str">
            <v>Garrido et al. (1997)</v>
          </cell>
          <cell r="X6964" t="str">
            <v>Corvus palmarum (Sibley and Monroe 1990, 1993) was previously split into C. palmarum and C. minutus following Garrido et al. (1997), but these two taxa have now been lumped as C. palmarum following AOU (1998) and a review by the BirdLife Taxonomic Working Group.</v>
          </cell>
        </row>
        <row r="6965">
          <cell r="D6965" t="str">
            <v>Corvus minutus</v>
          </cell>
          <cell r="E6965" t="str">
            <v>Gundlach, 1852</v>
          </cell>
          <cell r="F6965" t="str">
            <v>NR</v>
          </cell>
          <cell r="G6965" t="str">
            <v>NR</v>
          </cell>
          <cell r="T6965" t="str">
            <v>Y</v>
          </cell>
          <cell r="U6965" t="str">
            <v>Garrido et al. (1997)</v>
          </cell>
          <cell r="X6965" t="str">
            <v>Corvus palmarum (Sibley and Monroe 1990, 1993) was previously split into C. palmarum and C. minutus following Garrido et al. (1997), but these two taxa have now been lumped as C. palmarum following AOU (1998) and a review by the BirdLife Taxonomic Working Group.</v>
          </cell>
        </row>
        <row r="6966">
          <cell r="C6966" t="str">
            <v>Jamaican Crow</v>
          </cell>
          <cell r="D6966" t="str">
            <v>Corvus jamaicensis</v>
          </cell>
          <cell r="E6966" t="str">
            <v>Gmelin, 1788</v>
          </cell>
          <cell r="F6966" t="str">
            <v>R</v>
          </cell>
          <cell r="G6966" t="str">
            <v>LC</v>
          </cell>
          <cell r="I6966" t="str">
            <v>Y</v>
          </cell>
          <cell r="Q6966" t="str">
            <v>Y</v>
          </cell>
          <cell r="R6966" t="str">
            <v>Y</v>
          </cell>
        </row>
        <row r="6967">
          <cell r="C6967" t="str">
            <v>Cuban Crow</v>
          </cell>
          <cell r="D6967" t="str">
            <v>Corvus nasicus</v>
          </cell>
          <cell r="E6967" t="str">
            <v>Temminck, 1826</v>
          </cell>
          <cell r="F6967" t="str">
            <v>R</v>
          </cell>
          <cell r="G6967" t="str">
            <v>LC</v>
          </cell>
          <cell r="I6967" t="str">
            <v>Y</v>
          </cell>
          <cell r="Q6967" t="str">
            <v>Y</v>
          </cell>
          <cell r="R6967" t="str">
            <v>Y</v>
          </cell>
        </row>
        <row r="6968">
          <cell r="C6968" t="str">
            <v>White-necked Crow</v>
          </cell>
          <cell r="D6968" t="str">
            <v>Corvus leucognaphalus</v>
          </cell>
          <cell r="E6968" t="str">
            <v>Daudin, 1800</v>
          </cell>
          <cell r="F6968" t="str">
            <v>R</v>
          </cell>
          <cell r="G6968" t="str">
            <v>VU</v>
          </cell>
          <cell r="I6968" t="str">
            <v>Y</v>
          </cell>
          <cell r="Q6968" t="str">
            <v>Y</v>
          </cell>
          <cell r="R6968" t="str">
            <v>Y</v>
          </cell>
        </row>
        <row r="6969">
          <cell r="C6969" t="str">
            <v>Carrion Crow</v>
          </cell>
          <cell r="D6969" t="str">
            <v>Corvus corone</v>
          </cell>
          <cell r="E6969" t="str">
            <v>Linnaeus, 1758</v>
          </cell>
          <cell r="F6969" t="str">
            <v>R</v>
          </cell>
          <cell r="G6969" t="str">
            <v>LC</v>
          </cell>
          <cell r="H6969" t="str">
            <v>Y</v>
          </cell>
          <cell r="M6969" t="str">
            <v>Y</v>
          </cell>
          <cell r="Q6969" t="str">
            <v>Y</v>
          </cell>
        </row>
        <row r="6970">
          <cell r="C6970" t="str">
            <v>Hooded Crow</v>
          </cell>
          <cell r="D6970" t="str">
            <v>Corvus cornix</v>
          </cell>
          <cell r="E6970" t="str">
            <v>Linnaeus, 1758</v>
          </cell>
          <cell r="F6970" t="str">
            <v>UR</v>
          </cell>
          <cell r="G6970" t="str">
            <v>UR</v>
          </cell>
          <cell r="T6970" t="str">
            <v>Y</v>
          </cell>
          <cell r="U6970" t="str">
            <v>Knox et al. (2002)</v>
          </cell>
        </row>
        <row r="6971">
          <cell r="C6971" t="str">
            <v>Large-billed Crow</v>
          </cell>
          <cell r="D6971" t="str">
            <v>Corvus macrorhynchos</v>
          </cell>
          <cell r="E6971" t="str">
            <v>Wagler, 1827</v>
          </cell>
          <cell r="F6971" t="str">
            <v>R</v>
          </cell>
          <cell r="G6971" t="str">
            <v>LC</v>
          </cell>
          <cell r="Q6971" t="str">
            <v>Y</v>
          </cell>
        </row>
        <row r="6972">
          <cell r="C6972" t="str">
            <v>Jungle Crow</v>
          </cell>
          <cell r="D6972" t="str">
            <v>Corvus levaillantii</v>
          </cell>
          <cell r="E6972" t="str">
            <v>Lesson, 1831</v>
          </cell>
          <cell r="F6972" t="str">
            <v>R</v>
          </cell>
          <cell r="G6972" t="str">
            <v>LC</v>
          </cell>
          <cell r="Q6972" t="str">
            <v>Y</v>
          </cell>
        </row>
        <row r="6973">
          <cell r="C6973" t="str">
            <v>Torresian Crow</v>
          </cell>
          <cell r="D6973" t="str">
            <v>Corvus orru</v>
          </cell>
          <cell r="E6973" t="str">
            <v>Bonaparte, 1851</v>
          </cell>
          <cell r="F6973" t="str">
            <v>R</v>
          </cell>
          <cell r="G6973" t="str">
            <v>LC</v>
          </cell>
          <cell r="L6973" t="str">
            <v>Y</v>
          </cell>
          <cell r="Q6973" t="str">
            <v>Y</v>
          </cell>
        </row>
        <row r="6974">
          <cell r="C6974" t="str">
            <v>Little Crow</v>
          </cell>
          <cell r="D6974" t="str">
            <v>Corvus bennetti</v>
          </cell>
          <cell r="E6974" t="str">
            <v>North, 1901</v>
          </cell>
          <cell r="F6974" t="str">
            <v>R</v>
          </cell>
          <cell r="G6974" t="str">
            <v>LC</v>
          </cell>
          <cell r="L6974" t="str">
            <v>Y</v>
          </cell>
          <cell r="Q6974" t="str">
            <v>Y</v>
          </cell>
        </row>
        <row r="6975">
          <cell r="C6975" t="str">
            <v>Australian Raven</v>
          </cell>
          <cell r="D6975" t="str">
            <v>Corvus coronoides</v>
          </cell>
          <cell r="E6975" t="str">
            <v>Vigors &amp; Horsfield, 1827</v>
          </cell>
          <cell r="F6975" t="str">
            <v>R</v>
          </cell>
          <cell r="G6975" t="str">
            <v>LC</v>
          </cell>
          <cell r="L6975" t="str">
            <v>Y</v>
          </cell>
          <cell r="Q6975" t="str">
            <v>Y</v>
          </cell>
        </row>
        <row r="6976">
          <cell r="C6976" t="str">
            <v>Little Raven</v>
          </cell>
          <cell r="D6976" t="str">
            <v>Corvus mellori</v>
          </cell>
          <cell r="E6976" t="str">
            <v>Mathews, 1912</v>
          </cell>
          <cell r="F6976" t="str">
            <v>R</v>
          </cell>
          <cell r="G6976" t="str">
            <v>LC</v>
          </cell>
          <cell r="L6976" t="str">
            <v>Y</v>
          </cell>
          <cell r="Q6976" t="str">
            <v>Y</v>
          </cell>
        </row>
        <row r="6977">
          <cell r="D6977" t="str">
            <v>Corvus boreus</v>
          </cell>
          <cell r="E6977" t="str">
            <v>Rowley, 1970</v>
          </cell>
          <cell r="F6977" t="str">
            <v>NR</v>
          </cell>
          <cell r="G6977" t="str">
            <v>NR</v>
          </cell>
          <cell r="Q6977" t="str">
            <v>Y</v>
          </cell>
          <cell r="X6977" t="str">
            <v>Corvus tasmanicus and C. boreus (Sibley and Monroe 1990, 1993) have been lumped into C. tasmanicus following Christidis and Boles (1994).</v>
          </cell>
        </row>
        <row r="6978">
          <cell r="D6978" t="str">
            <v>Corvus tasmanicus</v>
          </cell>
          <cell r="E6978" t="str">
            <v>Mathews, 1912</v>
          </cell>
          <cell r="F6978" t="str">
            <v>NR</v>
          </cell>
          <cell r="G6978" t="str">
            <v>NR</v>
          </cell>
          <cell r="Q6978" t="str">
            <v>Y</v>
          </cell>
          <cell r="X6978" t="str">
            <v>Corvus tasmanicus and C. boreus (Sibley and Monroe 1990, 1993) have been lumped into C. tasmanicus following Christidis and Boles (1994).</v>
          </cell>
        </row>
        <row r="6979">
          <cell r="C6979" t="str">
            <v>Forest Raven</v>
          </cell>
          <cell r="D6979" t="str">
            <v>Corvus tasmanicus</v>
          </cell>
          <cell r="E6979" t="str">
            <v>Mathews, 1912</v>
          </cell>
          <cell r="F6979" t="str">
            <v>R</v>
          </cell>
          <cell r="G6979" t="str">
            <v>LC</v>
          </cell>
          <cell r="L6979" t="str">
            <v>Y</v>
          </cell>
          <cell r="X6979" t="str">
            <v>Corvus tasmanicus and C. boreus (Sibley and Monroe 1990, 1993) have been lumped into C. tasmanicus following Christidis and Boles (1994).</v>
          </cell>
        </row>
        <row r="6980">
          <cell r="C6980" t="str">
            <v>Collared Crow</v>
          </cell>
          <cell r="D6980" t="str">
            <v>Corvus torquatus</v>
          </cell>
          <cell r="E6980" t="str">
            <v>Lesson, 1831</v>
          </cell>
          <cell r="F6980" t="str">
            <v>R</v>
          </cell>
          <cell r="G6980" t="str">
            <v>NT</v>
          </cell>
          <cell r="Q6980" t="str">
            <v>Y</v>
          </cell>
        </row>
        <row r="6981">
          <cell r="C6981" t="str">
            <v>Hawaiian Crow</v>
          </cell>
          <cell r="D6981" t="str">
            <v>Corvus hawaiiensis</v>
          </cell>
          <cell r="E6981" t="str">
            <v>Peale, 1848</v>
          </cell>
          <cell r="F6981" t="str">
            <v>R</v>
          </cell>
          <cell r="G6981" t="str">
            <v>EW</v>
          </cell>
          <cell r="I6981" t="str">
            <v>Y</v>
          </cell>
          <cell r="Q6981" t="str">
            <v>Y</v>
          </cell>
        </row>
        <row r="6982">
          <cell r="C6982" t="str">
            <v>Chihuahuan Raven</v>
          </cell>
          <cell r="D6982" t="str">
            <v>Corvus cryptoleucus</v>
          </cell>
          <cell r="E6982" t="str">
            <v>Couch, 1854</v>
          </cell>
          <cell r="F6982" t="str">
            <v>R</v>
          </cell>
          <cell r="G6982" t="str">
            <v>LC</v>
          </cell>
          <cell r="I6982" t="str">
            <v>Y</v>
          </cell>
          <cell r="Q6982" t="str">
            <v>Y</v>
          </cell>
          <cell r="R6982" t="str">
            <v>Y</v>
          </cell>
        </row>
        <row r="6983">
          <cell r="D6983" t="str">
            <v>Corvus albus</v>
          </cell>
          <cell r="E6983" t="str">
            <v>Müller, 1776</v>
          </cell>
          <cell r="F6983" t="str">
            <v>NR</v>
          </cell>
          <cell r="G6983" t="str">
            <v>NR</v>
          </cell>
          <cell r="H6983" t="str">
            <v>Y</v>
          </cell>
          <cell r="M6983" t="str">
            <v>Y</v>
          </cell>
          <cell r="N6983" t="str">
            <v>Y</v>
          </cell>
          <cell r="Q6983" t="str">
            <v>Y</v>
          </cell>
          <cell r="X6983" t="str">
            <v>Corvus albus (Sibley and Monroe 1990, 1993) has been split into C. albus and C. edithae following Fry et al. (2000).</v>
          </cell>
        </row>
        <row r="6984">
          <cell r="C6984" t="str">
            <v>Pied Crow</v>
          </cell>
          <cell r="D6984" t="str">
            <v>Corvus albus</v>
          </cell>
          <cell r="E6984" t="str">
            <v>Müller, 1776</v>
          </cell>
          <cell r="F6984" t="str">
            <v>R</v>
          </cell>
          <cell r="G6984" t="str">
            <v>LC</v>
          </cell>
          <cell r="T6984" t="str">
            <v>Y</v>
          </cell>
          <cell r="U6984" t="str">
            <v>Fry et al. (2000)</v>
          </cell>
          <cell r="X6984" t="str">
            <v>Corvus albus (Sibley and Monroe 1990, 1993) has been split into C. albus and C. edithae following Fry et al. (2000).</v>
          </cell>
        </row>
        <row r="6985">
          <cell r="C6985" t="str">
            <v>Somali Crow</v>
          </cell>
          <cell r="D6985" t="str">
            <v>Corvus edithae</v>
          </cell>
          <cell r="E6985" t="str">
            <v>Lort Phillips, 1895</v>
          </cell>
          <cell r="F6985" t="str">
            <v>R</v>
          </cell>
          <cell r="G6985" t="str">
            <v>LC</v>
          </cell>
          <cell r="T6985" t="str">
            <v>Y</v>
          </cell>
          <cell r="U6985" t="str">
            <v>Londei (1995)</v>
          </cell>
          <cell r="X6985" t="str">
            <v>Corvus albus (Sibley and Monroe 1990, 1993) has been split into C. albus and C. edithae following Fry et al. (2000).</v>
          </cell>
        </row>
        <row r="6986">
          <cell r="C6986" t="str">
            <v>Brown-necked Raven</v>
          </cell>
          <cell r="D6986" t="str">
            <v>Corvus ruficollis</v>
          </cell>
          <cell r="E6986" t="str">
            <v>Lesson, 1831</v>
          </cell>
          <cell r="F6986" t="str">
            <v>R</v>
          </cell>
          <cell r="G6986" t="str">
            <v>LC</v>
          </cell>
          <cell r="H6986" t="str">
            <v>Y</v>
          </cell>
          <cell r="M6986" t="str">
            <v>Y</v>
          </cell>
          <cell r="N6986" t="str">
            <v>Y</v>
          </cell>
          <cell r="Q6986" t="str">
            <v>Y</v>
          </cell>
        </row>
        <row r="6987">
          <cell r="C6987" t="str">
            <v>Common Raven</v>
          </cell>
          <cell r="D6987" t="str">
            <v>Corvus corax</v>
          </cell>
          <cell r="E6987" t="str">
            <v>Linnaeus, 1758</v>
          </cell>
          <cell r="F6987" t="str">
            <v>R</v>
          </cell>
          <cell r="G6987" t="str">
            <v>LC</v>
          </cell>
          <cell r="H6987" t="str">
            <v>Y</v>
          </cell>
          <cell r="I6987" t="str">
            <v>Y</v>
          </cell>
          <cell r="M6987" t="str">
            <v>Y</v>
          </cell>
          <cell r="Q6987" t="str">
            <v>Y</v>
          </cell>
          <cell r="R6987" t="str">
            <v>Y</v>
          </cell>
          <cell r="W6987" t="str">
            <v>Raven (6); Northern Raven (15)</v>
          </cell>
        </row>
        <row r="6988">
          <cell r="C6988" t="str">
            <v>Fan-tailed Raven</v>
          </cell>
          <cell r="D6988" t="str">
            <v>Corvus rhipidurus</v>
          </cell>
          <cell r="E6988" t="str">
            <v>Hartert, 1918</v>
          </cell>
          <cell r="F6988" t="str">
            <v>R</v>
          </cell>
          <cell r="G6988" t="str">
            <v>LC</v>
          </cell>
          <cell r="H6988" t="str">
            <v>Y</v>
          </cell>
          <cell r="M6988" t="str">
            <v>Y</v>
          </cell>
          <cell r="N6988" t="str">
            <v>Y</v>
          </cell>
          <cell r="Q6988" t="str">
            <v>Y</v>
          </cell>
        </row>
        <row r="6989">
          <cell r="C6989" t="str">
            <v>White-necked Raven</v>
          </cell>
          <cell r="D6989" t="str">
            <v>Corvus albicollis</v>
          </cell>
          <cell r="E6989" t="str">
            <v>Latham, 1790</v>
          </cell>
          <cell r="F6989" t="str">
            <v>R</v>
          </cell>
          <cell r="G6989" t="str">
            <v>LC</v>
          </cell>
          <cell r="N6989" t="str">
            <v>Y</v>
          </cell>
          <cell r="Q6989" t="str">
            <v>Y</v>
          </cell>
        </row>
        <row r="6990">
          <cell r="C6990" t="str">
            <v>Thick-billed Raven</v>
          </cell>
          <cell r="D6990" t="str">
            <v>Corvus crassirostris</v>
          </cell>
          <cell r="E6990" t="str">
            <v>Rüppell, 1836</v>
          </cell>
          <cell r="F6990" t="str">
            <v>R</v>
          </cell>
          <cell r="G6990" t="str">
            <v>LC</v>
          </cell>
          <cell r="N6990" t="str">
            <v>Y</v>
          </cell>
          <cell r="Q6990" t="str">
            <v>Y</v>
          </cell>
        </row>
        <row r="6991">
          <cell r="C6991" t="str">
            <v>White-winged Chough</v>
          </cell>
          <cell r="D6991" t="str">
            <v>Corcorax melanorhamphos</v>
          </cell>
          <cell r="E6991" t="str">
            <v>(Vieillot, 1817)</v>
          </cell>
          <cell r="F6991" t="str">
            <v>R</v>
          </cell>
          <cell r="G6991" t="str">
            <v>LC</v>
          </cell>
          <cell r="L6991" t="str">
            <v>Y</v>
          </cell>
          <cell r="Q6991" t="str">
            <v>Y</v>
          </cell>
        </row>
        <row r="6992">
          <cell r="C6992" t="str">
            <v>Apostlebird</v>
          </cell>
          <cell r="D6992" t="str">
            <v>Struthidea cinerea</v>
          </cell>
          <cell r="E6992" t="str">
            <v>Gould, 1837</v>
          </cell>
          <cell r="F6992" t="str">
            <v>R</v>
          </cell>
          <cell r="G6992" t="str">
            <v>LC</v>
          </cell>
          <cell r="L6992" t="str">
            <v>Y</v>
          </cell>
          <cell r="Q6992" t="str">
            <v>Y</v>
          </cell>
        </row>
        <row r="6993">
          <cell r="C6993" t="str">
            <v>Paradise-crow</v>
          </cell>
          <cell r="D6993" t="str">
            <v>Lycocorax pyrrhopterus</v>
          </cell>
          <cell r="E6993" t="str">
            <v>(Bonaparte, 1851)</v>
          </cell>
          <cell r="F6993" t="str">
            <v>R</v>
          </cell>
          <cell r="G6993" t="str">
            <v>LC</v>
          </cell>
          <cell r="Q6993" t="str">
            <v>Y</v>
          </cell>
        </row>
        <row r="6994">
          <cell r="C6994" t="str">
            <v>Glossy-mantled Manucode</v>
          </cell>
          <cell r="D6994" t="str">
            <v>Manucodia ater</v>
          </cell>
          <cell r="E6994" t="str">
            <v>(Lesson, 1830)</v>
          </cell>
          <cell r="F6994" t="str">
            <v>R</v>
          </cell>
          <cell r="G6994" t="str">
            <v>LC</v>
          </cell>
          <cell r="Q6994" t="str">
            <v>Y</v>
          </cell>
          <cell r="V6994" t="str">
            <v>Manucodia atra (10)</v>
          </cell>
          <cell r="X6994" t="str">
            <v>Gender agreement of species name follows David and Gosselin (2002b).</v>
          </cell>
        </row>
        <row r="6995">
          <cell r="C6995" t="str">
            <v>Crinkle-collared Manucode</v>
          </cell>
          <cell r="D6995" t="str">
            <v>Manucodia chalybatus</v>
          </cell>
          <cell r="E6995" t="str">
            <v>(Pennant, 1781)</v>
          </cell>
          <cell r="F6995" t="str">
            <v>R</v>
          </cell>
          <cell r="G6995" t="str">
            <v>LC</v>
          </cell>
          <cell r="Q6995" t="str">
            <v>Y</v>
          </cell>
          <cell r="V6995" t="str">
            <v>Manucodia chalybata (10)</v>
          </cell>
          <cell r="X6995" t="str">
            <v>Gender agreement of species name follows David and Gosselin (2002b).</v>
          </cell>
        </row>
        <row r="6996">
          <cell r="C6996" t="str">
            <v>Curl-crested Manucode</v>
          </cell>
          <cell r="D6996" t="str">
            <v>Manucodia comrii</v>
          </cell>
          <cell r="E6996" t="str">
            <v>Sclater, 1876</v>
          </cell>
          <cell r="F6996" t="str">
            <v>R</v>
          </cell>
          <cell r="G6996" t="str">
            <v>LC</v>
          </cell>
          <cell r="Q6996" t="str">
            <v>Y</v>
          </cell>
        </row>
        <row r="6997">
          <cell r="C6997" t="str">
            <v>Jobi Manucode</v>
          </cell>
          <cell r="D6997" t="str">
            <v>Manucodia jobiensis</v>
          </cell>
          <cell r="E6997" t="str">
            <v>Salvadori, 1876</v>
          </cell>
          <cell r="F6997" t="str">
            <v>R</v>
          </cell>
          <cell r="G6997" t="str">
            <v>LC</v>
          </cell>
          <cell r="Q6997" t="str">
            <v>Y</v>
          </cell>
        </row>
        <row r="6998">
          <cell r="C6998" t="str">
            <v>Trumpet Manucode</v>
          </cell>
          <cell r="D6998" t="str">
            <v>Manucodia keraudrenii</v>
          </cell>
          <cell r="E6998" t="str">
            <v>(Lesson &amp; Garnot, 1826)</v>
          </cell>
          <cell r="F6998" t="str">
            <v>R</v>
          </cell>
          <cell r="G6998" t="str">
            <v>LC</v>
          </cell>
          <cell r="L6998" t="str">
            <v>Y</v>
          </cell>
          <cell r="Q6998" t="str">
            <v>Y</v>
          </cell>
          <cell r="V6998" t="str">
            <v>Phonygammus  keraudrenii (5)</v>
          </cell>
        </row>
        <row r="6999">
          <cell r="C6999" t="str">
            <v>Long-tailed Paradigalla</v>
          </cell>
          <cell r="D6999" t="str">
            <v>Paradigalla carunculata</v>
          </cell>
          <cell r="E6999" t="str">
            <v>Lesson, 1835</v>
          </cell>
          <cell r="F6999" t="str">
            <v>R</v>
          </cell>
          <cell r="G6999" t="str">
            <v>NT</v>
          </cell>
          <cell r="Q6999" t="str">
            <v>Y</v>
          </cell>
        </row>
        <row r="7000">
          <cell r="C7000" t="str">
            <v>Short-tailed Paradigalla</v>
          </cell>
          <cell r="D7000" t="str">
            <v>Paradigalla brevicauda</v>
          </cell>
          <cell r="E7000" t="str">
            <v>Rothschild &amp; Hartert, 1911</v>
          </cell>
          <cell r="F7000" t="str">
            <v>R</v>
          </cell>
          <cell r="G7000" t="str">
            <v>LC</v>
          </cell>
          <cell r="Q7000" t="str">
            <v>Y</v>
          </cell>
        </row>
        <row r="7001">
          <cell r="C7001" t="str">
            <v>Arfak Astrapia</v>
          </cell>
          <cell r="D7001" t="str">
            <v>Astrapia nigra</v>
          </cell>
          <cell r="E7001" t="str">
            <v>(Gmelin, 1788)</v>
          </cell>
          <cell r="F7001" t="str">
            <v>R</v>
          </cell>
          <cell r="G7001" t="str">
            <v>LC</v>
          </cell>
          <cell r="Q7001" t="str">
            <v>Y</v>
          </cell>
        </row>
        <row r="7002">
          <cell r="C7002" t="str">
            <v>Splendid Astrapia</v>
          </cell>
          <cell r="D7002" t="str">
            <v>Astrapia splendidissima</v>
          </cell>
          <cell r="E7002" t="str">
            <v>Rothschild, 1895</v>
          </cell>
          <cell r="F7002" t="str">
            <v>R</v>
          </cell>
          <cell r="G7002" t="str">
            <v>LC</v>
          </cell>
          <cell r="Q7002" t="str">
            <v>Y</v>
          </cell>
        </row>
        <row r="7003">
          <cell r="C7003" t="str">
            <v>Ribbon-tailed Astrapia</v>
          </cell>
          <cell r="D7003" t="str">
            <v>Astrapia mayeri</v>
          </cell>
          <cell r="E7003" t="str">
            <v>Stonor, 1939</v>
          </cell>
          <cell r="F7003" t="str">
            <v>R</v>
          </cell>
          <cell r="G7003" t="str">
            <v>NT</v>
          </cell>
          <cell r="Q7003" t="str">
            <v>Y</v>
          </cell>
        </row>
        <row r="7004">
          <cell r="C7004" t="str">
            <v>Stephanie's Astrapia</v>
          </cell>
          <cell r="D7004" t="str">
            <v>Astrapia stephaniae</v>
          </cell>
          <cell r="E7004" t="str">
            <v>(Finsch, 1885)</v>
          </cell>
          <cell r="F7004" t="str">
            <v>R</v>
          </cell>
          <cell r="G7004" t="str">
            <v>LC</v>
          </cell>
          <cell r="Q7004" t="str">
            <v>Y</v>
          </cell>
          <cell r="W7004" t="str">
            <v>Princess Stephanie's Astrapia (15)</v>
          </cell>
        </row>
        <row r="7005">
          <cell r="C7005" t="str">
            <v>Huon Astrapia</v>
          </cell>
          <cell r="D7005" t="str">
            <v>Astrapia rothschildi</v>
          </cell>
          <cell r="E7005" t="str">
            <v>Förster, 1906</v>
          </cell>
          <cell r="F7005" t="str">
            <v>R</v>
          </cell>
          <cell r="G7005" t="str">
            <v>LC</v>
          </cell>
          <cell r="Q7005" t="str">
            <v>Y</v>
          </cell>
        </row>
        <row r="7006">
          <cell r="C7006" t="str">
            <v>Western Parotia</v>
          </cell>
          <cell r="D7006" t="str">
            <v>Parotia sefilata</v>
          </cell>
          <cell r="E7006" t="str">
            <v>(Pennant, 1781)</v>
          </cell>
          <cell r="F7006" t="str">
            <v>R</v>
          </cell>
          <cell r="G7006" t="str">
            <v>LC</v>
          </cell>
          <cell r="Q7006" t="str">
            <v>Y</v>
          </cell>
        </row>
        <row r="7007">
          <cell r="C7007" t="str">
            <v>Carola's Parotia</v>
          </cell>
          <cell r="D7007" t="str">
            <v>Parotia carolae</v>
          </cell>
          <cell r="E7007" t="str">
            <v>Meyer, 1894</v>
          </cell>
          <cell r="F7007" t="str">
            <v>R</v>
          </cell>
          <cell r="G7007" t="str">
            <v>LC</v>
          </cell>
          <cell r="Q7007" t="str">
            <v>Y</v>
          </cell>
        </row>
        <row r="7008">
          <cell r="C7008" t="str">
            <v>Lawes's Parotia</v>
          </cell>
          <cell r="D7008" t="str">
            <v>Parotia lawesii</v>
          </cell>
          <cell r="E7008" t="str">
            <v>Ramsay, 1885</v>
          </cell>
          <cell r="F7008" t="str">
            <v>R</v>
          </cell>
          <cell r="G7008" t="str">
            <v>LC</v>
          </cell>
          <cell r="Q7008" t="str">
            <v>Y</v>
          </cell>
        </row>
        <row r="7009">
          <cell r="C7009" t="str">
            <v>Eastern Parotia</v>
          </cell>
          <cell r="D7009" t="str">
            <v>Parotia helenae</v>
          </cell>
          <cell r="E7009" t="str">
            <v>De Vis, 1891</v>
          </cell>
          <cell r="F7009" t="str">
            <v>R</v>
          </cell>
          <cell r="G7009" t="str">
            <v>LC</v>
          </cell>
          <cell r="Q7009" t="str">
            <v>Y</v>
          </cell>
        </row>
        <row r="7010">
          <cell r="C7010" t="str">
            <v>Wahnes's Parotia</v>
          </cell>
          <cell r="D7010" t="str">
            <v>Parotia wahnesi</v>
          </cell>
          <cell r="E7010" t="str">
            <v>Rothschild, 1906</v>
          </cell>
          <cell r="F7010" t="str">
            <v>R</v>
          </cell>
          <cell r="G7010" t="str">
            <v>VU</v>
          </cell>
          <cell r="Q7010" t="str">
            <v>Y</v>
          </cell>
        </row>
        <row r="7011">
          <cell r="C7011" t="str">
            <v>King-of-Saxony Bird-of-paradise</v>
          </cell>
          <cell r="D7011" t="str">
            <v>Pteridophora alberti</v>
          </cell>
          <cell r="E7011" t="str">
            <v>Meyer, 1894</v>
          </cell>
          <cell r="F7011" t="str">
            <v>R</v>
          </cell>
          <cell r="G7011" t="str">
            <v>LC</v>
          </cell>
          <cell r="Q7011" t="str">
            <v>Y</v>
          </cell>
          <cell r="W7011" t="str">
            <v>King of Saxony Bird-of-Paradise (15)</v>
          </cell>
        </row>
        <row r="7012">
          <cell r="C7012" t="str">
            <v>Superb Bird-of-paradise</v>
          </cell>
          <cell r="D7012" t="str">
            <v>Lophorina superba</v>
          </cell>
          <cell r="E7012" t="str">
            <v>(Pennant, 1781)</v>
          </cell>
          <cell r="F7012" t="str">
            <v>R</v>
          </cell>
          <cell r="G7012" t="str">
            <v>LC</v>
          </cell>
          <cell r="Q7012" t="str">
            <v>Y</v>
          </cell>
        </row>
        <row r="7013">
          <cell r="C7013" t="str">
            <v>Magnificent Riflebird</v>
          </cell>
          <cell r="D7013" t="str">
            <v>Ptiloris magnificus</v>
          </cell>
          <cell r="E7013" t="str">
            <v>(Vieillot, 1819)</v>
          </cell>
          <cell r="F7013" t="str">
            <v>R</v>
          </cell>
          <cell r="G7013" t="str">
            <v>LC</v>
          </cell>
          <cell r="L7013" t="str">
            <v>Y</v>
          </cell>
          <cell r="Q7013" t="str">
            <v>Y</v>
          </cell>
        </row>
        <row r="7014">
          <cell r="C7014" t="str">
            <v>Eastern Riflebird</v>
          </cell>
          <cell r="D7014" t="str">
            <v>Ptiloris intercedens</v>
          </cell>
          <cell r="E7014" t="str">
            <v>Sharpe, 1882</v>
          </cell>
          <cell r="F7014" t="str">
            <v>R</v>
          </cell>
          <cell r="G7014" t="str">
            <v>LC</v>
          </cell>
          <cell r="Q7014" t="str">
            <v>Y</v>
          </cell>
          <cell r="W7014" t="str">
            <v>Growling Riflebird (15)</v>
          </cell>
        </row>
        <row r="7015">
          <cell r="C7015" t="str">
            <v>Victoria's Riflebird</v>
          </cell>
          <cell r="D7015" t="str">
            <v>Ptiloris victoriae</v>
          </cell>
          <cell r="E7015" t="str">
            <v>Gould, 1850</v>
          </cell>
          <cell r="F7015" t="str">
            <v>R</v>
          </cell>
          <cell r="G7015" t="str">
            <v>LC</v>
          </cell>
          <cell r="L7015" t="str">
            <v>Y</v>
          </cell>
          <cell r="Q7015" t="str">
            <v>Y</v>
          </cell>
        </row>
        <row r="7016">
          <cell r="C7016" t="str">
            <v>Paradise Riflebird</v>
          </cell>
          <cell r="D7016" t="str">
            <v>Ptiloris paradiseus</v>
          </cell>
          <cell r="E7016" t="str">
            <v>Swainson, 1825</v>
          </cell>
          <cell r="F7016" t="str">
            <v>R</v>
          </cell>
          <cell r="G7016" t="str">
            <v>LC</v>
          </cell>
          <cell r="L7016" t="str">
            <v>Y</v>
          </cell>
          <cell r="Q7016" t="str">
            <v>Y</v>
          </cell>
        </row>
        <row r="7017">
          <cell r="C7017" t="str">
            <v>Black Sicklebill</v>
          </cell>
          <cell r="D7017" t="str">
            <v>Epimachus fastuosus</v>
          </cell>
          <cell r="E7017" t="str">
            <v>(Hermann, 1783)</v>
          </cell>
          <cell r="F7017" t="str">
            <v>R</v>
          </cell>
          <cell r="G7017" t="str">
            <v>VU</v>
          </cell>
          <cell r="Q7017" t="str">
            <v>Y</v>
          </cell>
        </row>
        <row r="7018">
          <cell r="C7018" t="str">
            <v>Brown Sicklebill</v>
          </cell>
          <cell r="D7018" t="str">
            <v>Epimachus meyeri</v>
          </cell>
          <cell r="E7018" t="str">
            <v>Finsch, 1885</v>
          </cell>
          <cell r="F7018" t="str">
            <v>R</v>
          </cell>
          <cell r="G7018" t="str">
            <v>LC</v>
          </cell>
          <cell r="Q7018" t="str">
            <v>Y</v>
          </cell>
        </row>
        <row r="7019">
          <cell r="C7019" t="str">
            <v>Black-billed Sicklebill</v>
          </cell>
          <cell r="D7019" t="str">
            <v>Epimachus albertisi</v>
          </cell>
          <cell r="E7019" t="str">
            <v>(Sclater, 1873)</v>
          </cell>
          <cell r="F7019" t="str">
            <v>R</v>
          </cell>
          <cell r="G7019" t="str">
            <v>LC</v>
          </cell>
          <cell r="Q7019" t="str">
            <v>Y</v>
          </cell>
        </row>
        <row r="7020">
          <cell r="C7020" t="str">
            <v>Pale-billed Sicklebill</v>
          </cell>
          <cell r="D7020" t="str">
            <v>Epimachus bruijnii</v>
          </cell>
          <cell r="E7020" t="str">
            <v>(Oustalet, 1880)</v>
          </cell>
          <cell r="F7020" t="str">
            <v>R</v>
          </cell>
          <cell r="G7020" t="str">
            <v>NT</v>
          </cell>
          <cell r="Q7020" t="str">
            <v>Y</v>
          </cell>
        </row>
        <row r="7021">
          <cell r="C7021" t="str">
            <v>Magnificent Bird-of-paradise</v>
          </cell>
          <cell r="D7021" t="str">
            <v>Cicinnurus magnificus</v>
          </cell>
          <cell r="E7021" t="str">
            <v>(Pennant, 1781)</v>
          </cell>
          <cell r="F7021" t="str">
            <v>R</v>
          </cell>
          <cell r="G7021" t="str">
            <v>LC</v>
          </cell>
          <cell r="Q7021" t="str">
            <v>Y</v>
          </cell>
        </row>
        <row r="7022">
          <cell r="C7022" t="str">
            <v>Wilson's Bird-of-paradise</v>
          </cell>
          <cell r="D7022" t="str">
            <v>Cicinnurus respublica</v>
          </cell>
          <cell r="E7022" t="str">
            <v>(Bonaparte, 1850)</v>
          </cell>
          <cell r="F7022" t="str">
            <v>R</v>
          </cell>
          <cell r="G7022" t="str">
            <v>NT</v>
          </cell>
          <cell r="Q7022" t="str">
            <v>Y</v>
          </cell>
        </row>
        <row r="7023">
          <cell r="C7023" t="str">
            <v>King Bird-of-paradise</v>
          </cell>
          <cell r="D7023" t="str">
            <v>Cicinnurus regius</v>
          </cell>
          <cell r="E7023" t="str">
            <v>(Linnaeus, 1758)</v>
          </cell>
          <cell r="F7023" t="str">
            <v>R</v>
          </cell>
          <cell r="G7023" t="str">
            <v>LC</v>
          </cell>
          <cell r="Q7023" t="str">
            <v>Y</v>
          </cell>
        </row>
        <row r="7024">
          <cell r="C7024" t="str">
            <v>Standardwing</v>
          </cell>
          <cell r="D7024" t="str">
            <v>Semioptera wallacii</v>
          </cell>
          <cell r="E7024" t="str">
            <v>Gould, 1859</v>
          </cell>
          <cell r="F7024" t="str">
            <v>R</v>
          </cell>
          <cell r="G7024" t="str">
            <v>LC</v>
          </cell>
          <cell r="Q7024" t="str">
            <v>Y</v>
          </cell>
        </row>
        <row r="7025">
          <cell r="C7025" t="str">
            <v>Twelve-wired Bird-of-paradise</v>
          </cell>
          <cell r="D7025" t="str">
            <v>Seleucidis melanoleucus</v>
          </cell>
          <cell r="E7025" t="str">
            <v>(Daudin, 1800)</v>
          </cell>
          <cell r="F7025" t="str">
            <v>R</v>
          </cell>
          <cell r="G7025" t="str">
            <v>LC</v>
          </cell>
          <cell r="Q7025" t="str">
            <v>Y</v>
          </cell>
          <cell r="V7025" t="str">
            <v>Seleucidis melanoleuca (10)</v>
          </cell>
          <cell r="X7025" t="str">
            <v>Gender agreement of species name follows David and Gosselin (2002b).</v>
          </cell>
        </row>
        <row r="7026">
          <cell r="C7026" t="str">
            <v>Red Bird-of-paradise</v>
          </cell>
          <cell r="D7026" t="str">
            <v>Paradisaea rubra</v>
          </cell>
          <cell r="E7026" t="str">
            <v>Daudin, 1800</v>
          </cell>
          <cell r="F7026" t="str">
            <v>R</v>
          </cell>
          <cell r="G7026" t="str">
            <v>NT</v>
          </cell>
          <cell r="Q7026" t="str">
            <v>Y</v>
          </cell>
        </row>
        <row r="7027">
          <cell r="C7027" t="str">
            <v>Lesser Bird-of-paradise</v>
          </cell>
          <cell r="D7027" t="str">
            <v>Paradisaea minor</v>
          </cell>
          <cell r="E7027" t="str">
            <v>Shaw, 1809</v>
          </cell>
          <cell r="F7027" t="str">
            <v>R</v>
          </cell>
          <cell r="G7027" t="str">
            <v>LC</v>
          </cell>
          <cell r="Q7027" t="str">
            <v>Y</v>
          </cell>
        </row>
        <row r="7028">
          <cell r="C7028" t="str">
            <v>Greater Bird-of-paradise</v>
          </cell>
          <cell r="D7028" t="str">
            <v>Paradisaea apoda</v>
          </cell>
          <cell r="E7028" t="str">
            <v>Linnaeus, 1758</v>
          </cell>
          <cell r="F7028" t="str">
            <v>R</v>
          </cell>
          <cell r="G7028" t="str">
            <v>LC</v>
          </cell>
          <cell r="Q7028" t="str">
            <v>Y</v>
          </cell>
        </row>
        <row r="7029">
          <cell r="C7029" t="str">
            <v>Raggiana Bird-of-paradise</v>
          </cell>
          <cell r="D7029" t="str">
            <v>Paradisaea raggiana</v>
          </cell>
          <cell r="E7029" t="str">
            <v>Sclater, 1873</v>
          </cell>
          <cell r="F7029" t="str">
            <v>R</v>
          </cell>
          <cell r="G7029" t="str">
            <v>LC</v>
          </cell>
          <cell r="Q7029" t="str">
            <v>Y</v>
          </cell>
        </row>
        <row r="7030">
          <cell r="C7030" t="str">
            <v>Goldie's Bird-of-paradise</v>
          </cell>
          <cell r="D7030" t="str">
            <v>Paradisaea decora</v>
          </cell>
          <cell r="E7030" t="str">
            <v>Salvin &amp; Godman, 1883</v>
          </cell>
          <cell r="F7030" t="str">
            <v>R</v>
          </cell>
          <cell r="G7030" t="str">
            <v>NT</v>
          </cell>
          <cell r="Q7030" t="str">
            <v>Y</v>
          </cell>
        </row>
        <row r="7031">
          <cell r="C7031" t="str">
            <v>Emperor Bird-of-paradise</v>
          </cell>
          <cell r="D7031" t="str">
            <v>Paradisaea guilielmi</v>
          </cell>
          <cell r="E7031" t="str">
            <v>Cabanis, 1888</v>
          </cell>
          <cell r="F7031" t="str">
            <v>R</v>
          </cell>
          <cell r="G7031" t="str">
            <v>NT</v>
          </cell>
          <cell r="Q7031" t="str">
            <v>Y</v>
          </cell>
        </row>
        <row r="7032">
          <cell r="C7032" t="str">
            <v>Blue Bird-of-paradise</v>
          </cell>
          <cell r="D7032" t="str">
            <v>Paradisaea rudolphi</v>
          </cell>
          <cell r="E7032" t="str">
            <v>(Finsch, 1885)</v>
          </cell>
          <cell r="F7032" t="str">
            <v>R</v>
          </cell>
          <cell r="G7032" t="str">
            <v>VU</v>
          </cell>
          <cell r="Q7032" t="str">
            <v>Y</v>
          </cell>
        </row>
        <row r="7033">
          <cell r="C7033" t="str">
            <v>Black-chinned Robin</v>
          </cell>
          <cell r="D7033" t="str">
            <v>Poecilodryas brachyura</v>
          </cell>
          <cell r="E7033" t="str">
            <v>(Sclater, 1874)</v>
          </cell>
          <cell r="F7033" t="str">
            <v>R</v>
          </cell>
          <cell r="G7033" t="str">
            <v>LC</v>
          </cell>
          <cell r="Q7033" t="str">
            <v>Y</v>
          </cell>
        </row>
        <row r="7034">
          <cell r="C7034" t="str">
            <v>Black-sided Robin</v>
          </cell>
          <cell r="D7034" t="str">
            <v>Poecilodryas hypoleuca</v>
          </cell>
          <cell r="E7034" t="str">
            <v>(Gray, 1859)</v>
          </cell>
          <cell r="F7034" t="str">
            <v>R</v>
          </cell>
          <cell r="G7034" t="str">
            <v>LC</v>
          </cell>
          <cell r="Q7034" t="str">
            <v>Y</v>
          </cell>
        </row>
        <row r="7035">
          <cell r="D7035" t="str">
            <v>Poecilodryas superciliosa</v>
          </cell>
          <cell r="E7035" t="str">
            <v>(Gould, 1847)</v>
          </cell>
          <cell r="F7035" t="str">
            <v>NR</v>
          </cell>
          <cell r="G7035" t="str">
            <v>NR</v>
          </cell>
          <cell r="Q7035" t="str">
            <v>Y</v>
          </cell>
          <cell r="X7035" t="str">
            <v>Poecilodryas superciliosa (Sibley and Monroe 1990, 1993; Christidis and Boles 1994) has been split into P. superciliosa and P. cerviniventris following Christidis and Boles (2008).</v>
          </cell>
        </row>
        <row r="7036">
          <cell r="C7036" t="str">
            <v>White-browed Robin</v>
          </cell>
          <cell r="D7036" t="str">
            <v>Poecilodryas superciliosa</v>
          </cell>
          <cell r="E7036" t="str">
            <v>(Gould, 1847)</v>
          </cell>
          <cell r="F7036" t="str">
            <v>R</v>
          </cell>
          <cell r="G7036" t="str">
            <v>LC</v>
          </cell>
          <cell r="L7036" t="str">
            <v>Y</v>
          </cell>
          <cell r="X7036" t="str">
            <v>Poecilodryas superciliosa (Sibley and Monroe 1990, 1993; Christidis and Boles 1994) has been split into P. superciliosa and P. cerviniventris following Christidis and Boles (2008).</v>
          </cell>
        </row>
        <row r="7037">
          <cell r="C7037" t="str">
            <v>Buff-sided Robin</v>
          </cell>
          <cell r="D7037" t="str">
            <v>Poecilodryas cerviniventris</v>
          </cell>
          <cell r="E7037" t="str">
            <v>(Gould, 1858)</v>
          </cell>
          <cell r="F7037" t="str">
            <v>R</v>
          </cell>
          <cell r="G7037" t="str">
            <v>LC</v>
          </cell>
          <cell r="L7037" t="str">
            <v>Y</v>
          </cell>
          <cell r="X7037" t="str">
            <v>Poecilodryas superciliosa (Sibley and Monroe 1990, 1993; Christidis and Boles 1994) has been split into P. superciliosa and P. cerviniventris following Christidis and Boles (2008).</v>
          </cell>
        </row>
        <row r="7038">
          <cell r="C7038" t="str">
            <v>Olive-yellow Robin</v>
          </cell>
          <cell r="D7038" t="str">
            <v>Poecilodryas placens</v>
          </cell>
          <cell r="E7038" t="str">
            <v>(Ramsay, 1879)</v>
          </cell>
          <cell r="F7038" t="str">
            <v>R</v>
          </cell>
          <cell r="G7038" t="str">
            <v>NT</v>
          </cell>
          <cell r="Q7038" t="str">
            <v>Y</v>
          </cell>
        </row>
        <row r="7039">
          <cell r="C7039" t="str">
            <v>Black-throated Robin</v>
          </cell>
          <cell r="D7039" t="str">
            <v>Poecilodryas albonotata</v>
          </cell>
          <cell r="E7039" t="str">
            <v>(Salvadori, 1876)</v>
          </cell>
          <cell r="F7039" t="str">
            <v>R</v>
          </cell>
          <cell r="G7039" t="str">
            <v>LC</v>
          </cell>
          <cell r="Q7039" t="str">
            <v>Y</v>
          </cell>
        </row>
        <row r="7040">
          <cell r="C7040" t="str">
            <v>White-winged Robin</v>
          </cell>
          <cell r="D7040" t="str">
            <v>Peneothello sigillatus</v>
          </cell>
          <cell r="E7040" t="str">
            <v>(De Vis, 1890)</v>
          </cell>
          <cell r="F7040" t="str">
            <v>R</v>
          </cell>
          <cell r="G7040" t="str">
            <v>LC</v>
          </cell>
          <cell r="Q7040" t="str">
            <v>Y</v>
          </cell>
        </row>
        <row r="7041">
          <cell r="C7041" t="str">
            <v>Smoky Robin</v>
          </cell>
          <cell r="D7041" t="str">
            <v>Peneothello cryptoleuca</v>
          </cell>
          <cell r="E7041" t="str">
            <v>(Hartert, 1930)</v>
          </cell>
          <cell r="F7041" t="str">
            <v>R</v>
          </cell>
          <cell r="G7041" t="str">
            <v>LC</v>
          </cell>
          <cell r="Q7041" t="str">
            <v>Y</v>
          </cell>
          <cell r="V7041" t="str">
            <v>Peneothello cryptoleucus (10)</v>
          </cell>
          <cell r="X7041" t="str">
            <v>Gender agreement of species name follows David and Gosselin (2002b).</v>
          </cell>
        </row>
        <row r="7042">
          <cell r="C7042" t="str">
            <v>Blue-grey Robin</v>
          </cell>
          <cell r="D7042" t="str">
            <v>Peneothello cyanus</v>
          </cell>
          <cell r="E7042" t="str">
            <v>(Salvadori, 1874)</v>
          </cell>
          <cell r="F7042" t="str">
            <v>R</v>
          </cell>
          <cell r="G7042" t="str">
            <v>LC</v>
          </cell>
          <cell r="Q7042" t="str">
            <v>Y</v>
          </cell>
          <cell r="W7042" t="str">
            <v>Slaty Robin (15)</v>
          </cell>
        </row>
        <row r="7043">
          <cell r="C7043" t="str">
            <v>White-rumped Robin</v>
          </cell>
          <cell r="D7043" t="str">
            <v>Peneothello bimaculata</v>
          </cell>
          <cell r="E7043" t="str">
            <v>(Salvadori, 1874)</v>
          </cell>
          <cell r="F7043" t="str">
            <v>R</v>
          </cell>
          <cell r="G7043" t="str">
            <v>LC</v>
          </cell>
          <cell r="Q7043" t="str">
            <v>Y</v>
          </cell>
          <cell r="V7043" t="str">
            <v>Peneothello bimaculatus (10)</v>
          </cell>
          <cell r="X7043" t="str">
            <v>Gender agreement of species name follows David and Gosselin (2002b).</v>
          </cell>
        </row>
        <row r="7044">
          <cell r="D7044" t="str">
            <v>Heteromyias cinereifrons</v>
          </cell>
          <cell r="E7044" t="str">
            <v>(Ramsay, 1876)</v>
          </cell>
          <cell r="F7044" t="str">
            <v>NR</v>
          </cell>
          <cell r="G7044" t="str">
            <v>NR</v>
          </cell>
          <cell r="Q7044" t="str">
            <v>Y</v>
          </cell>
          <cell r="X7044" t="str">
            <v>Heteromyias albispecularis and H. cinereifrons (Sibley and Monroe 1990, 1993) have been lumped into H. albispecularis following Christidis and Boles (1994). H. albispecularis (Christidis and Boles 1994) was again split into H. albispecularis and H. cinereifrons by Christidis and Boles (2008) but this treatment is not followed by the BirdLife Taxonomic Working Group (BTWG) because the authors overturn Schodde &amp; Mason's (1999) rejection of splitting Australian cinereifrons from New Guinean albispecularis simply on the grounds that another group of birds (the Orthonyx logrunners) have the same distributions but have been split because "external similarities were not good indications of conspecificity". This is not sufficient substantiation for a taxonomic change and the BTWG note that morphological differences are slight.</v>
          </cell>
        </row>
        <row r="7045">
          <cell r="D7045" t="str">
            <v>Heteromyias albispecularis</v>
          </cell>
          <cell r="E7045" t="str">
            <v>(Salvadori, 1876)</v>
          </cell>
          <cell r="F7045" t="str">
            <v>NR</v>
          </cell>
          <cell r="G7045" t="str">
            <v>NR</v>
          </cell>
          <cell r="Q7045" t="str">
            <v>Y</v>
          </cell>
          <cell r="X7045" t="str">
            <v>Heteromyias albispecularis and H. cinereifrons (Sibley and Monroe 1990, 1993) have been lumped into H. albispecularis following Christidis and Boles (1994). H. albispecularis (Christidis and Boles 1994) was again split into H. albispecularis and H. cinereifrons by Christidis and Boles (2008) but this treatment is not followed by the BirdLife Taxonomic Working Group (BTWG) because the authors overturn Schodde &amp; Mason's (1999) rejection of splitting Australian cinereifrons from New Guinean albispecularis simply on the grounds that another group of birds (the Orthonyx logrunners) have the same distributions but have been split because "external similarities were not good indications of conspecificity". This is not sufficient substantiation for a taxonomic change and the BTWG note that morphological differences are slight.</v>
          </cell>
        </row>
        <row r="7046">
          <cell r="C7046" t="str">
            <v>Grey-headed Robin</v>
          </cell>
          <cell r="D7046" t="str">
            <v>Heteromyias albispecularis</v>
          </cell>
          <cell r="E7046" t="str">
            <v>(Salvadori, 1876)</v>
          </cell>
          <cell r="F7046" t="str">
            <v>R</v>
          </cell>
          <cell r="G7046" t="str">
            <v>LC</v>
          </cell>
          <cell r="L7046" t="str">
            <v>Y</v>
          </cell>
          <cell r="V7046" t="str">
            <v>Heteromyias cinereifrons (5)</v>
          </cell>
          <cell r="X7046" t="str">
            <v>Heteromyias albispecularis and H. cinereifrons (Sibley and Monroe 1990, 1993) have been lumped into H. albispecularis following Christidis and Boles (1994). H. albispecularis (Christidis and Boles 1994) was again split into H. albispecularis and H. cinereifrons by Christidis and Boles (2008) but this treatment is not followed by the BirdLife Taxonomic Working Group (BTWG) because the authors overturn Schodde &amp; Mason's (1999) rejection of splitting Australian cinereifrons from New Guinean albispecularis simply on the grounds that another group of birds (the Orthonyx logrunners) have the same distributions but have been split because "external similarities were not good indications of conspecificity". This is not sufficient substantiation for a taxonomic change and the BTWG note that morphological differences are slight.</v>
          </cell>
        </row>
        <row r="7047">
          <cell r="C7047" t="str">
            <v>White-faced Robin</v>
          </cell>
          <cell r="D7047" t="str">
            <v>Tregellasia leucops</v>
          </cell>
          <cell r="E7047" t="str">
            <v>(Salvadori, 1876)</v>
          </cell>
          <cell r="F7047" t="str">
            <v>R</v>
          </cell>
          <cell r="G7047" t="str">
            <v>LC</v>
          </cell>
          <cell r="L7047" t="str">
            <v>Y</v>
          </cell>
          <cell r="Q7047" t="str">
            <v>Y</v>
          </cell>
        </row>
        <row r="7048">
          <cell r="C7048" t="str">
            <v>Pale-yellow Robin</v>
          </cell>
          <cell r="D7048" t="str">
            <v>Tregellasia capito</v>
          </cell>
          <cell r="E7048" t="str">
            <v>(Gould, 1852)</v>
          </cell>
          <cell r="F7048" t="str">
            <v>R</v>
          </cell>
          <cell r="G7048" t="str">
            <v>LC</v>
          </cell>
          <cell r="L7048" t="str">
            <v>Y</v>
          </cell>
          <cell r="Q7048" t="str">
            <v>Y</v>
          </cell>
        </row>
        <row r="7049">
          <cell r="C7049" t="str">
            <v>Eastern Yellow Robin</v>
          </cell>
          <cell r="D7049" t="str">
            <v>Eopsaltria australis</v>
          </cell>
          <cell r="E7049" t="str">
            <v>(White, 1790)</v>
          </cell>
          <cell r="F7049" t="str">
            <v>R</v>
          </cell>
          <cell r="G7049" t="str">
            <v>LC</v>
          </cell>
          <cell r="L7049" t="str">
            <v>Y</v>
          </cell>
          <cell r="Q7049" t="str">
            <v>Y</v>
          </cell>
          <cell r="W7049" t="str">
            <v>Yellow Robin (10)</v>
          </cell>
        </row>
        <row r="7050">
          <cell r="C7050" t="str">
            <v>Western Yellow Robin</v>
          </cell>
          <cell r="D7050" t="str">
            <v>Eopsaltria griseogularis</v>
          </cell>
          <cell r="E7050" t="str">
            <v>Gould, 1838</v>
          </cell>
          <cell r="F7050" t="str">
            <v>R</v>
          </cell>
          <cell r="G7050" t="str">
            <v>LC</v>
          </cell>
          <cell r="L7050" t="str">
            <v>Y</v>
          </cell>
          <cell r="Q7050" t="str">
            <v>Y</v>
          </cell>
          <cell r="W7050" t="str">
            <v>Grey-breasted Robin (10)</v>
          </cell>
        </row>
        <row r="7051">
          <cell r="C7051" t="str">
            <v>Yellow-bellied Robin</v>
          </cell>
          <cell r="D7051" t="str">
            <v>Eopsaltria flaviventris</v>
          </cell>
          <cell r="E7051" t="str">
            <v>Sharpe, 1903</v>
          </cell>
          <cell r="F7051" t="str">
            <v>R</v>
          </cell>
          <cell r="G7051" t="str">
            <v>LC</v>
          </cell>
          <cell r="Q7051" t="str">
            <v>Y</v>
          </cell>
        </row>
        <row r="7052">
          <cell r="C7052" t="str">
            <v>White-breasted Robin</v>
          </cell>
          <cell r="D7052" t="str">
            <v>Eopsaltria georgiana</v>
          </cell>
          <cell r="E7052" t="str">
            <v>(Quoy &amp; Gaimard, 1830)</v>
          </cell>
          <cell r="F7052" t="str">
            <v>R</v>
          </cell>
          <cell r="G7052" t="str">
            <v>LC</v>
          </cell>
          <cell r="L7052" t="str">
            <v>Y</v>
          </cell>
          <cell r="Q7052" t="str">
            <v>Y</v>
          </cell>
        </row>
        <row r="7053">
          <cell r="C7053" t="str">
            <v>Mangrove Robin</v>
          </cell>
          <cell r="D7053" t="str">
            <v>Eopsaltria pulverulenta</v>
          </cell>
          <cell r="E7053" t="str">
            <v>(Bonaparte, 1850)</v>
          </cell>
          <cell r="F7053" t="str">
            <v>R</v>
          </cell>
          <cell r="G7053" t="str">
            <v>LC</v>
          </cell>
          <cell r="L7053" t="str">
            <v>Y</v>
          </cell>
          <cell r="Q7053" t="str">
            <v>Y</v>
          </cell>
          <cell r="V7053" t="str">
            <v>Peneonanthe pulverulenta (5)</v>
          </cell>
        </row>
        <row r="7054">
          <cell r="C7054" t="str">
            <v>Hooded Robin</v>
          </cell>
          <cell r="D7054" t="str">
            <v>Melanodryas cucullata</v>
          </cell>
          <cell r="E7054" t="str">
            <v>(Latham, 1801)</v>
          </cell>
          <cell r="F7054" t="str">
            <v>R</v>
          </cell>
          <cell r="G7054" t="str">
            <v>LC</v>
          </cell>
          <cell r="L7054" t="str">
            <v>Y</v>
          </cell>
          <cell r="Q7054" t="str">
            <v>Y</v>
          </cell>
        </row>
        <row r="7055">
          <cell r="C7055" t="str">
            <v>Dusky Robin</v>
          </cell>
          <cell r="D7055" t="str">
            <v>Melanodryas vittata</v>
          </cell>
          <cell r="E7055" t="str">
            <v>(Quoy &amp; Gaimard, 1830)</v>
          </cell>
          <cell r="F7055" t="str">
            <v>R</v>
          </cell>
          <cell r="G7055" t="str">
            <v>LC</v>
          </cell>
          <cell r="L7055" t="str">
            <v>Y</v>
          </cell>
          <cell r="Q7055" t="str">
            <v>Y</v>
          </cell>
        </row>
        <row r="7056">
          <cell r="C7056" t="str">
            <v>Green-backed Robin</v>
          </cell>
          <cell r="D7056" t="str">
            <v>Pachycephalopsis hattamensis</v>
          </cell>
          <cell r="E7056" t="str">
            <v>(Meyer, 1874)</v>
          </cell>
          <cell r="F7056" t="str">
            <v>R</v>
          </cell>
          <cell r="G7056" t="str">
            <v>LC</v>
          </cell>
          <cell r="Q7056" t="str">
            <v>Y</v>
          </cell>
        </row>
        <row r="7057">
          <cell r="C7057" t="str">
            <v>White-eyed Robin</v>
          </cell>
          <cell r="D7057" t="str">
            <v>Pachycephalopsis poliosoma</v>
          </cell>
          <cell r="E7057" t="str">
            <v>Sharpe, 1882</v>
          </cell>
          <cell r="F7057" t="str">
            <v>R</v>
          </cell>
          <cell r="G7057" t="str">
            <v>LC</v>
          </cell>
          <cell r="Q7057" t="str">
            <v>Y</v>
          </cell>
        </row>
        <row r="7058">
          <cell r="C7058" t="str">
            <v>Torrent Robin</v>
          </cell>
          <cell r="D7058" t="str">
            <v>Monachella muelleriana</v>
          </cell>
          <cell r="E7058" t="str">
            <v>(Schlegel, 1871)</v>
          </cell>
          <cell r="F7058" t="str">
            <v>R</v>
          </cell>
          <cell r="G7058" t="str">
            <v>LC</v>
          </cell>
          <cell r="Q7058" t="str">
            <v>Y</v>
          </cell>
          <cell r="W7058" t="str">
            <v>Torrent Flyrobin (15)</v>
          </cell>
        </row>
        <row r="7059">
          <cell r="C7059" t="str">
            <v>Jacky-winter</v>
          </cell>
          <cell r="D7059" t="str">
            <v>Microeca fascinans</v>
          </cell>
          <cell r="E7059" t="str">
            <v>(Latham, 1801)</v>
          </cell>
          <cell r="F7059" t="str">
            <v>R</v>
          </cell>
          <cell r="G7059" t="str">
            <v>LC</v>
          </cell>
          <cell r="L7059" t="str">
            <v>Y</v>
          </cell>
          <cell r="Q7059" t="str">
            <v>Y</v>
          </cell>
          <cell r="W7059" t="str">
            <v>Jacky Winter (5); Jacky Winter (15)</v>
          </cell>
        </row>
        <row r="7060">
          <cell r="C7060" t="str">
            <v>Golden-bellied Flyrobin</v>
          </cell>
          <cell r="D7060" t="str">
            <v>Microeca hemixantha</v>
          </cell>
          <cell r="E7060" t="str">
            <v>Sclater, 1883</v>
          </cell>
          <cell r="F7060" t="str">
            <v>R</v>
          </cell>
          <cell r="G7060" t="str">
            <v>NT</v>
          </cell>
          <cell r="Q7060" t="str">
            <v>Y</v>
          </cell>
        </row>
        <row r="7061">
          <cell r="C7061" t="str">
            <v>Lemon-bellied Flyrobin</v>
          </cell>
          <cell r="D7061" t="str">
            <v>Microeca flavigaster</v>
          </cell>
          <cell r="E7061" t="str">
            <v>Gould, 1843</v>
          </cell>
          <cell r="F7061" t="str">
            <v>R</v>
          </cell>
          <cell r="G7061" t="str">
            <v>LC</v>
          </cell>
          <cell r="L7061" t="str">
            <v>Y</v>
          </cell>
          <cell r="Q7061" t="str">
            <v>Y</v>
          </cell>
          <cell r="W7061" t="str">
            <v>Lemon-bellied Flycatcher (5)</v>
          </cell>
          <cell r="X7061" t="str">
            <v>Microeca tormenti, previously treated as a species in Collar and Andrew (1988), is now considered a subspecies of M. flavigaster following Sibley and Monroe (1990, 1993).</v>
          </cell>
        </row>
        <row r="7062">
          <cell r="D7062" t="str">
            <v>Microeca tormenti</v>
          </cell>
          <cell r="E7062" t="str">
            <v>Mathews, 1916</v>
          </cell>
          <cell r="F7062" t="str">
            <v>NR</v>
          </cell>
          <cell r="G7062" t="str">
            <v>NR</v>
          </cell>
          <cell r="T7062" t="str">
            <v>Y</v>
          </cell>
          <cell r="U7062" t="str">
            <v>Collar and Andrew (1988)</v>
          </cell>
          <cell r="X7062" t="str">
            <v>Microeca tormenti, previously treated as a species in Collar and Andrew (1988), is now considered a subspecies of M. flavigaster following Sibley and Monroe (1990, 1993).</v>
          </cell>
        </row>
        <row r="7063">
          <cell r="C7063" t="str">
            <v>Yellow-legged Flyrobin</v>
          </cell>
          <cell r="D7063" t="str">
            <v>Microeca griseoceps</v>
          </cell>
          <cell r="E7063" t="str">
            <v>De Vis, 1894</v>
          </cell>
          <cell r="F7063" t="str">
            <v>R</v>
          </cell>
          <cell r="G7063" t="str">
            <v>LC</v>
          </cell>
          <cell r="L7063" t="str">
            <v>Y</v>
          </cell>
          <cell r="Q7063" t="str">
            <v>Y</v>
          </cell>
          <cell r="W7063" t="str">
            <v>Yellow-legged Flycatcher (5)</v>
          </cell>
        </row>
        <row r="7064">
          <cell r="C7064" t="str">
            <v>Olive Flyrobin</v>
          </cell>
          <cell r="D7064" t="str">
            <v>Microeca flavovirescens</v>
          </cell>
          <cell r="E7064" t="str">
            <v>Gray, 1858</v>
          </cell>
          <cell r="F7064" t="str">
            <v>R</v>
          </cell>
          <cell r="G7064" t="str">
            <v>LC</v>
          </cell>
          <cell r="Q7064" t="str">
            <v>Y</v>
          </cell>
        </row>
        <row r="7065">
          <cell r="C7065" t="str">
            <v>Canary Flyrobin</v>
          </cell>
          <cell r="D7065" t="str">
            <v>Microeca papuana</v>
          </cell>
          <cell r="E7065" t="str">
            <v>Meyer, 1875</v>
          </cell>
          <cell r="F7065" t="str">
            <v>R</v>
          </cell>
          <cell r="G7065" t="str">
            <v>LC</v>
          </cell>
          <cell r="Q7065" t="str">
            <v>Y</v>
          </cell>
        </row>
        <row r="7066">
          <cell r="C7066" t="str">
            <v>Garnet Robin</v>
          </cell>
          <cell r="D7066" t="str">
            <v>Eugerygone rubra</v>
          </cell>
          <cell r="E7066" t="str">
            <v>(Sharpe, 1879)</v>
          </cell>
          <cell r="F7066" t="str">
            <v>R</v>
          </cell>
          <cell r="G7066" t="str">
            <v>LC</v>
          </cell>
          <cell r="Q7066" t="str">
            <v>Y</v>
          </cell>
        </row>
        <row r="7067">
          <cell r="C7067" t="str">
            <v>Alpine Robin</v>
          </cell>
          <cell r="D7067" t="str">
            <v>Petroica bivittata</v>
          </cell>
          <cell r="E7067" t="str">
            <v>De Vis, 1897</v>
          </cell>
          <cell r="F7067" t="str">
            <v>R</v>
          </cell>
          <cell r="G7067" t="str">
            <v>LC</v>
          </cell>
          <cell r="Q7067" t="str">
            <v>Y</v>
          </cell>
          <cell r="W7067" t="str">
            <v>Cloud-forest Robin (15)</v>
          </cell>
        </row>
        <row r="7068">
          <cell r="C7068" t="str">
            <v>Snow Mountain Robin</v>
          </cell>
          <cell r="D7068" t="str">
            <v>Petroica archboldi</v>
          </cell>
          <cell r="E7068" t="str">
            <v>Rand, 1940</v>
          </cell>
          <cell r="F7068" t="str">
            <v>R</v>
          </cell>
          <cell r="G7068" t="str">
            <v>DD</v>
          </cell>
          <cell r="Q7068" t="str">
            <v>Y</v>
          </cell>
          <cell r="W7068" t="str">
            <v>Snow Mountains Robin (15)</v>
          </cell>
        </row>
        <row r="7069">
          <cell r="C7069" t="str">
            <v>Scarlet Robin</v>
          </cell>
          <cell r="D7069" t="str">
            <v>Petroica multicolor</v>
          </cell>
          <cell r="E7069" t="str">
            <v>(Gmelin, 1789)</v>
          </cell>
          <cell r="F7069" t="str">
            <v>R</v>
          </cell>
          <cell r="G7069" t="str">
            <v>LC</v>
          </cell>
          <cell r="Q7069" t="str">
            <v>Y</v>
          </cell>
          <cell r="W7069" t="str">
            <v>Pacific Robin (15)</v>
          </cell>
          <cell r="X7069" t="str">
            <v>Petroica multicolor (Sibley and Monroe 1990, 1993; Christidis and Boles 1994) has been split into P. multicolor and P. boodang by Christidis and Boles (2008) but this treatment is not followed by the BirdLife Taxonomic Working Group because the authors follow one source, Schodde and Mason (1999) which provides inconclusive evidence that is not convincingly supported by del Hoyo et al. (2007) or Higgins et al. (2002).</v>
          </cell>
        </row>
        <row r="7070">
          <cell r="D7070" t="str">
            <v>Petroica boodang</v>
          </cell>
          <cell r="E7070" t="str">
            <v>(Lesson, 1838)</v>
          </cell>
          <cell r="F7070" t="str">
            <v>NR</v>
          </cell>
          <cell r="G7070" t="str">
            <v>NR</v>
          </cell>
          <cell r="L7070" t="str">
            <v>Y</v>
          </cell>
          <cell r="X7070" t="str">
            <v>Petroica multicolor (Sibley and Monroe 1990, 1993; Christidis and Boles 1994) has been split into P. multicolor and P. boodang by Christidis and Boles (2008) but this treatment is not followed by the BirdLife Taxonomic Working Group because the authors follow one source, Schodde and Mason (1999) which provides inconclusive evidence that is not convincingly supported by del Hoyo et al. (2007) or Higgins et al. (2002).</v>
          </cell>
        </row>
        <row r="7071">
          <cell r="D7071" t="str">
            <v>Petroica multicolor</v>
          </cell>
          <cell r="E7071" t="str">
            <v>(Gmelin, 1789)</v>
          </cell>
          <cell r="F7071" t="str">
            <v>NR</v>
          </cell>
          <cell r="G7071" t="str">
            <v>NR</v>
          </cell>
          <cell r="L7071" t="str">
            <v>Y</v>
          </cell>
          <cell r="X7071" t="str">
            <v>Petroica multicolor (Sibley and Monroe 1990, 1993; Christidis and Boles 1994) has been split into P. multicolor and P. boodang by Christidis and Boles (2008) but this treatment is not followed by the BirdLife Taxonomic Working Group because the authors follow one source, Schodde and Mason (1999) which provides inconclusive evidence that is not convincingly supported by del Hoyo et al. (2007) or Higgins et al. (2002).</v>
          </cell>
        </row>
        <row r="7072">
          <cell r="C7072" t="str">
            <v>Tomtit</v>
          </cell>
          <cell r="D7072" t="str">
            <v>Petroica macrocephala</v>
          </cell>
          <cell r="E7072" t="str">
            <v>(Gmelin, 1789)</v>
          </cell>
          <cell r="F7072" t="str">
            <v>R</v>
          </cell>
          <cell r="G7072" t="str">
            <v>LC</v>
          </cell>
          <cell r="Q7072" t="str">
            <v>Y</v>
          </cell>
          <cell r="S7072" t="str">
            <v>Y</v>
          </cell>
          <cell r="W7072" t="str">
            <v>New Zealand Tomtit (12)</v>
          </cell>
        </row>
        <row r="7073">
          <cell r="C7073" t="str">
            <v>Red-capped Robin</v>
          </cell>
          <cell r="D7073" t="str">
            <v>Petroica goodenovii</v>
          </cell>
          <cell r="E7073" t="str">
            <v>(Vigors &amp; Horsfield, 1827)</v>
          </cell>
          <cell r="F7073" t="str">
            <v>R</v>
          </cell>
          <cell r="G7073" t="str">
            <v>LC</v>
          </cell>
          <cell r="L7073" t="str">
            <v>Y</v>
          </cell>
          <cell r="Q7073" t="str">
            <v>Y</v>
          </cell>
        </row>
        <row r="7074">
          <cell r="C7074" t="str">
            <v>Flame Robin</v>
          </cell>
          <cell r="D7074" t="str">
            <v>Petroica phoenicea</v>
          </cell>
          <cell r="E7074" t="str">
            <v>Gould, 1837</v>
          </cell>
          <cell r="F7074" t="str">
            <v>R</v>
          </cell>
          <cell r="G7074" t="str">
            <v>NT</v>
          </cell>
          <cell r="L7074" t="str">
            <v>Y</v>
          </cell>
          <cell r="Q7074" t="str">
            <v>Y</v>
          </cell>
        </row>
        <row r="7075">
          <cell r="C7075" t="str">
            <v>Rose Robin</v>
          </cell>
          <cell r="D7075" t="str">
            <v>Petroica rosea</v>
          </cell>
          <cell r="E7075" t="str">
            <v>Gould, 1840</v>
          </cell>
          <cell r="F7075" t="str">
            <v>R</v>
          </cell>
          <cell r="G7075" t="str">
            <v>LC</v>
          </cell>
          <cell r="L7075" t="str">
            <v>Y</v>
          </cell>
          <cell r="Q7075" t="str">
            <v>Y</v>
          </cell>
        </row>
        <row r="7076">
          <cell r="C7076" t="str">
            <v>Pink Robin</v>
          </cell>
          <cell r="D7076" t="str">
            <v>Petroica rodinogaster</v>
          </cell>
          <cell r="E7076" t="str">
            <v>(Drapiez, 1819)</v>
          </cell>
          <cell r="F7076" t="str">
            <v>R</v>
          </cell>
          <cell r="G7076" t="str">
            <v>LC</v>
          </cell>
          <cell r="L7076" t="str">
            <v>Y</v>
          </cell>
          <cell r="Q7076" t="str">
            <v>Y</v>
          </cell>
        </row>
        <row r="7077">
          <cell r="C7077" t="str">
            <v>New Zealand Robin</v>
          </cell>
          <cell r="D7077" t="str">
            <v>Petroica australis</v>
          </cell>
          <cell r="E7077" t="str">
            <v>(Sparrman, 1788)</v>
          </cell>
          <cell r="F7077" t="str">
            <v>R</v>
          </cell>
          <cell r="G7077" t="str">
            <v>LC</v>
          </cell>
          <cell r="Q7077" t="str">
            <v>Y</v>
          </cell>
          <cell r="S7077" t="str">
            <v>Y</v>
          </cell>
        </row>
        <row r="7078">
          <cell r="C7078" t="str">
            <v>Black Robin</v>
          </cell>
          <cell r="D7078" t="str">
            <v>Petroica traversi</v>
          </cell>
          <cell r="E7078" t="str">
            <v>(Buller, 1872)</v>
          </cell>
          <cell r="F7078" t="str">
            <v>R</v>
          </cell>
          <cell r="G7078" t="str">
            <v>EN</v>
          </cell>
          <cell r="Q7078" t="str">
            <v>Y</v>
          </cell>
          <cell r="S7078" t="str">
            <v>Y</v>
          </cell>
          <cell r="W7078" t="str">
            <v>Chatham Islands Robin (10)</v>
          </cell>
        </row>
        <row r="7079">
          <cell r="C7079" t="str">
            <v>Northern Scrub-robin</v>
          </cell>
          <cell r="D7079" t="str">
            <v>Drymodes superciliaris</v>
          </cell>
          <cell r="E7079" t="str">
            <v>Gould, 1850</v>
          </cell>
          <cell r="F7079" t="str">
            <v>R</v>
          </cell>
          <cell r="G7079" t="str">
            <v>LC</v>
          </cell>
          <cell r="L7079" t="str">
            <v>Y</v>
          </cell>
          <cell r="Q7079" t="str">
            <v>Y</v>
          </cell>
          <cell r="W7079" t="str">
            <v>Northern Scrub Robin (15)</v>
          </cell>
        </row>
        <row r="7080">
          <cell r="C7080" t="str">
            <v>Southern Scrub-robin</v>
          </cell>
          <cell r="D7080" t="str">
            <v>Drymodes brunneopygia</v>
          </cell>
          <cell r="E7080" t="str">
            <v>Gould, 1840</v>
          </cell>
          <cell r="F7080" t="str">
            <v>R</v>
          </cell>
          <cell r="G7080" t="str">
            <v>LC</v>
          </cell>
          <cell r="L7080" t="str">
            <v>Y</v>
          </cell>
          <cell r="Q7080" t="str">
            <v>Y</v>
          </cell>
          <cell r="W7080" t="str">
            <v>Southern Scrub Robin (15)</v>
          </cell>
        </row>
        <row r="7081">
          <cell r="C7081" t="str">
            <v>Greater Ground-robin</v>
          </cell>
          <cell r="D7081" t="str">
            <v>Amalocichla sclateriana</v>
          </cell>
          <cell r="E7081" t="str">
            <v>De Vis, 1892</v>
          </cell>
          <cell r="F7081" t="str">
            <v>R</v>
          </cell>
          <cell r="G7081" t="str">
            <v>LC</v>
          </cell>
          <cell r="Q7081" t="str">
            <v>Y</v>
          </cell>
          <cell r="W7081" t="str">
            <v>Greater Ground Robin (15)</v>
          </cell>
        </row>
        <row r="7082">
          <cell r="C7082" t="str">
            <v>Lesser Ground-robin</v>
          </cell>
          <cell r="D7082" t="str">
            <v>Amalocichla incerta</v>
          </cell>
          <cell r="E7082" t="str">
            <v>(Salvadori, 1875)</v>
          </cell>
          <cell r="F7082" t="str">
            <v>R</v>
          </cell>
          <cell r="G7082" t="str">
            <v>LC</v>
          </cell>
          <cell r="Q7082" t="str">
            <v>Y</v>
          </cell>
          <cell r="W7082" t="str">
            <v>Lesser Ground Robin (15)</v>
          </cell>
        </row>
        <row r="7083">
          <cell r="C7083" t="str">
            <v>White-necked Picathartes</v>
          </cell>
          <cell r="D7083" t="str">
            <v>Picathartes gymnocephalus</v>
          </cell>
          <cell r="E7083" t="str">
            <v>(Temminck, 1825)</v>
          </cell>
          <cell r="F7083" t="str">
            <v>R</v>
          </cell>
          <cell r="G7083" t="str">
            <v>VU</v>
          </cell>
          <cell r="N7083" t="str">
            <v>Y</v>
          </cell>
          <cell r="Q7083" t="str">
            <v>Y</v>
          </cell>
          <cell r="W7083" t="str">
            <v>White-necked Rockfowl (10)</v>
          </cell>
        </row>
        <row r="7084">
          <cell r="C7084" t="str">
            <v>Grey-necked Picathartes</v>
          </cell>
          <cell r="D7084" t="str">
            <v>Picathartes oreas</v>
          </cell>
          <cell r="E7084" t="str">
            <v>Reichenow, 1899</v>
          </cell>
          <cell r="F7084" t="str">
            <v>R</v>
          </cell>
          <cell r="G7084" t="str">
            <v>VU</v>
          </cell>
          <cell r="N7084" t="str">
            <v>Y</v>
          </cell>
          <cell r="Q7084" t="str">
            <v>Y</v>
          </cell>
          <cell r="W7084" t="str">
            <v>Grey-necked Rockfowl (10)</v>
          </cell>
        </row>
        <row r="7085">
          <cell r="C7085" t="str">
            <v>Bohemian Waxwing</v>
          </cell>
          <cell r="D7085" t="str">
            <v>Bombycilla garrulus</v>
          </cell>
          <cell r="E7085" t="str">
            <v>(Linnaeus, 1758)</v>
          </cell>
          <cell r="F7085" t="str">
            <v>R</v>
          </cell>
          <cell r="G7085" t="str">
            <v>LC</v>
          </cell>
          <cell r="H7085" t="str">
            <v>Y</v>
          </cell>
          <cell r="I7085" t="str">
            <v>Y</v>
          </cell>
          <cell r="M7085" t="str">
            <v>Y</v>
          </cell>
          <cell r="Q7085" t="str">
            <v>Y</v>
          </cell>
          <cell r="W7085" t="str">
            <v>Waxwing (6)</v>
          </cell>
        </row>
        <row r="7086">
          <cell r="C7086" t="str">
            <v>Japanese Waxwing</v>
          </cell>
          <cell r="D7086" t="str">
            <v>Bombycilla japonica</v>
          </cell>
          <cell r="E7086" t="str">
            <v>(Siebold, 1824)</v>
          </cell>
          <cell r="F7086" t="str">
            <v>R</v>
          </cell>
          <cell r="G7086" t="str">
            <v>NT</v>
          </cell>
          <cell r="Q7086" t="str">
            <v>Y</v>
          </cell>
        </row>
        <row r="7087">
          <cell r="C7087" t="str">
            <v>Cedar Waxwing</v>
          </cell>
          <cell r="D7087" t="str">
            <v>Bombycilla cedrorum</v>
          </cell>
          <cell r="E7087" t="str">
            <v>Vieillot, 1808</v>
          </cell>
          <cell r="F7087" t="str">
            <v>R</v>
          </cell>
          <cell r="G7087" t="str">
            <v>LC</v>
          </cell>
          <cell r="H7087" t="str">
            <v>Y</v>
          </cell>
          <cell r="I7087" t="str">
            <v>Y</v>
          </cell>
          <cell r="P7087" t="str">
            <v>Y</v>
          </cell>
          <cell r="Q7087" t="str">
            <v>Y</v>
          </cell>
          <cell r="R7087" t="str">
            <v>Y</v>
          </cell>
        </row>
        <row r="7088">
          <cell r="C7088" t="str">
            <v>Black-and-yellow Silky-flycatcher</v>
          </cell>
          <cell r="D7088" t="str">
            <v>Phainoptila melanoxantha</v>
          </cell>
          <cell r="E7088" t="str">
            <v>Salvin, 1877</v>
          </cell>
          <cell r="F7088" t="str">
            <v>R</v>
          </cell>
          <cell r="G7088" t="str">
            <v>LC</v>
          </cell>
          <cell r="I7088" t="str">
            <v>Y</v>
          </cell>
          <cell r="Q7088" t="str">
            <v>Y</v>
          </cell>
          <cell r="R7088" t="str">
            <v>Y</v>
          </cell>
          <cell r="W7088" t="str">
            <v>Black-and-yellow Phainoptila (15)</v>
          </cell>
        </row>
        <row r="7089">
          <cell r="C7089" t="str">
            <v>Grey Silky-flycatcher</v>
          </cell>
          <cell r="D7089" t="str">
            <v>Ptilogonys cinereus</v>
          </cell>
          <cell r="E7089" t="str">
            <v>Swainsn, 1827</v>
          </cell>
          <cell r="F7089" t="str">
            <v>R</v>
          </cell>
          <cell r="G7089" t="str">
            <v>LC</v>
          </cell>
          <cell r="I7089" t="str">
            <v>Y</v>
          </cell>
          <cell r="Q7089" t="str">
            <v>Y</v>
          </cell>
          <cell r="R7089" t="str">
            <v>Y</v>
          </cell>
          <cell r="W7089" t="str">
            <v>Gray Silky-flycatcher (2)</v>
          </cell>
        </row>
        <row r="7090">
          <cell r="C7090" t="str">
            <v>Long-tailed Silky-flycatcher</v>
          </cell>
          <cell r="D7090" t="str">
            <v>Ptilogonys caudatus</v>
          </cell>
          <cell r="E7090" t="str">
            <v>Cabanis, 1861</v>
          </cell>
          <cell r="F7090" t="str">
            <v>R</v>
          </cell>
          <cell r="G7090" t="str">
            <v>LC</v>
          </cell>
          <cell r="I7090" t="str">
            <v>Y</v>
          </cell>
          <cell r="Q7090" t="str">
            <v>Y</v>
          </cell>
          <cell r="R7090" t="str">
            <v>Y</v>
          </cell>
        </row>
        <row r="7091">
          <cell r="C7091" t="str">
            <v>Phainopepla</v>
          </cell>
          <cell r="D7091" t="str">
            <v>Phainopepla nitens</v>
          </cell>
          <cell r="E7091" t="str">
            <v>(Swainson, 1838)</v>
          </cell>
          <cell r="F7091" t="str">
            <v>R</v>
          </cell>
          <cell r="G7091" t="str">
            <v>LC</v>
          </cell>
          <cell r="I7091" t="str">
            <v>Y</v>
          </cell>
          <cell r="Q7091" t="str">
            <v>Y</v>
          </cell>
          <cell r="R7091" t="str">
            <v>Y</v>
          </cell>
        </row>
        <row r="7092">
          <cell r="C7092" t="str">
            <v>Grey Hypocolius</v>
          </cell>
          <cell r="D7092" t="str">
            <v>Hypocolius ampelinus</v>
          </cell>
          <cell r="E7092" t="str">
            <v>Bonaparte, 1850</v>
          </cell>
          <cell r="F7092" t="str">
            <v>R</v>
          </cell>
          <cell r="G7092" t="str">
            <v>LC</v>
          </cell>
          <cell r="H7092" t="str">
            <v>Y</v>
          </cell>
          <cell r="M7092" t="str">
            <v>Y</v>
          </cell>
          <cell r="N7092" t="str">
            <v>Y</v>
          </cell>
          <cell r="Q7092" t="str">
            <v>Y</v>
          </cell>
          <cell r="W7092" t="str">
            <v>Hypocolius (7); Hypocolius (15)</v>
          </cell>
        </row>
        <row r="7093">
          <cell r="C7093" t="str">
            <v>Kauai Oo</v>
          </cell>
          <cell r="D7093" t="str">
            <v>Moho braccatus</v>
          </cell>
          <cell r="E7093" t="str">
            <v>(Cassin, 1855)</v>
          </cell>
          <cell r="F7093" t="str">
            <v>R</v>
          </cell>
          <cell r="G7093" t="str">
            <v>EX</v>
          </cell>
          <cell r="I7093" t="str">
            <v>Y</v>
          </cell>
          <cell r="K7093" t="str">
            <v>Y</v>
          </cell>
          <cell r="Q7093" t="str">
            <v>Y</v>
          </cell>
          <cell r="W7093" t="str">
            <v>Kaua'i 'O'o (4); Kaua'i 'O'o (14)</v>
          </cell>
          <cell r="X7093" t="str">
            <v>The genera Chaetoptila and Moho were formerly placed in Meliphagidae but have been moved to a newly-created family Mohoidae following AOU (2009).</v>
          </cell>
        </row>
        <row r="7094">
          <cell r="C7094" t="str">
            <v>Oahu Oo</v>
          </cell>
          <cell r="D7094" t="str">
            <v>Moho apicalis</v>
          </cell>
          <cell r="E7094" t="str">
            <v>Gould, 1860</v>
          </cell>
          <cell r="F7094" t="str">
            <v>R</v>
          </cell>
          <cell r="G7094" t="str">
            <v>EX</v>
          </cell>
          <cell r="I7094" t="str">
            <v>Y</v>
          </cell>
          <cell r="K7094" t="str">
            <v>Y</v>
          </cell>
          <cell r="Q7094" t="str">
            <v>Y</v>
          </cell>
          <cell r="W7094" t="str">
            <v>O'ahu 'O'o (4); O'ahu 'O'o (14)</v>
          </cell>
          <cell r="X7094" t="str">
            <v>The genera Chaetoptila and Moho were formerly placed in Meliphagidae but have been moved to a newly-created family Mohoidae following AOU (2009).</v>
          </cell>
        </row>
        <row r="7095">
          <cell r="C7095" t="str">
            <v>Bishop's Oo</v>
          </cell>
          <cell r="D7095" t="str">
            <v>Moho bishopi</v>
          </cell>
          <cell r="E7095" t="str">
            <v>(Rothschild, 1893)</v>
          </cell>
          <cell r="F7095" t="str">
            <v>R</v>
          </cell>
          <cell r="G7095" t="str">
            <v>EX</v>
          </cell>
          <cell r="I7095" t="str">
            <v>Y</v>
          </cell>
          <cell r="K7095" t="str">
            <v>Y</v>
          </cell>
          <cell r="Q7095" t="str">
            <v>Y</v>
          </cell>
          <cell r="W7095" t="str">
            <v>Bishop's 'O'o (4); Bishop's 'O'o (14)</v>
          </cell>
          <cell r="X7095" t="str">
            <v>The genera Chaetoptila and Moho were formerly placed in Meliphagidae but have been moved to a newly-created family Mohoidae following AOU (2009).</v>
          </cell>
        </row>
        <row r="7096">
          <cell r="C7096" t="str">
            <v>Hawaii Oo</v>
          </cell>
          <cell r="D7096" t="str">
            <v>Moho nobilis</v>
          </cell>
          <cell r="E7096" t="str">
            <v>(Merrem, 1786)</v>
          </cell>
          <cell r="F7096" t="str">
            <v>R</v>
          </cell>
          <cell r="G7096" t="str">
            <v>EX</v>
          </cell>
          <cell r="I7096" t="str">
            <v>Y</v>
          </cell>
          <cell r="K7096" t="str">
            <v>Y</v>
          </cell>
          <cell r="Q7096" t="str">
            <v>Y</v>
          </cell>
          <cell r="W7096" t="str">
            <v>Hawai'i 'O'o (4); Hawai'i 'O'o (14)</v>
          </cell>
          <cell r="X7096" t="str">
            <v>The genera Chaetoptila and Moho were formerly placed in Meliphagidae but have been moved to a newly-created family Mohoidae following AOU (2009).</v>
          </cell>
        </row>
        <row r="7097">
          <cell r="C7097" t="str">
            <v>Kioea</v>
          </cell>
          <cell r="D7097" t="str">
            <v>Chaetoptila angustipluma</v>
          </cell>
          <cell r="E7097" t="str">
            <v>(Peale, 1848)</v>
          </cell>
          <cell r="F7097" t="str">
            <v>R</v>
          </cell>
          <cell r="G7097" t="str">
            <v>EX</v>
          </cell>
          <cell r="I7097" t="str">
            <v>Y</v>
          </cell>
          <cell r="K7097" t="str">
            <v>Y</v>
          </cell>
          <cell r="Q7097" t="str">
            <v>Y</v>
          </cell>
          <cell r="X7097" t="str">
            <v>The genera Chaetoptila and Moho were formerly placed in Meliphagidae but have been moved to a newly-created family Mohoidae following AOU (2009).</v>
          </cell>
        </row>
        <row r="7098">
          <cell r="C7098" t="str">
            <v>Palmchat</v>
          </cell>
          <cell r="D7098" t="str">
            <v>Dulus dominicus</v>
          </cell>
          <cell r="E7098" t="str">
            <v>(Linnaeus, 1766)</v>
          </cell>
          <cell r="F7098" t="str">
            <v>R</v>
          </cell>
          <cell r="G7098" t="str">
            <v>LC</v>
          </cell>
          <cell r="I7098" t="str">
            <v>Y</v>
          </cell>
          <cell r="Q7098" t="str">
            <v>Y</v>
          </cell>
          <cell r="R7098" t="str">
            <v>Y</v>
          </cell>
        </row>
        <row r="7099">
          <cell r="C7099" t="str">
            <v>Great Tit</v>
          </cell>
          <cell r="D7099" t="str">
            <v>Parus major</v>
          </cell>
          <cell r="E7099" t="str">
            <v>Linnaeus, 1758</v>
          </cell>
          <cell r="F7099" t="str">
            <v>R</v>
          </cell>
          <cell r="G7099" t="str">
            <v>LC</v>
          </cell>
          <cell r="T7099" t="str">
            <v>Y</v>
          </cell>
          <cell r="U7099" t="str">
            <v>BirdLife Taxonomic Working Group</v>
          </cell>
          <cell r="X7099" t="str">
            <v>Parus major (Sibley and Monroe 1990, 1993) was split by Päckert et al. (2005) into P. major, P. minor and P. cinereus who also transferred P. bokharensis (Sibley and Monroe 1990, 1993) into P. major. The BirdLife Taxonomic Working Group supports the authors treatment of bokharensis because morphological, vocal and genetic differences are small, but the treatment of minor and cinereus as species is not followed owing to the authors own reservations about recognising cinereus as distinct from minor because of the minor morphological, vocal and genetic differences and due to uncertainty over taxonomic relationships in the westernmost Himalayan region which allows the possibility that major and bokharensis are connected to cinereus and cinereus to minor. Owing to this uncertainty it is not felt there is sufficient evidence to treat any of these taxa as distinct from major at the species level.</v>
          </cell>
        </row>
        <row r="7100">
          <cell r="D7100" t="str">
            <v>Parus palustris</v>
          </cell>
          <cell r="E7100" t="str">
            <v>Linnaeus, 1758</v>
          </cell>
          <cell r="F7100" t="str">
            <v>NR</v>
          </cell>
          <cell r="G7100" t="str">
            <v>NR</v>
          </cell>
          <cell r="H7100" t="str">
            <v>Y</v>
          </cell>
          <cell r="M7100" t="str">
            <v>Y</v>
          </cell>
          <cell r="Q7100" t="str">
            <v>Y</v>
          </cell>
          <cell r="X7100" t="str">
            <v>Parus palustris (Sibley and Monroe 1990, 1993) has been split into P. palustris and P. hypermelaenus following Eck and Martens (2006) owing to apparent morphological, vocal, genetic and ecological differences between the two taxa. Further confirmation of the vocal and ecological separation between these taxa is desirable.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01">
          <cell r="C7101" t="str">
            <v>Marsh Tit</v>
          </cell>
          <cell r="D7101" t="str">
            <v>Parus palustris</v>
          </cell>
          <cell r="E7101" t="str">
            <v>Linnaeus, 1758</v>
          </cell>
          <cell r="F7101" t="str">
            <v>R</v>
          </cell>
          <cell r="G7101" t="str">
            <v>LC</v>
          </cell>
          <cell r="T7101" t="str">
            <v>Y</v>
          </cell>
          <cell r="U7101" t="str">
            <v>Eck and Martens (2006)</v>
          </cell>
          <cell r="X7101" t="str">
            <v>Parus palustris (Sibley and Monroe 1990, 1993) has been split into P. palustris and P. hypermelaenus following Eck and Martens (2006) owing to apparent morphological, vocal, genetic and ecological differences between the two taxa. Further confirmation of the vocal and ecological separation between these taxa is desirable.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02">
          <cell r="C7102" t="str">
            <v>Black-bibbed Tit</v>
          </cell>
          <cell r="D7102" t="str">
            <v>Parus hypermelaenus</v>
          </cell>
          <cell r="E7102" t="str">
            <v>(Berezowski &amp; Bianchi, 1891)</v>
          </cell>
          <cell r="F7102" t="str">
            <v>R</v>
          </cell>
          <cell r="G7102" t="str">
            <v>LC</v>
          </cell>
          <cell r="T7102" t="str">
            <v>Y</v>
          </cell>
          <cell r="U7102" t="str">
            <v>Eck and Martens (2006)</v>
          </cell>
          <cell r="X7102" t="str">
            <v>Parus palustris (Sibley and Monroe 1990, 1993) has been split into P. palustris and P. hypermelaenus following Eck and Martens (2006) owing to apparent morphological, vocal, genetic and ecological differences between the two taxa. Further confirmation of the vocal and ecological separation between these taxa is desirable.</v>
          </cell>
        </row>
        <row r="7103">
          <cell r="C7103" t="str">
            <v>Sombre Tit</v>
          </cell>
          <cell r="D7103" t="str">
            <v>Parus lugubris</v>
          </cell>
          <cell r="E7103" t="str">
            <v>Temminck, 1820</v>
          </cell>
          <cell r="F7103" t="str">
            <v>R</v>
          </cell>
          <cell r="G7103" t="str">
            <v>LC</v>
          </cell>
          <cell r="H7103" t="str">
            <v>Y</v>
          </cell>
          <cell r="M7103" t="str">
            <v>Y</v>
          </cell>
          <cell r="Q7103" t="str">
            <v>Y</v>
          </cell>
          <cell r="X7103"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04">
          <cell r="C7104" t="str">
            <v>Willow Tit</v>
          </cell>
          <cell r="D7104" t="str">
            <v>Parus montanus</v>
          </cell>
          <cell r="E7104" t="str">
            <v>Conrad von Baldenstein, 1827</v>
          </cell>
          <cell r="F7104" t="str">
            <v>R</v>
          </cell>
          <cell r="G7104" t="str">
            <v>LC</v>
          </cell>
          <cell r="H7104" t="str">
            <v>Y</v>
          </cell>
          <cell r="M7104" t="str">
            <v>Y</v>
          </cell>
          <cell r="Q7104" t="str">
            <v>Y</v>
          </cell>
          <cell r="X7104" t="str">
            <v>Parus montanus (Sibley and Monroe 1990, 1993) was split by Eck and Martens (2006) into P. montanus and P. weigoldicus based on morphological and vocal evidence, but this treatment is not followed by the BirdLife Taxonomic Working Group owing to considerable overlap in morphological characters between weigoldicus and parapatric P. m. affinis and because the song-type of weigoldicus is part of the montanus repertoire.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05">
          <cell r="D7105" t="str">
            <v>Parus weigoldicus</v>
          </cell>
          <cell r="E7105" t="str">
            <v>O. Kleinschmidt, 1921</v>
          </cell>
          <cell r="F7105" t="str">
            <v>NR</v>
          </cell>
          <cell r="G7105" t="str">
            <v>NR</v>
          </cell>
          <cell r="T7105" t="str">
            <v>Y</v>
          </cell>
          <cell r="U7105" t="str">
            <v>Eck and Martens (2006)</v>
          </cell>
          <cell r="X7105" t="str">
            <v>Parus montanus (Sibley and Monroe 1990, 1993) was split by Eck and Martens (2006) into P. montanus and P. weigoldicus based on morphological and vocal evidence, but this treatment is not followed by the BirdLife Taxonomic Working Group owing to considerable overlap in morphological characters between weigoldicus and parapatric P. m. affinis and because the song-type of weigoldicus is part of the montanus repertoire.</v>
          </cell>
        </row>
        <row r="7106">
          <cell r="C7106" t="str">
            <v>Carolina Chickadee</v>
          </cell>
          <cell r="D7106" t="str">
            <v>Parus carolinensis</v>
          </cell>
          <cell r="E7106" t="str">
            <v>Audubon, 1834</v>
          </cell>
          <cell r="F7106" t="str">
            <v>R</v>
          </cell>
          <cell r="G7106" t="str">
            <v>LC</v>
          </cell>
          <cell r="I7106" t="str">
            <v>Y</v>
          </cell>
          <cell r="Q7106" t="str">
            <v>Y</v>
          </cell>
          <cell r="V7106" t="str">
            <v>Poecile carolinensis (2)</v>
          </cell>
          <cell r="X7106" t="str">
            <v>All Parus species (Sibley and Monroe 1990, 1993) are retained in the genus Parus contra AOU who place all North American Parus species in the genus Poecile including the holarctic P. cinctus.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07">
          <cell r="C7107" t="str">
            <v>Black-capped Chickadee</v>
          </cell>
          <cell r="D7107" t="str">
            <v>Parus atricapillus</v>
          </cell>
          <cell r="E7107" t="str">
            <v>Linnaeus, 1766</v>
          </cell>
          <cell r="F7107" t="str">
            <v>R</v>
          </cell>
          <cell r="G7107" t="str">
            <v>LC</v>
          </cell>
          <cell r="I7107" t="str">
            <v>Y</v>
          </cell>
          <cell r="Q7107" t="str">
            <v>Y</v>
          </cell>
          <cell r="V7107" t="str">
            <v>Poecile atricapillus (2)</v>
          </cell>
          <cell r="X7107"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08">
          <cell r="C7108" t="str">
            <v>Mountain Chickadee</v>
          </cell>
          <cell r="D7108" t="str">
            <v>Parus gambeli</v>
          </cell>
          <cell r="E7108" t="str">
            <v>Ridgway, 1886</v>
          </cell>
          <cell r="F7108" t="str">
            <v>R</v>
          </cell>
          <cell r="G7108" t="str">
            <v>LC</v>
          </cell>
          <cell r="I7108" t="str">
            <v>Y</v>
          </cell>
          <cell r="Q7108" t="str">
            <v>Y</v>
          </cell>
          <cell r="R7108" t="str">
            <v>Y</v>
          </cell>
          <cell r="V7108" t="str">
            <v>Poecile gambeli (2)</v>
          </cell>
          <cell r="X7108" t="str">
            <v>All Parus species (Sibley and Monroe 1990, 1993) are retained in the genus Parus contra AOU who place all North American Parus species in the genus Poecile including the holarctic P. cinctus.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09">
          <cell r="C7109" t="str">
            <v>Mexican Chickadee</v>
          </cell>
          <cell r="D7109" t="str">
            <v>Parus sclateri</v>
          </cell>
          <cell r="E7109" t="str">
            <v>Kleinschmidt, 1897</v>
          </cell>
          <cell r="F7109" t="str">
            <v>R</v>
          </cell>
          <cell r="G7109" t="str">
            <v>LC</v>
          </cell>
          <cell r="I7109" t="str">
            <v>Y</v>
          </cell>
          <cell r="Q7109" t="str">
            <v>Y</v>
          </cell>
          <cell r="R7109" t="str">
            <v>Y</v>
          </cell>
          <cell r="V7109" t="str">
            <v>Poecile sclateri (2)</v>
          </cell>
          <cell r="X7109" t="str">
            <v>All Parus species (Sibley and Monroe 1990, 1993) are retained in the genus Parus contra AOU who place all North American Parus species in the genus Poecile including the holarctic P. cinctus.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10">
          <cell r="C7110" t="str">
            <v>White-browed Tit</v>
          </cell>
          <cell r="D7110" t="str">
            <v>Parus superciliosus</v>
          </cell>
          <cell r="E7110" t="str">
            <v>(Przewalski, 1876)</v>
          </cell>
          <cell r="F7110" t="str">
            <v>R</v>
          </cell>
          <cell r="G7110" t="str">
            <v>LC</v>
          </cell>
          <cell r="Q7110" t="str">
            <v>Y</v>
          </cell>
          <cell r="X7110"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11">
          <cell r="C7111" t="str">
            <v>Rusty-breasted Tit</v>
          </cell>
          <cell r="D7111" t="str">
            <v>Parus davidi</v>
          </cell>
          <cell r="E7111" t="str">
            <v>(Berezowski &amp; Bianchi, 1891)</v>
          </cell>
          <cell r="F7111" t="str">
            <v>R</v>
          </cell>
          <cell r="G7111" t="str">
            <v>LC</v>
          </cell>
          <cell r="Q7111" t="str">
            <v>Y</v>
          </cell>
          <cell r="X711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12">
          <cell r="C7112" t="str">
            <v>Siberian Tit</v>
          </cell>
          <cell r="D7112" t="str">
            <v>Parus cinctus</v>
          </cell>
          <cell r="E7112" t="str">
            <v>Boddaert, 1783</v>
          </cell>
          <cell r="F7112" t="str">
            <v>R</v>
          </cell>
          <cell r="G7112" t="str">
            <v>LC</v>
          </cell>
          <cell r="H7112" t="str">
            <v>Y</v>
          </cell>
          <cell r="I7112" t="str">
            <v>Y</v>
          </cell>
          <cell r="M7112" t="str">
            <v>Y</v>
          </cell>
          <cell r="Q7112" t="str">
            <v>Y</v>
          </cell>
          <cell r="V7112" t="str">
            <v>Poecile cincta (2)</v>
          </cell>
          <cell r="W7112" t="str">
            <v>Gray-headed Chickadee (2)</v>
          </cell>
          <cell r="X7112" t="str">
            <v>All Parus species (Sibley and Monroe 1990, 1993) are retained in the genus Parus contra AOU who place all North American Parus species in the genus Poecile including the holarctic P. cinctus.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13">
          <cell r="C7113" t="str">
            <v>Boreal Chickadee</v>
          </cell>
          <cell r="D7113" t="str">
            <v>Parus hudsonicus</v>
          </cell>
          <cell r="E7113" t="str">
            <v>Forster, 1772</v>
          </cell>
          <cell r="F7113" t="str">
            <v>R</v>
          </cell>
          <cell r="G7113" t="str">
            <v>LC</v>
          </cell>
          <cell r="I7113" t="str">
            <v>Y</v>
          </cell>
          <cell r="Q7113" t="str">
            <v>Y</v>
          </cell>
          <cell r="V7113" t="str">
            <v>Poecile hudsonica (2)</v>
          </cell>
          <cell r="X7113" t="str">
            <v>All Parus species (Sibley and Monroe 1990, 1993) are retained in the genus Parus contra AOU who place all North American Parus species in the genus Poecile including the holarctic P. cinctus.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14">
          <cell r="C7114" t="str">
            <v>Chestnut-backed Chickadee</v>
          </cell>
          <cell r="D7114" t="str">
            <v>Parus rufescens</v>
          </cell>
          <cell r="E7114" t="str">
            <v>Townsend, 1837</v>
          </cell>
          <cell r="F7114" t="str">
            <v>R</v>
          </cell>
          <cell r="G7114" t="str">
            <v>LC</v>
          </cell>
          <cell r="I7114" t="str">
            <v>Y</v>
          </cell>
          <cell r="Q7114" t="str">
            <v>Y</v>
          </cell>
          <cell r="V7114" t="str">
            <v>Poecile rufescens (2)</v>
          </cell>
          <cell r="X7114" t="str">
            <v>All Parus species (Sibley and Monroe 1990, 1993) are retained in the genus Parus contra AOU who place all North American Parus species in the genus Poecile including the holarctic P. cinctus.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15">
          <cell r="C7115" t="str">
            <v>Dark-grey Tit</v>
          </cell>
          <cell r="D7115" t="str">
            <v>Parus rufonuchalis</v>
          </cell>
          <cell r="E7115" t="str">
            <v>Blyth, 1849</v>
          </cell>
          <cell r="F7115" t="str">
            <v>R</v>
          </cell>
          <cell r="G7115" t="str">
            <v>LC</v>
          </cell>
          <cell r="Q7115" t="str">
            <v>Y</v>
          </cell>
          <cell r="X7115"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16">
          <cell r="C7116" t="str">
            <v>Rufous-vented Tit</v>
          </cell>
          <cell r="D7116" t="str">
            <v>Parus rubidiventris</v>
          </cell>
          <cell r="E7116" t="str">
            <v>Blyth, 1847</v>
          </cell>
          <cell r="F7116" t="str">
            <v>R</v>
          </cell>
          <cell r="G7116" t="str">
            <v>LC</v>
          </cell>
          <cell r="Q7116" t="str">
            <v>Y</v>
          </cell>
          <cell r="X7116"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17">
          <cell r="D7117" t="str">
            <v>Parus melanolophus</v>
          </cell>
          <cell r="E7117" t="str">
            <v>Vigors, 1831</v>
          </cell>
          <cell r="F7117" t="str">
            <v>NR</v>
          </cell>
          <cell r="G7117" t="str">
            <v>NR</v>
          </cell>
          <cell r="Q7117" t="str">
            <v>Y</v>
          </cell>
          <cell r="X7117" t="str">
            <v>Parus ater (Sibley and Monroe 1990, 1993) and P. melanolophus (Sibley and Monroe 1990, 1993) have been lumped following Eck and Martens (2006) because they interbreed with and share morphological features with intergrade subspecies P. a. martensi.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18">
          <cell r="D7118" t="str">
            <v>Parus ater</v>
          </cell>
          <cell r="E7118" t="str">
            <v>Linnaeus, 1758</v>
          </cell>
          <cell r="F7118" t="str">
            <v>NR</v>
          </cell>
          <cell r="G7118" t="str">
            <v>NR</v>
          </cell>
          <cell r="H7118" t="str">
            <v>Y</v>
          </cell>
          <cell r="M7118" t="str">
            <v>Y</v>
          </cell>
          <cell r="Q7118" t="str">
            <v>Y</v>
          </cell>
          <cell r="X7118" t="str">
            <v>Parus ater (Sibley and Monroe 1990, 1993) and P. melanolophus (Sibley and Monroe 1990, 1993) have been lumped following Eck and Martens (2006) because they interbreed with and share morphological features with intergrade subspecies P. a. martensi.</v>
          </cell>
        </row>
        <row r="7119">
          <cell r="C7119" t="str">
            <v>Coal Tit</v>
          </cell>
          <cell r="D7119" t="str">
            <v>Parus ater</v>
          </cell>
          <cell r="E7119" t="str">
            <v>Linnaeus, 1758</v>
          </cell>
          <cell r="F7119" t="str">
            <v>R</v>
          </cell>
          <cell r="G7119" t="str">
            <v>LC</v>
          </cell>
          <cell r="T7119" t="str">
            <v>Y</v>
          </cell>
          <cell r="U7119" t="str">
            <v>Eck and Martens (2006)</v>
          </cell>
          <cell r="X7119" t="str">
            <v>Parus ater (Sibley and Monroe 1990, 1993) and P. melanolophus (Sibley and Monroe 1990, 1993) have been lumped following Eck and Martens (2006) because they interbreed with and share morphological features with intergrade subspecies P. a. martensi.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20">
          <cell r="C7120" t="str">
            <v>Yellow-bellied Tit</v>
          </cell>
          <cell r="D7120" t="str">
            <v>Parus venustulus</v>
          </cell>
          <cell r="E7120" t="str">
            <v>Swinhoe, 1870</v>
          </cell>
          <cell r="F7120" t="str">
            <v>R</v>
          </cell>
          <cell r="G7120" t="str">
            <v>LC</v>
          </cell>
          <cell r="Q7120" t="str">
            <v>Y</v>
          </cell>
          <cell r="X7120"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21">
          <cell r="C7121" t="str">
            <v>Elegant Tit</v>
          </cell>
          <cell r="D7121" t="str">
            <v>Parus elegans</v>
          </cell>
          <cell r="E7121" t="str">
            <v>Lesson, 1831</v>
          </cell>
          <cell r="F7121" t="str">
            <v>R</v>
          </cell>
          <cell r="G7121" t="str">
            <v>LC</v>
          </cell>
          <cell r="Q7121" t="str">
            <v>Y</v>
          </cell>
          <cell r="X712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22">
          <cell r="C7122" t="str">
            <v>Palawan Tit</v>
          </cell>
          <cell r="D7122" t="str">
            <v>Parus amabilis</v>
          </cell>
          <cell r="E7122" t="str">
            <v>Sharpe, 1877</v>
          </cell>
          <cell r="F7122" t="str">
            <v>R</v>
          </cell>
          <cell r="G7122" t="str">
            <v>NT</v>
          </cell>
          <cell r="Q7122" t="str">
            <v>Y</v>
          </cell>
          <cell r="X7122"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23">
          <cell r="C7123" t="str">
            <v>Crested Tit</v>
          </cell>
          <cell r="D7123" t="str">
            <v>Parus cristatus</v>
          </cell>
          <cell r="E7123" t="str">
            <v>Linnaeus, 1758</v>
          </cell>
          <cell r="F7123" t="str">
            <v>R</v>
          </cell>
          <cell r="G7123" t="str">
            <v>LC</v>
          </cell>
          <cell r="H7123" t="str">
            <v>Y</v>
          </cell>
          <cell r="M7123" t="str">
            <v>Y</v>
          </cell>
          <cell r="Q7123" t="str">
            <v>Y</v>
          </cell>
          <cell r="X7123"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24">
          <cell r="C7124" t="str">
            <v>Grey-crested Tit</v>
          </cell>
          <cell r="D7124" t="str">
            <v>Parus dichrous</v>
          </cell>
          <cell r="E7124" t="str">
            <v>Blyth, 1844</v>
          </cell>
          <cell r="F7124" t="str">
            <v>R</v>
          </cell>
          <cell r="G7124" t="str">
            <v>LC</v>
          </cell>
          <cell r="Q7124" t="str">
            <v>Y</v>
          </cell>
          <cell r="X7124"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25">
          <cell r="D7125" t="str">
            <v>Parus guineensis</v>
          </cell>
          <cell r="E7125" t="str">
            <v>Shelley, 1900</v>
          </cell>
          <cell r="F7125" t="str">
            <v>NR</v>
          </cell>
          <cell r="G7125" t="str">
            <v>NR</v>
          </cell>
          <cell r="Q7125" t="str">
            <v>Y</v>
          </cell>
          <cell r="X7125" t="str">
            <v xml:space="preserve">Parus leucomelas and P. guineensis (Sibley and Monroe 1990, 1993) have been lumped into P. leucomelas following Dowsett and Forbes-Watson (1993). </v>
          </cell>
        </row>
        <row r="7126">
          <cell r="D7126" t="str">
            <v>Parus leucomelas</v>
          </cell>
          <cell r="E7126" t="str">
            <v>Rüppell, 1840</v>
          </cell>
          <cell r="F7126" t="str">
            <v>NR</v>
          </cell>
          <cell r="G7126" t="str">
            <v>NR</v>
          </cell>
          <cell r="Q7126" t="str">
            <v>Y</v>
          </cell>
          <cell r="X7126" t="str">
            <v xml:space="preserve">Parus leucomelas and P. guineensis (Sibley and Monroe 1990, 1993) have been lumped into P. leucomelas following Dowsett and Forbes-Watson (1993). </v>
          </cell>
        </row>
        <row r="7127">
          <cell r="C7127" t="str">
            <v>White-winged Tit</v>
          </cell>
          <cell r="D7127" t="str">
            <v>Parus leucomelas</v>
          </cell>
          <cell r="E7127" t="str">
            <v>Rüppell, 1840</v>
          </cell>
          <cell r="F7127" t="str">
            <v>R</v>
          </cell>
          <cell r="G7127" t="str">
            <v>LC</v>
          </cell>
          <cell r="N7127" t="str">
            <v>Y</v>
          </cell>
          <cell r="W7127" t="str">
            <v>White-winged Black Tit (7); White-winged Black Tit (15)</v>
          </cell>
          <cell r="X7127" t="str">
            <v>Parus leucomelas and P. guineensis (Sibley and Monroe 1990, 1993) have been lumped into P. leucomelas following Dowsett and Forbes-Watson (1993).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28">
          <cell r="C7128" t="str">
            <v>Black Tit</v>
          </cell>
          <cell r="D7128" t="str">
            <v>Parus niger</v>
          </cell>
          <cell r="E7128" t="str">
            <v>Vieillot, 1818</v>
          </cell>
          <cell r="F7128" t="str">
            <v>R</v>
          </cell>
          <cell r="G7128" t="str">
            <v>LC</v>
          </cell>
          <cell r="N7128" t="str">
            <v>Y</v>
          </cell>
          <cell r="Q7128" t="str">
            <v>Y</v>
          </cell>
          <cell r="W7128" t="str">
            <v>Southern Black Tit (7); Southern Black Tit (15)</v>
          </cell>
          <cell r="X7128"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29">
          <cell r="D7129" t="str">
            <v>Parus carpi</v>
          </cell>
          <cell r="E7129" t="str">
            <v>Macdonald &amp; Hall, 1957</v>
          </cell>
          <cell r="F7129" t="str">
            <v>NR</v>
          </cell>
          <cell r="G7129" t="str">
            <v>NR</v>
          </cell>
          <cell r="T7129" t="str">
            <v>Y</v>
          </cell>
          <cell r="U7129" t="str">
            <v>Clancey (1995)</v>
          </cell>
          <cell r="X7129" t="str">
            <v>Parus niger (Sibley and Monroe 1990, 1993) is split by Clancey (1995) into P. niger and P. carpi based on reported morphological characters. However, while carpi is smaller than niger and displays darker underparts the BirdLife Taxonomic Working Group felt that differences were slight and supported recognition of carpi only at the subspecific level.</v>
          </cell>
        </row>
        <row r="7130">
          <cell r="C7130" t="str">
            <v>White-bellied Tit</v>
          </cell>
          <cell r="D7130" t="str">
            <v>Parus albiventris</v>
          </cell>
          <cell r="E7130" t="str">
            <v>Shelley, 1881</v>
          </cell>
          <cell r="F7130" t="str">
            <v>R</v>
          </cell>
          <cell r="G7130" t="str">
            <v>LC</v>
          </cell>
          <cell r="N7130" t="str">
            <v>Y</v>
          </cell>
          <cell r="Q7130" t="str">
            <v>Y</v>
          </cell>
          <cell r="X7130"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31">
          <cell r="C7131" t="str">
            <v>White-backed Tit</v>
          </cell>
          <cell r="D7131" t="str">
            <v>Parus leuconotus</v>
          </cell>
          <cell r="E7131" t="str">
            <v>Guérin-Méneville, 1843</v>
          </cell>
          <cell r="F7131" t="str">
            <v>R</v>
          </cell>
          <cell r="G7131" t="str">
            <v>LC</v>
          </cell>
          <cell r="N7131" t="str">
            <v>Y</v>
          </cell>
          <cell r="Q7131" t="str">
            <v>Y</v>
          </cell>
          <cell r="W7131" t="str">
            <v>White-backed Black Tit (7); White-backed Black Tit (15)</v>
          </cell>
          <cell r="X713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32">
          <cell r="C7132" t="str">
            <v>Dusky Tit</v>
          </cell>
          <cell r="D7132" t="str">
            <v>Parus funereus</v>
          </cell>
          <cell r="E7132" t="str">
            <v>(Verreaux &amp; Verreaux, 1855)</v>
          </cell>
          <cell r="F7132" t="str">
            <v>R</v>
          </cell>
          <cell r="G7132" t="str">
            <v>LC</v>
          </cell>
          <cell r="N7132" t="str">
            <v>Y</v>
          </cell>
          <cell r="Q7132" t="str">
            <v>Y</v>
          </cell>
          <cell r="X7132"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33">
          <cell r="D7133" t="str">
            <v>Parus pallidiventris</v>
          </cell>
          <cell r="E7133" t="str">
            <v>Reichenow, 1885</v>
          </cell>
          <cell r="F7133" t="str">
            <v>NR</v>
          </cell>
          <cell r="G7133" t="str">
            <v>NR</v>
          </cell>
          <cell r="Q7133" t="str">
            <v>Y</v>
          </cell>
          <cell r="X7133" t="str">
            <v xml:space="preserve">Parus rufiventris and P. pallidiventris (Sibley and Monroe 1990, 1993) have been lumped into P. rufiventris following Dowsett and Forbes-Watson (1993). </v>
          </cell>
        </row>
        <row r="7134">
          <cell r="D7134" t="str">
            <v>Parus rufiventris</v>
          </cell>
          <cell r="E7134" t="str">
            <v>Barboza du Bocage, 1877</v>
          </cell>
          <cell r="F7134" t="str">
            <v>NR</v>
          </cell>
          <cell r="G7134" t="str">
            <v>NR</v>
          </cell>
          <cell r="Q7134" t="str">
            <v>Y</v>
          </cell>
          <cell r="X7134" t="str">
            <v xml:space="preserve">Parus rufiventris and P. pallidiventris (Sibley and Monroe 1990, 1993) have been lumped into P. rufiventris following Dowsett and Forbes-Watson (1993). </v>
          </cell>
        </row>
        <row r="7135">
          <cell r="C7135" t="str">
            <v>Rufous-bellied Tit</v>
          </cell>
          <cell r="D7135" t="str">
            <v>Parus rufiventris</v>
          </cell>
          <cell r="E7135" t="str">
            <v>Barboza du Bocage, 1877</v>
          </cell>
          <cell r="F7135" t="str">
            <v>R</v>
          </cell>
          <cell r="G7135" t="str">
            <v>LC</v>
          </cell>
          <cell r="N7135" t="str">
            <v>Y</v>
          </cell>
          <cell r="X7135" t="str">
            <v>Parus rufiventris and P. pallidiventris (Sibley and Monroe 1990, 1993) have been lumped into P. rufiventris following Dowsett and Forbes-Watson (1993).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36">
          <cell r="C7136" t="str">
            <v>Red-throated Tit</v>
          </cell>
          <cell r="D7136" t="str">
            <v>Parus fringillinus</v>
          </cell>
          <cell r="E7136" t="str">
            <v>Fischer &amp; Reichenow, 1884</v>
          </cell>
          <cell r="F7136" t="str">
            <v>R</v>
          </cell>
          <cell r="G7136" t="str">
            <v>LC</v>
          </cell>
          <cell r="N7136" t="str">
            <v>Y</v>
          </cell>
          <cell r="Q7136" t="str">
            <v>Y</v>
          </cell>
          <cell r="X7136"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37">
          <cell r="C7137" t="str">
            <v>Stripe-breasted Tit</v>
          </cell>
          <cell r="D7137" t="str">
            <v>Parus fasciiventer</v>
          </cell>
          <cell r="E7137" t="str">
            <v>Reichenow, 1893</v>
          </cell>
          <cell r="F7137" t="str">
            <v>R</v>
          </cell>
          <cell r="G7137" t="str">
            <v>LC</v>
          </cell>
          <cell r="N7137" t="str">
            <v>Y</v>
          </cell>
          <cell r="Q7137" t="str">
            <v>Y</v>
          </cell>
          <cell r="X7137"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38">
          <cell r="C7138" t="str">
            <v>Somali Tit</v>
          </cell>
          <cell r="D7138" t="str">
            <v>Parus thruppi</v>
          </cell>
          <cell r="E7138" t="str">
            <v>Shelley, 1885</v>
          </cell>
          <cell r="F7138" t="str">
            <v>R</v>
          </cell>
          <cell r="G7138" t="str">
            <v>LC</v>
          </cell>
          <cell r="N7138" t="str">
            <v>Y</v>
          </cell>
          <cell r="Q7138" t="str">
            <v>Y</v>
          </cell>
          <cell r="W7138" t="str">
            <v>Northern Grey Tit (7); Acacia Tit (15)</v>
          </cell>
          <cell r="X7138"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39">
          <cell r="C7139" t="str">
            <v>Miombo Tit</v>
          </cell>
          <cell r="D7139" t="str">
            <v>Parus griseiventris</v>
          </cell>
          <cell r="E7139" t="str">
            <v>Reichenow, 1882</v>
          </cell>
          <cell r="F7139" t="str">
            <v>R</v>
          </cell>
          <cell r="G7139" t="str">
            <v>LC</v>
          </cell>
          <cell r="N7139" t="str">
            <v>Y</v>
          </cell>
          <cell r="Q7139" t="str">
            <v>Y</v>
          </cell>
          <cell r="W7139" t="str">
            <v>Miombo Grey Tit (7)</v>
          </cell>
          <cell r="X7139"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40">
          <cell r="C7140" t="str">
            <v>Ashy Tit</v>
          </cell>
          <cell r="D7140" t="str">
            <v>Parus cinerascens</v>
          </cell>
          <cell r="E7140" t="str">
            <v>Vieillot, 1818</v>
          </cell>
          <cell r="F7140" t="str">
            <v>R</v>
          </cell>
          <cell r="G7140" t="str">
            <v>LC</v>
          </cell>
          <cell r="N7140" t="str">
            <v>Y</v>
          </cell>
          <cell r="Q7140" t="str">
            <v>Y</v>
          </cell>
          <cell r="X7140"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41">
          <cell r="C7141" t="str">
            <v>Grey Tit</v>
          </cell>
          <cell r="D7141" t="str">
            <v>Parus afer</v>
          </cell>
          <cell r="E7141" t="str">
            <v>Gmelin, 1789</v>
          </cell>
          <cell r="F7141" t="str">
            <v>R</v>
          </cell>
          <cell r="G7141" t="str">
            <v>LC</v>
          </cell>
          <cell r="N7141" t="str">
            <v>Y</v>
          </cell>
          <cell r="Q7141" t="str">
            <v>Y</v>
          </cell>
          <cell r="W7141" t="str">
            <v>Southern Grey Tit (7)</v>
          </cell>
          <cell r="X714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42">
          <cell r="D7142" t="str">
            <v>Parus major</v>
          </cell>
          <cell r="E7142" t="str">
            <v>Linnaeus, 1758</v>
          </cell>
          <cell r="F7142" t="str">
            <v>NR</v>
          </cell>
          <cell r="G7142" t="str">
            <v>NR</v>
          </cell>
          <cell r="H7142" t="str">
            <v>Y</v>
          </cell>
          <cell r="M7142" t="str">
            <v>Y</v>
          </cell>
          <cell r="Q7142" t="str">
            <v>Y</v>
          </cell>
          <cell r="X7142"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involved.Parus major (Sibley and Monroe 1990, 1993) was split by Päckert et al. (2005) into P. major, P. minor and P. cinereus who also transferred P. bokharensis (Sibley and Monroe 1990, 1993) into P. major. The BirdLife Taxonomic Working Group supports the authors treatment of bokharensis because morphological, vocal and genetic differences are small, but the treatment of minor and cinereus as species is not followed owing to the authors own reservations about recognising cinereus as distinct from minor because of the minor morphological, vocal and genetic differences and due to uncertainty over taxonomic relationships in the westernmost Himalayan region which allows the possibility that major and bokharensis are connected to cinereus and cinereus to minor. Owing to this uncertainty it is not felt there is sufficient evidence to treat any of these taxa as distinct from major at the species level.</v>
          </cell>
        </row>
        <row r="7143">
          <cell r="D7143" t="str">
            <v>Parus cinereus</v>
          </cell>
          <cell r="E7143" t="str">
            <v>Vieillot, 1818</v>
          </cell>
          <cell r="F7143" t="str">
            <v>NR</v>
          </cell>
          <cell r="G7143" t="str">
            <v>NR</v>
          </cell>
          <cell r="T7143" t="str">
            <v>Y</v>
          </cell>
          <cell r="U7143" t="str">
            <v>Päckert et al. (2005)</v>
          </cell>
          <cell r="X7143" t="str">
            <v>Parus major (Sibley and Monroe 1990, 1993) was split by Päckert et al. (2005) into P. major, P. minor and P. cinereus who also transferred P. bokharensis (Sibley and Monroe 1990, 1993) into P. major. The BirdLife Taxonomic Working Group supports the authors treatment of bokharensis because morphological, vocal and genetic differences are small, but the treatment of minor and cinereus as species is not followed owing to the authors own reservations about recognising cinereus as distinct from minor because of the minor morphological, vocal and genetic differences and due to uncertainty over taxonomic relationships in the westernmost Himalayan region which allows the possibility that major and bokharensis are connected to cinereus and cinereus to minor. Owing to this uncertainty it is not felt there is sufficient evidence to treat any of these taxa as distinct from major at the species level.</v>
          </cell>
        </row>
        <row r="7144">
          <cell r="D7144" t="str">
            <v>Parus minor</v>
          </cell>
          <cell r="E7144" t="str">
            <v>Temminck &amp; Schlegel, 1848</v>
          </cell>
          <cell r="F7144" t="str">
            <v>NR</v>
          </cell>
          <cell r="G7144" t="str">
            <v>NR</v>
          </cell>
          <cell r="T7144" t="str">
            <v>Y</v>
          </cell>
          <cell r="U7144" t="str">
            <v>Päckert et al. (2005)</v>
          </cell>
          <cell r="X7144" t="str">
            <v>Parus major (Sibley and Monroe 1990, 1993) was split by Päckert et al. (2005) into P. major, P. minor and P. cinereus who also transferred P. bokharensis (Sibley and Monroe 1990, 1993) into P. major. The BirdLife Taxonomic Working Group supports the authors treatment of bokharensis because morphological, vocal and genetic differences are small, but the treatment of minor and cinereus as species is not followed owing to the authors own reservations about recognising cinereus as distinct from minor because of the minor morphological, vocal and genetic differences and due to uncertainty over taxonomic relationships in the westernmost Himalayan region which allows the possibility that major and bokharensis are connected to cinereus and cinereus to minor. Owing to this uncertainty it is not felt there is sufficient evidence to treat any of these taxa as distinct from major at the species level.</v>
          </cell>
        </row>
        <row r="7145">
          <cell r="D7145" t="str">
            <v>Parus bokharensis</v>
          </cell>
          <cell r="E7145" t="str">
            <v>Lichtenstein, 1823</v>
          </cell>
          <cell r="F7145" t="str">
            <v>NR</v>
          </cell>
          <cell r="G7145" t="str">
            <v>NR</v>
          </cell>
          <cell r="Q7145" t="str">
            <v>Y</v>
          </cell>
          <cell r="X7145" t="str">
            <v>Parus major (Sibley and Monroe 1990, 1993) was split by Päckert et al. (2005) into P. major, P. minor and P. cinereus who also transferred P. bokharensis (Sibley and Monroe 1990, 1993) into P. major. The BirdLife Taxonomic Working Group supports the authors treatment of bokharensis because morphological, vocal and genetic differences are small, but the treatment of minor and cinereus as species is not followed owing to the authors own reservations about recognising cinereus as distinct from minor because of the minor morphological, vocal and genetic differences and due to uncertainty over taxonomic relationships in the westernmost Himalayan region which allows the possibility that major and bokharensis are connected to cinereus and cinereus to minor. Owing to this uncertainty it is not felt there is sufficient evidence to treat any of these taxa as distinct from major at the species level.</v>
          </cell>
        </row>
        <row r="7146">
          <cell r="C7146" t="str">
            <v>Green-backed Tit</v>
          </cell>
          <cell r="D7146" t="str">
            <v>Parus monticolus</v>
          </cell>
          <cell r="E7146" t="str">
            <v>Vigors, 1831</v>
          </cell>
          <cell r="F7146" t="str">
            <v>R</v>
          </cell>
          <cell r="G7146" t="str">
            <v>LC</v>
          </cell>
          <cell r="Q7146" t="str">
            <v>Y</v>
          </cell>
          <cell r="X7146"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47">
          <cell r="C7147" t="str">
            <v>White-naped Tit</v>
          </cell>
          <cell r="D7147" t="str">
            <v>Parus nuchalis</v>
          </cell>
          <cell r="E7147" t="str">
            <v>Jerdon, 1845</v>
          </cell>
          <cell r="F7147" t="str">
            <v>R</v>
          </cell>
          <cell r="G7147" t="str">
            <v>VU</v>
          </cell>
          <cell r="Q7147" t="str">
            <v>Y</v>
          </cell>
          <cell r="X7147"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48">
          <cell r="C7148" t="str">
            <v>Black-lored Tit</v>
          </cell>
          <cell r="D7148" t="str">
            <v>Parus xanthogenys</v>
          </cell>
          <cell r="E7148" t="str">
            <v>Vigors, 1831</v>
          </cell>
          <cell r="F7148" t="str">
            <v>R</v>
          </cell>
          <cell r="G7148" t="str">
            <v>LC</v>
          </cell>
          <cell r="Q7148" t="str">
            <v>Y</v>
          </cell>
          <cell r="X7148"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49">
          <cell r="C7149" t="str">
            <v>Yellow-cheeked Tit</v>
          </cell>
          <cell r="D7149" t="str">
            <v>Parus spilonotus</v>
          </cell>
          <cell r="E7149" t="str">
            <v>Bonaparte, 1850</v>
          </cell>
          <cell r="F7149" t="str">
            <v>R</v>
          </cell>
          <cell r="G7149" t="str">
            <v>LC</v>
          </cell>
          <cell r="Q7149" t="str">
            <v>Y</v>
          </cell>
          <cell r="X7149"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50">
          <cell r="C7150" t="str">
            <v>Yellow Tit</v>
          </cell>
          <cell r="D7150" t="str">
            <v>Parus holsti</v>
          </cell>
          <cell r="E7150" t="str">
            <v>Seebohm, 1894</v>
          </cell>
          <cell r="F7150" t="str">
            <v>R</v>
          </cell>
          <cell r="G7150" t="str">
            <v>NT</v>
          </cell>
          <cell r="Q7150" t="str">
            <v>Y</v>
          </cell>
          <cell r="X7150"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51">
          <cell r="C7151" t="str">
            <v>Blue Tit</v>
          </cell>
          <cell r="D7151" t="str">
            <v>Parus caeruleus</v>
          </cell>
          <cell r="E7151" t="str">
            <v>Linnaeus, 1758</v>
          </cell>
          <cell r="F7151" t="str">
            <v>R</v>
          </cell>
          <cell r="G7151" t="str">
            <v>LC</v>
          </cell>
          <cell r="H7151" t="str">
            <v>Y</v>
          </cell>
          <cell r="M7151" t="str">
            <v>Y</v>
          </cell>
          <cell r="Q7151" t="str">
            <v>Y</v>
          </cell>
          <cell r="X715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52">
          <cell r="D7152" t="str">
            <v>Parus ultramarinus</v>
          </cell>
          <cell r="E7152" t="str">
            <v>Bonaparte, 1841</v>
          </cell>
          <cell r="F7152" t="str">
            <v>NR</v>
          </cell>
          <cell r="G7152" t="str">
            <v>NR</v>
          </cell>
          <cell r="T7152" t="str">
            <v>Y</v>
          </cell>
          <cell r="U7152" t="str">
            <v>BTWG</v>
          </cell>
          <cell r="X7152" t="str">
            <v>Parus caeruleus (Sibley and Monroe 1990, 1993) is retained as one species contra Gosler and Clement (2007) who split C. teneriffae, Dietzen et al. (2008) who split teneriffae including ultramarinus, Sangster (1996) who split ultramarinus, teneriffae, degener, ombriosus and palmensis and Schottler et al. (2002) who split palmensis and teneriffae. None of these contradictory approaches are strongly supported by diagnosable differences in plumage characters so the BirdLife Taxonomic Working Group prefer to reject these proposed treatments to avoid inevitable instability in the group's taxonomy.</v>
          </cell>
        </row>
        <row r="7153">
          <cell r="D7153" t="str">
            <v>Parus teneriffae</v>
          </cell>
          <cell r="E7153" t="str">
            <v>Lesson, 1831</v>
          </cell>
          <cell r="F7153" t="str">
            <v>NR</v>
          </cell>
          <cell r="G7153" t="str">
            <v>NR</v>
          </cell>
          <cell r="H7153" t="str">
            <v>Y</v>
          </cell>
          <cell r="X7153" t="str">
            <v>Parus caeruleus (Sibley and Monroe 1990, 1993) is retained as one species contra Gosler and Clement (2007) who split C. teneriffae, Dietzen et al. (2008) who split teneriffae including ultramarinus, Sangster (1996) who split ultramarinus, teneriffae, degener, ombriosus and palmensis and Schottler et al. (2002) who split palmensis and teneriffae. None of these contradictory approaches are strongly supported by diagnosable differences in plumage characters so the BirdLife Taxonomic Working Group prefer to reject these proposed treatments to avoid inevitable instability in the group's taxonomy.</v>
          </cell>
        </row>
        <row r="7154">
          <cell r="D7154" t="str">
            <v>Parus degener</v>
          </cell>
          <cell r="E7154" t="str">
            <v>Hartert, 1901</v>
          </cell>
          <cell r="F7154" t="str">
            <v>NR</v>
          </cell>
          <cell r="G7154" t="str">
            <v>NR</v>
          </cell>
          <cell r="T7154" t="str">
            <v>Y</v>
          </cell>
          <cell r="U7154" t="str">
            <v>Sangster (1996)</v>
          </cell>
          <cell r="X7154" t="str">
            <v>Parus caeruleus (Sibley and Monroe 1990, 1993) is retained as one species contra Gosler and Clement (2007) who split C. teneriffae, Dietzen et al. (2008) who split teneriffae including ultramarinus, Sangster (1996) who split ultramarinus, teneriffae, degener, ombriosus and palmensis and Schottler et al. (2002) who split palmensis and teneriffae. None of these contradictory approaches are strongly supported by diagnosable differences in plumage characters so the BirdLife Taxonomic Working Group prefer to reject these proposed treatments to avoid inevitable instability in the group's taxonomy.</v>
          </cell>
        </row>
        <row r="7155">
          <cell r="D7155" t="str">
            <v>Parus ombriosus</v>
          </cell>
          <cell r="E7155" t="str">
            <v>Meade-Waldo, 1890</v>
          </cell>
          <cell r="F7155" t="str">
            <v>NR</v>
          </cell>
          <cell r="G7155" t="str">
            <v>NR</v>
          </cell>
          <cell r="T7155" t="str">
            <v>Y</v>
          </cell>
          <cell r="U7155" t="str">
            <v>Sangster (1996)</v>
          </cell>
          <cell r="X7155" t="str">
            <v>Parus caeruleus (Sibley and Monroe 1990, 1993) is retained as one species contra Gosler and Clement (2007) who split C. teneriffae, Dietzen et al. (2008) who split teneriffae including ultramarinus, Sangster (1996) who split ultramarinus, teneriffae, degener, ombriosus and palmensis and Schottler et al. (2002) who split palmensis and teneriffae. None of these contradictory approaches are strongly supported by diagnosable differences in plumage characters so the BirdLife Taxonomic Working Group prefer to reject these proposed treatments to avoid inevitable instability in the group's taxonomy.</v>
          </cell>
        </row>
        <row r="7156">
          <cell r="D7156" t="str">
            <v>Parus palmensis</v>
          </cell>
          <cell r="E7156" t="str">
            <v>Meade-Waldo, 1889</v>
          </cell>
          <cell r="F7156" t="str">
            <v>NR</v>
          </cell>
          <cell r="G7156" t="str">
            <v>NR</v>
          </cell>
          <cell r="T7156" t="str">
            <v>Y</v>
          </cell>
          <cell r="U7156" t="str">
            <v>Schottler et al. (2002)</v>
          </cell>
          <cell r="X7156" t="str">
            <v>Parus caeruleus (Sibley and Monroe 1990, 1993) is retained as one species contra Gosler and Clement (2007) who split C. teneriffae, Dietzen et al. (2008) who split teneriffae including ultramarinus, Sangster (1996) who split ultramarinus, teneriffae, degener, ombriosus and palmensis and Schottler et al. (2002) who split palmensis and teneriffae. None of these contradictory approaches are strongly supported by diagnosable differences in plumage characters so the BirdLife Taxonomic Working Group prefer to reject these proposed treatments to avoid inevitable instability in the group's taxonomy.</v>
          </cell>
        </row>
        <row r="7157">
          <cell r="D7157" t="str">
            <v>Parus cyanus</v>
          </cell>
          <cell r="E7157" t="str">
            <v>Pallas, 1770</v>
          </cell>
          <cell r="F7157" t="str">
            <v>NR</v>
          </cell>
          <cell r="G7157" t="str">
            <v>NR</v>
          </cell>
          <cell r="H7157" t="str">
            <v>Y</v>
          </cell>
          <cell r="M7157" t="str">
            <v>Y</v>
          </cell>
          <cell r="Q7157" t="str">
            <v>Y</v>
          </cell>
          <cell r="X7157"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involved.Parus cyanus (Sibley and Monroe 1990, 1993) and P. flavipectus (Sibley and Monroe 1990, 1993) have been lumped into P. cyanus following Eck and Martens (2006). The authors molecular analysis is supported by a lack of significant differences between plumage characters, except the obvious yellow breast in flavipectus.</v>
          </cell>
        </row>
        <row r="7158">
          <cell r="C7158" t="str">
            <v>Azure Tit</v>
          </cell>
          <cell r="D7158" t="str">
            <v>Parus cyanus</v>
          </cell>
          <cell r="E7158" t="str">
            <v>Pallas, 1770</v>
          </cell>
          <cell r="F7158" t="str">
            <v>R</v>
          </cell>
          <cell r="G7158" t="str">
            <v>LC</v>
          </cell>
          <cell r="T7158" t="str">
            <v>Y</v>
          </cell>
          <cell r="U7158" t="str">
            <v>Eck and Martens (2006)</v>
          </cell>
          <cell r="X7158" t="str">
            <v>Parus cyanus (Sibley and Monroe 1990, 1993) and P. flavipectus (Sibley and Monroe 1990, 1993) have been lumped into P. cyanus following Eck and Martens (2006). The authors molecular analysis is supported by a lack of significant differences between plumage characters, except the obvious yellow breast in flavipectus.</v>
          </cell>
        </row>
        <row r="7159">
          <cell r="D7159" t="str">
            <v>Parus flavipectus</v>
          </cell>
          <cell r="E7159" t="str">
            <v>Severtsov, 1873</v>
          </cell>
          <cell r="F7159" t="str">
            <v>NR</v>
          </cell>
          <cell r="G7159" t="str">
            <v>NR</v>
          </cell>
          <cell r="Q7159" t="str">
            <v>Y</v>
          </cell>
          <cell r="X7159" t="str">
            <v>Parus cyanus (Sibley and Monroe 1990, 1993) and P. flavipectus (Sibley and Monroe 1990, 1993) have been lumped into P. cyanus following Eck and Martens (2006). The authors molecular analysis is supported by a lack of significant differences between plumage characters, except the obvious yellow breast in flavipectus.</v>
          </cell>
        </row>
        <row r="7160">
          <cell r="C7160" t="str">
            <v>Varied Tit</v>
          </cell>
          <cell r="D7160" t="str">
            <v>Parus varius</v>
          </cell>
          <cell r="E7160" t="str">
            <v>Temminck &amp; Schlegel, 1848</v>
          </cell>
          <cell r="F7160" t="str">
            <v>R</v>
          </cell>
          <cell r="G7160" t="str">
            <v>LC</v>
          </cell>
          <cell r="Q7160" t="str">
            <v>Y</v>
          </cell>
          <cell r="X7160"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61">
          <cell r="C7161" t="str">
            <v>White-fronted Tit</v>
          </cell>
          <cell r="D7161" t="str">
            <v>Parus semilarvatus</v>
          </cell>
          <cell r="E7161" t="str">
            <v>(Salvadori, 1865)</v>
          </cell>
          <cell r="F7161" t="str">
            <v>R</v>
          </cell>
          <cell r="G7161" t="str">
            <v>NT</v>
          </cell>
          <cell r="Q7161" t="str">
            <v>Y</v>
          </cell>
          <cell r="X716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162">
          <cell r="D7162" t="str">
            <v>Parus inornatus</v>
          </cell>
          <cell r="E7162" t="str">
            <v>Gambel, 1845</v>
          </cell>
          <cell r="F7162" t="str">
            <v>NR</v>
          </cell>
          <cell r="G7162" t="str">
            <v>NR</v>
          </cell>
          <cell r="Q7162" t="str">
            <v>Y</v>
          </cell>
          <cell r="R7162" t="str">
            <v>Y</v>
          </cell>
          <cell r="X7162" t="str">
            <v>Parus inornatus (Sibley and Monroe 1990, 1993) has been split into inornatus and ridgwayi and both placed in the genus Baeolophus following AOU (1998). The name ridgwayi replaces griseus following AOU (2000).</v>
          </cell>
        </row>
        <row r="7163">
          <cell r="C7163" t="str">
            <v>Bridled Titmouse</v>
          </cell>
          <cell r="D7163" t="str">
            <v>Baeolophus wollweberi</v>
          </cell>
          <cell r="E7163" t="str">
            <v>(Bonaparte, 1850)</v>
          </cell>
          <cell r="F7163" t="str">
            <v>R</v>
          </cell>
          <cell r="G7163" t="str">
            <v>LC</v>
          </cell>
          <cell r="I7163" t="str">
            <v>Y</v>
          </cell>
          <cell r="Q7163" t="str">
            <v>Y</v>
          </cell>
          <cell r="R7163" t="str">
            <v>Y</v>
          </cell>
          <cell r="V7163" t="str">
            <v>Parus wollweberi (10); Parus wollweberi (11)</v>
          </cell>
        </row>
        <row r="7164">
          <cell r="C7164" t="str">
            <v>Oak Titmouse</v>
          </cell>
          <cell r="D7164" t="str">
            <v>Baeolophus inornatus</v>
          </cell>
          <cell r="E7164" t="str">
            <v>(Gambel, 1845)</v>
          </cell>
          <cell r="F7164" t="str">
            <v>R</v>
          </cell>
          <cell r="G7164" t="str">
            <v>LC</v>
          </cell>
          <cell r="I7164" t="str">
            <v>Y</v>
          </cell>
          <cell r="X7164" t="str">
            <v>Parus inornatus (Sibley and Monroe 1990, 1993) has been split into inornatus and ridgwayi and both placed in the genus Baeolophus following AOU (1998). The name ridgwayi replaces griseus following AOU (2000).</v>
          </cell>
        </row>
        <row r="7165">
          <cell r="C7165" t="str">
            <v>Juniper Titmouse</v>
          </cell>
          <cell r="D7165" t="str">
            <v>Baeolophus ridgwayi</v>
          </cell>
          <cell r="E7165" t="str">
            <v>(Richmond, 1902)</v>
          </cell>
          <cell r="F7165" t="str">
            <v>R</v>
          </cell>
          <cell r="G7165" t="str">
            <v>LC</v>
          </cell>
          <cell r="I7165" t="str">
            <v>Y</v>
          </cell>
          <cell r="X7165" t="str">
            <v>Parus inornatus (Sibley and Monroe 1990, 1993) has been split into inornatus and ridgwayi and both placed in the genus Baeolophus following AOU (1998). The name ridgwayi replaces griseus following AOU (2000).</v>
          </cell>
        </row>
        <row r="7166">
          <cell r="C7166" t="str">
            <v>Tufted Titmouse</v>
          </cell>
          <cell r="D7166" t="str">
            <v>Baeolophus bicolor</v>
          </cell>
          <cell r="E7166" t="str">
            <v>Linnaeus, 1766</v>
          </cell>
          <cell r="F7166" t="str">
            <v>R</v>
          </cell>
          <cell r="G7166" t="str">
            <v>LC</v>
          </cell>
          <cell r="I7166" t="str">
            <v>Y</v>
          </cell>
          <cell r="Q7166" t="str">
            <v>Y</v>
          </cell>
          <cell r="V7166" t="str">
            <v>Parus bicolor (10)</v>
          </cell>
        </row>
        <row r="7167">
          <cell r="C7167" t="str">
            <v>Black-crested Titmouse</v>
          </cell>
          <cell r="D7167" t="str">
            <v>Baeolophus atricristatus</v>
          </cell>
          <cell r="E7167" t="str">
            <v>Cassin, 1850</v>
          </cell>
          <cell r="F7167" t="str">
            <v>R</v>
          </cell>
          <cell r="G7167" t="str">
            <v>LC</v>
          </cell>
          <cell r="I7167" t="str">
            <v>Y</v>
          </cell>
          <cell r="Q7167" t="str">
            <v>Y</v>
          </cell>
          <cell r="R7167" t="str">
            <v>Y</v>
          </cell>
          <cell r="V7167" t="str">
            <v>Parus atricristatus (10); Parus atricristatus (11)</v>
          </cell>
        </row>
        <row r="7168">
          <cell r="C7168" t="str">
            <v>Sultan Tit</v>
          </cell>
          <cell r="D7168" t="str">
            <v>Melanochlora sultanea</v>
          </cell>
          <cell r="E7168" t="str">
            <v>(Hodgson, 1837)</v>
          </cell>
          <cell r="F7168" t="str">
            <v>R</v>
          </cell>
          <cell r="G7168" t="str">
            <v>LC</v>
          </cell>
          <cell r="Q7168" t="str">
            <v>Y</v>
          </cell>
        </row>
        <row r="7169">
          <cell r="C7169" t="str">
            <v>Yellow-browed Tit</v>
          </cell>
          <cell r="D7169" t="str">
            <v>Sylviparus modestus</v>
          </cell>
          <cell r="E7169" t="str">
            <v>Burton, 1836</v>
          </cell>
          <cell r="F7169" t="str">
            <v>R</v>
          </cell>
          <cell r="G7169" t="str">
            <v>LC</v>
          </cell>
          <cell r="Q7169" t="str">
            <v>Y</v>
          </cell>
        </row>
        <row r="7170">
          <cell r="C7170" t="str">
            <v>Tibetan Ground-tit</v>
          </cell>
          <cell r="D7170" t="str">
            <v>Pseudopodoces humilis</v>
          </cell>
          <cell r="E7170" t="str">
            <v>(Hume, 1871)</v>
          </cell>
          <cell r="F7170" t="str">
            <v>R</v>
          </cell>
          <cell r="G7170" t="str">
            <v>LC</v>
          </cell>
          <cell r="Q7170" t="str">
            <v>Y</v>
          </cell>
          <cell r="W7170" t="str">
            <v>Tibetan Ground-Jay (10)</v>
          </cell>
          <cell r="X7170" t="str">
            <v>Pseudopodoces is moved from Corvidae to the family Paridae following James et al. (2003).</v>
          </cell>
        </row>
        <row r="7171">
          <cell r="D7171" t="str">
            <v>Remiz pendulinus</v>
          </cell>
          <cell r="E7171" t="str">
            <v>(Linnaeus, 1758)</v>
          </cell>
          <cell r="F7171" t="str">
            <v>NR</v>
          </cell>
          <cell r="G7171" t="str">
            <v>NR</v>
          </cell>
          <cell r="Q7171" t="str">
            <v>Y</v>
          </cell>
          <cell r="X7171" t="str">
            <v>Remiz pendulinus (Sibley and Monroe 1990, 1993) has been split into R. pendulinus and R. macronyx following Harrap and Quinn (1996) who recognises four species of Remiz: pendulinus, macronyx, coronatus and consobrinus. Eck and Martens (2006) lump macronyx with pendulinus and consobrinus with coronatus citing hybridisation between macronyx and pendulinus on the north and southwest shores of the Caspian Sea as a factor, but they fail to adequately justify their treatment of R. coronatus and R. consobrinus as conspecific. Examination of specimens and literature by the BirdLife Taxonomic Working Group suggests that the four taxa are best treated as separate species owing to consistent morphological and ecological differences between them with habitat partitioning occurring where two taxa occur in sympatry. This arrangement best fits the geographic distribution of these taxa.</v>
          </cell>
        </row>
        <row r="7172">
          <cell r="C7172" t="str">
            <v>Eurasian Penduline-tit</v>
          </cell>
          <cell r="D7172" t="str">
            <v>Remiz pendulinus</v>
          </cell>
          <cell r="E7172" t="str">
            <v>(Linaeus, 1758)</v>
          </cell>
          <cell r="F7172" t="str">
            <v>R</v>
          </cell>
          <cell r="G7172" t="str">
            <v>LC</v>
          </cell>
          <cell r="T7172" t="str">
            <v>Y</v>
          </cell>
          <cell r="U7172" t="str">
            <v>Harrap and Quinn (1996)</v>
          </cell>
          <cell r="X7172" t="str">
            <v>Remiz pendulinus (Sibley and Monroe 1990, 1993) has been split into R. pendulinus and R. macronyx following Harrap and Quinn (1996) who recognises four species of Remiz: pendulinus, macronyx, coronatus and consobrinus. Eck and Martens (2006) lump macronyx with pendulinus and consobrinus with coronatus citing hybridisation between macronyx and pendulinus on the north and southwest shores of the Caspian Sea as a factor, but they fail to adequately justify their treatment of R. coronatus and R. consobrinus as conspecific. Examination of specimens and literature by the BirdLife Taxonomic Working Group suggests that the four taxa are best treated as separate species owing to consistent morphological and ecological differences between them with habitat partitioning occurring where two taxa occur in sympatry. This arrangement best fits the geographic distribution of these taxa.</v>
          </cell>
        </row>
        <row r="7173">
          <cell r="D7173" t="str">
            <v>Remiz pendulinus</v>
          </cell>
          <cell r="E7173" t="str">
            <v>(Linnaeus, 1758)</v>
          </cell>
          <cell r="F7173" t="str">
            <v>NR</v>
          </cell>
          <cell r="G7173" t="str">
            <v>NR</v>
          </cell>
          <cell r="H7173" t="str">
            <v>Y</v>
          </cell>
          <cell r="M7173" t="str">
            <v>Y</v>
          </cell>
          <cell r="X7173" t="str">
            <v>Remiz pendulinus and R. coronatus (Sibley and Monroe 1990, 1993) are retained as species contra AERC TAC (2003) who include coronatus as a subspecies of R. pendulinus.</v>
          </cell>
        </row>
        <row r="7174">
          <cell r="C7174" t="str">
            <v>White-crowned Penduline-tit</v>
          </cell>
          <cell r="D7174" t="str">
            <v>Remiz coronatus</v>
          </cell>
          <cell r="E7174" t="str">
            <v>(Severtsov, 1873)</v>
          </cell>
          <cell r="F7174" t="str">
            <v>R</v>
          </cell>
          <cell r="G7174" t="str">
            <v>LC</v>
          </cell>
          <cell r="Q7174" t="str">
            <v>Y</v>
          </cell>
          <cell r="W7174" t="str">
            <v>White-crowned Penduline Tit (15)</v>
          </cell>
          <cell r="X7174" t="str">
            <v>Remiz pendulinus and R. coronatus (Sibley and Monroe 1990, 1993) are retained as species contra AERC TAC (2003) who include coronatus as a subspecies of R. pendulinus. Remiz pendulinus (Sibley and Monroe 1990, 1993) has been split into R. pendulinus and R. macronyx following Harrap and Quinn (1996) who recognises four species of Remiz: pendulinus, macronyx, coronatus and consobrinus. Eck and Martens (2006) lump macronyx with pendulinus and consobrinus with coronatus citing hybridisation between macronyx and pendulinus on the north and southwest shores of the Caspian Sea as a factor, but they fail to adequately justify their treatment of R. coronatus and R. consobrinus as conspecific. Examination of specimens and literature by the BirdLife Taxonomic Working Group suggests that the four taxa are best treated as separate species owing to consistent morphological and ecological differences between them with habitat partitioning occurring where two taxa occur in sympatry. This arrangement best fits the geographic distribution of these taxa.</v>
          </cell>
        </row>
        <row r="7175">
          <cell r="C7175" t="str">
            <v>Black-headed Penduline-tit</v>
          </cell>
          <cell r="D7175" t="str">
            <v>Remiz macronyx</v>
          </cell>
          <cell r="E7175" t="str">
            <v>(Severtsov, 1873)</v>
          </cell>
          <cell r="F7175" t="str">
            <v>R</v>
          </cell>
          <cell r="G7175" t="str">
            <v>LC</v>
          </cell>
          <cell r="T7175" t="str">
            <v>Y</v>
          </cell>
          <cell r="U7175" t="str">
            <v>Eck and Martens (2006)</v>
          </cell>
          <cell r="X7175" t="str">
            <v>Remiz pendulinus (Sibley and Monroe 1990, 1993) has been split into R. pendulinus and R. macronyx following Harrap and Quinn (1996) who recognises four species of Remiz: pendulinus, macronyx, coronatus and consobrinus. Eck and Martens (2006) lump macronyx with pendulinus and consobrinus with coronatus citing hybridisation between macronyx and pendulinus on the north and southwest shores of the Caspian Sea as a factor, but they fail to adequately justify their treatment of R. coronatus and R. consobrinus as conspecific. Examination of specimens and literature by the BirdLife Taxonomic Working Group suggests that the four taxa are best treated as separate species owing to consistent morphological and ecological differences between them with habitat partitioning occurring where two taxa occur in sympatry. This arrangement best fits the geographic distribution of these taxa.</v>
          </cell>
        </row>
        <row r="7176">
          <cell r="C7176" t="str">
            <v>Chinese Penduline-tit</v>
          </cell>
          <cell r="D7176" t="str">
            <v>Remiz consobrinus</v>
          </cell>
          <cell r="E7176" t="str">
            <v>(Swinhoe, 1870)</v>
          </cell>
          <cell r="F7176" t="str">
            <v>R</v>
          </cell>
          <cell r="G7176" t="str">
            <v>LC</v>
          </cell>
          <cell r="Q7176" t="str">
            <v>Y</v>
          </cell>
          <cell r="W7176" t="str">
            <v>Chinese Penduline Tit (15)</v>
          </cell>
          <cell r="X7176" t="str">
            <v>Remiz pendulinus (Sibley and Monroe 1990, 1993) has been split into R. pendulinus and R. macronyx following Harrap and Quinn (1996) who recognises four species of Remiz: pendulinus, macronyx, coronatus and consobrinus. Eck and Martens (2006) lump macronyx with pendulinus and consobrinus with coronatus citing hybridisation between macronyx and pendulinus on the north and southwest shores of the Caspian Sea as a factor, but they fail to adequately justify their treatment of R. coronatus and R. consobrinus as conspecific. Examination of specimens and literature by the BirdLife Taxonomic Working Group suggests that the four taxa are best treated as separate species owing to consistent morphological and ecological differences between them with habitat partitioning occurring where two taxa occur in sympatry. This arrangement best fits the geographic distribution of these taxa.</v>
          </cell>
        </row>
        <row r="7177">
          <cell r="C7177" t="str">
            <v>Sennar Penduline-tit</v>
          </cell>
          <cell r="D7177" t="str">
            <v>Anthoscopus punctifrons</v>
          </cell>
          <cell r="E7177" t="str">
            <v>(Sundevall, 1850)</v>
          </cell>
          <cell r="F7177" t="str">
            <v>R</v>
          </cell>
          <cell r="G7177" t="str">
            <v>LC</v>
          </cell>
          <cell r="N7177" t="str">
            <v>Y</v>
          </cell>
          <cell r="Q7177" t="str">
            <v>Y</v>
          </cell>
          <cell r="W7177" t="str">
            <v>Sudan Penduline Tit (7); Sennar Penduline Tit (15)</v>
          </cell>
        </row>
        <row r="7178">
          <cell r="C7178" t="str">
            <v>Yellow Penduline-tit</v>
          </cell>
          <cell r="D7178" t="str">
            <v>Anthoscopus parvulus</v>
          </cell>
          <cell r="E7178" t="str">
            <v>(Heuglin, 1864)</v>
          </cell>
          <cell r="F7178" t="str">
            <v>R</v>
          </cell>
          <cell r="G7178" t="str">
            <v>LC</v>
          </cell>
          <cell r="N7178" t="str">
            <v>Y</v>
          </cell>
          <cell r="Q7178" t="str">
            <v>Y</v>
          </cell>
          <cell r="W7178" t="str">
            <v>West African Penduline Tit (7); Yellow Penduline Tit (15)</v>
          </cell>
        </row>
        <row r="7179">
          <cell r="C7179" t="str">
            <v>Mouse-coloured Penduline-tit</v>
          </cell>
          <cell r="D7179" t="str">
            <v>Anthoscopus musculus</v>
          </cell>
          <cell r="E7179" t="str">
            <v>(Hartlaub, 1882)</v>
          </cell>
          <cell r="F7179" t="str">
            <v>R</v>
          </cell>
          <cell r="G7179" t="str">
            <v>LC</v>
          </cell>
          <cell r="N7179" t="str">
            <v>Y</v>
          </cell>
          <cell r="Q7179" t="str">
            <v>Y</v>
          </cell>
          <cell r="W7179" t="str">
            <v>Mouse-coloured Penduline Tit (7); Mouse-colored Penduline-Tit (10); Mouse-colored Penduline Tit (15)</v>
          </cell>
        </row>
        <row r="7180">
          <cell r="C7180" t="str">
            <v>Forest Penduline-tit</v>
          </cell>
          <cell r="D7180" t="str">
            <v>Anthoscopus flavifrons</v>
          </cell>
          <cell r="E7180" t="str">
            <v>(Cassin, 1855)</v>
          </cell>
          <cell r="F7180" t="str">
            <v>R</v>
          </cell>
          <cell r="G7180" t="str">
            <v>LC</v>
          </cell>
          <cell r="N7180" t="str">
            <v>Y</v>
          </cell>
          <cell r="Q7180" t="str">
            <v>Y</v>
          </cell>
          <cell r="W7180" t="str">
            <v>Yellow-fronted Penduline Tit (7); Forest Penduline Tit (15)</v>
          </cell>
        </row>
        <row r="7181">
          <cell r="D7181" t="str">
            <v>Anthoscopus sylviella</v>
          </cell>
          <cell r="E7181" t="str">
            <v>Reichenow, 1904</v>
          </cell>
          <cell r="F7181" t="str">
            <v>NR</v>
          </cell>
          <cell r="G7181" t="str">
            <v>NR</v>
          </cell>
          <cell r="Q7181" t="str">
            <v>Y</v>
          </cell>
          <cell r="X7181" t="str">
            <v>Anthoscopus caroli and A. sylviella (Sibley and Monroe 1990, 1993) have been lumped into A. caroli following Dowsett and Forbes-Watson (1993).</v>
          </cell>
        </row>
        <row r="7182">
          <cell r="D7182" t="str">
            <v>Anthoscopus caroli</v>
          </cell>
          <cell r="E7182" t="str">
            <v>(Sharpe, 1871)</v>
          </cell>
          <cell r="F7182" t="str">
            <v>NR</v>
          </cell>
          <cell r="G7182" t="str">
            <v>NR</v>
          </cell>
          <cell r="Q7182" t="str">
            <v>Y</v>
          </cell>
          <cell r="X7182" t="str">
            <v>Anthoscopus caroli and A. sylviella (Sibley and Monroe 1990, 1993) have been lumped into A. caroli following Dowsett and Forbes-Watson (1993).</v>
          </cell>
        </row>
        <row r="7183">
          <cell r="C7183" t="str">
            <v>African Penduline-tit</v>
          </cell>
          <cell r="D7183" t="str">
            <v>Anthoscopus caroli</v>
          </cell>
          <cell r="E7183" t="str">
            <v>(Sharpe, 1871)</v>
          </cell>
          <cell r="F7183" t="str">
            <v>R</v>
          </cell>
          <cell r="G7183" t="str">
            <v>LC</v>
          </cell>
          <cell r="N7183" t="str">
            <v>Y</v>
          </cell>
          <cell r="W7183" t="str">
            <v>Grey Penduline Tit (7); Grey Penduline Tit (15)</v>
          </cell>
          <cell r="X7183" t="str">
            <v>Anthoscopus caroli and A. sylviella (Sibley and Monroe 1990, 1993) have been lumped into A. caroli following Dowsett and Forbes-Watson (1993).</v>
          </cell>
        </row>
        <row r="7184">
          <cell r="C7184" t="str">
            <v>Southern Penduline-tit</v>
          </cell>
          <cell r="D7184" t="str">
            <v>Anthoscopus minutus</v>
          </cell>
          <cell r="E7184" t="str">
            <v>(Shaw &amp; Nodder, 1812)</v>
          </cell>
          <cell r="F7184" t="str">
            <v>R</v>
          </cell>
          <cell r="G7184" t="str">
            <v>LC</v>
          </cell>
          <cell r="N7184" t="str">
            <v>Y</v>
          </cell>
          <cell r="Q7184" t="str">
            <v>Y</v>
          </cell>
          <cell r="W7184" t="str">
            <v>Cape Penduline Tit (7); Cape Penduline Tit (15)</v>
          </cell>
        </row>
        <row r="7185">
          <cell r="C7185" t="str">
            <v>Verdin</v>
          </cell>
          <cell r="D7185" t="str">
            <v>Auriparus flaviceps</v>
          </cell>
          <cell r="E7185" t="str">
            <v>(Sundevall, 1850)</v>
          </cell>
          <cell r="F7185" t="str">
            <v>R</v>
          </cell>
          <cell r="G7185" t="str">
            <v>LC</v>
          </cell>
          <cell r="I7185" t="str">
            <v>Y</v>
          </cell>
          <cell r="Q7185" t="str">
            <v>Y</v>
          </cell>
          <cell r="R7185" t="str">
            <v>Y</v>
          </cell>
        </row>
        <row r="7186">
          <cell r="C7186" t="str">
            <v>Fire-capped Tit</v>
          </cell>
          <cell r="D7186" t="str">
            <v>Cephalopyrus flammiceps</v>
          </cell>
          <cell r="E7186" t="str">
            <v>(Burton, 1836)</v>
          </cell>
          <cell r="F7186" t="str">
            <v>R</v>
          </cell>
          <cell r="G7186" t="str">
            <v>LC</v>
          </cell>
          <cell r="Q7186" t="str">
            <v>Y</v>
          </cell>
        </row>
        <row r="7187">
          <cell r="C7187" t="str">
            <v>Tit-hylia</v>
          </cell>
          <cell r="D7187" t="str">
            <v>Pholidornis rushiae</v>
          </cell>
          <cell r="E7187" t="str">
            <v>(Cassin, 1855)</v>
          </cell>
          <cell r="F7187" t="str">
            <v>R</v>
          </cell>
          <cell r="G7187" t="str">
            <v>LC</v>
          </cell>
          <cell r="N7187" t="str">
            <v>Y</v>
          </cell>
          <cell r="Q7187" t="str">
            <v>Y</v>
          </cell>
        </row>
        <row r="7188">
          <cell r="C7188" t="str">
            <v>African River-martin</v>
          </cell>
          <cell r="D7188" t="str">
            <v>Pseudochelidon eurystomina</v>
          </cell>
          <cell r="E7188" t="str">
            <v>Hartlaub, 1861</v>
          </cell>
          <cell r="F7188" t="str">
            <v>R</v>
          </cell>
          <cell r="G7188" t="str">
            <v>DD</v>
          </cell>
          <cell r="N7188" t="str">
            <v>Y</v>
          </cell>
          <cell r="Q7188" t="str">
            <v>Y</v>
          </cell>
          <cell r="W7188" t="str">
            <v>African River Martin (7); African River Martin (15)</v>
          </cell>
        </row>
        <row r="7189">
          <cell r="C7189" t="str">
            <v>White-eyed River-martin</v>
          </cell>
          <cell r="D7189" t="str">
            <v>Eurochelidon sirintarae</v>
          </cell>
          <cell r="E7189" t="str">
            <v>Kitti, 1968</v>
          </cell>
          <cell r="F7189" t="str">
            <v>R</v>
          </cell>
          <cell r="G7189" t="str">
            <v>CR</v>
          </cell>
          <cell r="Q7189" t="str">
            <v>Y</v>
          </cell>
          <cell r="V7189" t="str">
            <v>Pseudochelidon sirintarae (10)</v>
          </cell>
          <cell r="X7189" t="str">
            <v>Use of the genus Eurochelidon follows BirdLife International (2001).</v>
          </cell>
        </row>
        <row r="7190">
          <cell r="C7190" t="str">
            <v>Square-tailed Saw-wing</v>
          </cell>
          <cell r="D7190" t="str">
            <v>Psalidoprocne nitens</v>
          </cell>
          <cell r="E7190" t="str">
            <v>(Cassin, 1857)</v>
          </cell>
          <cell r="F7190" t="str">
            <v>R</v>
          </cell>
          <cell r="G7190" t="str">
            <v>LC</v>
          </cell>
          <cell r="N7190" t="str">
            <v>Y</v>
          </cell>
          <cell r="Q7190" t="str">
            <v>Y</v>
          </cell>
          <cell r="W7190" t="str">
            <v>Square-tailed Sawwing (10)</v>
          </cell>
        </row>
        <row r="7191">
          <cell r="C7191" t="str">
            <v>Cameroon Mountain Saw-wing</v>
          </cell>
          <cell r="D7191" t="str">
            <v>Psalidoprocne fuliginosa</v>
          </cell>
          <cell r="E7191" t="str">
            <v>Shelley, 1887</v>
          </cell>
          <cell r="F7191" t="str">
            <v>R</v>
          </cell>
          <cell r="G7191" t="str">
            <v>LC</v>
          </cell>
          <cell r="N7191" t="str">
            <v>Y</v>
          </cell>
          <cell r="Q7191" t="str">
            <v>Y</v>
          </cell>
          <cell r="W7191" t="str">
            <v>Mountain Sawwing (10); Mountain Saw-wing (15)</v>
          </cell>
        </row>
        <row r="7192">
          <cell r="C7192" t="str">
            <v>White-headed Saw-wing</v>
          </cell>
          <cell r="D7192" t="str">
            <v>Psalidoprocne albiceps</v>
          </cell>
          <cell r="E7192" t="str">
            <v>Sclater, 1864</v>
          </cell>
          <cell r="F7192" t="str">
            <v>R</v>
          </cell>
          <cell r="G7192" t="str">
            <v>LC</v>
          </cell>
          <cell r="N7192" t="str">
            <v>Y</v>
          </cell>
          <cell r="Q7192" t="str">
            <v>Y</v>
          </cell>
          <cell r="W7192" t="str">
            <v>White-headed Sawwing (10)</v>
          </cell>
        </row>
        <row r="7193">
          <cell r="D7193" t="str">
            <v>Psalidoprocne chalybea</v>
          </cell>
          <cell r="E7193" t="str">
            <v>Reichenow, 1892</v>
          </cell>
          <cell r="F7193" t="str">
            <v>NR</v>
          </cell>
          <cell r="G7193" t="str">
            <v>NR</v>
          </cell>
          <cell r="Q7193" t="str">
            <v>Y</v>
          </cell>
          <cell r="X7193" t="str">
            <v>Psalidoprocne pristoptera, P. chalybea, P. petiti, P. mangbettorum, P. oleaginea, P. antinorii, P. orientalis and P. holomelas (Sibley and Monroe 1990, 1993) have been lumped into P. pristoptera following Dowsett and Forbes-Watson (1993).</v>
          </cell>
        </row>
        <row r="7194">
          <cell r="D7194" t="str">
            <v>Psalidoprocne petiti</v>
          </cell>
          <cell r="E7194" t="str">
            <v>Sharpe &amp; Bouvier, 1876</v>
          </cell>
          <cell r="F7194" t="str">
            <v>NR</v>
          </cell>
          <cell r="G7194" t="str">
            <v>NR</v>
          </cell>
          <cell r="Q7194" t="str">
            <v>Y</v>
          </cell>
          <cell r="X7194" t="str">
            <v>Psalidoprocne pristoptera, P. chalybea, P. petiti, P. mangbettorum, P. oleaginea, P. antinorii, P. orientalis and P. holomelas (Sibley and Monroe 1990, 1993) have been lumped into P. pristoptera following Dowsett and Forbes-Watson (1993).</v>
          </cell>
        </row>
        <row r="7195">
          <cell r="D7195" t="str">
            <v>Psalidoprocne mangbettorum</v>
          </cell>
          <cell r="E7195" t="str">
            <v>Chapin, 1923</v>
          </cell>
          <cell r="F7195" t="str">
            <v>NR</v>
          </cell>
          <cell r="G7195" t="str">
            <v>NR</v>
          </cell>
          <cell r="Q7195" t="str">
            <v>Y</v>
          </cell>
          <cell r="X7195" t="str">
            <v>Psalidoprocne pristoptera, P. chalybea, P. petiti, P. mangbettorum, P. oleaginea, P. antinorii, P. orientalis and P. holomelas (Sibley and Monroe 1990, 1993) have been lumped into P. pristoptera following Dowsett and Forbes-Watson (1993).</v>
          </cell>
        </row>
        <row r="7196">
          <cell r="D7196" t="str">
            <v>Psalidoprocne oleaginea</v>
          </cell>
          <cell r="E7196" t="str">
            <v>Neumann, 1904</v>
          </cell>
          <cell r="F7196" t="str">
            <v>NR</v>
          </cell>
          <cell r="G7196" t="str">
            <v>NR</v>
          </cell>
          <cell r="Q7196" t="str">
            <v>Y</v>
          </cell>
          <cell r="X7196" t="str">
            <v>Psalidoprocne pristoptera, P. chalybea, P. petiti, P. mangbettorum, P. oleaginea, P. antinorii, P. orientalis and P. holomelas (Sibley and Monroe 1990, 1993) have been lumped into P. pristoptera following Dowsett and Forbes-Watson (1993).</v>
          </cell>
        </row>
        <row r="7197">
          <cell r="D7197" t="str">
            <v>Psalidoprocne pristoptera</v>
          </cell>
          <cell r="E7197" t="str">
            <v>(Rüppell, 1836)</v>
          </cell>
          <cell r="F7197" t="str">
            <v>NR</v>
          </cell>
          <cell r="G7197" t="str">
            <v>NR</v>
          </cell>
          <cell r="Q7197" t="str">
            <v>Y</v>
          </cell>
          <cell r="X7197" t="str">
            <v>Psalidoprocne pristoptera, P. chalybea, P. petiti, P. mangbettorum, P. oleaginea, P. antinorii, P. orientalis and P. holomelas (Sibley and Monroe 1990, 1993) have been lumped into P. pristoptera following Dowsett and Forbes-Watson (1993).</v>
          </cell>
        </row>
        <row r="7198">
          <cell r="C7198" t="str">
            <v>Blue Saw-wing</v>
          </cell>
          <cell r="D7198" t="str">
            <v>Psalidoprocne pristoptera</v>
          </cell>
          <cell r="E7198" t="str">
            <v>(Rüppell, 1836)</v>
          </cell>
          <cell r="F7198" t="str">
            <v>R</v>
          </cell>
          <cell r="G7198" t="str">
            <v>LC</v>
          </cell>
          <cell r="N7198" t="str">
            <v>Y</v>
          </cell>
          <cell r="W7198" t="str">
            <v>Black Saw-wing (7); Black Saw-wing (15)</v>
          </cell>
          <cell r="X7198" t="str">
            <v>Psalidoprocne pristoptera, P. chalybea, P. petiti, P. mangbettorum, P. oleaginea, P. antinorii, P. orientalis and P. holomelas (Sibley and Monroe 1990, 1993) have been lumped into P. pristoptera following Dowsett and Forbes-Watson (1993).</v>
          </cell>
        </row>
        <row r="7199">
          <cell r="D7199" t="str">
            <v>Psalidoprocne antinorii</v>
          </cell>
          <cell r="E7199" t="str">
            <v>Salvadori, 1884</v>
          </cell>
          <cell r="F7199" t="str">
            <v>NR</v>
          </cell>
          <cell r="G7199" t="str">
            <v>NR</v>
          </cell>
          <cell r="Q7199" t="str">
            <v>Y</v>
          </cell>
          <cell r="X7199" t="str">
            <v>Psalidoprocne pristoptera, P. chalybea, P. petiti, P. mangbettorum, P. oleaginea, P. antinorii, P. orientalis and P. holomelas (Sibley and Monroe 1990, 1993) have been lumped into P. pristoptera following Dowsett and Forbes-Watson (1993).</v>
          </cell>
        </row>
        <row r="7200">
          <cell r="D7200" t="str">
            <v>Psalidoprocne orientalis</v>
          </cell>
          <cell r="E7200" t="str">
            <v>Reichenow, 1889</v>
          </cell>
          <cell r="F7200" t="str">
            <v>NR</v>
          </cell>
          <cell r="G7200" t="str">
            <v>NR</v>
          </cell>
          <cell r="Q7200" t="str">
            <v>Y</v>
          </cell>
          <cell r="X7200" t="str">
            <v>Psalidoprocne pristoptera, P. chalybea, P. petiti, P. mangbettorum, P. oleaginea, P. antinorii, P. orientalis and P. holomelas (Sibley and Monroe 1990, 1993) have been lumped into P. pristoptera following Dowsett and Forbes-Watson (1993).</v>
          </cell>
        </row>
        <row r="7201">
          <cell r="D7201" t="str">
            <v>Psalidoprocne holomelas</v>
          </cell>
          <cell r="E7201" t="str">
            <v>(Sundevall, 1850)</v>
          </cell>
          <cell r="F7201" t="str">
            <v>NR</v>
          </cell>
          <cell r="G7201" t="str">
            <v>NR</v>
          </cell>
          <cell r="Q7201" t="str">
            <v>Y</v>
          </cell>
          <cell r="X7201" t="str">
            <v>Psalidoprocne pristoptera, P. chalybea, P. petiti, P. mangbettorum, P. oleaginea, P. antinorii, P. orientalis and P. holomelas (Sibley and Monroe 1990, 1993) have been lumped into P. pristoptera following Dowsett and Forbes-Watson (1993).</v>
          </cell>
        </row>
        <row r="7202">
          <cell r="C7202" t="str">
            <v>Fanti Saw-wing</v>
          </cell>
          <cell r="D7202" t="str">
            <v>Psalidoprocne obscura</v>
          </cell>
          <cell r="E7202" t="str">
            <v>(Hartlaub, 1855)</v>
          </cell>
          <cell r="F7202" t="str">
            <v>R</v>
          </cell>
          <cell r="G7202" t="str">
            <v>LC</v>
          </cell>
          <cell r="N7202" t="str">
            <v>Y</v>
          </cell>
          <cell r="Q7202" t="str">
            <v>Y</v>
          </cell>
          <cell r="W7202" t="str">
            <v>Fanti Sawwing (10)</v>
          </cell>
        </row>
        <row r="7203">
          <cell r="C7203" t="str">
            <v>Grey-rumped Swallow</v>
          </cell>
          <cell r="D7203" t="str">
            <v>Pseudhirundo griseopyga</v>
          </cell>
          <cell r="E7203" t="str">
            <v>Sundevall, 1850</v>
          </cell>
          <cell r="F7203" t="str">
            <v>R</v>
          </cell>
          <cell r="G7203" t="str">
            <v>LC</v>
          </cell>
          <cell r="N7203" t="str">
            <v>Y</v>
          </cell>
          <cell r="Q7203" t="str">
            <v>Y</v>
          </cell>
          <cell r="V7203" t="str">
            <v>Hirundo griseopyga (10)</v>
          </cell>
        </row>
        <row r="7204">
          <cell r="C7204" t="str">
            <v>White-backed Swallow</v>
          </cell>
          <cell r="D7204" t="str">
            <v>Cheramoeca leucosterna</v>
          </cell>
          <cell r="E7204" t="str">
            <v>(Gould, 1841)</v>
          </cell>
          <cell r="F7204" t="str">
            <v>R</v>
          </cell>
          <cell r="G7204" t="str">
            <v>LC</v>
          </cell>
          <cell r="L7204" t="str">
            <v>Y</v>
          </cell>
          <cell r="Q7204" t="str">
            <v>Y</v>
          </cell>
          <cell r="V7204" t="str">
            <v>Cheramoeca leucosternus (10)</v>
          </cell>
          <cell r="X7204" t="str">
            <v>Gender agreement of species name follows David and Gosselin (2002a).</v>
          </cell>
        </row>
        <row r="7205">
          <cell r="C7205" t="str">
            <v>Mascarene Martin</v>
          </cell>
          <cell r="D7205" t="str">
            <v>Phedina borbonica</v>
          </cell>
          <cell r="E7205" t="str">
            <v>(Gmelin, 1789)</v>
          </cell>
          <cell r="F7205" t="str">
            <v>R</v>
          </cell>
          <cell r="G7205" t="str">
            <v>LC</v>
          </cell>
          <cell r="N7205" t="str">
            <v>Y</v>
          </cell>
          <cell r="Q7205" t="str">
            <v>Y</v>
          </cell>
        </row>
        <row r="7206">
          <cell r="C7206" t="str">
            <v>Brazza's Martin</v>
          </cell>
          <cell r="D7206" t="str">
            <v>Phedina brazzae</v>
          </cell>
          <cell r="E7206" t="str">
            <v>Oustalet, 1886</v>
          </cell>
          <cell r="F7206" t="str">
            <v>R</v>
          </cell>
          <cell r="G7206" t="str">
            <v>LC</v>
          </cell>
          <cell r="N7206" t="str">
            <v>Y</v>
          </cell>
          <cell r="Q7206" t="str">
            <v>Y</v>
          </cell>
          <cell r="V7206" t="str">
            <v>Phedinopsis brazzae (7)</v>
          </cell>
        </row>
        <row r="7207">
          <cell r="C7207" t="str">
            <v>Sand Martin</v>
          </cell>
          <cell r="D7207" t="str">
            <v>Riparia riparia</v>
          </cell>
          <cell r="E7207" t="str">
            <v>(Linnaeus, 1758)</v>
          </cell>
          <cell r="F7207" t="str">
            <v>R</v>
          </cell>
          <cell r="G7207" t="str">
            <v>LC</v>
          </cell>
          <cell r="H7207" t="str">
            <v>Y</v>
          </cell>
          <cell r="I7207" t="str">
            <v>Y</v>
          </cell>
          <cell r="M7207" t="str">
            <v>Y</v>
          </cell>
          <cell r="N7207" t="str">
            <v>Y</v>
          </cell>
          <cell r="P7207" t="str">
            <v>Y</v>
          </cell>
          <cell r="Q7207" t="str">
            <v>Y</v>
          </cell>
          <cell r="R7207" t="str">
            <v>Y</v>
          </cell>
          <cell r="W7207" t="str">
            <v>Bank Swallow (2); European Sand Martin (7); Bank Swallow (9)</v>
          </cell>
        </row>
        <row r="7208">
          <cell r="C7208" t="str">
            <v>Pale Sand Martin</v>
          </cell>
          <cell r="D7208" t="str">
            <v>Riparia diluta</v>
          </cell>
          <cell r="E7208" t="str">
            <v>(Sharpe &amp; Wyatt, 1893)</v>
          </cell>
          <cell r="F7208" t="str">
            <v>UR</v>
          </cell>
          <cell r="G7208" t="str">
            <v>UR</v>
          </cell>
          <cell r="T7208" t="str">
            <v>Y</v>
          </cell>
        </row>
        <row r="7209">
          <cell r="C7209" t="str">
            <v>Plain Martin</v>
          </cell>
          <cell r="D7209" t="str">
            <v>Riparia paludicola</v>
          </cell>
          <cell r="E7209" t="str">
            <v>(Vieillot, 1817)</v>
          </cell>
          <cell r="F7209" t="str">
            <v>R</v>
          </cell>
          <cell r="G7209" t="str">
            <v>LC</v>
          </cell>
          <cell r="H7209" t="str">
            <v>Y</v>
          </cell>
          <cell r="M7209" t="str">
            <v>Y</v>
          </cell>
          <cell r="N7209" t="str">
            <v>Y</v>
          </cell>
          <cell r="Q7209" t="str">
            <v>Y</v>
          </cell>
          <cell r="W7209" t="str">
            <v>Brown-throated Sand Martin (6); African Sand Martin (7); Brown-throated Martin (15)</v>
          </cell>
        </row>
        <row r="7210">
          <cell r="C7210" t="str">
            <v>Congo Martin</v>
          </cell>
          <cell r="D7210" t="str">
            <v>Riparia congica</v>
          </cell>
          <cell r="E7210" t="str">
            <v>(Reichenow, 1887)</v>
          </cell>
          <cell r="F7210" t="str">
            <v>R</v>
          </cell>
          <cell r="G7210" t="str">
            <v>LC</v>
          </cell>
          <cell r="N7210" t="str">
            <v>Y</v>
          </cell>
          <cell r="Q7210" t="str">
            <v>Y</v>
          </cell>
          <cell r="W7210" t="str">
            <v>Congo Sand Martin (7)</v>
          </cell>
        </row>
        <row r="7211">
          <cell r="C7211" t="str">
            <v>Banded Martin</v>
          </cell>
          <cell r="D7211" t="str">
            <v>Riparia cincta</v>
          </cell>
          <cell r="E7211" t="str">
            <v>(Boddaert, 1783)</v>
          </cell>
          <cell r="F7211" t="str">
            <v>R</v>
          </cell>
          <cell r="G7211" t="str">
            <v>LC</v>
          </cell>
          <cell r="H7211" t="str">
            <v>Y</v>
          </cell>
          <cell r="N7211" t="str">
            <v>Y</v>
          </cell>
          <cell r="Q7211" t="str">
            <v>Y</v>
          </cell>
        </row>
        <row r="7212">
          <cell r="C7212" t="str">
            <v>Tree Swallow</v>
          </cell>
          <cell r="D7212" t="str">
            <v>Tachycineta bicolor</v>
          </cell>
          <cell r="E7212" t="str">
            <v>(Vieillot, 1808)</v>
          </cell>
          <cell r="F7212" t="str">
            <v>R</v>
          </cell>
          <cell r="G7212" t="str">
            <v>LC</v>
          </cell>
          <cell r="H7212" t="str">
            <v>Y</v>
          </cell>
          <cell r="I7212" t="str">
            <v>Y</v>
          </cell>
          <cell r="P7212" t="str">
            <v>Y</v>
          </cell>
          <cell r="Q7212" t="str">
            <v>Y</v>
          </cell>
          <cell r="R7212" t="str">
            <v>Y</v>
          </cell>
        </row>
        <row r="7213">
          <cell r="D7213" t="str">
            <v>Tachycineta albilinea</v>
          </cell>
          <cell r="E7213" t="str">
            <v>(Lawrence, 1863)</v>
          </cell>
          <cell r="F7213" t="str">
            <v>NR</v>
          </cell>
          <cell r="G7213" t="str">
            <v>NR</v>
          </cell>
          <cell r="Q7213" t="str">
            <v>Y</v>
          </cell>
          <cell r="R7213" t="str">
            <v>Y</v>
          </cell>
          <cell r="X7213" t="str">
            <v>Tachycineta albilinea (Sibley and Monroe 1990, 1993) has been split into T. albilinea and T. stolzmanni following SACC (2005).</v>
          </cell>
        </row>
        <row r="7214">
          <cell r="C7214" t="str">
            <v>Mangrove Swallow</v>
          </cell>
          <cell r="D7214" t="str">
            <v>Tachycineta albilinea</v>
          </cell>
          <cell r="E7214" t="str">
            <v>(Lawrence, 1863)</v>
          </cell>
          <cell r="F7214" t="str">
            <v>R</v>
          </cell>
          <cell r="G7214" t="str">
            <v>LC</v>
          </cell>
          <cell r="I7214" t="str">
            <v>Y</v>
          </cell>
          <cell r="X7214" t="str">
            <v>Tachycineta albilinea (Sibley and Monroe 1990, 1993) has been split into T. albilinea and T. stolzmanni following SACC (2005).</v>
          </cell>
        </row>
        <row r="7215">
          <cell r="C7215" t="str">
            <v>Tumbes Swallow</v>
          </cell>
          <cell r="D7215" t="str">
            <v>Tachycineta stolzmanni</v>
          </cell>
          <cell r="E7215" t="str">
            <v>(Philippi, 1902)</v>
          </cell>
          <cell r="F7215" t="str">
            <v>R</v>
          </cell>
          <cell r="G7215" t="str">
            <v>LC</v>
          </cell>
          <cell r="P7215" t="str">
            <v>Y</v>
          </cell>
          <cell r="W7215" t="str">
            <v>Tumbes Swallow      (9)</v>
          </cell>
          <cell r="X7215" t="str">
            <v>Tachycineta albilinea (Sibley and Monroe 1990, 1993) has been split into T. albilinea and T. stolzmanni following SACC (2005).</v>
          </cell>
        </row>
        <row r="7216">
          <cell r="C7216" t="str">
            <v>White-winged Swallow</v>
          </cell>
          <cell r="D7216" t="str">
            <v>Tachycineta albiventer</v>
          </cell>
          <cell r="E7216" t="str">
            <v>(Boddaert, 1783)</v>
          </cell>
          <cell r="F7216" t="str">
            <v>R</v>
          </cell>
          <cell r="G7216" t="str">
            <v>LC</v>
          </cell>
          <cell r="P7216" t="str">
            <v>Y</v>
          </cell>
          <cell r="Q7216" t="str">
            <v>Y</v>
          </cell>
          <cell r="R7216" t="str">
            <v>Y</v>
          </cell>
        </row>
        <row r="7217">
          <cell r="C7217" t="str">
            <v>White-rumped Swallow</v>
          </cell>
          <cell r="D7217" t="str">
            <v>Tachycineta leucorrhoa</v>
          </cell>
          <cell r="E7217" t="str">
            <v>(Vieillot, 1817)</v>
          </cell>
          <cell r="F7217" t="str">
            <v>R</v>
          </cell>
          <cell r="G7217" t="str">
            <v>LC</v>
          </cell>
          <cell r="P7217" t="str">
            <v>Y</v>
          </cell>
          <cell r="Q7217" t="str">
            <v>Y</v>
          </cell>
          <cell r="R7217" t="str">
            <v>Y</v>
          </cell>
        </row>
        <row r="7218">
          <cell r="C7218" t="str">
            <v>Chilean Swallow</v>
          </cell>
          <cell r="D7218" t="str">
            <v>Tachycineta meyeni</v>
          </cell>
          <cell r="E7218" t="str">
            <v>(Cabanis, 1850)</v>
          </cell>
          <cell r="F7218" t="str">
            <v>R</v>
          </cell>
          <cell r="G7218" t="str">
            <v>LC</v>
          </cell>
          <cell r="P7218" t="str">
            <v>Y</v>
          </cell>
          <cell r="Q7218" t="str">
            <v>Y</v>
          </cell>
          <cell r="R7218" t="str">
            <v>Y</v>
          </cell>
          <cell r="V7218" t="str">
            <v>Tachycineta leucopyga (11)</v>
          </cell>
        </row>
        <row r="7219">
          <cell r="C7219" t="str">
            <v>Violet-green Swallow</v>
          </cell>
          <cell r="D7219" t="str">
            <v>Tachycineta thalassina</v>
          </cell>
          <cell r="E7219" t="str">
            <v>(Swainson, 1827)</v>
          </cell>
          <cell r="F7219" t="str">
            <v>R</v>
          </cell>
          <cell r="G7219" t="str">
            <v>LC</v>
          </cell>
          <cell r="I7219" t="str">
            <v>Y</v>
          </cell>
          <cell r="Q7219" t="str">
            <v>Y</v>
          </cell>
          <cell r="R7219" t="str">
            <v>Y</v>
          </cell>
        </row>
        <row r="7220">
          <cell r="C7220" t="str">
            <v>Bahama Swallow</v>
          </cell>
          <cell r="D7220" t="str">
            <v>Tachycineta cyaneoviridis</v>
          </cell>
          <cell r="E7220" t="str">
            <v>(Bryant, 1859)</v>
          </cell>
          <cell r="F7220" t="str">
            <v>R</v>
          </cell>
          <cell r="G7220" t="str">
            <v>EN</v>
          </cell>
          <cell r="I7220" t="str">
            <v>Y</v>
          </cell>
          <cell r="Q7220" t="str">
            <v>Y</v>
          </cell>
          <cell r="R7220" t="str">
            <v>Y</v>
          </cell>
          <cell r="V7220" t="str">
            <v>Callichelidon cyaneoviridis (11)</v>
          </cell>
        </row>
        <row r="7221">
          <cell r="C7221" t="str">
            <v>Golden Swallow</v>
          </cell>
          <cell r="D7221" t="str">
            <v>Tachycineta euchrysea</v>
          </cell>
          <cell r="E7221" t="str">
            <v>(Gosse, 1847)</v>
          </cell>
          <cell r="F7221" t="str">
            <v>R</v>
          </cell>
          <cell r="G7221" t="str">
            <v>VU</v>
          </cell>
          <cell r="I7221" t="str">
            <v>Y</v>
          </cell>
          <cell r="Q7221" t="str">
            <v>Y</v>
          </cell>
          <cell r="R7221" t="str">
            <v>Y</v>
          </cell>
          <cell r="V7221" t="str">
            <v>Kalochelidon euchrysea (11)</v>
          </cell>
        </row>
        <row r="7222">
          <cell r="C7222" t="str">
            <v>Brown-chested Martin</v>
          </cell>
          <cell r="D7222" t="str">
            <v>Progne tapera</v>
          </cell>
          <cell r="E7222" t="str">
            <v>(Linnaeus, 1766)</v>
          </cell>
          <cell r="F7222" t="str">
            <v>R</v>
          </cell>
          <cell r="G7222" t="str">
            <v>LC</v>
          </cell>
          <cell r="I7222" t="str">
            <v>Y</v>
          </cell>
          <cell r="P7222" t="str">
            <v>Y</v>
          </cell>
          <cell r="Q7222" t="str">
            <v>Y</v>
          </cell>
          <cell r="R7222" t="str">
            <v>Y</v>
          </cell>
          <cell r="V7222" t="str">
            <v>Phaeoprogne tapera (10)</v>
          </cell>
        </row>
        <row r="7223">
          <cell r="C7223" t="str">
            <v>Purple Martin</v>
          </cell>
          <cell r="D7223" t="str">
            <v>Progne subis</v>
          </cell>
          <cell r="E7223" t="str">
            <v>(Linnaeus, 1758)</v>
          </cell>
          <cell r="F7223" t="str">
            <v>R</v>
          </cell>
          <cell r="G7223" t="str">
            <v>LC</v>
          </cell>
          <cell r="I7223" t="str">
            <v>Y</v>
          </cell>
          <cell r="P7223" t="str">
            <v>Y</v>
          </cell>
          <cell r="Q7223" t="str">
            <v>Y</v>
          </cell>
          <cell r="R7223" t="str">
            <v>Y</v>
          </cell>
        </row>
        <row r="7224">
          <cell r="C7224" t="str">
            <v>Cuban Martin</v>
          </cell>
          <cell r="D7224" t="str">
            <v>Progne cryptoleuca</v>
          </cell>
          <cell r="E7224" t="str">
            <v>Baird, 1865</v>
          </cell>
          <cell r="F7224" t="str">
            <v>R</v>
          </cell>
          <cell r="G7224" t="str">
            <v>LC</v>
          </cell>
          <cell r="I7224" t="str">
            <v>Y</v>
          </cell>
          <cell r="P7224" t="str">
            <v>Y</v>
          </cell>
          <cell r="Q7224" t="str">
            <v>Y</v>
          </cell>
          <cell r="R7224" t="str">
            <v>Y</v>
          </cell>
        </row>
        <row r="7225">
          <cell r="C7225" t="str">
            <v>Caribbean Martin</v>
          </cell>
          <cell r="D7225" t="str">
            <v>Progne dominicensis</v>
          </cell>
          <cell r="E7225" t="str">
            <v>(Gmelin, 1789)</v>
          </cell>
          <cell r="F7225" t="str">
            <v>R</v>
          </cell>
          <cell r="G7225" t="str">
            <v>LC</v>
          </cell>
          <cell r="I7225" t="str">
            <v>Y</v>
          </cell>
          <cell r="P7225" t="str">
            <v>Y</v>
          </cell>
          <cell r="Q7225" t="str">
            <v>Y</v>
          </cell>
          <cell r="R7225" t="str">
            <v>Y</v>
          </cell>
        </row>
        <row r="7226">
          <cell r="C7226" t="str">
            <v>Sinaloa Martin</v>
          </cell>
          <cell r="D7226" t="str">
            <v>Progne sinaloae</v>
          </cell>
          <cell r="E7226" t="str">
            <v>Nelson, 1898</v>
          </cell>
          <cell r="F7226" t="str">
            <v>R</v>
          </cell>
          <cell r="G7226" t="str">
            <v>DD</v>
          </cell>
          <cell r="I7226" t="str">
            <v>Y</v>
          </cell>
          <cell r="Q7226" t="str">
            <v>Y</v>
          </cell>
          <cell r="R7226" t="str">
            <v>Y</v>
          </cell>
        </row>
        <row r="7227">
          <cell r="C7227" t="str">
            <v>Grey-breasted Martin</v>
          </cell>
          <cell r="D7227" t="str">
            <v>Progne chalybea</v>
          </cell>
          <cell r="E7227" t="str">
            <v>(Gmelin, 1789)</v>
          </cell>
          <cell r="F7227" t="str">
            <v>R</v>
          </cell>
          <cell r="G7227" t="str">
            <v>LC</v>
          </cell>
          <cell r="I7227" t="str">
            <v>Y</v>
          </cell>
          <cell r="P7227" t="str">
            <v>Y</v>
          </cell>
          <cell r="Q7227" t="str">
            <v>Y</v>
          </cell>
          <cell r="R7227" t="str">
            <v>Y</v>
          </cell>
          <cell r="W7227" t="str">
            <v>Gray-breasted Martin (2); Gray-breasted Martin (9)</v>
          </cell>
        </row>
        <row r="7228">
          <cell r="D7228" t="str">
            <v>Progne modesta</v>
          </cell>
          <cell r="E7228" t="str">
            <v>Gould, 1837</v>
          </cell>
          <cell r="F7228" t="str">
            <v>NR</v>
          </cell>
          <cell r="G7228" t="str">
            <v>NR</v>
          </cell>
          <cell r="Q7228" t="str">
            <v>Y</v>
          </cell>
          <cell r="X7228" t="str">
            <v>Progne modesta (Sibley and Monroe 1990, 1993) has been split into P. modesta, P. murphyi and P. elegans following SACC (2005).</v>
          </cell>
        </row>
        <row r="7229">
          <cell r="C7229" t="str">
            <v>Galapagos Martin</v>
          </cell>
          <cell r="D7229" t="str">
            <v>Progne modesta</v>
          </cell>
          <cell r="E7229" t="str">
            <v>Gould, 1837</v>
          </cell>
          <cell r="F7229" t="str">
            <v>R</v>
          </cell>
          <cell r="G7229" t="str">
            <v>VU</v>
          </cell>
          <cell r="P7229" t="str">
            <v>Y</v>
          </cell>
          <cell r="R7229" t="str">
            <v>Y</v>
          </cell>
          <cell r="W7229" t="str">
            <v>Galápagos Martin (14)</v>
          </cell>
          <cell r="X7229" t="str">
            <v>Progne modesta (Sibley and Monroe 1990, 1993) has been split into P. modesta, P. murphyi and P. elegans following SACC (2005).</v>
          </cell>
        </row>
        <row r="7230">
          <cell r="C7230" t="str">
            <v>Peruvian Martin</v>
          </cell>
          <cell r="D7230" t="str">
            <v>Progne murphyi</v>
          </cell>
          <cell r="E7230" t="str">
            <v>Chapman, 1925</v>
          </cell>
          <cell r="F7230" t="str">
            <v>R</v>
          </cell>
          <cell r="G7230" t="str">
            <v>VU</v>
          </cell>
          <cell r="P7230" t="str">
            <v>Y</v>
          </cell>
          <cell r="R7230" t="str">
            <v>Y</v>
          </cell>
          <cell r="X7230" t="str">
            <v>Progne modesta (Sibley and Monroe 1990, 1993) has been split into P. modesta, P. murphyi and P. elegans following SACC (2005).</v>
          </cell>
        </row>
        <row r="7231">
          <cell r="C7231" t="str">
            <v>Southern Martin</v>
          </cell>
          <cell r="D7231" t="str">
            <v>Progne elegans</v>
          </cell>
          <cell r="E7231" t="str">
            <v>S. F. Baird, 1865</v>
          </cell>
          <cell r="F7231" t="str">
            <v>R</v>
          </cell>
          <cell r="G7231" t="str">
            <v>LC</v>
          </cell>
          <cell r="I7231" t="str">
            <v>Y</v>
          </cell>
          <cell r="P7231" t="str">
            <v>Y</v>
          </cell>
          <cell r="R7231" t="str">
            <v>Y</v>
          </cell>
          <cell r="X7231" t="str">
            <v>Progne modesta (Sibley and Monroe 1990, 1993) has been split into P. modesta, P. murphyi and P. elegans following SACC (2005).</v>
          </cell>
        </row>
        <row r="7232">
          <cell r="C7232" t="str">
            <v>Blue-and-white Swallow</v>
          </cell>
          <cell r="D7232" t="str">
            <v>Pygochelidon cyanoleuca</v>
          </cell>
          <cell r="E7232" t="str">
            <v>(Vieillot, 1817)</v>
          </cell>
          <cell r="F7232" t="str">
            <v>R</v>
          </cell>
          <cell r="G7232" t="str">
            <v>LC</v>
          </cell>
          <cell r="I7232" t="str">
            <v>Y</v>
          </cell>
          <cell r="P7232" t="str">
            <v>Y</v>
          </cell>
          <cell r="Q7232" t="str">
            <v>Y</v>
          </cell>
          <cell r="R7232" t="str">
            <v>Y</v>
          </cell>
          <cell r="V7232" t="str">
            <v>Notiochelidon cyanoleuca (10); Notiochelidon cyanoleuca (11)</v>
          </cell>
        </row>
        <row r="7233">
          <cell r="C7233" t="str">
            <v>Brown-bellied Swallow</v>
          </cell>
          <cell r="D7233" t="str">
            <v>Notiochelidon murina</v>
          </cell>
          <cell r="E7233" t="str">
            <v>(Cassin, 1853)</v>
          </cell>
          <cell r="F7233" t="str">
            <v>R</v>
          </cell>
          <cell r="G7233" t="str">
            <v>LC</v>
          </cell>
          <cell r="P7233" t="str">
            <v>Y</v>
          </cell>
          <cell r="Q7233" t="str">
            <v>Y</v>
          </cell>
          <cell r="R7233" t="str">
            <v>Y</v>
          </cell>
        </row>
        <row r="7234">
          <cell r="C7234" t="str">
            <v>Pale-footed Swallow</v>
          </cell>
          <cell r="D7234" t="str">
            <v>Notiochelidon flavipes</v>
          </cell>
          <cell r="E7234" t="str">
            <v>(Chapman, 1922)</v>
          </cell>
          <cell r="F7234" t="str">
            <v>R</v>
          </cell>
          <cell r="G7234" t="str">
            <v>LC</v>
          </cell>
          <cell r="P7234" t="str">
            <v>Y</v>
          </cell>
          <cell r="Q7234" t="str">
            <v>Y</v>
          </cell>
          <cell r="R7234" t="str">
            <v>Y</v>
          </cell>
        </row>
        <row r="7235">
          <cell r="C7235" t="str">
            <v>Black-capped Swallow</v>
          </cell>
          <cell r="D7235" t="str">
            <v>Notiochelidon pileata</v>
          </cell>
          <cell r="E7235" t="str">
            <v>(Gould, 1858)</v>
          </cell>
          <cell r="F7235" t="str">
            <v>R</v>
          </cell>
          <cell r="G7235" t="str">
            <v>LC</v>
          </cell>
          <cell r="I7235" t="str">
            <v>Y</v>
          </cell>
          <cell r="Q7235" t="str">
            <v>Y</v>
          </cell>
          <cell r="R7235" t="str">
            <v>Y</v>
          </cell>
        </row>
        <row r="7236">
          <cell r="C7236" t="str">
            <v>Andean Swallow</v>
          </cell>
          <cell r="D7236" t="str">
            <v>Haplochelidon andecola</v>
          </cell>
          <cell r="E7236" t="str">
            <v>d'Orbigny &amp; Lafresnaye, 1837</v>
          </cell>
          <cell r="F7236" t="str">
            <v>R</v>
          </cell>
          <cell r="G7236" t="str">
            <v>LC</v>
          </cell>
          <cell r="P7236" t="str">
            <v>Y</v>
          </cell>
          <cell r="Q7236" t="str">
            <v>Y</v>
          </cell>
          <cell r="R7236" t="str">
            <v>Y</v>
          </cell>
          <cell r="V7236" t="str">
            <v>Hirundo andecola (10); Petrochelidon andecola (11)</v>
          </cell>
        </row>
        <row r="7237">
          <cell r="C7237" t="str">
            <v>White-banded Swallow</v>
          </cell>
          <cell r="D7237" t="str">
            <v>Atticora fasciata</v>
          </cell>
          <cell r="E7237" t="str">
            <v>(Gmelin, 1789)</v>
          </cell>
          <cell r="F7237" t="str">
            <v>R</v>
          </cell>
          <cell r="G7237" t="str">
            <v>LC</v>
          </cell>
          <cell r="P7237" t="str">
            <v>Y</v>
          </cell>
          <cell r="Q7237" t="str">
            <v>Y</v>
          </cell>
          <cell r="R7237" t="str">
            <v>Y</v>
          </cell>
        </row>
        <row r="7238">
          <cell r="C7238" t="str">
            <v>Black-collared Swallow</v>
          </cell>
          <cell r="D7238" t="str">
            <v>Atticora melanoleuca</v>
          </cell>
          <cell r="E7238" t="str">
            <v>(Wied, 1820)</v>
          </cell>
          <cell r="F7238" t="str">
            <v>R</v>
          </cell>
          <cell r="G7238" t="str">
            <v>LC</v>
          </cell>
          <cell r="P7238" t="str">
            <v>Y</v>
          </cell>
          <cell r="Q7238" t="str">
            <v>Y</v>
          </cell>
          <cell r="R7238" t="str">
            <v>Y</v>
          </cell>
        </row>
        <row r="7239">
          <cell r="C7239" t="str">
            <v>White-thighed Swallow</v>
          </cell>
          <cell r="D7239" t="str">
            <v>Neochelidon tibialis</v>
          </cell>
          <cell r="E7239" t="str">
            <v>(Cassin, 1853)</v>
          </cell>
          <cell r="F7239" t="str">
            <v>R</v>
          </cell>
          <cell r="G7239" t="str">
            <v>LC</v>
          </cell>
          <cell r="I7239" t="str">
            <v>Y</v>
          </cell>
          <cell r="P7239" t="str">
            <v>Y</v>
          </cell>
          <cell r="Q7239" t="str">
            <v>Y</v>
          </cell>
          <cell r="R7239" t="str">
            <v>Y</v>
          </cell>
        </row>
        <row r="7240">
          <cell r="D7240" t="str">
            <v>Stelgidopteryx serripennis</v>
          </cell>
          <cell r="E7240" t="str">
            <v>(Audubon, 1838)</v>
          </cell>
          <cell r="F7240" t="str">
            <v>NR</v>
          </cell>
          <cell r="G7240" t="str">
            <v>NR</v>
          </cell>
          <cell r="Q7240" t="str">
            <v>Y</v>
          </cell>
          <cell r="X7240" t="str">
            <v>Stelgidopteryx serripennis and S. ridgwayi (Sibley and Monroe 1990, 1993) have been lumped into S. serripennis following AOU (1998).</v>
          </cell>
        </row>
        <row r="7241">
          <cell r="C7241" t="str">
            <v>Northern Rough-winged Swallow</v>
          </cell>
          <cell r="D7241" t="str">
            <v>Stelgidopteryx serripennis</v>
          </cell>
          <cell r="E7241" t="str">
            <v>(Audubon, 1838)</v>
          </cell>
          <cell r="F7241" t="str">
            <v>R</v>
          </cell>
          <cell r="G7241" t="str">
            <v>LC</v>
          </cell>
          <cell r="I7241" t="str">
            <v>Y</v>
          </cell>
          <cell r="R7241" t="str">
            <v>Y</v>
          </cell>
          <cell r="X7241" t="str">
            <v>Stelgidopteryx serripennis and S. ridgwayi (Sibley and Monroe 1990, 1993) have been lumped into S. serripennis following AOU (1998).</v>
          </cell>
        </row>
        <row r="7242">
          <cell r="D7242" t="str">
            <v>Stelgidopteryx ridgwayi</v>
          </cell>
          <cell r="E7242" t="str">
            <v>Nelson, 1901</v>
          </cell>
          <cell r="F7242" t="str">
            <v>NR</v>
          </cell>
          <cell r="G7242" t="str">
            <v>NR</v>
          </cell>
          <cell r="Q7242" t="str">
            <v>Y</v>
          </cell>
          <cell r="X7242" t="str">
            <v>Stelgidopteryx serripennis and S. ridgwayi (Sibley and Monroe 1990, 1993) have been lumped into S. serripennis following AOU (1998).</v>
          </cell>
        </row>
        <row r="7243">
          <cell r="C7243" t="str">
            <v>Southern Rough-winged Swallow</v>
          </cell>
          <cell r="D7243" t="str">
            <v>Stelgidopteryx ruficollis</v>
          </cell>
          <cell r="E7243" t="str">
            <v>(Vieillot, 1817)</v>
          </cell>
          <cell r="F7243" t="str">
            <v>R</v>
          </cell>
          <cell r="G7243" t="str">
            <v>LC</v>
          </cell>
          <cell r="I7243" t="str">
            <v>Y</v>
          </cell>
          <cell r="P7243" t="str">
            <v>Y</v>
          </cell>
          <cell r="Q7243" t="str">
            <v>Y</v>
          </cell>
          <cell r="R7243" t="str">
            <v>Y</v>
          </cell>
        </row>
        <row r="7244">
          <cell r="C7244" t="str">
            <v>Tawny-headed Swallow</v>
          </cell>
          <cell r="D7244" t="str">
            <v>Alopochelidon fucata</v>
          </cell>
          <cell r="E7244" t="str">
            <v>(Temminck, 1822)</v>
          </cell>
          <cell r="F7244" t="str">
            <v>R</v>
          </cell>
          <cell r="G7244" t="str">
            <v>LC</v>
          </cell>
          <cell r="P7244" t="str">
            <v>Y</v>
          </cell>
          <cell r="Q7244" t="str">
            <v>Y</v>
          </cell>
          <cell r="R7244" t="str">
            <v>Y</v>
          </cell>
          <cell r="V7244" t="str">
            <v>Stelgidopteryx fucata (10)</v>
          </cell>
        </row>
        <row r="7245">
          <cell r="C7245" t="str">
            <v>Eurasian Crag-martin</v>
          </cell>
          <cell r="D7245" t="str">
            <v>Hirundo rupestris</v>
          </cell>
          <cell r="E7245" t="str">
            <v>Scopoli, 1769</v>
          </cell>
          <cell r="F7245" t="str">
            <v>R</v>
          </cell>
          <cell r="G7245" t="str">
            <v>LC</v>
          </cell>
          <cell r="H7245" t="str">
            <v>Y</v>
          </cell>
          <cell r="M7245" t="str">
            <v>Y</v>
          </cell>
          <cell r="N7245" t="str">
            <v>Y</v>
          </cell>
          <cell r="Q7245" t="str">
            <v>Y</v>
          </cell>
          <cell r="V7245" t="str">
            <v>Ptyonoprogne rupestris (1); Ptyonoprogne rupestris (6)</v>
          </cell>
          <cell r="W7245" t="str">
            <v>Eurasian Crag Martin (1); Crag Martin (6); European Crag Martin (7)</v>
          </cell>
          <cell r="X7245"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46">
          <cell r="C7246" t="str">
            <v>Pale Crag-martin</v>
          </cell>
          <cell r="D7246" t="str">
            <v>Hirundo obsoleta</v>
          </cell>
          <cell r="E7246" t="str">
            <v>(Cabanis, 1850)</v>
          </cell>
          <cell r="F7246" t="str">
            <v>R</v>
          </cell>
          <cell r="G7246" t="str">
            <v>LC</v>
          </cell>
          <cell r="Q7246" t="str">
            <v>Y</v>
          </cell>
          <cell r="X7246" t="str">
            <v>Hirundo fuligula and H. obsoleta (Sibley and Monroe 1990, 1993) are retained as species contra AERC TAC (2003) and Dowsett and Forbes-Watson (1993) who include obsoleta as a subspecies of fuligula.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47">
          <cell r="D7247" t="str">
            <v>Hirundo fuligula</v>
          </cell>
          <cell r="E7247" t="str">
            <v>Lichtenstein, 1842</v>
          </cell>
          <cell r="F7247" t="str">
            <v>NR</v>
          </cell>
          <cell r="G7247" t="str">
            <v>NR</v>
          </cell>
          <cell r="H7247" t="str">
            <v>Y</v>
          </cell>
          <cell r="M7247" t="str">
            <v>Y</v>
          </cell>
          <cell r="N7247" t="str">
            <v>Y</v>
          </cell>
          <cell r="V7247" t="str">
            <v>Ptyonoprogne fuligula (1); Ptyonoprogne fuligula (6)</v>
          </cell>
          <cell r="X7247" t="str">
            <v>Hirundo fuligula and H. obsoleta (Sibley and Monroe 1990, 1993) are retained as species contra AERC TAC (2003) and Dowsett and Forbes-Watson (1993) who include obsoleta as a subspecies of fuligula.</v>
          </cell>
        </row>
        <row r="7248">
          <cell r="C7248" t="str">
            <v>Rock Martin</v>
          </cell>
          <cell r="D7248" t="str">
            <v>Hirundo fuligula</v>
          </cell>
          <cell r="E7248" t="str">
            <v>Lichtenstein, 1842</v>
          </cell>
          <cell r="F7248" t="str">
            <v>R</v>
          </cell>
          <cell r="G7248" t="str">
            <v>LC</v>
          </cell>
          <cell r="Q7248" t="str">
            <v>Y</v>
          </cell>
          <cell r="X7248" t="str">
            <v>Hirundo fuligula and H. obsoleta (Sibley and Monroe 1990, 1993) are retained as species contra AERC TAC (2003) and Dowsett and Forbes-Watson (1993) who include obsoleta as a subspecies of fuligula.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49">
          <cell r="C7249" t="str">
            <v>Dusky Crag-martin</v>
          </cell>
          <cell r="D7249" t="str">
            <v>Hirundo concolor</v>
          </cell>
          <cell r="E7249" t="str">
            <v>Sykes, 1832</v>
          </cell>
          <cell r="F7249" t="str">
            <v>R</v>
          </cell>
          <cell r="G7249" t="str">
            <v>LC</v>
          </cell>
          <cell r="Q7249" t="str">
            <v>Y</v>
          </cell>
          <cell r="X7249"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50">
          <cell r="C7250" t="str">
            <v>Barn Swallow</v>
          </cell>
          <cell r="D7250" t="str">
            <v>Hirundo rustica</v>
          </cell>
          <cell r="E7250" t="str">
            <v>Linnaeus, 1758</v>
          </cell>
          <cell r="F7250" t="str">
            <v>R</v>
          </cell>
          <cell r="G7250" t="str">
            <v>LC</v>
          </cell>
          <cell r="H7250" t="str">
            <v>Y</v>
          </cell>
          <cell r="I7250" t="str">
            <v>Y</v>
          </cell>
          <cell r="L7250" t="str">
            <v>Y</v>
          </cell>
          <cell r="M7250" t="str">
            <v>Y</v>
          </cell>
          <cell r="N7250" t="str">
            <v>Y</v>
          </cell>
          <cell r="P7250" t="str">
            <v>Y</v>
          </cell>
          <cell r="Q7250" t="str">
            <v>Y</v>
          </cell>
          <cell r="R7250" t="str">
            <v>Y</v>
          </cell>
          <cell r="W7250" t="str">
            <v>Swallow (6); European Swallow (7)</v>
          </cell>
          <cell r="X7250"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51">
          <cell r="C7251" t="str">
            <v>Red-chested Swallow</v>
          </cell>
          <cell r="D7251" t="str">
            <v>Hirundo lucida</v>
          </cell>
          <cell r="E7251" t="str">
            <v>Hartlaub, 1858</v>
          </cell>
          <cell r="F7251" t="str">
            <v>R</v>
          </cell>
          <cell r="G7251" t="str">
            <v>LC</v>
          </cell>
          <cell r="N7251" t="str">
            <v>Y</v>
          </cell>
          <cell r="Q7251" t="str">
            <v>Y</v>
          </cell>
          <cell r="X725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52">
          <cell r="C7252" t="str">
            <v>Ethiopian Swallow</v>
          </cell>
          <cell r="D7252" t="str">
            <v>Hirundo aethiopica</v>
          </cell>
          <cell r="E7252" t="str">
            <v>Blanford, 1869</v>
          </cell>
          <cell r="F7252" t="str">
            <v>R</v>
          </cell>
          <cell r="G7252" t="str">
            <v>LC</v>
          </cell>
          <cell r="H7252" t="str">
            <v>Y</v>
          </cell>
          <cell r="N7252" t="str">
            <v>Y</v>
          </cell>
          <cell r="Q7252" t="str">
            <v>Y</v>
          </cell>
          <cell r="X7252"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53">
          <cell r="C7253" t="str">
            <v>Angola Swallow</v>
          </cell>
          <cell r="D7253" t="str">
            <v>Hirundo angolensis</v>
          </cell>
          <cell r="E7253" t="str">
            <v>Barboza du Bocage, 1868</v>
          </cell>
          <cell r="F7253" t="str">
            <v>R</v>
          </cell>
          <cell r="G7253" t="str">
            <v>LC</v>
          </cell>
          <cell r="N7253" t="str">
            <v>Y</v>
          </cell>
          <cell r="Q7253" t="str">
            <v>Y</v>
          </cell>
          <cell r="X7253"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54">
          <cell r="C7254" t="str">
            <v>White-throated Swallow</v>
          </cell>
          <cell r="D7254" t="str">
            <v>Hirundo albigularis</v>
          </cell>
          <cell r="E7254" t="str">
            <v>Strickland, 1849</v>
          </cell>
          <cell r="F7254" t="str">
            <v>R</v>
          </cell>
          <cell r="G7254" t="str">
            <v>LC</v>
          </cell>
          <cell r="N7254" t="str">
            <v>Y</v>
          </cell>
          <cell r="Q7254" t="str">
            <v>Y</v>
          </cell>
          <cell r="X7254"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55">
          <cell r="C7255" t="str">
            <v>Hill Swallow</v>
          </cell>
          <cell r="D7255" t="str">
            <v>Hirundo domicola</v>
          </cell>
          <cell r="E7255" t="str">
            <v>Jerdon, 1844</v>
          </cell>
          <cell r="F7255" t="str">
            <v>R</v>
          </cell>
          <cell r="G7255" t="str">
            <v>LC</v>
          </cell>
          <cell r="Q7255" t="str">
            <v>Y</v>
          </cell>
          <cell r="X7255"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56">
          <cell r="C7256" t="str">
            <v>Pacific Swallow</v>
          </cell>
          <cell r="D7256" t="str">
            <v>Hirundo tahitica</v>
          </cell>
          <cell r="E7256" t="str">
            <v>Gmelin, 1789</v>
          </cell>
          <cell r="F7256" t="str">
            <v>R</v>
          </cell>
          <cell r="G7256" t="str">
            <v>LC</v>
          </cell>
          <cell r="Q7256" t="str">
            <v>Y</v>
          </cell>
          <cell r="X7256" t="str">
            <v>Hirundo tahitica and H. neoxena (Sibley and Monroe 1990, 1993), cross-regional species, are retained as separate species contra Turbott (1990) who includes neoxena as a subspecies of H. tahitica.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57">
          <cell r="D7257" t="str">
            <v>Hirundo tahitica</v>
          </cell>
          <cell r="E7257" t="str">
            <v>Gmelin, 1789</v>
          </cell>
          <cell r="F7257" t="str">
            <v>NR</v>
          </cell>
          <cell r="G7257" t="str">
            <v>NR</v>
          </cell>
          <cell r="S7257" t="str">
            <v>Y</v>
          </cell>
          <cell r="X7257" t="str">
            <v xml:space="preserve">Hirundo tahitica and H. neoxena (Sibley and Monroe 1990, 1993), cross-regional species, are retained as separate species contra Turbott (1990) who includes neoxena as a subspecies of H. tahitica. </v>
          </cell>
        </row>
        <row r="7258">
          <cell r="C7258" t="str">
            <v>Welcome Swallow</v>
          </cell>
          <cell r="D7258" t="str">
            <v>Hirundo neoxena</v>
          </cell>
          <cell r="E7258" t="str">
            <v>Gould, 1843</v>
          </cell>
          <cell r="F7258" t="str">
            <v>R</v>
          </cell>
          <cell r="G7258" t="str">
            <v>LC</v>
          </cell>
          <cell r="L7258" t="str">
            <v>Y</v>
          </cell>
          <cell r="Q7258" t="str">
            <v>Y</v>
          </cell>
          <cell r="X7258" t="str">
            <v>Hirundo tahitica and H. neoxena (Sibley and Monroe 1990, 1993), cross-regional species, are retained as separate species contra Turbott (1990) who includes neoxena as a subspecies of H. tahitica.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59">
          <cell r="C7259" t="str">
            <v>Wire-tailed Swallow</v>
          </cell>
          <cell r="D7259" t="str">
            <v>Hirundo smithii</v>
          </cell>
          <cell r="E7259" t="str">
            <v>Leach, 1818</v>
          </cell>
          <cell r="F7259" t="str">
            <v>R</v>
          </cell>
          <cell r="G7259" t="str">
            <v>LC</v>
          </cell>
          <cell r="N7259" t="str">
            <v>Y</v>
          </cell>
          <cell r="Q7259" t="str">
            <v>Y</v>
          </cell>
          <cell r="X7259"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60">
          <cell r="C7260" t="str">
            <v>White-throated Blue Swallow</v>
          </cell>
          <cell r="D7260" t="str">
            <v>Hirundo nigrita</v>
          </cell>
          <cell r="E7260" t="str">
            <v>Gray, 1845</v>
          </cell>
          <cell r="F7260" t="str">
            <v>R</v>
          </cell>
          <cell r="G7260" t="str">
            <v>LC</v>
          </cell>
          <cell r="N7260" t="str">
            <v>Y</v>
          </cell>
          <cell r="Q7260" t="str">
            <v>Y</v>
          </cell>
          <cell r="W7260" t="str">
            <v>White-bibbed Swallow (15)</v>
          </cell>
          <cell r="X7260"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61">
          <cell r="C7261" t="str">
            <v>Black-and-rufous Swallow</v>
          </cell>
          <cell r="D7261" t="str">
            <v>Hirundo nigrorufa</v>
          </cell>
          <cell r="E7261" t="str">
            <v>Barboza du Bocage, 1877</v>
          </cell>
          <cell r="F7261" t="str">
            <v>R</v>
          </cell>
          <cell r="G7261" t="str">
            <v>LC</v>
          </cell>
          <cell r="N7261" t="str">
            <v>Y</v>
          </cell>
          <cell r="Q7261" t="str">
            <v>Y</v>
          </cell>
          <cell r="X726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62">
          <cell r="C7262" t="str">
            <v>Blue Swallow</v>
          </cell>
          <cell r="D7262" t="str">
            <v>Hirundo atrocaerulea</v>
          </cell>
          <cell r="E7262" t="str">
            <v>Sundevall, 1850</v>
          </cell>
          <cell r="F7262" t="str">
            <v>R</v>
          </cell>
          <cell r="G7262" t="str">
            <v>VU</v>
          </cell>
          <cell r="N7262" t="str">
            <v>Y</v>
          </cell>
          <cell r="Q7262" t="str">
            <v>Y</v>
          </cell>
          <cell r="X7262"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63">
          <cell r="C7263" t="str">
            <v>Pied-winged Swallow</v>
          </cell>
          <cell r="D7263" t="str">
            <v>Hirundo leucosoma</v>
          </cell>
          <cell r="E7263" t="str">
            <v>Swainson, 1837</v>
          </cell>
          <cell r="F7263" t="str">
            <v>R</v>
          </cell>
          <cell r="G7263" t="str">
            <v>LC</v>
          </cell>
          <cell r="N7263" t="str">
            <v>Y</v>
          </cell>
          <cell r="Q7263" t="str">
            <v>Y</v>
          </cell>
          <cell r="X7263"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64">
          <cell r="C7264" t="str">
            <v>White-tailed Swallow</v>
          </cell>
          <cell r="D7264" t="str">
            <v>Hirundo megaensis</v>
          </cell>
          <cell r="E7264" t="str">
            <v>Benson, 1942</v>
          </cell>
          <cell r="F7264" t="str">
            <v>R</v>
          </cell>
          <cell r="G7264" t="str">
            <v>VU</v>
          </cell>
          <cell r="N7264" t="str">
            <v>Y</v>
          </cell>
          <cell r="Q7264" t="str">
            <v>Y</v>
          </cell>
          <cell r="X7264"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65">
          <cell r="C7265" t="str">
            <v>Pearl-breasted Swallow</v>
          </cell>
          <cell r="D7265" t="str">
            <v>Hirundo dimidiata</v>
          </cell>
          <cell r="E7265" t="str">
            <v>Sundevall, 1850</v>
          </cell>
          <cell r="F7265" t="str">
            <v>R</v>
          </cell>
          <cell r="G7265" t="str">
            <v>LC</v>
          </cell>
          <cell r="N7265" t="str">
            <v>Y</v>
          </cell>
          <cell r="Q7265" t="str">
            <v>Y</v>
          </cell>
          <cell r="X7265"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66">
          <cell r="C7266" t="str">
            <v>Greater Striped-swallow</v>
          </cell>
          <cell r="D7266" t="str">
            <v>Hirundo cucullata</v>
          </cell>
          <cell r="E7266" t="str">
            <v>Boddaert, 1783</v>
          </cell>
          <cell r="F7266" t="str">
            <v>R</v>
          </cell>
          <cell r="G7266" t="str">
            <v>LC</v>
          </cell>
          <cell r="N7266" t="str">
            <v>Y</v>
          </cell>
          <cell r="Q7266" t="str">
            <v>Y</v>
          </cell>
          <cell r="W7266" t="str">
            <v>Greater Striped Swallow (7)</v>
          </cell>
          <cell r="X7266"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67">
          <cell r="C7267" t="str">
            <v>Lesser Striped-swallow</v>
          </cell>
          <cell r="D7267" t="str">
            <v>Hirundo abyssinica</v>
          </cell>
          <cell r="E7267" t="str">
            <v>Guérin-Méneville, 1843</v>
          </cell>
          <cell r="F7267" t="str">
            <v>R</v>
          </cell>
          <cell r="G7267" t="str">
            <v>LC</v>
          </cell>
          <cell r="N7267" t="str">
            <v>Y</v>
          </cell>
          <cell r="Q7267" t="str">
            <v>Y</v>
          </cell>
          <cell r="W7267" t="str">
            <v>Lesser Striped Swallow (7)</v>
          </cell>
          <cell r="X7267"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68">
          <cell r="C7268" t="str">
            <v>Rufous-chested Swallow</v>
          </cell>
          <cell r="D7268" t="str">
            <v>Hirundo semirufa</v>
          </cell>
          <cell r="E7268" t="str">
            <v>Sundevall, 1850</v>
          </cell>
          <cell r="F7268" t="str">
            <v>R</v>
          </cell>
          <cell r="G7268" t="str">
            <v>LC</v>
          </cell>
          <cell r="N7268" t="str">
            <v>Y</v>
          </cell>
          <cell r="Q7268" t="str">
            <v>Y</v>
          </cell>
          <cell r="W7268" t="str">
            <v>Red-breasted Swallow (7)</v>
          </cell>
          <cell r="X7268"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69">
          <cell r="C7269" t="str">
            <v>Mosque Swallow</v>
          </cell>
          <cell r="D7269" t="str">
            <v>Hirundo senegalensis</v>
          </cell>
          <cell r="E7269" t="str">
            <v>Linnaeus, 1766</v>
          </cell>
          <cell r="F7269" t="str">
            <v>R</v>
          </cell>
          <cell r="G7269" t="str">
            <v>LC</v>
          </cell>
          <cell r="N7269" t="str">
            <v>Y</v>
          </cell>
          <cell r="Q7269" t="str">
            <v>Y</v>
          </cell>
          <cell r="X7269"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70">
          <cell r="D7270" t="str">
            <v>Hirundo domicella</v>
          </cell>
          <cell r="E7270" t="str">
            <v>Hartlaub &amp; Finsch, 1870</v>
          </cell>
          <cell r="F7270" t="str">
            <v>NR</v>
          </cell>
          <cell r="G7270" t="str">
            <v>NR</v>
          </cell>
          <cell r="Q7270" t="str">
            <v>Y</v>
          </cell>
          <cell r="X7270" t="str">
            <v xml:space="preserve">Hirundo daurica and H. domicella (Sibley and Monroe 1990, 1993) have been lumped into H. daurica following Dowsett and Forbes-Watson (1993). </v>
          </cell>
        </row>
        <row r="7271">
          <cell r="D7271" t="str">
            <v>Hirundo daurica</v>
          </cell>
          <cell r="E7271" t="str">
            <v>Linnaeus, 1771</v>
          </cell>
          <cell r="F7271" t="str">
            <v>NR</v>
          </cell>
          <cell r="G7271" t="str">
            <v>NR</v>
          </cell>
          <cell r="Q7271" t="str">
            <v>Y</v>
          </cell>
          <cell r="X7271" t="str">
            <v xml:space="preserve">Hirundo daurica and H. domicella (Sibley and Monroe 1990, 1993) have been lumped into H. daurica following Dowsett and Forbes-Watson (1993). </v>
          </cell>
        </row>
        <row r="7272">
          <cell r="D7272" t="str">
            <v>Hirundo daurica</v>
          </cell>
          <cell r="E7272" t="str">
            <v>Linnaeus, 1771</v>
          </cell>
          <cell r="F7272" t="str">
            <v>NR</v>
          </cell>
          <cell r="G7272" t="str">
            <v>NR</v>
          </cell>
          <cell r="H7272" t="str">
            <v>Y</v>
          </cell>
          <cell r="L7272" t="str">
            <v>Y</v>
          </cell>
          <cell r="M7272" t="str">
            <v>Y</v>
          </cell>
          <cell r="N7272" t="str">
            <v>Y</v>
          </cell>
          <cell r="V7272" t="str">
            <v>Cecropis daurica (5)</v>
          </cell>
          <cell r="X7272" t="str">
            <v>Hirundo daurica and H. domicella (Sibley and Monroe 1990, 1993) have been lumped into H. daurica following Dowsett and Forbes-Watson (1993). Hirundo daurica (Dowsett and Forbes-Watson 1993) and H. striolata (Sibley and Monroe 1990, 1993) including ssp. badia (given specific status by Turner 2004) have been lumped into H. daurica because examination of morphological differences suggests size and boldness of streaking are clinal characters and evidence for sympatric breeding and reported vocal differences is inadequate. This arrangement is given greater coherence by the extreme similarity in plumage of the more rufous taxa badia and hyperythra, which corresponds to the deep saturation of the disjunct taxa savignii (Egypt) and saturata (E Russia) of Barn Swallow H. rustica.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73">
          <cell r="C7273" t="str">
            <v>Red-rumped Swallow</v>
          </cell>
          <cell r="D7273" t="str">
            <v>Hirundo daurica</v>
          </cell>
          <cell r="E7273" t="str">
            <v>Linnaeus, 1771</v>
          </cell>
          <cell r="F7273" t="str">
            <v>R</v>
          </cell>
          <cell r="G7273" t="str">
            <v>LC</v>
          </cell>
          <cell r="T7273" t="str">
            <v>Y</v>
          </cell>
          <cell r="U7273" t="str">
            <v>BTWG</v>
          </cell>
          <cell r="X7273" t="str">
            <v>Hirundo daurica and H. domicella (Sibley and Monroe 1990, 1993) have been lumped into H. daurica following Dowsett and Forbes-Watson (1993). Hirundo daurica (Dowsett and Forbes-Watson 1993) and H. striolata (Sibley and Monroe 1990, 1993) including ssp. badia (given specific status by Turner 2004) have been lumped into H. daurica because examination of morphological differences suggests size and boldness of streaking are clinal characters and evidence for sympatric breeding and reported vocal differences is inadequate. This arrangement is given greater coherence by the extreme similarity in plumage of the more rufous taxa badia and hyperythra, which corresponds to the deep saturation of the disjunct taxa savignii (Egypt) and saturata (E Russia) of Barn Swallow H. rustica. 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74">
          <cell r="D7274" t="str">
            <v>Hirundo striolata</v>
          </cell>
          <cell r="E7274" t="str">
            <v>Temminck &amp; Schlegel, 1847</v>
          </cell>
          <cell r="F7274" t="str">
            <v>NR</v>
          </cell>
          <cell r="G7274" t="str">
            <v>NR</v>
          </cell>
          <cell r="Q7274" t="str">
            <v>Y</v>
          </cell>
          <cell r="X7274"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involved.Hirundo daurica (Dowsett and Forbes-Watson 1993) and H. striolata (Sibley and Monroe 1990, 1993) including ssp. badia (given specific status by Turner 2004) have been lumped into H. daurica because examination of morphological differences suggests size and boldness of streaking are clinal characters and evidence for sympatric breeding and reported vocal differences is inadequate. This arrangement is given greater coherence by the extreme similarity in plumage of the more rufous taxa badia and hyperythra, which corresponds to the deep saturation of the disjunct taxa savignii (Egypt) and saturata (E Russia) of Barn Swallow H. rustica.</v>
          </cell>
        </row>
        <row r="7275">
          <cell r="D7275" t="str">
            <v>Hirundo badia</v>
          </cell>
          <cell r="E7275" t="str">
            <v>(Cassin, 1853)</v>
          </cell>
          <cell r="F7275" t="str">
            <v>NR</v>
          </cell>
          <cell r="G7275" t="str">
            <v>NR</v>
          </cell>
          <cell r="T7275" t="str">
            <v>Y</v>
          </cell>
          <cell r="U7275" t="str">
            <v>Dickinson and Dekker (2001)</v>
          </cell>
          <cell r="X7275" t="str">
            <v>Hirundo daurica (Dowsett and Forbes-Watson 1993) and H. striolata (Sibley and Monroe 1990, 1993) including ssp. badia (given specific status by Turner 2004) have been lumped into H. daurica because examination of morphological differences suggests size and boldness of streaking are clinal characters and evidence for sympatric breeding and reported vocal differences is inadequate. This arrangement is given greater coherence by the extreme similarity in plumage of the more rufous taxa badia and hyperythra, which corresponds to the deep saturation of the disjunct taxa savignii (Egypt) and saturata (E Russia) of Barn Swallow H. rustica.</v>
          </cell>
        </row>
        <row r="7276">
          <cell r="C7276" t="str">
            <v>Red Sea Swallow</v>
          </cell>
          <cell r="D7276" t="str">
            <v>Hirundo perdita</v>
          </cell>
          <cell r="E7276" t="str">
            <v>Fry &amp; Smith, 1985</v>
          </cell>
          <cell r="F7276" t="str">
            <v>R</v>
          </cell>
          <cell r="G7276" t="str">
            <v>DD</v>
          </cell>
          <cell r="N7276" t="str">
            <v>Y</v>
          </cell>
          <cell r="Q7276" t="str">
            <v>Y</v>
          </cell>
          <cell r="W7276" t="str">
            <v>Red Sea Cliff Swallow (7)</v>
          </cell>
          <cell r="X7276"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77">
          <cell r="C7277" t="str">
            <v>Preuss's Swallow</v>
          </cell>
          <cell r="D7277" t="str">
            <v>Hirundo preussi</v>
          </cell>
          <cell r="E7277" t="str">
            <v>(Reichenow, 1898)</v>
          </cell>
          <cell r="F7277" t="str">
            <v>R</v>
          </cell>
          <cell r="G7277" t="str">
            <v>LC</v>
          </cell>
          <cell r="N7277" t="str">
            <v>Y</v>
          </cell>
          <cell r="Q7277" t="str">
            <v>Y</v>
          </cell>
          <cell r="W7277" t="str">
            <v>Preuss's Cliff Swallow (7)</v>
          </cell>
          <cell r="X7277"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78">
          <cell r="C7278" t="str">
            <v>Red-throated Swallow</v>
          </cell>
          <cell r="D7278" t="str">
            <v>Hirundo rufigula</v>
          </cell>
          <cell r="E7278" t="str">
            <v>Barboza du Bocage, 1878</v>
          </cell>
          <cell r="F7278" t="str">
            <v>R</v>
          </cell>
          <cell r="G7278" t="str">
            <v>LC</v>
          </cell>
          <cell r="N7278" t="str">
            <v>Y</v>
          </cell>
          <cell r="Q7278" t="str">
            <v>Y</v>
          </cell>
          <cell r="W7278" t="str">
            <v>Red-throated Cliff Swallow (7)</v>
          </cell>
          <cell r="X7278"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79">
          <cell r="C7279" t="str">
            <v>South African Swallow</v>
          </cell>
          <cell r="D7279" t="str">
            <v>Hirundo spilodera</v>
          </cell>
          <cell r="E7279" t="str">
            <v>Sundevall, 1850</v>
          </cell>
          <cell r="F7279" t="str">
            <v>R</v>
          </cell>
          <cell r="G7279" t="str">
            <v>LC</v>
          </cell>
          <cell r="N7279" t="str">
            <v>Y</v>
          </cell>
          <cell r="Q7279" t="str">
            <v>Y</v>
          </cell>
          <cell r="W7279" t="str">
            <v>South African Cliff Swallow (7)</v>
          </cell>
          <cell r="X7279"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80">
          <cell r="C7280" t="str">
            <v>Tree Martin</v>
          </cell>
          <cell r="D7280" t="str">
            <v>Hirundo nigricans</v>
          </cell>
          <cell r="E7280" t="str">
            <v>Vieillot, 1817</v>
          </cell>
          <cell r="F7280" t="str">
            <v>R</v>
          </cell>
          <cell r="G7280" t="str">
            <v>LC</v>
          </cell>
          <cell r="L7280" t="str">
            <v>Y</v>
          </cell>
          <cell r="Q7280" t="str">
            <v>Y</v>
          </cell>
          <cell r="S7280" t="str">
            <v>Y</v>
          </cell>
          <cell r="V7280" t="str">
            <v>Petrochelidon nigricans (5)</v>
          </cell>
          <cell r="W7280" t="str">
            <v>Australian Tree Martin (12)</v>
          </cell>
          <cell r="X7280"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81">
          <cell r="C7281" t="str">
            <v>Streak-throated Swallow</v>
          </cell>
          <cell r="D7281" t="str">
            <v>Hirundo fluvicola</v>
          </cell>
          <cell r="E7281" t="str">
            <v>Blyth, 1855</v>
          </cell>
          <cell r="F7281" t="str">
            <v>R</v>
          </cell>
          <cell r="G7281" t="str">
            <v>LC</v>
          </cell>
          <cell r="Q7281" t="str">
            <v>Y</v>
          </cell>
          <cell r="X7281"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82">
          <cell r="C7282" t="str">
            <v>Fairy Martin</v>
          </cell>
          <cell r="D7282" t="str">
            <v>Hirundo ariel</v>
          </cell>
          <cell r="E7282" t="str">
            <v>(Gould, 1843)</v>
          </cell>
          <cell r="F7282" t="str">
            <v>R</v>
          </cell>
          <cell r="G7282" t="str">
            <v>LC</v>
          </cell>
          <cell r="L7282" t="str">
            <v>Y</v>
          </cell>
          <cell r="Q7282" t="str">
            <v>Y</v>
          </cell>
          <cell r="S7282" t="str">
            <v>Y</v>
          </cell>
          <cell r="V7282" t="str">
            <v>Petrochelidon ariel (5)</v>
          </cell>
          <cell r="X7282"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83">
          <cell r="C7283" t="str">
            <v>Forest Swallow</v>
          </cell>
          <cell r="D7283" t="str">
            <v>Hirundo fuliginosa</v>
          </cell>
          <cell r="E7283" t="str">
            <v>(Chapin, 1925)</v>
          </cell>
          <cell r="F7283" t="str">
            <v>R</v>
          </cell>
          <cell r="G7283" t="str">
            <v>LC</v>
          </cell>
          <cell r="N7283" t="str">
            <v>Y</v>
          </cell>
          <cell r="Q7283" t="str">
            <v>Y</v>
          </cell>
          <cell r="X7283" t="str">
            <v>The BirdLife Taxonomic Working Group is aware that phylogenetic analyses have been published which have proposed generic rearrangements which may affect this species, but prefers to wait until work by other taxonomists reveals how these changes affect the entire groups involved.</v>
          </cell>
        </row>
        <row r="7284">
          <cell r="C7284" t="str">
            <v>Northern House-martin</v>
          </cell>
          <cell r="D7284" t="str">
            <v>Delichon urbicum</v>
          </cell>
          <cell r="E7284" t="str">
            <v>(Linnaeus, 1758)</v>
          </cell>
          <cell r="F7284" t="str">
            <v>R</v>
          </cell>
          <cell r="G7284" t="str">
            <v>LC</v>
          </cell>
          <cell r="H7284" t="str">
            <v>Y</v>
          </cell>
          <cell r="I7284" t="str">
            <v>Y</v>
          </cell>
          <cell r="M7284" t="str">
            <v>Y</v>
          </cell>
          <cell r="N7284" t="str">
            <v>Y</v>
          </cell>
          <cell r="Q7284" t="str">
            <v>Y</v>
          </cell>
          <cell r="V7284" t="str">
            <v>Delichon urbica (6); Delichon urbica (7); Delichon urbica (10)</v>
          </cell>
          <cell r="W7284" t="str">
            <v>Common House Martin (1); Common House Martin (1); Common House-Martin (2); House Martin (6); House Martin (7); Common House Martin (15)</v>
          </cell>
          <cell r="X7284" t="str">
            <v>Gender agreement of species name follows David and Gosselin (2002b).</v>
          </cell>
        </row>
        <row r="7285">
          <cell r="C7285" t="str">
            <v>Asian House-martin</v>
          </cell>
          <cell r="D7285" t="str">
            <v>Delichon dasypus</v>
          </cell>
          <cell r="E7285" t="str">
            <v>(Bonaparte, 1850)</v>
          </cell>
          <cell r="F7285" t="str">
            <v>R</v>
          </cell>
          <cell r="G7285" t="str">
            <v>LC</v>
          </cell>
          <cell r="L7285" t="str">
            <v>Y</v>
          </cell>
          <cell r="Q7285" t="str">
            <v>Y</v>
          </cell>
          <cell r="W7285" t="str">
            <v>Asian House Martin (5); Asian House Martin (15)</v>
          </cell>
        </row>
        <row r="7286">
          <cell r="C7286" t="str">
            <v>Nepal House-martin</v>
          </cell>
          <cell r="D7286" t="str">
            <v>Delichon nipalense</v>
          </cell>
          <cell r="E7286" t="str">
            <v>Horsfield &amp; Moore, 1854</v>
          </cell>
          <cell r="F7286" t="str">
            <v>R</v>
          </cell>
          <cell r="G7286" t="str">
            <v>LC</v>
          </cell>
          <cell r="Q7286" t="str">
            <v>Y</v>
          </cell>
          <cell r="V7286" t="str">
            <v>Delichon nipalensis (10)</v>
          </cell>
          <cell r="X7286" t="str">
            <v>Gender agreement of species name follows David and Gosselin (2002b).</v>
          </cell>
        </row>
        <row r="7287">
          <cell r="C7287" t="str">
            <v>Cliff Swallow</v>
          </cell>
          <cell r="D7287" t="str">
            <v>Petrochelidon pyrrhonota</v>
          </cell>
          <cell r="E7287" t="str">
            <v>Vieillot, 1817</v>
          </cell>
          <cell r="F7287" t="str">
            <v>R</v>
          </cell>
          <cell r="G7287" t="str">
            <v>LC</v>
          </cell>
          <cell r="H7287" t="str">
            <v>Y</v>
          </cell>
          <cell r="I7287" t="str">
            <v>Y</v>
          </cell>
          <cell r="P7287" t="str">
            <v>Y</v>
          </cell>
          <cell r="Q7287" t="str">
            <v>Y</v>
          </cell>
          <cell r="R7287" t="str">
            <v>Y</v>
          </cell>
          <cell r="V7287" t="str">
            <v>Hirundo pyrrhonota (1); Hirundo pyrrhonota (10)</v>
          </cell>
          <cell r="W7287" t="str">
            <v>American Cliff Swallow (1); American Cliff Swallow (15)</v>
          </cell>
        </row>
        <row r="7288">
          <cell r="C7288" t="str">
            <v>Cave Swallow</v>
          </cell>
          <cell r="D7288" t="str">
            <v>Petrochelidon fulva</v>
          </cell>
          <cell r="E7288" t="str">
            <v>Vieillot, 1807</v>
          </cell>
          <cell r="F7288" t="str">
            <v>R</v>
          </cell>
          <cell r="G7288" t="str">
            <v>LC</v>
          </cell>
          <cell r="I7288" t="str">
            <v>Y</v>
          </cell>
          <cell r="P7288" t="str">
            <v>Y</v>
          </cell>
          <cell r="Q7288" t="str">
            <v>Y</v>
          </cell>
          <cell r="R7288" t="str">
            <v>Y</v>
          </cell>
          <cell r="V7288" t="str">
            <v>Hirundo fulva (10)</v>
          </cell>
        </row>
        <row r="7289">
          <cell r="C7289" t="str">
            <v>Chestnut-collared Swallow</v>
          </cell>
          <cell r="D7289" t="str">
            <v>Petrochelidon rufocollaris</v>
          </cell>
          <cell r="E7289" t="str">
            <v>Peale, 1848</v>
          </cell>
          <cell r="F7289" t="str">
            <v>R</v>
          </cell>
          <cell r="G7289" t="str">
            <v>LC</v>
          </cell>
          <cell r="P7289" t="str">
            <v>Y</v>
          </cell>
          <cell r="Q7289" t="str">
            <v>Y</v>
          </cell>
          <cell r="R7289" t="str">
            <v>Y</v>
          </cell>
          <cell r="V7289" t="str">
            <v>Hirundo rufocollaris (10); Petrochelidon ruficollis (11)</v>
          </cell>
        </row>
        <row r="7290">
          <cell r="C7290" t="str">
            <v>Long-tailed Tit</v>
          </cell>
          <cell r="D7290" t="str">
            <v>Aegithalos caudatus</v>
          </cell>
          <cell r="E7290" t="str">
            <v>(Linnaeus, 1758)</v>
          </cell>
          <cell r="F7290" t="str">
            <v>R</v>
          </cell>
          <cell r="G7290" t="str">
            <v>LC</v>
          </cell>
          <cell r="H7290" t="str">
            <v>Y</v>
          </cell>
          <cell r="M7290" t="str">
            <v>Y</v>
          </cell>
          <cell r="Q7290" t="str">
            <v>Y</v>
          </cell>
          <cell r="W7290" t="str">
            <v>Long-tailed Bushtit (15)</v>
          </cell>
        </row>
        <row r="7291">
          <cell r="C7291" t="str">
            <v>White-cheeked Tit</v>
          </cell>
          <cell r="D7291" t="str">
            <v>Aegithalos leucogenys</v>
          </cell>
          <cell r="E7291" t="str">
            <v>(Horsfield &amp; Moore, 1854)</v>
          </cell>
          <cell r="F7291" t="str">
            <v>R</v>
          </cell>
          <cell r="G7291" t="str">
            <v>LC</v>
          </cell>
          <cell r="Q7291" t="str">
            <v>Y</v>
          </cell>
          <cell r="W7291" t="str">
            <v>White-cheeked Bushtit (15)</v>
          </cell>
        </row>
        <row r="7292">
          <cell r="C7292" t="str">
            <v>Black-throated Tit</v>
          </cell>
          <cell r="D7292" t="str">
            <v>Aegithalos concinnus</v>
          </cell>
          <cell r="E7292" t="str">
            <v>(Gould, 1855)</v>
          </cell>
          <cell r="F7292" t="str">
            <v>R</v>
          </cell>
          <cell r="G7292" t="str">
            <v>LC</v>
          </cell>
          <cell r="Q7292" t="str">
            <v>Y</v>
          </cell>
          <cell r="W7292" t="str">
            <v>Black-throated Bushtit (15)</v>
          </cell>
        </row>
        <row r="7293">
          <cell r="C7293" t="str">
            <v>White-throated Tit</v>
          </cell>
          <cell r="D7293" t="str">
            <v>Aegithalos niveogularis</v>
          </cell>
          <cell r="E7293" t="str">
            <v>(Gould, 1855)</v>
          </cell>
          <cell r="F7293" t="str">
            <v>R</v>
          </cell>
          <cell r="G7293" t="str">
            <v>LC</v>
          </cell>
          <cell r="Q7293" t="str">
            <v>Y</v>
          </cell>
          <cell r="W7293" t="str">
            <v>White-throated Bushtit (15)</v>
          </cell>
        </row>
        <row r="7294">
          <cell r="C7294" t="str">
            <v>Black-browed Tit</v>
          </cell>
          <cell r="D7294" t="str">
            <v>Aegithalos iouschistos</v>
          </cell>
          <cell r="E7294" t="str">
            <v>(Blyth, 1844)</v>
          </cell>
          <cell r="F7294" t="str">
            <v>R</v>
          </cell>
          <cell r="G7294" t="str">
            <v>LC</v>
          </cell>
          <cell r="Q7294" t="str">
            <v>Y</v>
          </cell>
          <cell r="W7294" t="str">
            <v>Rufous-fronted Bushtit (15)</v>
          </cell>
        </row>
        <row r="7295">
          <cell r="C7295" t="str">
            <v>Père Bonvalot's Tit</v>
          </cell>
          <cell r="D7295" t="str">
            <v>Aegithalos bonvaloti</v>
          </cell>
          <cell r="E7295" t="str">
            <v>(Oustalet, 1891)</v>
          </cell>
          <cell r="F7295" t="str">
            <v>UR</v>
          </cell>
          <cell r="G7295" t="str">
            <v>UR</v>
          </cell>
          <cell r="T7295" t="str">
            <v>Y</v>
          </cell>
        </row>
        <row r="7296">
          <cell r="C7296" t="str">
            <v>White-necklaced Tit</v>
          </cell>
          <cell r="D7296" t="str">
            <v>Aegithalos fuliginosus</v>
          </cell>
          <cell r="E7296" t="str">
            <v>(Verreaux, 1870)</v>
          </cell>
          <cell r="F7296" t="str">
            <v>R</v>
          </cell>
          <cell r="G7296" t="str">
            <v>LC</v>
          </cell>
          <cell r="Q7296" t="str">
            <v>Y</v>
          </cell>
          <cell r="W7296" t="str">
            <v>Sooty Bushtit (15)</v>
          </cell>
        </row>
        <row r="7297">
          <cell r="C7297" t="str">
            <v>White-browed Tit-warbler</v>
          </cell>
          <cell r="D7297" t="str">
            <v>Leptopoecile sophiae</v>
          </cell>
          <cell r="E7297" t="str">
            <v>Severtsov, 1873</v>
          </cell>
          <cell r="F7297" t="str">
            <v>R</v>
          </cell>
          <cell r="G7297" t="str">
            <v>LC</v>
          </cell>
          <cell r="Q7297" t="str">
            <v>Y</v>
          </cell>
        </row>
        <row r="7298">
          <cell r="C7298" t="str">
            <v>Crested Tit-warbler</v>
          </cell>
          <cell r="D7298" t="str">
            <v>Leptopoecile elegans</v>
          </cell>
          <cell r="E7298" t="str">
            <v>Przewalski, 1887</v>
          </cell>
          <cell r="F7298" t="str">
            <v>R</v>
          </cell>
          <cell r="G7298" t="str">
            <v>LC</v>
          </cell>
          <cell r="Q7298" t="str">
            <v>Y</v>
          </cell>
        </row>
        <row r="7299">
          <cell r="C7299" t="str">
            <v>Pygmy Tit</v>
          </cell>
          <cell r="D7299" t="str">
            <v>Psaltria exilis</v>
          </cell>
          <cell r="E7299" t="str">
            <v>Temminck, 1836</v>
          </cell>
          <cell r="F7299" t="str">
            <v>R</v>
          </cell>
          <cell r="G7299" t="str">
            <v>LC</v>
          </cell>
          <cell r="Q7299" t="str">
            <v>Y</v>
          </cell>
          <cell r="W7299" t="str">
            <v>Pygmy Bushtit (15)</v>
          </cell>
        </row>
        <row r="7300">
          <cell r="C7300" t="str">
            <v>Bushtit</v>
          </cell>
          <cell r="D7300" t="str">
            <v>Psaltriparus minimus</v>
          </cell>
          <cell r="E7300" t="str">
            <v>(Townsend, 1837)</v>
          </cell>
          <cell r="F7300" t="str">
            <v>R</v>
          </cell>
          <cell r="G7300" t="str">
            <v>LC</v>
          </cell>
          <cell r="I7300" t="str">
            <v>Y</v>
          </cell>
          <cell r="Q7300" t="str">
            <v>Y</v>
          </cell>
          <cell r="R7300" t="str">
            <v>Y</v>
          </cell>
          <cell r="W7300" t="str">
            <v>American Bushtit (15)</v>
          </cell>
        </row>
        <row r="7301">
          <cell r="C7301" t="str">
            <v>Monotonous Lark</v>
          </cell>
          <cell r="D7301" t="str">
            <v>Mirafra passerina</v>
          </cell>
          <cell r="E7301" t="str">
            <v>Gyldenstolpe, 1926</v>
          </cell>
          <cell r="F7301" t="str">
            <v>R</v>
          </cell>
          <cell r="G7301" t="str">
            <v>LC</v>
          </cell>
          <cell r="N7301" t="str">
            <v>Y</v>
          </cell>
          <cell r="Q7301" t="str">
            <v>Y</v>
          </cell>
        </row>
        <row r="7302">
          <cell r="C7302" t="str">
            <v>Singing Bushlark</v>
          </cell>
          <cell r="D7302" t="str">
            <v>Mirafra cantillans</v>
          </cell>
          <cell r="E7302" t="str">
            <v>Blyth, 1844</v>
          </cell>
          <cell r="F7302" t="str">
            <v>R</v>
          </cell>
          <cell r="G7302" t="str">
            <v>LC</v>
          </cell>
          <cell r="N7302" t="str">
            <v>Y</v>
          </cell>
          <cell r="Q7302" t="str">
            <v>Y</v>
          </cell>
          <cell r="W7302" t="str">
            <v>Singing Bush Lark (7); Singing Lark (10); Singing Bush Lark (15)</v>
          </cell>
        </row>
        <row r="7303">
          <cell r="C7303" t="str">
            <v>Australasian Lark</v>
          </cell>
          <cell r="D7303" t="str">
            <v>Mirafra javanica</v>
          </cell>
          <cell r="E7303" t="str">
            <v>Horsfield, 1821</v>
          </cell>
          <cell r="F7303" t="str">
            <v>R</v>
          </cell>
          <cell r="G7303" t="str">
            <v>LC</v>
          </cell>
          <cell r="L7303" t="str">
            <v>Y</v>
          </cell>
          <cell r="Q7303" t="str">
            <v>Y</v>
          </cell>
          <cell r="W7303" t="str">
            <v>Horsfield’s Bushlark (5); Horsfield's Bush Lark (15)</v>
          </cell>
        </row>
        <row r="7304">
          <cell r="C7304" t="str">
            <v>Melodious Lark</v>
          </cell>
          <cell r="D7304" t="str">
            <v>Mirafra cheniana</v>
          </cell>
          <cell r="E7304" t="str">
            <v>Smith, 1843</v>
          </cell>
          <cell r="F7304" t="str">
            <v>R</v>
          </cell>
          <cell r="G7304" t="str">
            <v>NT</v>
          </cell>
          <cell r="N7304" t="str">
            <v>Y</v>
          </cell>
          <cell r="Q7304" t="str">
            <v>Y</v>
          </cell>
          <cell r="W7304" t="str">
            <v>Latakoo Lark (10)</v>
          </cell>
        </row>
        <row r="7305">
          <cell r="C7305" t="str">
            <v>White-tailed Lark</v>
          </cell>
          <cell r="D7305" t="str">
            <v>Mirafra albicauda</v>
          </cell>
          <cell r="E7305" t="str">
            <v>Reichenow, 1891</v>
          </cell>
          <cell r="F7305" t="str">
            <v>R</v>
          </cell>
          <cell r="G7305" t="str">
            <v>LC</v>
          </cell>
          <cell r="N7305" t="str">
            <v>Y</v>
          </cell>
          <cell r="Q7305" t="str">
            <v>Y</v>
          </cell>
          <cell r="W7305" t="str">
            <v>White-tailed Bush Lark (7)</v>
          </cell>
        </row>
        <row r="7306">
          <cell r="C7306" t="str">
            <v>Madagascar Lark</v>
          </cell>
          <cell r="D7306" t="str">
            <v>Mirafra hova</v>
          </cell>
          <cell r="E7306" t="str">
            <v>Hartlaub, 1860</v>
          </cell>
          <cell r="F7306" t="str">
            <v>R</v>
          </cell>
          <cell r="G7306" t="str">
            <v>LC</v>
          </cell>
          <cell r="N7306" t="str">
            <v>Y</v>
          </cell>
          <cell r="Q7306" t="str">
            <v>Y</v>
          </cell>
          <cell r="W7306" t="str">
            <v>Madagascar Bush Lark (7)</v>
          </cell>
        </row>
        <row r="7307">
          <cell r="C7307" t="str">
            <v>Kordofan Lark</v>
          </cell>
          <cell r="D7307" t="str">
            <v>Mirafra cordofanica</v>
          </cell>
          <cell r="E7307" t="str">
            <v>Strickland, 1850</v>
          </cell>
          <cell r="F7307" t="str">
            <v>R</v>
          </cell>
          <cell r="G7307" t="str">
            <v>LC</v>
          </cell>
          <cell r="H7307" t="str">
            <v>Y</v>
          </cell>
          <cell r="N7307" t="str">
            <v>Y</v>
          </cell>
          <cell r="Q7307" t="str">
            <v>Y</v>
          </cell>
          <cell r="W7307" t="str">
            <v>Kordofan Bush Lark (1); Kordofan Bush Lark (7)</v>
          </cell>
        </row>
        <row r="7308">
          <cell r="C7308" t="str">
            <v>Williams's Lark</v>
          </cell>
          <cell r="D7308" t="str">
            <v>Mirafra williamsi</v>
          </cell>
          <cell r="E7308" t="str">
            <v>Macdonald, 1956</v>
          </cell>
          <cell r="F7308" t="str">
            <v>R</v>
          </cell>
          <cell r="G7308" t="str">
            <v>DD</v>
          </cell>
          <cell r="N7308" t="str">
            <v>Y</v>
          </cell>
          <cell r="Q7308" t="str">
            <v>Y</v>
          </cell>
          <cell r="W7308" t="str">
            <v>Williams's Bush Lark (7)</v>
          </cell>
        </row>
        <row r="7309">
          <cell r="C7309" t="str">
            <v>Friedmann's Lark</v>
          </cell>
          <cell r="D7309" t="str">
            <v>Mirafra pulpa</v>
          </cell>
          <cell r="E7309" t="str">
            <v>Friedmann, 1930</v>
          </cell>
          <cell r="F7309" t="str">
            <v>R</v>
          </cell>
          <cell r="G7309" t="str">
            <v>DD</v>
          </cell>
          <cell r="N7309" t="str">
            <v>Y</v>
          </cell>
          <cell r="Q7309" t="str">
            <v>Y</v>
          </cell>
          <cell r="W7309" t="str">
            <v>Friedmann's Bush Lark (7)</v>
          </cell>
        </row>
        <row r="7310">
          <cell r="C7310" t="str">
            <v>Red-winged Lark</v>
          </cell>
          <cell r="D7310" t="str">
            <v>Mirafra hypermetra</v>
          </cell>
          <cell r="E7310" t="str">
            <v>(Reichenow, 1879)</v>
          </cell>
          <cell r="F7310" t="str">
            <v>R</v>
          </cell>
          <cell r="G7310" t="str">
            <v>LC</v>
          </cell>
          <cell r="N7310" t="str">
            <v>Y</v>
          </cell>
          <cell r="Q7310" t="str">
            <v>Y</v>
          </cell>
          <cell r="W7310" t="str">
            <v>Red-winged Bush Lark (7)</v>
          </cell>
        </row>
        <row r="7311">
          <cell r="C7311" t="str">
            <v>Somali Lark</v>
          </cell>
          <cell r="D7311" t="str">
            <v>Mirafra somalica</v>
          </cell>
          <cell r="E7311" t="str">
            <v>(Witherby, 1903)</v>
          </cell>
          <cell r="F7311" t="str">
            <v>R</v>
          </cell>
          <cell r="G7311" t="str">
            <v>LC</v>
          </cell>
          <cell r="N7311" t="str">
            <v>Y</v>
          </cell>
          <cell r="Q7311" t="str">
            <v>Y</v>
          </cell>
          <cell r="W7311" t="str">
            <v>Red Somali Lark (7); Somali Long-billed Lark (10)</v>
          </cell>
        </row>
        <row r="7312">
          <cell r="C7312" t="str">
            <v>Ash's Lark</v>
          </cell>
          <cell r="D7312" t="str">
            <v>Mirafra ashi</v>
          </cell>
          <cell r="E7312" t="str">
            <v>Colston, 1982</v>
          </cell>
          <cell r="F7312" t="str">
            <v>R</v>
          </cell>
          <cell r="G7312" t="str">
            <v>EN</v>
          </cell>
          <cell r="N7312" t="str">
            <v>Y</v>
          </cell>
          <cell r="Q7312" t="str">
            <v>Y</v>
          </cell>
        </row>
        <row r="7313">
          <cell r="D7313" t="str">
            <v>Mirafra sharpii</v>
          </cell>
          <cell r="E7313" t="str">
            <v>Elliot, 1897</v>
          </cell>
          <cell r="F7313" t="str">
            <v>NR</v>
          </cell>
          <cell r="G7313" t="str">
            <v>NR</v>
          </cell>
          <cell r="Q7313" t="str">
            <v>Y</v>
          </cell>
          <cell r="X7313" t="str">
            <v>Mirafra africana and M. sharpii (Sibley and Monroe 1990, 1993) have been lumped into M. africana following Dowsett and Forbes-Watson (1993).</v>
          </cell>
        </row>
        <row r="7314">
          <cell r="D7314" t="str">
            <v>Mirafra africana</v>
          </cell>
          <cell r="E7314" t="str">
            <v>Smith, 1836</v>
          </cell>
          <cell r="F7314" t="str">
            <v>NR</v>
          </cell>
          <cell r="G7314" t="str">
            <v>NR</v>
          </cell>
          <cell r="Q7314" t="str">
            <v>Y</v>
          </cell>
          <cell r="X7314" t="str">
            <v>Mirafra africana and M. sharpii (Sibley and Monroe 1990, 1993) have been lumped into M. africana following Dowsett and Forbes-Watson (1993).</v>
          </cell>
        </row>
        <row r="7315">
          <cell r="C7315" t="str">
            <v>Rufous-naped Lark</v>
          </cell>
          <cell r="D7315" t="str">
            <v>Mirafra africana</v>
          </cell>
          <cell r="E7315" t="str">
            <v>Smith, 1836</v>
          </cell>
          <cell r="F7315" t="str">
            <v>R</v>
          </cell>
          <cell r="G7315" t="str">
            <v>LC</v>
          </cell>
          <cell r="N7315" t="str">
            <v>Y</v>
          </cell>
          <cell r="X7315" t="str">
            <v>Mirafra africana and M. sharpii (Sibley and Monroe 1990, 1993) have been lumped into M. africana following Dowsett and Forbes-Watson (1993).</v>
          </cell>
        </row>
        <row r="7316">
          <cell r="C7316" t="str">
            <v>Angola Lark</v>
          </cell>
          <cell r="D7316" t="str">
            <v>Mirafra angolensis</v>
          </cell>
          <cell r="E7316" t="str">
            <v>Barboza du Bocage, 1880</v>
          </cell>
          <cell r="F7316" t="str">
            <v>R</v>
          </cell>
          <cell r="G7316" t="str">
            <v>LC</v>
          </cell>
          <cell r="N7316" t="str">
            <v>Y</v>
          </cell>
          <cell r="Q7316" t="str">
            <v>Y</v>
          </cell>
        </row>
        <row r="7317">
          <cell r="C7317" t="str">
            <v>Flappet Lark</v>
          </cell>
          <cell r="D7317" t="str">
            <v>Mirafra rufocinnamomea</v>
          </cell>
          <cell r="E7317" t="str">
            <v>(Salvadori, 1865)</v>
          </cell>
          <cell r="F7317" t="str">
            <v>R</v>
          </cell>
          <cell r="G7317" t="str">
            <v>LC</v>
          </cell>
          <cell r="N7317" t="str">
            <v>Y</v>
          </cell>
          <cell r="Q7317" t="str">
            <v>Y</v>
          </cell>
        </row>
        <row r="7318">
          <cell r="C7318" t="str">
            <v>Clapper Lark</v>
          </cell>
          <cell r="D7318" t="str">
            <v>Mirafra apiata</v>
          </cell>
          <cell r="E7318" t="str">
            <v>(Vieillot, 1816)</v>
          </cell>
          <cell r="F7318" t="str">
            <v>R</v>
          </cell>
          <cell r="G7318" t="str">
            <v>LC</v>
          </cell>
          <cell r="N7318" t="str">
            <v>Y</v>
          </cell>
          <cell r="Q7318" t="str">
            <v>Y</v>
          </cell>
        </row>
        <row r="7319">
          <cell r="C7319" t="str">
            <v>Collared Lark</v>
          </cell>
          <cell r="D7319" t="str">
            <v>Mirafra collaris</v>
          </cell>
          <cell r="E7319" t="str">
            <v>Sharpe, 1896</v>
          </cell>
          <cell r="F7319" t="str">
            <v>R</v>
          </cell>
          <cell r="G7319" t="str">
            <v>LC</v>
          </cell>
          <cell r="N7319" t="str">
            <v>Y</v>
          </cell>
          <cell r="Q7319" t="str">
            <v>Y</v>
          </cell>
        </row>
        <row r="7320">
          <cell r="C7320" t="str">
            <v>Fawn-coloured Lark</v>
          </cell>
          <cell r="D7320" t="str">
            <v>Mirafra africanoides</v>
          </cell>
          <cell r="E7320" t="str">
            <v>Smith, 1836</v>
          </cell>
          <cell r="F7320" t="str">
            <v>R</v>
          </cell>
          <cell r="G7320" t="str">
            <v>LC</v>
          </cell>
          <cell r="Q7320" t="str">
            <v>Y</v>
          </cell>
          <cell r="W7320" t="str">
            <v>Fawn-colored Lark (10); Fawn-colored Lark (15)</v>
          </cell>
          <cell r="X7320" t="str">
            <v>Mirafra africanoides and M. alopex (Sibley and Monroe 1990, 1993) are retained as separate species contra Dowsett and Forbes-Watson (1993) who include alopex as a subspecies of M. africanoides.</v>
          </cell>
        </row>
        <row r="7321">
          <cell r="D7321" t="str">
            <v>Mirafra africanoides</v>
          </cell>
          <cell r="E7321" t="str">
            <v>Smith, 1836</v>
          </cell>
          <cell r="F7321" t="str">
            <v>NR</v>
          </cell>
          <cell r="G7321" t="str">
            <v>NR</v>
          </cell>
          <cell r="N7321" t="str">
            <v>Y</v>
          </cell>
          <cell r="X7321" t="str">
            <v>Mirafra africanoides and M. alopex (Sibley and Monroe 1990, 1993) are retained as separate species contra Dowsett and Forbes-Watson (1993) who include alopex as a subspecies of M. africanoides.</v>
          </cell>
        </row>
        <row r="7322">
          <cell r="C7322" t="str">
            <v>Abyssinian Lark</v>
          </cell>
          <cell r="D7322" t="str">
            <v>Mirafra alopex</v>
          </cell>
          <cell r="E7322" t="str">
            <v>Sharpe, 1890</v>
          </cell>
          <cell r="F7322" t="str">
            <v>R</v>
          </cell>
          <cell r="G7322" t="str">
            <v>LC</v>
          </cell>
          <cell r="Q7322" t="str">
            <v>Y</v>
          </cell>
          <cell r="W7322" t="str">
            <v>Foxy Lark (15)</v>
          </cell>
          <cell r="X7322" t="str">
            <v>Mirafra africanoides and M. alopex (Sibley and Monroe 1990, 1993) are retained as separate species contra Dowsett and Forbes-Watson (1993) who include alopex as a subspecies of M. africanoides.</v>
          </cell>
        </row>
        <row r="7323">
          <cell r="C7323" t="str">
            <v>Indian Lark</v>
          </cell>
          <cell r="D7323" t="str">
            <v>Mirafra erythroptera</v>
          </cell>
          <cell r="E7323" t="str">
            <v>Blyth, 1845</v>
          </cell>
          <cell r="F7323" t="str">
            <v>R</v>
          </cell>
          <cell r="G7323" t="str">
            <v>LC</v>
          </cell>
          <cell r="Q7323" t="str">
            <v>Y</v>
          </cell>
          <cell r="W7323" t="str">
            <v>Indian Bush Lark (15)</v>
          </cell>
        </row>
        <row r="7324">
          <cell r="D7324" t="str">
            <v>Mirafra assamica</v>
          </cell>
          <cell r="E7324" t="str">
            <v>Horsfield, 1840</v>
          </cell>
          <cell r="F7324" t="str">
            <v>NR</v>
          </cell>
          <cell r="G7324" t="str">
            <v>NR</v>
          </cell>
          <cell r="Q7324" t="str">
            <v>Y</v>
          </cell>
          <cell r="X7324" t="str">
            <v>Mirafra assamica (Sibley and Monroe 1990, 1993) has been split into M. assamica, M. affinis, M. erythrocephala and M. microptera following Alström (1998).</v>
          </cell>
        </row>
        <row r="7325">
          <cell r="C7325" t="str">
            <v>Rufous-winged Lark</v>
          </cell>
          <cell r="D7325" t="str">
            <v>Mirafra assamica</v>
          </cell>
          <cell r="E7325" t="str">
            <v>Horsfield, 1840</v>
          </cell>
          <cell r="F7325" t="str">
            <v>R</v>
          </cell>
          <cell r="G7325" t="str">
            <v>LC</v>
          </cell>
          <cell r="T7325" t="str">
            <v>Y</v>
          </cell>
          <cell r="U7325" t="str">
            <v>Alström (1998)</v>
          </cell>
          <cell r="W7325" t="str">
            <v>Bengal Bush Lark (15)</v>
          </cell>
          <cell r="X7325" t="str">
            <v>Mirafra assamica (Sibley and Monroe 1990, 1993) has been split into M. assamica, M. affinis, M. erythrocephala and M. microptera following Alström (1998).</v>
          </cell>
        </row>
        <row r="7326">
          <cell r="C7326" t="str">
            <v>Indochinese Bushlark</v>
          </cell>
          <cell r="D7326" t="str">
            <v>Mirafra erythrocephala</v>
          </cell>
          <cell r="E7326" t="str">
            <v>Salvadori &amp; Giglioli, 1885</v>
          </cell>
          <cell r="F7326" t="str">
            <v>R</v>
          </cell>
          <cell r="G7326" t="str">
            <v>LC</v>
          </cell>
          <cell r="T7326" t="str">
            <v>Y</v>
          </cell>
          <cell r="U7326" t="str">
            <v>Alström (1998)</v>
          </cell>
          <cell r="V7326" t="str">
            <v>Mirafra marionae (13)</v>
          </cell>
          <cell r="W7326" t="str">
            <v>Indochinese Bush Lark (15)</v>
          </cell>
          <cell r="X7326" t="str">
            <v>Mirafra assamica (Sibley and Monroe 1990, 1993) has been split into M. assamica, M. affinis, M. erythrocephala and M. microptera following Alström (1998).</v>
          </cell>
        </row>
        <row r="7327">
          <cell r="C7327" t="str">
            <v>Burmese Bushlark</v>
          </cell>
          <cell r="D7327" t="str">
            <v>Mirafra microptera</v>
          </cell>
          <cell r="E7327" t="str">
            <v>Hume, 1873</v>
          </cell>
          <cell r="F7327" t="str">
            <v>R</v>
          </cell>
          <cell r="G7327" t="str">
            <v>LC</v>
          </cell>
          <cell r="T7327" t="str">
            <v>Y</v>
          </cell>
          <cell r="U7327" t="str">
            <v>Alström (1998)</v>
          </cell>
          <cell r="W7327" t="str">
            <v>Burmese Bush Lark (15)</v>
          </cell>
          <cell r="X7327" t="str">
            <v>Mirafra assamica (Sibley and Monroe 1990, 1993) has been split into M. assamica, M. affinis, M. erythrocephala and M. microptera following Alström (1998).</v>
          </cell>
        </row>
        <row r="7328">
          <cell r="C7328" t="str">
            <v>Jerdon's Bushlark</v>
          </cell>
          <cell r="D7328" t="str">
            <v>Mirafra affinis</v>
          </cell>
          <cell r="E7328" t="str">
            <v>Blyth, 1845</v>
          </cell>
          <cell r="F7328" t="str">
            <v>R</v>
          </cell>
          <cell r="G7328" t="str">
            <v>LC</v>
          </cell>
          <cell r="T7328" t="str">
            <v>Y</v>
          </cell>
          <cell r="U7328" t="str">
            <v>Alström (1998)</v>
          </cell>
          <cell r="W7328" t="str">
            <v>Jerdon's Bush Lark (15)</v>
          </cell>
          <cell r="X7328" t="str">
            <v>Mirafra assamica (Sibley and Monroe 1990, 1993) has been split into M. assamica, M. affinis, M. erythrocephala and M. microptera following Alström (1998).</v>
          </cell>
        </row>
        <row r="7329">
          <cell r="C7329" t="str">
            <v>Rusty Lark</v>
          </cell>
          <cell r="D7329" t="str">
            <v>Mirafra rufa</v>
          </cell>
          <cell r="E7329" t="str">
            <v>Lynes, 1920</v>
          </cell>
          <cell r="F7329" t="str">
            <v>R</v>
          </cell>
          <cell r="G7329" t="str">
            <v>LC</v>
          </cell>
          <cell r="N7329" t="str">
            <v>Y</v>
          </cell>
          <cell r="Q7329" t="str">
            <v>Y</v>
          </cell>
          <cell r="W7329" t="str">
            <v>Rusty Bush Lark (7); Rusty Bush Lark (15)</v>
          </cell>
        </row>
        <row r="7330">
          <cell r="D7330" t="str">
            <v>Mirafra gilletti</v>
          </cell>
          <cell r="E7330" t="str">
            <v>Sharpe, 1895</v>
          </cell>
          <cell r="F7330" t="str">
            <v>NR</v>
          </cell>
          <cell r="G7330" t="str">
            <v>NR</v>
          </cell>
          <cell r="N7330" t="str">
            <v>Y</v>
          </cell>
          <cell r="Q7330" t="str">
            <v>Y</v>
          </cell>
          <cell r="X7330" t="str">
            <v>Mirafra degodiensis (Sibley and Monroe 1990, 1993; Dowsett and Forbes-Watson 1993) has been lumped with M. gilletti following Collar et al. (2009).</v>
          </cell>
        </row>
        <row r="7331">
          <cell r="C7331" t="str">
            <v>Gillett's Lark</v>
          </cell>
          <cell r="D7331" t="str">
            <v>Mirafra gilletti</v>
          </cell>
          <cell r="E7331" t="str">
            <v>Sharpe, 1895</v>
          </cell>
          <cell r="F7331" t="str">
            <v>R</v>
          </cell>
          <cell r="G7331" t="str">
            <v>LC</v>
          </cell>
          <cell r="N7331" t="str">
            <v>Y</v>
          </cell>
          <cell r="Q7331" t="str">
            <v>Y</v>
          </cell>
          <cell r="T7331" t="str">
            <v>Y</v>
          </cell>
          <cell r="U7331" t="str">
            <v>Collar et al. (2009)</v>
          </cell>
          <cell r="V7331" t="str">
            <v>Mirafra degodiensis (13)</v>
          </cell>
          <cell r="X7331" t="str">
            <v>Mirafra degodiensis (Sibley and Monroe 1990, 1993; Dowsett and Forbes-Watson 1993) has been lumped with M. gilletti following Collar et al. (2009).</v>
          </cell>
        </row>
        <row r="7332">
          <cell r="C7332" t="str">
            <v>Pink-breasted Lark</v>
          </cell>
          <cell r="D7332" t="str">
            <v>Mirafra poecilosterna</v>
          </cell>
          <cell r="E7332" t="str">
            <v>(Reichenow, 1879)</v>
          </cell>
          <cell r="F7332" t="str">
            <v>R</v>
          </cell>
          <cell r="G7332" t="str">
            <v>LC</v>
          </cell>
          <cell r="N7332" t="str">
            <v>Y</v>
          </cell>
          <cell r="Q7332" t="str">
            <v>Y</v>
          </cell>
        </row>
        <row r="7333">
          <cell r="D7333" t="str">
            <v>Mirafra degodiensis</v>
          </cell>
          <cell r="E7333" t="str">
            <v>Erard, 1975</v>
          </cell>
          <cell r="F7333" t="str">
            <v>NR</v>
          </cell>
          <cell r="G7333" t="str">
            <v>NR</v>
          </cell>
          <cell r="N7333" t="str">
            <v>Y</v>
          </cell>
          <cell r="Q7333" t="str">
            <v>Y</v>
          </cell>
          <cell r="X7333" t="str">
            <v>Mirafra degodiensis (Sibley and Monroe 1990, 1993; Dowsett and Forbes-Watson 1993) has been lumped with M. gilletti following Collar et al. (2009).</v>
          </cell>
        </row>
        <row r="7334">
          <cell r="D7334" t="str">
            <v>Mirafra naevia</v>
          </cell>
          <cell r="E7334" t="str">
            <v>(Strickland, 1853)</v>
          </cell>
          <cell r="F7334" t="str">
            <v>NR</v>
          </cell>
          <cell r="G7334" t="str">
            <v>NR</v>
          </cell>
          <cell r="Q7334" t="str">
            <v>Y</v>
          </cell>
          <cell r="X7334" t="str">
            <v>Mirafra naevia and M. sabota (Sibley and Monroe 1990, 1993) have been lumped into M. sabota following Dowsett and Forbes-Watson (1993).</v>
          </cell>
        </row>
        <row r="7335">
          <cell r="D7335" t="str">
            <v>Mirafra sabota</v>
          </cell>
          <cell r="E7335" t="str">
            <v>Smith, 1836</v>
          </cell>
          <cell r="F7335" t="str">
            <v>NR</v>
          </cell>
          <cell r="G7335" t="str">
            <v>NR</v>
          </cell>
          <cell r="Q7335" t="str">
            <v>Y</v>
          </cell>
          <cell r="X7335" t="str">
            <v>Mirafra naevia and M. sabota (Sibley and Monroe 1990, 1993) have been lumped into M. sabota following Dowsett and Forbes-Watson (1993).</v>
          </cell>
        </row>
        <row r="7336">
          <cell r="C7336" t="str">
            <v>Sabota Lark</v>
          </cell>
          <cell r="D7336" t="str">
            <v>Mirafra sabota</v>
          </cell>
          <cell r="E7336" t="str">
            <v>Smith, 1836</v>
          </cell>
          <cell r="F7336" t="str">
            <v>R</v>
          </cell>
          <cell r="G7336" t="str">
            <v>LC</v>
          </cell>
          <cell r="N7336" t="str">
            <v>Y</v>
          </cell>
          <cell r="X7336" t="str">
            <v>Mirafra naevia and M. sabota (Sibley and Monroe 1990, 1993) have been lumped into M. sabota following Dowsett and Forbes-Watson (1993).</v>
          </cell>
        </row>
        <row r="7337">
          <cell r="C7337" t="str">
            <v>Archer's Lark</v>
          </cell>
          <cell r="D7337" t="str">
            <v>Heteromirafra archeri</v>
          </cell>
          <cell r="E7337" t="str">
            <v>Clarke, 1920</v>
          </cell>
          <cell r="F7337" t="str">
            <v>R</v>
          </cell>
          <cell r="G7337" t="str">
            <v>CR</v>
          </cell>
          <cell r="N7337" t="str">
            <v>Y</v>
          </cell>
          <cell r="Q7337" t="str">
            <v>Y</v>
          </cell>
        </row>
        <row r="7338">
          <cell r="C7338" t="str">
            <v>Liben Lark</v>
          </cell>
          <cell r="D7338" t="str">
            <v>Heteromirafra sidamoensis</v>
          </cell>
          <cell r="E7338" t="str">
            <v>Erard, 1975</v>
          </cell>
          <cell r="F7338" t="str">
            <v>R</v>
          </cell>
          <cell r="G7338" t="str">
            <v>CR</v>
          </cell>
          <cell r="N7338" t="str">
            <v>Y</v>
          </cell>
          <cell r="Q7338" t="str">
            <v>Y</v>
          </cell>
          <cell r="W7338" t="str">
            <v>Sidamo Long-clawed Lark (7); Sidamo Lark (10); Sidamo Lark (15)</v>
          </cell>
        </row>
        <row r="7339">
          <cell r="C7339" t="str">
            <v>Rudd's Lark</v>
          </cell>
          <cell r="D7339" t="str">
            <v>Heteromirafra ruddi</v>
          </cell>
          <cell r="E7339" t="str">
            <v>(Grant, 1908)</v>
          </cell>
          <cell r="F7339" t="str">
            <v>R</v>
          </cell>
          <cell r="G7339" t="str">
            <v>VU</v>
          </cell>
          <cell r="N7339" t="str">
            <v>Y</v>
          </cell>
          <cell r="Q7339" t="str">
            <v>Y</v>
          </cell>
        </row>
        <row r="7340">
          <cell r="D7340" t="str">
            <v>Certhilauda curvirostris</v>
          </cell>
          <cell r="E7340" t="str">
            <v>(Hermann, 1783)</v>
          </cell>
          <cell r="F7340" t="str">
            <v>NR</v>
          </cell>
          <cell r="G7340" t="str">
            <v>NR</v>
          </cell>
          <cell r="N7340" t="str">
            <v>Y</v>
          </cell>
          <cell r="Q7340" t="str">
            <v>Y</v>
          </cell>
          <cell r="X7340" t="str">
            <v>Certhilauda curvirostris (Sibley and Monroe 1990, 1993) has been split into C. curvirostris (including brevirostris), C. subcoronata (including damarensis and benguelensis) and C. semitorquata by the BirdLife Taxonomic Working Group following review of museum material and the arguments presented in Ryan and Bloomer (1999). Ryan and Bloomer (1999), in addition to splitting curvirostris, subcoronata and semitorquata, propose elevating brevirostris and benguelensis to species level, but this treatment, based largely on genetic evidence, is not supported by morphological and vocal evidence from museum specimens and scientific and popular literature; there is evident ambiguity in the placement of subspecies and differences between them are slight.</v>
          </cell>
        </row>
        <row r="7341">
          <cell r="D7341" t="str">
            <v>Certhilauda curvirostris</v>
          </cell>
          <cell r="E7341" t="str">
            <v>(Hermann, 1783)</v>
          </cell>
          <cell r="F7341" t="str">
            <v>NR</v>
          </cell>
          <cell r="G7341" t="str">
            <v>NR</v>
          </cell>
          <cell r="T7341" t="str">
            <v>Y</v>
          </cell>
          <cell r="U7341" t="str">
            <v>Ryan and Bloomer (1999)</v>
          </cell>
          <cell r="X7341" t="str">
            <v>Certhilauda curvirostris (Sibley and Monroe 1990, 1993) has been split into C. curvirostris (including brevirostris), C. subcoronata (including damarensis and benguelensis) and C. semitorquata by the BirdLife Taxonomic Working Group following review of museum material and the arguments presented in Ryan and Bloomer (1999). Ryan and Bloomer (1999), in addition to splitting curvirostris, subcoronata and semitorquata, propose elevating brevirostris and benguelensis to species level, but this treatment, based largely on genetic evidence, is not supported by morphological and vocal evidence from museum specimens and scientific and popular literature; there is evident ambiguity in the placement of subspecies and differences between them are slight.</v>
          </cell>
        </row>
        <row r="7342">
          <cell r="C7342" t="str">
            <v>Cape Long-billed Lark</v>
          </cell>
          <cell r="D7342" t="str">
            <v>Certhilauda curvirostris</v>
          </cell>
          <cell r="E7342" t="str">
            <v>(Hermann, 1783)</v>
          </cell>
          <cell r="F7342" t="str">
            <v>R</v>
          </cell>
          <cell r="G7342" t="str">
            <v>LC</v>
          </cell>
          <cell r="T7342" t="str">
            <v>Y</v>
          </cell>
          <cell r="U7342" t="str">
            <v>BTWG; Ryan &amp; Bloomer (1999)</v>
          </cell>
          <cell r="X7342" t="str">
            <v>Certhilauda curvirostris (Sibley and Monroe 1990, 1993) has been split into C. curvirostris (including brevirostris), C. subcoronata (including damarensis and benguelensis) and C. semitorquata by the BirdLife Taxonomic Working Group following review of museum material and the arguments presented in Ryan and Bloomer (1999). Ryan and Bloomer (1999), in addition to splitting curvirostris, subcoronata and semitorquata, propose elevating brevirostris and benguelensis to species level, but this treatment, based largely on genetic evidence, is not supported by morphological and vocal evidence from museum specimens and scientific and popular literature; there is evident ambiguity in the placement of subspecies and differences between them are slight.</v>
          </cell>
        </row>
        <row r="7343">
          <cell r="D7343" t="str">
            <v>Certhilauda brevirostris</v>
          </cell>
          <cell r="E7343" t="str">
            <v>Roberts, 1941</v>
          </cell>
          <cell r="F7343" t="str">
            <v>NR</v>
          </cell>
          <cell r="G7343" t="str">
            <v>NR</v>
          </cell>
          <cell r="T7343" t="str">
            <v>Y</v>
          </cell>
          <cell r="U7343" t="str">
            <v>Ryan and Bloomer (1999)</v>
          </cell>
          <cell r="X7343" t="str">
            <v>Certhilauda curvirostris (Sibley and Monroe 1990, 1993) has been split into C. curvirostris (including brevirostris), C. subcoronata (including damarensis and benguelensis) and C. semitorquata by the BirdLife Taxonomic Working Group following review of museum material and the arguments presented in Ryan and Bloomer (1999). Ryan and Bloomer (1999), in addition to splitting curvirostris, subcoronata and semitorquata, propose elevating brevirostris and benguelensis to species level, but this treatment, based largely on genetic evidence, is not supported by morphological and vocal evidence from museum specimens and scientific and popular literature; there is evident ambiguity in the placement of subspecies and differences between them are slight.</v>
          </cell>
        </row>
        <row r="7344">
          <cell r="D7344" t="str">
            <v>Certhilauda benguelensis</v>
          </cell>
          <cell r="E7344" t="str">
            <v>(Sharpe, 1904)</v>
          </cell>
          <cell r="F7344" t="str">
            <v>NR</v>
          </cell>
          <cell r="G7344" t="str">
            <v>NR</v>
          </cell>
          <cell r="T7344" t="str">
            <v>Y</v>
          </cell>
          <cell r="U7344" t="str">
            <v>Ryan and Bloomer (1999)</v>
          </cell>
          <cell r="X7344" t="str">
            <v>Certhilauda curvirostris (Sibley and Monroe 1990, 1993) has been split into C. curvirostris (including brevirostris), C. subcoronata (including damarensis and benguelensis) and C. semitorquata by the BirdLife Taxonomic Working Group following review of museum material and the arguments presented in Ryan and Bloomer (1999). Ryan and Bloomer (1999), in addition to splitting curvirostris, subcoronata and semitorquata, propose elevating brevirostris and benguelensis to species level, but this treatment, based largely on genetic evidence, is not supported by morphological and vocal evidence from museum specimens and scientific and popular literature; there is evident ambiguity in the placement of subspecies and differences between them are slight.</v>
          </cell>
        </row>
        <row r="7345">
          <cell r="C7345" t="str">
            <v>Eastern Long-billed Lark</v>
          </cell>
          <cell r="D7345" t="str">
            <v>Certhilauda semitorquata</v>
          </cell>
          <cell r="E7345" t="str">
            <v>Smith, 1836</v>
          </cell>
          <cell r="F7345" t="str">
            <v>R</v>
          </cell>
          <cell r="G7345" t="str">
            <v>LC</v>
          </cell>
          <cell r="T7345" t="str">
            <v>Y</v>
          </cell>
          <cell r="U7345" t="str">
            <v>Ryan and Bloomer (1999)</v>
          </cell>
          <cell r="X7345" t="str">
            <v>Certhilauda curvirostris (Sibley and Monroe 1990, 1993) has been split into C. curvirostris (including brevirostris), C. subcoronata (including damarensis and benguelensis) and C. semitorquata by the BirdLife Taxonomic Working Group following review of museum material and the arguments presented in Ryan and Bloomer (1999). Ryan and Bloomer (1999), in addition to splitting curvirostris, subcoronata and semitorquata, propose elevating brevirostris and benguelensis to species level, but this treatment, based largely on genetic evidence, is not supported by morphological and vocal evidence from museum specimens and scientific and popular literature; there is evident ambiguity in the placement of subspecies and differences between them are slight.</v>
          </cell>
        </row>
        <row r="7346">
          <cell r="D7346" t="str">
            <v>Certhilauda subcoronata</v>
          </cell>
          <cell r="E7346" t="str">
            <v>Smith, 1843</v>
          </cell>
          <cell r="F7346" t="str">
            <v>NR</v>
          </cell>
          <cell r="G7346" t="str">
            <v>NR</v>
          </cell>
          <cell r="T7346" t="str">
            <v>Y</v>
          </cell>
          <cell r="U7346" t="str">
            <v>Ryan and Bloomer (1999)</v>
          </cell>
          <cell r="X7346" t="str">
            <v>Certhilauda curvirostris (Sibley and Monroe 1990, 1993) has been split into C. curvirostris (including brevirostris), C. subcoronata (including damarensis and benguelensis) and C. semitorquata by the BirdLife Taxonomic Working Group. This follows review of Ryan and Bloomer (1999) who propose elevating brevirostris and benguelensis to species level, but this treatment, based largely on genetic evidence, is not supported by morphological and vocal evidence from museum specimens and scientific and popular literature.</v>
          </cell>
        </row>
        <row r="7347">
          <cell r="C7347" t="str">
            <v>Karoo Long-billed Lark</v>
          </cell>
          <cell r="D7347" t="str">
            <v>Certhilauda subcoronata</v>
          </cell>
          <cell r="E7347" t="str">
            <v>Smith, 1843</v>
          </cell>
          <cell r="F7347" t="str">
            <v>R</v>
          </cell>
          <cell r="G7347" t="str">
            <v>LC</v>
          </cell>
          <cell r="T7347" t="str">
            <v>Y</v>
          </cell>
          <cell r="U7347" t="str">
            <v>BTWG; Ryan &amp; Bloomer (1999)</v>
          </cell>
          <cell r="X7347" t="str">
            <v>Certhilauda curvirostris (Sibley and Monroe 1990, 1993) has been split into C. curvirostris (including brevirostris), C. subcoronata (including damarensis and benguelensis) and C. semitorquata by the BirdLife Taxonomic Working Group following review of museum material and the arguments presented in Ryan and Bloomer (1999). Ryan and Bloomer (1999), in addition to splitting curvirostris, subcoronata and semitorquata, propose elevating brevirostris and benguelensis to species level, but this treatment, based largely on genetic evidence, is not supported by morphological and vocal evidence from museum specimens and scientific and popular literature; there is evident ambiguity in the placement of subspecies and differences between them are slight.</v>
          </cell>
        </row>
        <row r="7348">
          <cell r="D7348" t="str">
            <v>Certhilauda damarensis</v>
          </cell>
          <cell r="E7348" t="str">
            <v>(Sharpe, 1904)</v>
          </cell>
          <cell r="F7348" t="str">
            <v>NR</v>
          </cell>
          <cell r="G7348" t="str">
            <v>NR</v>
          </cell>
          <cell r="T7348" t="str">
            <v>Y</v>
          </cell>
          <cell r="U7348" t="str">
            <v>Ryan and Bloomer (1999)</v>
          </cell>
          <cell r="X7348" t="str">
            <v>Certhilauda curvirostris (Sibley and Monroe 1990, 1993) has been split into C. curvirostris (including brevirostris), C. subcoronata (including damarensis and benguelensis) and C. semitorquata by the BirdLife Taxonomic Working Group following review of museum material and the arguments presented in Ryan and Bloomer (1999). Ryan and Bloomer (1999), in addition to splitting curvirostris, subcoronata and semitorquata, propose elevating brevirostris and benguelensis to species level, but this treatment, based largely on genetic evidence, is not supported by morphological and vocal evidence from museum specimens and scientific and popular literature; there is evident ambiguity in the placement of subspecies and differences between them are slight.</v>
          </cell>
        </row>
        <row r="7349">
          <cell r="C7349" t="str">
            <v>Short-clawed Lark</v>
          </cell>
          <cell r="D7349" t="str">
            <v>Certhilauda chuana</v>
          </cell>
          <cell r="E7349" t="str">
            <v>(Smith, 1836)</v>
          </cell>
          <cell r="F7349" t="str">
            <v>R</v>
          </cell>
          <cell r="G7349" t="str">
            <v>LC</v>
          </cell>
          <cell r="N7349" t="str">
            <v>Y</v>
          </cell>
          <cell r="Q7349" t="str">
            <v>Y</v>
          </cell>
        </row>
        <row r="7350">
          <cell r="D7350" t="str">
            <v>Certhilauda erythrochlamys</v>
          </cell>
          <cell r="E7350" t="str">
            <v>(Strickland, 1853)</v>
          </cell>
          <cell r="F7350" t="str">
            <v>NR</v>
          </cell>
          <cell r="G7350" t="str">
            <v>NR</v>
          </cell>
          <cell r="N7350" t="str">
            <v>Y</v>
          </cell>
          <cell r="Q7350" t="str">
            <v>Y</v>
          </cell>
          <cell r="X7350" t="str">
            <v>Certhilauda erythrochlamys (Sibley and Monroe 1990, 1993) has been split into C. erythrochlamys and C. barlowi following Ryan et al. (1998), whose treatment is under review by the BirdLife Taxonomic Working Group.</v>
          </cell>
        </row>
        <row r="7351">
          <cell r="C7351" t="str">
            <v>Dune Lark</v>
          </cell>
          <cell r="D7351" t="str">
            <v>Certhilauda erythrochlamys</v>
          </cell>
          <cell r="E7351" t="str">
            <v>(Strickland, 1853)</v>
          </cell>
          <cell r="F7351" t="str">
            <v>R</v>
          </cell>
          <cell r="G7351" t="str">
            <v>LC</v>
          </cell>
          <cell r="T7351" t="str">
            <v>Y</v>
          </cell>
          <cell r="U7351" t="str">
            <v>Ryan et al. (1998)</v>
          </cell>
          <cell r="X7351" t="str">
            <v>Certhilauda erythrochlamys (Sibley and Monroe 1990, 1993) has been split into C. erythrochlamys and C. barlowi following Ryan et al. (1998), whose treatment is under review by the BirdLife Taxonomic Working Group.</v>
          </cell>
        </row>
        <row r="7352">
          <cell r="C7352" t="str">
            <v>Barlow's Lark</v>
          </cell>
          <cell r="D7352" t="str">
            <v>Certhilauda barlowi</v>
          </cell>
          <cell r="E7352" t="str">
            <v>(Roberts, 1937)</v>
          </cell>
          <cell r="F7352" t="str">
            <v>R</v>
          </cell>
          <cell r="G7352" t="str">
            <v>LC</v>
          </cell>
          <cell r="T7352" t="str">
            <v>Y</v>
          </cell>
          <cell r="U7352" t="str">
            <v>Ryan et al. (1998)</v>
          </cell>
          <cell r="X7352" t="str">
            <v>Certhilauda erythrochlamys (Sibley and Monroe 1990, 1993) has been split into C. erythrochlamys and C. barlowi following Ryan et al. (1998), whose treatment is under review by the BirdLife Taxonomic Working Group.</v>
          </cell>
        </row>
        <row r="7353">
          <cell r="C7353" t="str">
            <v>Karoo Lark</v>
          </cell>
          <cell r="D7353" t="str">
            <v>Certhilauda albescens</v>
          </cell>
          <cell r="E7353" t="str">
            <v>(Lafresnaye, 1839)</v>
          </cell>
          <cell r="F7353" t="str">
            <v>R</v>
          </cell>
          <cell r="G7353" t="str">
            <v>LC</v>
          </cell>
          <cell r="N7353" t="str">
            <v>Y</v>
          </cell>
          <cell r="Q7353" t="str">
            <v>Y</v>
          </cell>
        </row>
        <row r="7354">
          <cell r="C7354" t="str">
            <v>Red Lark</v>
          </cell>
          <cell r="D7354" t="str">
            <v>Certhilauda burra</v>
          </cell>
          <cell r="E7354" t="str">
            <v>(Bangs, 1930)</v>
          </cell>
          <cell r="F7354" t="str">
            <v>R</v>
          </cell>
          <cell r="G7354" t="str">
            <v>VU</v>
          </cell>
          <cell r="N7354" t="str">
            <v>Y</v>
          </cell>
          <cell r="Q7354" t="str">
            <v>Y</v>
          </cell>
          <cell r="W7354" t="str">
            <v>Ferruginous Lark (10)</v>
          </cell>
        </row>
        <row r="7355">
          <cell r="C7355" t="str">
            <v>Rufous-rumped Lark</v>
          </cell>
          <cell r="D7355" t="str">
            <v>Pinarocorys erythropygia</v>
          </cell>
          <cell r="E7355" t="str">
            <v>(Strickland, 1852)</v>
          </cell>
          <cell r="F7355" t="str">
            <v>R</v>
          </cell>
          <cell r="G7355" t="str">
            <v>LC</v>
          </cell>
          <cell r="N7355" t="str">
            <v>Y</v>
          </cell>
          <cell r="Q7355" t="str">
            <v>Y</v>
          </cell>
        </row>
        <row r="7356">
          <cell r="C7356" t="str">
            <v>Dusky Lark</v>
          </cell>
          <cell r="D7356" t="str">
            <v>Pinarocorys nigricans</v>
          </cell>
          <cell r="E7356" t="str">
            <v>(Sundevall, 1850)</v>
          </cell>
          <cell r="F7356" t="str">
            <v>R</v>
          </cell>
          <cell r="G7356" t="str">
            <v>LC</v>
          </cell>
          <cell r="N7356" t="str">
            <v>Y</v>
          </cell>
          <cell r="Q7356" t="str">
            <v>Y</v>
          </cell>
        </row>
        <row r="7357">
          <cell r="C7357" t="str">
            <v>Spike-heeled Lark</v>
          </cell>
          <cell r="D7357" t="str">
            <v>Chersomanes albofasciata</v>
          </cell>
          <cell r="E7357" t="str">
            <v>(Lafresnaye, 1836)</v>
          </cell>
          <cell r="F7357" t="str">
            <v>R</v>
          </cell>
          <cell r="G7357" t="str">
            <v>LC</v>
          </cell>
          <cell r="N7357" t="str">
            <v>Y</v>
          </cell>
          <cell r="Q7357" t="str">
            <v>Y</v>
          </cell>
        </row>
        <row r="7358">
          <cell r="C7358" t="str">
            <v>Greater Hoopoe-lark</v>
          </cell>
          <cell r="D7358" t="str">
            <v>Alaemon alaudipes</v>
          </cell>
          <cell r="E7358" t="str">
            <v>(Desfontaines, 1789)</v>
          </cell>
          <cell r="F7358" t="str">
            <v>R</v>
          </cell>
          <cell r="G7358" t="str">
            <v>LC</v>
          </cell>
          <cell r="H7358" t="str">
            <v>Y</v>
          </cell>
          <cell r="M7358" t="str">
            <v>Y</v>
          </cell>
          <cell r="N7358" t="str">
            <v>Y</v>
          </cell>
          <cell r="Q7358" t="str">
            <v>Y</v>
          </cell>
          <cell r="W7358" t="str">
            <v>Greater Hoopoe Lark (1); Hoopoe Lark (6); Hoopoe-Lark (7)</v>
          </cell>
        </row>
        <row r="7359">
          <cell r="C7359" t="str">
            <v>Lesser Hoopoe-lark</v>
          </cell>
          <cell r="D7359" t="str">
            <v>Alaemon hamertoni</v>
          </cell>
          <cell r="E7359" t="str">
            <v>Witherby, 1905</v>
          </cell>
          <cell r="F7359" t="str">
            <v>R</v>
          </cell>
          <cell r="G7359" t="str">
            <v>LC</v>
          </cell>
          <cell r="N7359" t="str">
            <v>Y</v>
          </cell>
          <cell r="Q7359" t="str">
            <v>Y</v>
          </cell>
        </row>
        <row r="7360">
          <cell r="C7360" t="str">
            <v>Thick-billed Lark</v>
          </cell>
          <cell r="D7360" t="str">
            <v>Rhamphocoris clotbey</v>
          </cell>
          <cell r="E7360" t="str">
            <v>(Bonaparte, 1850)</v>
          </cell>
          <cell r="F7360" t="str">
            <v>R</v>
          </cell>
          <cell r="G7360" t="str">
            <v>LC</v>
          </cell>
          <cell r="H7360" t="str">
            <v>Y</v>
          </cell>
          <cell r="M7360" t="str">
            <v>Y</v>
          </cell>
          <cell r="N7360" t="str">
            <v>Y</v>
          </cell>
          <cell r="Q7360" t="str">
            <v>Y</v>
          </cell>
          <cell r="V7360" t="str">
            <v>Ramphocoris clotbey (6); Rhamphocorys clotbey (7); Ramphocoris clotbey (10)</v>
          </cell>
          <cell r="W7360" t="str">
            <v>Clot-Bey's Lark (7)</v>
          </cell>
        </row>
        <row r="7361">
          <cell r="C7361" t="str">
            <v>Calandra Lark</v>
          </cell>
          <cell r="D7361" t="str">
            <v>Melanocorypha calandra</v>
          </cell>
          <cell r="E7361" t="str">
            <v>(Linnaeus, 1766)</v>
          </cell>
          <cell r="F7361" t="str">
            <v>R</v>
          </cell>
          <cell r="G7361" t="str">
            <v>LC</v>
          </cell>
          <cell r="H7361" t="str">
            <v>Y</v>
          </cell>
          <cell r="M7361" t="str">
            <v>Y</v>
          </cell>
          <cell r="Q7361" t="str">
            <v>Y</v>
          </cell>
        </row>
        <row r="7362">
          <cell r="C7362" t="str">
            <v>Bimaculated Lark</v>
          </cell>
          <cell r="D7362" t="str">
            <v>Melanocorypha bimaculata</v>
          </cell>
          <cell r="E7362" t="str">
            <v>(Ménétries, 1832)</v>
          </cell>
          <cell r="F7362" t="str">
            <v>R</v>
          </cell>
          <cell r="G7362" t="str">
            <v>LC</v>
          </cell>
          <cell r="H7362" t="str">
            <v>Y</v>
          </cell>
          <cell r="M7362" t="str">
            <v>Y</v>
          </cell>
          <cell r="N7362" t="str">
            <v>Y</v>
          </cell>
          <cell r="Q7362" t="str">
            <v>Y</v>
          </cell>
        </row>
        <row r="7363">
          <cell r="C7363" t="str">
            <v>Tibetan Lark</v>
          </cell>
          <cell r="D7363" t="str">
            <v>Melanocorypha maxima</v>
          </cell>
          <cell r="E7363" t="str">
            <v>Blyth, 1867</v>
          </cell>
          <cell r="F7363" t="str">
            <v>R</v>
          </cell>
          <cell r="G7363" t="str">
            <v>LC</v>
          </cell>
          <cell r="Q7363" t="str">
            <v>Y</v>
          </cell>
        </row>
        <row r="7364">
          <cell r="C7364" t="str">
            <v>Mongolian Lark</v>
          </cell>
          <cell r="D7364" t="str">
            <v>Melanocorypha mongolica</v>
          </cell>
          <cell r="E7364" t="str">
            <v>(Pallas, 1776)</v>
          </cell>
          <cell r="F7364" t="str">
            <v>R</v>
          </cell>
          <cell r="G7364" t="str">
            <v>LC</v>
          </cell>
          <cell r="Q7364" t="str">
            <v>Y</v>
          </cell>
        </row>
        <row r="7365">
          <cell r="C7365" t="str">
            <v>White-winged Lark</v>
          </cell>
          <cell r="D7365" t="str">
            <v>Melanocorypha leucoptera</v>
          </cell>
          <cell r="E7365" t="str">
            <v>(Pallas, 1811)</v>
          </cell>
          <cell r="F7365" t="str">
            <v>R</v>
          </cell>
          <cell r="G7365" t="str">
            <v>LC</v>
          </cell>
          <cell r="H7365" t="str">
            <v>Y</v>
          </cell>
          <cell r="M7365" t="str">
            <v>Y</v>
          </cell>
          <cell r="Q7365" t="str">
            <v>Y</v>
          </cell>
        </row>
        <row r="7366">
          <cell r="C7366" t="str">
            <v>Black Lark</v>
          </cell>
          <cell r="D7366" t="str">
            <v>Melanocorypha yeltoniensis</v>
          </cell>
          <cell r="E7366" t="str">
            <v>(Forster, 1767)</v>
          </cell>
          <cell r="F7366" t="str">
            <v>R</v>
          </cell>
          <cell r="G7366" t="str">
            <v>LC</v>
          </cell>
          <cell r="H7366" t="str">
            <v>Y</v>
          </cell>
          <cell r="M7366" t="str">
            <v>Y</v>
          </cell>
          <cell r="Q7366" t="str">
            <v>Y</v>
          </cell>
        </row>
        <row r="7367">
          <cell r="C7367" t="str">
            <v>Bar-tailed Lark</v>
          </cell>
          <cell r="D7367" t="str">
            <v>Ammomanes cinctura</v>
          </cell>
          <cell r="E7367" t="str">
            <v>(Gould, 1839)</v>
          </cell>
          <cell r="F7367" t="str">
            <v>R</v>
          </cell>
          <cell r="G7367" t="str">
            <v>LC</v>
          </cell>
          <cell r="H7367" t="str">
            <v>Y</v>
          </cell>
          <cell r="M7367" t="str">
            <v>Y</v>
          </cell>
          <cell r="N7367" t="str">
            <v>Y</v>
          </cell>
          <cell r="Q7367" t="str">
            <v>Y</v>
          </cell>
          <cell r="V7367" t="str">
            <v>Ammomanes cincturus (6); Ammomanes cincturus (7); Ammomanes cincturus (10)</v>
          </cell>
          <cell r="W7367" t="str">
            <v>Bar-tailed Desert Lark (6); Bar-tailed Desert Lark (7)</v>
          </cell>
          <cell r="X7367" t="str">
            <v>Gender agreement of species name follows David and Gosselin (2002b).</v>
          </cell>
        </row>
        <row r="7368">
          <cell r="C7368" t="str">
            <v>Rufous-tailed Lark</v>
          </cell>
          <cell r="D7368" t="str">
            <v>Ammomanes phoenicura</v>
          </cell>
          <cell r="E7368" t="str">
            <v>(Franklin, 1831)</v>
          </cell>
          <cell r="F7368" t="str">
            <v>R</v>
          </cell>
          <cell r="G7368" t="str">
            <v>LC</v>
          </cell>
          <cell r="Q7368" t="str">
            <v>Y</v>
          </cell>
          <cell r="V7368" t="str">
            <v>Ammomanes phoenicurus (10)</v>
          </cell>
          <cell r="X7368" t="str">
            <v>Gender agreement of species name follows David and Gosselin (2002b).</v>
          </cell>
        </row>
        <row r="7369">
          <cell r="C7369" t="str">
            <v>Desert Lark</v>
          </cell>
          <cell r="D7369" t="str">
            <v>Ammomanes deserti</v>
          </cell>
          <cell r="E7369" t="str">
            <v>(Lichtenstein, 1823)</v>
          </cell>
          <cell r="F7369" t="str">
            <v>R</v>
          </cell>
          <cell r="G7369" t="str">
            <v>LC</v>
          </cell>
          <cell r="H7369" t="str">
            <v>Y</v>
          </cell>
          <cell r="M7369" t="str">
            <v>Y</v>
          </cell>
          <cell r="N7369" t="str">
            <v>Y</v>
          </cell>
          <cell r="Q7369" t="str">
            <v>Y</v>
          </cell>
        </row>
        <row r="7370">
          <cell r="C7370" t="str">
            <v>Gray's Lark</v>
          </cell>
          <cell r="D7370" t="str">
            <v>Ammomanes grayi</v>
          </cell>
          <cell r="E7370" t="str">
            <v>(Wahlberg, 1855)</v>
          </cell>
          <cell r="F7370" t="str">
            <v>R</v>
          </cell>
          <cell r="G7370" t="str">
            <v>LC</v>
          </cell>
          <cell r="N7370" t="str">
            <v>Y</v>
          </cell>
          <cell r="Q7370" t="str">
            <v>Y</v>
          </cell>
        </row>
        <row r="7371">
          <cell r="C7371" t="str">
            <v>Greater Short-toed Lark</v>
          </cell>
          <cell r="D7371" t="str">
            <v>Calandrella brachydactyla</v>
          </cell>
          <cell r="E7371" t="str">
            <v>(Leisler, 1814)</v>
          </cell>
          <cell r="F7371" t="str">
            <v>R</v>
          </cell>
          <cell r="G7371" t="str">
            <v>LC</v>
          </cell>
          <cell r="H7371" t="str">
            <v>Y</v>
          </cell>
          <cell r="M7371" t="str">
            <v>Y</v>
          </cell>
          <cell r="N7371" t="str">
            <v>Y</v>
          </cell>
          <cell r="Q7371" t="str">
            <v>Y</v>
          </cell>
          <cell r="W7371" t="str">
            <v>Short-toed Lark (6); Short-toed Lark (7)</v>
          </cell>
        </row>
        <row r="7372">
          <cell r="D7372" t="str">
            <v>Calandrella blanfordi</v>
          </cell>
          <cell r="E7372" t="str">
            <v>(Shelley, 1902)</v>
          </cell>
          <cell r="F7372" t="str">
            <v>NR</v>
          </cell>
          <cell r="G7372" t="str">
            <v>NR</v>
          </cell>
          <cell r="Q7372" t="str">
            <v>Y</v>
          </cell>
          <cell r="X7372" t="str">
            <v>Calandrella cinerea and C. blanfordi (Sibley and Monroe 1990, 1993) have been lumped into C. cinerea following Dowsett and Forbes-Watson (1993).</v>
          </cell>
        </row>
        <row r="7373">
          <cell r="D7373" t="str">
            <v>Calandrella cinerea</v>
          </cell>
          <cell r="E7373" t="str">
            <v>(Gmelin, 1789)</v>
          </cell>
          <cell r="F7373" t="str">
            <v>NR</v>
          </cell>
          <cell r="G7373" t="str">
            <v>NR</v>
          </cell>
          <cell r="Q7373" t="str">
            <v>Y</v>
          </cell>
          <cell r="X7373" t="str">
            <v>Calandrella cinerea and C. blanfordi (Sibley and Monroe 1990, 1993) have been lumped into C. cinerea following Dowsett and Forbes-Watson (1993).</v>
          </cell>
        </row>
        <row r="7374">
          <cell r="C7374" t="str">
            <v>Red-capped Lark</v>
          </cell>
          <cell r="D7374" t="str">
            <v>Calandrella cinerea</v>
          </cell>
          <cell r="E7374" t="str">
            <v>(Gmelin, 1789)</v>
          </cell>
          <cell r="F7374" t="str">
            <v>R</v>
          </cell>
          <cell r="G7374" t="str">
            <v>LC</v>
          </cell>
          <cell r="N7374" t="str">
            <v>Y</v>
          </cell>
          <cell r="X7374" t="str">
            <v>Calandrella cinerea and C. blanfordi (Sibley and Monroe 1990, 1993) have been lumped into C. cinerea following Dowsett and Forbes-Watson (1993).</v>
          </cell>
        </row>
        <row r="7375">
          <cell r="C7375" t="str">
            <v>Hume's Lark</v>
          </cell>
          <cell r="D7375" t="str">
            <v>Calandrella acutirostris</v>
          </cell>
          <cell r="E7375" t="str">
            <v>Hume, 1873</v>
          </cell>
          <cell r="F7375" t="str">
            <v>R</v>
          </cell>
          <cell r="G7375" t="str">
            <v>LC</v>
          </cell>
          <cell r="H7375" t="str">
            <v>Y</v>
          </cell>
          <cell r="Q7375" t="str">
            <v>Y</v>
          </cell>
          <cell r="W7375" t="str">
            <v>Hume's Short-toed Lark (1); Hume's Short-toed Lark (15)</v>
          </cell>
        </row>
        <row r="7376">
          <cell r="C7376" t="str">
            <v>Lesser Short-toed Lark</v>
          </cell>
          <cell r="D7376" t="str">
            <v>Calandrella rufescens</v>
          </cell>
          <cell r="E7376" t="str">
            <v>(Vieillot, 1820)</v>
          </cell>
          <cell r="F7376" t="str">
            <v>R</v>
          </cell>
          <cell r="G7376" t="str">
            <v>LC</v>
          </cell>
          <cell r="H7376" t="str">
            <v>Y</v>
          </cell>
          <cell r="M7376" t="str">
            <v>Y</v>
          </cell>
          <cell r="N7376" t="str">
            <v>Y</v>
          </cell>
          <cell r="Q7376" t="str">
            <v>Y</v>
          </cell>
        </row>
        <row r="7377">
          <cell r="C7377" t="str">
            <v>Asian Short-toed Lark</v>
          </cell>
          <cell r="D7377" t="str">
            <v>Calandrella cheleensis</v>
          </cell>
          <cell r="E7377" t="str">
            <v>(Swinhoe, 1871)</v>
          </cell>
          <cell r="F7377" t="str">
            <v>R</v>
          </cell>
          <cell r="G7377" t="str">
            <v>LC</v>
          </cell>
          <cell r="Q7377" t="str">
            <v>Y</v>
          </cell>
        </row>
        <row r="7378">
          <cell r="C7378" t="str">
            <v>Indian Short-toed Lark</v>
          </cell>
          <cell r="D7378" t="str">
            <v>Calandrella raytal</v>
          </cell>
          <cell r="E7378" t="str">
            <v>(Blyth, 1844)</v>
          </cell>
          <cell r="F7378" t="str">
            <v>R</v>
          </cell>
          <cell r="G7378" t="str">
            <v>LC</v>
          </cell>
          <cell r="Q7378" t="str">
            <v>Y</v>
          </cell>
          <cell r="W7378" t="str">
            <v>Sand Lark (15)</v>
          </cell>
        </row>
        <row r="7379">
          <cell r="D7379" t="str">
            <v>Calandrella athensis</v>
          </cell>
          <cell r="E7379" t="str">
            <v>(Sharpe, 1900)</v>
          </cell>
          <cell r="F7379" t="str">
            <v>NR</v>
          </cell>
          <cell r="G7379" t="str">
            <v>NR</v>
          </cell>
          <cell r="Q7379" t="str">
            <v>Y</v>
          </cell>
          <cell r="X7379" t="str">
            <v>Calandrella somalica, C. athensis and C. erlangeri (Sibley and Monroe 1990, 1993) have been lumped into C. somalica following Dowsett and Forbes-Watson (1993).</v>
          </cell>
        </row>
        <row r="7380">
          <cell r="D7380" t="str">
            <v>Calandrella erlangeri</v>
          </cell>
          <cell r="E7380" t="str">
            <v>(Neumann, 1906)</v>
          </cell>
          <cell r="F7380" t="str">
            <v>NR</v>
          </cell>
          <cell r="G7380" t="str">
            <v>NR</v>
          </cell>
          <cell r="Q7380" t="str">
            <v>Y</v>
          </cell>
          <cell r="X7380" t="str">
            <v>Calandrella somalica, C. athensis and C. erlangeri (Sibley and Monroe 1990, 1993) have been lumped into C. somalica following Dowsett and Forbes-Watson (1993).</v>
          </cell>
        </row>
        <row r="7381">
          <cell r="D7381" t="str">
            <v>Calandrella somalica</v>
          </cell>
          <cell r="E7381" t="str">
            <v>(Sharpe, 1895)</v>
          </cell>
          <cell r="F7381" t="str">
            <v>NR</v>
          </cell>
          <cell r="G7381" t="str">
            <v>NR</v>
          </cell>
          <cell r="Q7381" t="str">
            <v>Y</v>
          </cell>
          <cell r="X7381" t="str">
            <v>Calandrella somalica, C. athensis and C. erlangeri (Sibley and Monroe 1990, 1993) have been lumped into C. somalica following Dowsett and Forbes-Watson (1993).</v>
          </cell>
        </row>
        <row r="7382">
          <cell r="C7382" t="str">
            <v>Rufous Short-toed Lark</v>
          </cell>
          <cell r="D7382" t="str">
            <v>Calandrella somalica</v>
          </cell>
          <cell r="E7382" t="str">
            <v>(Sharpe, 1895)</v>
          </cell>
          <cell r="F7382" t="str">
            <v>R</v>
          </cell>
          <cell r="G7382" t="str">
            <v>LC</v>
          </cell>
          <cell r="N7382" t="str">
            <v>Y</v>
          </cell>
          <cell r="W7382" t="str">
            <v>Somali Short-toed Lark (7); Somali Short-toed Lark (15)</v>
          </cell>
          <cell r="X7382" t="str">
            <v>Calandrella somalica, C. athensis and C. erlangeri (Sibley and Monroe 1990, 1993) have been lumped into C. somalica following Dowsett and Forbes-Watson (1993).</v>
          </cell>
        </row>
        <row r="7383">
          <cell r="C7383" t="str">
            <v>Pink-billed Lark</v>
          </cell>
          <cell r="D7383" t="str">
            <v>Spizocorys conirostris</v>
          </cell>
          <cell r="E7383" t="str">
            <v>(Sundevall, 1850)</v>
          </cell>
          <cell r="F7383" t="str">
            <v>R</v>
          </cell>
          <cell r="G7383" t="str">
            <v>LC</v>
          </cell>
          <cell r="N7383" t="str">
            <v>Y</v>
          </cell>
          <cell r="Q7383" t="str">
            <v>Y</v>
          </cell>
        </row>
        <row r="7384">
          <cell r="C7384" t="str">
            <v>Sclater's Lark</v>
          </cell>
          <cell r="D7384" t="str">
            <v>Spizocorys sclateri</v>
          </cell>
          <cell r="E7384" t="str">
            <v>(Shelley, 1902)</v>
          </cell>
          <cell r="F7384" t="str">
            <v>R</v>
          </cell>
          <cell r="G7384" t="str">
            <v>NT</v>
          </cell>
          <cell r="N7384" t="str">
            <v>Y</v>
          </cell>
          <cell r="Q7384" t="str">
            <v>Y</v>
          </cell>
        </row>
        <row r="7385">
          <cell r="C7385" t="str">
            <v>Obbia Lark</v>
          </cell>
          <cell r="D7385" t="str">
            <v>Spizocorys obbiensis</v>
          </cell>
          <cell r="E7385" t="str">
            <v>Witherby, 1905</v>
          </cell>
          <cell r="F7385" t="str">
            <v>R</v>
          </cell>
          <cell r="G7385" t="str">
            <v>DD</v>
          </cell>
          <cell r="N7385" t="str">
            <v>Y</v>
          </cell>
          <cell r="Q7385" t="str">
            <v>Y</v>
          </cell>
        </row>
        <row r="7386">
          <cell r="C7386" t="str">
            <v>Masked Lark</v>
          </cell>
          <cell r="D7386" t="str">
            <v>Spizocorys personata</v>
          </cell>
          <cell r="E7386" t="str">
            <v>Sharpe, 1895</v>
          </cell>
          <cell r="F7386" t="str">
            <v>R</v>
          </cell>
          <cell r="G7386" t="str">
            <v>LC</v>
          </cell>
          <cell r="N7386" t="str">
            <v>Y</v>
          </cell>
          <cell r="Q7386" t="str">
            <v>Y</v>
          </cell>
        </row>
        <row r="7387">
          <cell r="C7387" t="str">
            <v>Botha's Lark</v>
          </cell>
          <cell r="D7387" t="str">
            <v>Spizocorys fringillaris</v>
          </cell>
          <cell r="E7387" t="str">
            <v>(Sundevall, 1850)</v>
          </cell>
          <cell r="F7387" t="str">
            <v>R</v>
          </cell>
          <cell r="G7387" t="str">
            <v>EN</v>
          </cell>
          <cell r="N7387" t="str">
            <v>Y</v>
          </cell>
          <cell r="Q7387" t="str">
            <v>Y</v>
          </cell>
        </row>
        <row r="7388">
          <cell r="C7388" t="str">
            <v>Stark's Lark</v>
          </cell>
          <cell r="D7388" t="str">
            <v>Eremalauda starki</v>
          </cell>
          <cell r="E7388" t="str">
            <v>Shelley, 1902</v>
          </cell>
          <cell r="F7388" t="str">
            <v>R</v>
          </cell>
          <cell r="G7388" t="str">
            <v>LC</v>
          </cell>
          <cell r="N7388" t="str">
            <v>Y</v>
          </cell>
          <cell r="Q7388" t="str">
            <v>Y</v>
          </cell>
        </row>
        <row r="7389">
          <cell r="C7389" t="str">
            <v>Dunn's Lark</v>
          </cell>
          <cell r="D7389" t="str">
            <v>Eremalauda dunni</v>
          </cell>
          <cell r="E7389" t="str">
            <v>(Shelley, 1904)</v>
          </cell>
          <cell r="F7389" t="str">
            <v>R</v>
          </cell>
          <cell r="G7389" t="str">
            <v>LC</v>
          </cell>
          <cell r="H7389" t="str">
            <v>Y</v>
          </cell>
          <cell r="M7389" t="str">
            <v>Y</v>
          </cell>
          <cell r="N7389" t="str">
            <v>Y</v>
          </cell>
          <cell r="Q7389" t="str">
            <v>Y</v>
          </cell>
        </row>
        <row r="7390">
          <cell r="C7390" t="str">
            <v>Dupont's Lark</v>
          </cell>
          <cell r="D7390" t="str">
            <v>Chersophilus duponti</v>
          </cell>
          <cell r="E7390" t="str">
            <v>(Vieillot, 1820)</v>
          </cell>
          <cell r="F7390" t="str">
            <v>R</v>
          </cell>
          <cell r="G7390" t="str">
            <v>NT</v>
          </cell>
          <cell r="H7390" t="str">
            <v>Y</v>
          </cell>
          <cell r="M7390" t="str">
            <v>Y</v>
          </cell>
          <cell r="Q7390" t="str">
            <v>Y</v>
          </cell>
        </row>
        <row r="7391">
          <cell r="C7391" t="str">
            <v>Short-tailed Lark</v>
          </cell>
          <cell r="D7391" t="str">
            <v>Pseudalaemon fremantlii</v>
          </cell>
          <cell r="E7391" t="str">
            <v>(Lort Phillips, 1897)</v>
          </cell>
          <cell r="F7391" t="str">
            <v>R</v>
          </cell>
          <cell r="G7391" t="str">
            <v>LC</v>
          </cell>
          <cell r="N7391" t="str">
            <v>Y</v>
          </cell>
          <cell r="Q7391" t="str">
            <v>Y</v>
          </cell>
        </row>
        <row r="7392">
          <cell r="C7392" t="str">
            <v>Crested Lark</v>
          </cell>
          <cell r="D7392" t="str">
            <v>Galerida cristata</v>
          </cell>
          <cell r="E7392" t="str">
            <v>(Linnaeus, 1758)</v>
          </cell>
          <cell r="F7392" t="str">
            <v>R</v>
          </cell>
          <cell r="G7392" t="str">
            <v>LC</v>
          </cell>
          <cell r="H7392" t="str">
            <v>Y</v>
          </cell>
          <cell r="M7392" t="str">
            <v>Y</v>
          </cell>
          <cell r="N7392" t="str">
            <v>Y</v>
          </cell>
          <cell r="Q7392" t="str">
            <v>Y</v>
          </cell>
        </row>
        <row r="7393">
          <cell r="C7393" t="str">
            <v>Thekla Lark</v>
          </cell>
          <cell r="D7393" t="str">
            <v>Galerida theklae</v>
          </cell>
          <cell r="E7393" t="str">
            <v>(Brehm, 1858)</v>
          </cell>
          <cell r="F7393" t="str">
            <v>R</v>
          </cell>
          <cell r="G7393" t="str">
            <v>LC</v>
          </cell>
          <cell r="H7393" t="str">
            <v>Y</v>
          </cell>
          <cell r="M7393" t="str">
            <v>Y</v>
          </cell>
          <cell r="N7393" t="str">
            <v>Y</v>
          </cell>
          <cell r="Q7393" t="str">
            <v>Y</v>
          </cell>
        </row>
        <row r="7394">
          <cell r="C7394" t="str">
            <v>Malabar Lark</v>
          </cell>
          <cell r="D7394" t="str">
            <v>Galerida malabarica</v>
          </cell>
          <cell r="E7394" t="str">
            <v>(Scopoli, 1786)</v>
          </cell>
          <cell r="F7394" t="str">
            <v>R</v>
          </cell>
          <cell r="G7394" t="str">
            <v>LC</v>
          </cell>
          <cell r="Q7394" t="str">
            <v>Y</v>
          </cell>
        </row>
        <row r="7395">
          <cell r="C7395" t="str">
            <v>Tawny Lark</v>
          </cell>
          <cell r="D7395" t="str">
            <v>Galerida deva</v>
          </cell>
          <cell r="E7395" t="str">
            <v>(Sykes, 1832)</v>
          </cell>
          <cell r="F7395" t="str">
            <v>R</v>
          </cell>
          <cell r="G7395" t="str">
            <v>LC</v>
          </cell>
          <cell r="Q7395" t="str">
            <v>Y</v>
          </cell>
          <cell r="W7395" t="str">
            <v>Sykes's Lark (15)</v>
          </cell>
        </row>
        <row r="7396">
          <cell r="C7396" t="str">
            <v>Sun Lark</v>
          </cell>
          <cell r="D7396" t="str">
            <v>Galerida modesta</v>
          </cell>
          <cell r="E7396" t="str">
            <v>Heuglin, 1864</v>
          </cell>
          <cell r="F7396" t="str">
            <v>R</v>
          </cell>
          <cell r="G7396" t="str">
            <v>LC</v>
          </cell>
          <cell r="N7396" t="str">
            <v>Y</v>
          </cell>
          <cell r="Q7396" t="str">
            <v>Y</v>
          </cell>
        </row>
        <row r="7397">
          <cell r="C7397" t="str">
            <v>Large-billed Lark</v>
          </cell>
          <cell r="D7397" t="str">
            <v>Galerida magnirostris</v>
          </cell>
          <cell r="E7397" t="str">
            <v>(Stephens, 1826)</v>
          </cell>
          <cell r="F7397" t="str">
            <v>R</v>
          </cell>
          <cell r="G7397" t="str">
            <v>LC</v>
          </cell>
          <cell r="N7397" t="str">
            <v>Y</v>
          </cell>
          <cell r="Q7397" t="str">
            <v>Y</v>
          </cell>
          <cell r="W7397" t="str">
            <v>Thick-billed Lark (7)</v>
          </cell>
        </row>
        <row r="7398">
          <cell r="C7398" t="str">
            <v>Wood Lark</v>
          </cell>
          <cell r="D7398" t="str">
            <v>Lullula arborea</v>
          </cell>
          <cell r="E7398" t="str">
            <v>(Linnaeus, 1758)</v>
          </cell>
          <cell r="F7398" t="str">
            <v>R</v>
          </cell>
          <cell r="G7398" t="str">
            <v>LC</v>
          </cell>
          <cell r="H7398" t="str">
            <v>Y</v>
          </cell>
          <cell r="M7398" t="str">
            <v>Y</v>
          </cell>
          <cell r="Q7398" t="str">
            <v>Y</v>
          </cell>
          <cell r="W7398" t="str">
            <v>Woodlark (6); Woodlark (15)</v>
          </cell>
        </row>
        <row r="7399">
          <cell r="C7399" t="str">
            <v>Eurasian Skylark</v>
          </cell>
          <cell r="D7399" t="str">
            <v>Alauda arvensis</v>
          </cell>
          <cell r="E7399" t="str">
            <v>Linnaeus, 1758</v>
          </cell>
          <cell r="F7399" t="str">
            <v>R</v>
          </cell>
          <cell r="G7399" t="str">
            <v>LC</v>
          </cell>
          <cell r="H7399" t="str">
            <v>Y</v>
          </cell>
          <cell r="I7399" t="str">
            <v>Y</v>
          </cell>
          <cell r="L7399" t="str">
            <v>Y</v>
          </cell>
          <cell r="M7399" t="str">
            <v>Y</v>
          </cell>
          <cell r="N7399" t="str">
            <v>Y</v>
          </cell>
          <cell r="Q7399" t="str">
            <v>Y</v>
          </cell>
          <cell r="S7399" t="str">
            <v>Y</v>
          </cell>
          <cell r="W7399" t="str">
            <v>Sky Lark (2); Skylark (6); Sky Lark (7); Skylark (12)</v>
          </cell>
        </row>
        <row r="7400">
          <cell r="C7400" t="str">
            <v>Japanese Skylark</v>
          </cell>
          <cell r="D7400" t="str">
            <v>Alauda japonica</v>
          </cell>
          <cell r="E7400" t="str">
            <v>Temminck &amp; Schlegel, 1848</v>
          </cell>
          <cell r="F7400" t="str">
            <v>R</v>
          </cell>
          <cell r="G7400" t="str">
            <v>LC</v>
          </cell>
          <cell r="Q7400" t="str">
            <v>Y</v>
          </cell>
        </row>
        <row r="7401">
          <cell r="C7401" t="str">
            <v>Oriental Skylark</v>
          </cell>
          <cell r="D7401" t="str">
            <v>Alauda gulgula</v>
          </cell>
          <cell r="E7401" t="str">
            <v>Franklin, 1831</v>
          </cell>
          <cell r="F7401" t="str">
            <v>R</v>
          </cell>
          <cell r="G7401" t="str">
            <v>LC</v>
          </cell>
          <cell r="H7401" t="str">
            <v>Y</v>
          </cell>
          <cell r="M7401" t="str">
            <v>Y</v>
          </cell>
          <cell r="Q7401" t="str">
            <v>Y</v>
          </cell>
          <cell r="W7401" t="str">
            <v>Small Skylark (6)</v>
          </cell>
        </row>
        <row r="7402">
          <cell r="C7402" t="str">
            <v>Raso Lark</v>
          </cell>
          <cell r="D7402" t="str">
            <v>Alauda razae</v>
          </cell>
          <cell r="E7402" t="str">
            <v>(Alexander, 1898)</v>
          </cell>
          <cell r="F7402" t="str">
            <v>R</v>
          </cell>
          <cell r="G7402" t="str">
            <v>CR</v>
          </cell>
          <cell r="H7402" t="str">
            <v>Y</v>
          </cell>
          <cell r="M7402" t="str">
            <v>Y</v>
          </cell>
          <cell r="N7402" t="str">
            <v>Y</v>
          </cell>
          <cell r="Q7402" t="str">
            <v>Y</v>
          </cell>
          <cell r="W7402" t="str">
            <v>Razo Lark (6); Razo Lark (7); Razo Lark (10)</v>
          </cell>
        </row>
        <row r="7403">
          <cell r="C7403" t="str">
            <v>Chestnut-backed Sparrow-lark</v>
          </cell>
          <cell r="D7403" t="str">
            <v>Eremopterix leucotis</v>
          </cell>
          <cell r="E7403" t="str">
            <v>(Stanley, 1814)</v>
          </cell>
          <cell r="F7403" t="str">
            <v>R</v>
          </cell>
          <cell r="G7403" t="str">
            <v>LC</v>
          </cell>
          <cell r="N7403" t="str">
            <v>Y</v>
          </cell>
          <cell r="Q7403" t="str">
            <v>Y</v>
          </cell>
        </row>
        <row r="7404">
          <cell r="C7404" t="str">
            <v>Black-eared Sparrow-lark</v>
          </cell>
          <cell r="D7404" t="str">
            <v>Eremopterix australis</v>
          </cell>
          <cell r="E7404" t="str">
            <v>(Smith, 1836)</v>
          </cell>
          <cell r="F7404" t="str">
            <v>R</v>
          </cell>
          <cell r="G7404" t="str">
            <v>LC</v>
          </cell>
          <cell r="N7404" t="str">
            <v>Y</v>
          </cell>
          <cell r="Q7404" t="str">
            <v>Y</v>
          </cell>
        </row>
        <row r="7405">
          <cell r="C7405" t="str">
            <v>Grey-backed Sparrow-lark</v>
          </cell>
          <cell r="D7405" t="str">
            <v>Eremopterix verticalis</v>
          </cell>
          <cell r="E7405" t="str">
            <v>(Smith, 1836)</v>
          </cell>
          <cell r="F7405" t="str">
            <v>R</v>
          </cell>
          <cell r="G7405" t="str">
            <v>LC</v>
          </cell>
          <cell r="N7405" t="str">
            <v>Y</v>
          </cell>
          <cell r="Q7405" t="str">
            <v>Y</v>
          </cell>
        </row>
        <row r="7406">
          <cell r="C7406" t="str">
            <v>Fischer's Sparrow-lark</v>
          </cell>
          <cell r="D7406" t="str">
            <v>Eremopterix leucopareia</v>
          </cell>
          <cell r="E7406" t="str">
            <v>(Fischer &amp; Reichenow, 1884)</v>
          </cell>
          <cell r="F7406" t="str">
            <v>R</v>
          </cell>
          <cell r="G7406" t="str">
            <v>LC</v>
          </cell>
          <cell r="N7406" t="str">
            <v>Y</v>
          </cell>
          <cell r="Q7406" t="str">
            <v>Y</v>
          </cell>
        </row>
        <row r="7407">
          <cell r="C7407" t="str">
            <v>Chestnut-headed Sparrow-lark</v>
          </cell>
          <cell r="D7407" t="str">
            <v>Eremopterix signatus</v>
          </cell>
          <cell r="E7407" t="str">
            <v>(Oustalet, 1886)</v>
          </cell>
          <cell r="F7407" t="str">
            <v>R</v>
          </cell>
          <cell r="G7407" t="str">
            <v>LC</v>
          </cell>
          <cell r="N7407" t="str">
            <v>Y</v>
          </cell>
          <cell r="Q7407" t="str">
            <v>Y</v>
          </cell>
          <cell r="V7407" t="str">
            <v>Eremopterix signata (7); Eremopterix signata (10)</v>
          </cell>
          <cell r="X7407" t="str">
            <v>Gender agreement of species name follows David and Gosselin (2002b).</v>
          </cell>
        </row>
        <row r="7408">
          <cell r="C7408" t="str">
            <v>Black-crowned Sparrow-lark</v>
          </cell>
          <cell r="D7408" t="str">
            <v>Eremopterix nigriceps</v>
          </cell>
          <cell r="E7408" t="str">
            <v>(Gould, 1839)</v>
          </cell>
          <cell r="F7408" t="str">
            <v>R</v>
          </cell>
          <cell r="G7408" t="str">
            <v>LC</v>
          </cell>
          <cell r="H7408" t="str">
            <v>Y</v>
          </cell>
          <cell r="M7408" t="str">
            <v>Y</v>
          </cell>
          <cell r="N7408" t="str">
            <v>Y</v>
          </cell>
          <cell r="Q7408" t="str">
            <v>Y</v>
          </cell>
          <cell r="W7408" t="str">
            <v>Black-crowned Finch Lark (6)</v>
          </cell>
        </row>
        <row r="7409">
          <cell r="C7409" t="str">
            <v>Ashy-crowned Sparrow-lark</v>
          </cell>
          <cell r="D7409" t="str">
            <v>Eremopterix griseus</v>
          </cell>
          <cell r="E7409" t="str">
            <v>(Scopoli, 1786)</v>
          </cell>
          <cell r="F7409" t="str">
            <v>R</v>
          </cell>
          <cell r="G7409" t="str">
            <v>LC</v>
          </cell>
          <cell r="Q7409" t="str">
            <v>Y</v>
          </cell>
          <cell r="V7409" t="str">
            <v>Eremopterix grisea (10)</v>
          </cell>
          <cell r="X7409" t="str">
            <v>Gender agreement of species name follows David and Gosselin (2002b).</v>
          </cell>
        </row>
        <row r="7410">
          <cell r="C7410" t="str">
            <v>Horned Lark</v>
          </cell>
          <cell r="D7410" t="str">
            <v>Eremophila alpestris</v>
          </cell>
          <cell r="E7410" t="str">
            <v>(Linnaeus, 1758)</v>
          </cell>
          <cell r="F7410" t="str">
            <v>R</v>
          </cell>
          <cell r="G7410" t="str">
            <v>LC</v>
          </cell>
          <cell r="H7410" t="str">
            <v>Y</v>
          </cell>
          <cell r="I7410" t="str">
            <v>Y</v>
          </cell>
          <cell r="M7410" t="str">
            <v>Y</v>
          </cell>
          <cell r="P7410" t="str">
            <v>Y</v>
          </cell>
          <cell r="Q7410" t="str">
            <v>Y</v>
          </cell>
          <cell r="R7410" t="str">
            <v>Y</v>
          </cell>
          <cell r="W7410" t="str">
            <v>Shore Lark (6)</v>
          </cell>
        </row>
        <row r="7411">
          <cell r="C7411" t="str">
            <v>Temminck's Lark</v>
          </cell>
          <cell r="D7411" t="str">
            <v>Eremophila bilopha</v>
          </cell>
          <cell r="E7411" t="str">
            <v>(Temminck, 1823)</v>
          </cell>
          <cell r="F7411" t="str">
            <v>R</v>
          </cell>
          <cell r="G7411" t="str">
            <v>LC</v>
          </cell>
          <cell r="H7411" t="str">
            <v>Y</v>
          </cell>
          <cell r="M7411" t="str">
            <v>Y</v>
          </cell>
          <cell r="N7411" t="str">
            <v>Y</v>
          </cell>
          <cell r="Q7411" t="str">
            <v>Y</v>
          </cell>
          <cell r="W7411" t="str">
            <v>Temminck's Horned Lark (6); Temminck's Horned Lark (7)</v>
          </cell>
        </row>
        <row r="7412">
          <cell r="D7412" t="str">
            <v>Cisticola lepe</v>
          </cell>
          <cell r="E7412" t="str">
            <v>Lynes, 1930</v>
          </cell>
          <cell r="F7412" t="str">
            <v>NR</v>
          </cell>
          <cell r="G7412" t="str">
            <v>NR</v>
          </cell>
          <cell r="Q7412" t="str">
            <v>Y</v>
          </cell>
          <cell r="X7412" t="str">
            <v>Cisticola erythrops and C. lepe (Sibley and Monroe 1990, 1993) have been lumped into C. erythrops following Dowsett and Forbes-Watson (1993).</v>
          </cell>
        </row>
        <row r="7413">
          <cell r="D7413" t="str">
            <v>Cisticola erythrops</v>
          </cell>
          <cell r="E7413" t="str">
            <v>(Hartlaub, 1857)</v>
          </cell>
          <cell r="F7413" t="str">
            <v>NR</v>
          </cell>
          <cell r="G7413" t="str">
            <v>NR</v>
          </cell>
          <cell r="Q7413" t="str">
            <v>Y</v>
          </cell>
          <cell r="X7413" t="str">
            <v>Cisticola erythrops and C. lepe (Sibley and Monroe 1990, 1993) have been lumped into C. erythrops following Dowsett and Forbes-Watson (1993).</v>
          </cell>
        </row>
        <row r="7414">
          <cell r="C7414" t="str">
            <v>Red-faced Cisticola</v>
          </cell>
          <cell r="D7414" t="str">
            <v>Cisticola erythrops</v>
          </cell>
          <cell r="E7414" t="str">
            <v>(Hartlaub, 1857)</v>
          </cell>
          <cell r="F7414" t="str">
            <v>R</v>
          </cell>
          <cell r="G7414" t="str">
            <v>LC</v>
          </cell>
          <cell r="N7414" t="str">
            <v>Y</v>
          </cell>
          <cell r="X7414" t="str">
            <v>Cisticola erythrops and C. lepe (Sibley and Monroe 1990, 1993) have been lumped into C. erythrops following Dowsett and Forbes-Watson (1993).</v>
          </cell>
        </row>
        <row r="7415">
          <cell r="C7415" t="str">
            <v>Singing Cisticola</v>
          </cell>
          <cell r="D7415" t="str">
            <v>Cisticola cantans</v>
          </cell>
          <cell r="E7415" t="str">
            <v>(Heuglin, 1869)</v>
          </cell>
          <cell r="F7415" t="str">
            <v>R</v>
          </cell>
          <cell r="G7415" t="str">
            <v>LC</v>
          </cell>
          <cell r="N7415" t="str">
            <v>Y</v>
          </cell>
          <cell r="Q7415" t="str">
            <v>Y</v>
          </cell>
        </row>
        <row r="7416">
          <cell r="C7416" t="str">
            <v>Whistling Cisticola</v>
          </cell>
          <cell r="D7416" t="str">
            <v>Cisticola lateralis</v>
          </cell>
          <cell r="E7416" t="str">
            <v>(Fraser, 1843)</v>
          </cell>
          <cell r="F7416" t="str">
            <v>R</v>
          </cell>
          <cell r="G7416" t="str">
            <v>LC</v>
          </cell>
          <cell r="N7416" t="str">
            <v>Y</v>
          </cell>
          <cell r="Q7416" t="str">
            <v>Y</v>
          </cell>
        </row>
        <row r="7417">
          <cell r="C7417" t="str">
            <v>Chattering Cisticola</v>
          </cell>
          <cell r="D7417" t="str">
            <v>Cisticola anonymus</v>
          </cell>
          <cell r="E7417" t="str">
            <v>(von Müller, 1855)</v>
          </cell>
          <cell r="F7417" t="str">
            <v>R</v>
          </cell>
          <cell r="G7417" t="str">
            <v>LC</v>
          </cell>
          <cell r="N7417" t="str">
            <v>Y</v>
          </cell>
          <cell r="Q7417" t="str">
            <v>Y</v>
          </cell>
        </row>
        <row r="7418">
          <cell r="C7418" t="str">
            <v>Trilling Cisticola</v>
          </cell>
          <cell r="D7418" t="str">
            <v>Cisticola woosnami</v>
          </cell>
          <cell r="E7418" t="str">
            <v>Ogilvie-Grant, 1908</v>
          </cell>
          <cell r="F7418" t="str">
            <v>R</v>
          </cell>
          <cell r="G7418" t="str">
            <v>LC</v>
          </cell>
          <cell r="N7418" t="str">
            <v>Y</v>
          </cell>
          <cell r="Q7418" t="str">
            <v>Y</v>
          </cell>
        </row>
        <row r="7419">
          <cell r="C7419" t="str">
            <v>Bubbling Cisticola</v>
          </cell>
          <cell r="D7419" t="str">
            <v>Cisticola bulliens</v>
          </cell>
          <cell r="E7419" t="str">
            <v>Lynes, 1930</v>
          </cell>
          <cell r="F7419" t="str">
            <v>R</v>
          </cell>
          <cell r="G7419" t="str">
            <v>LC</v>
          </cell>
          <cell r="N7419" t="str">
            <v>Y</v>
          </cell>
          <cell r="Q7419" t="str">
            <v>Y</v>
          </cell>
        </row>
        <row r="7420">
          <cell r="C7420" t="str">
            <v>Brown-backed Cisticola</v>
          </cell>
          <cell r="D7420" t="str">
            <v>Cisticola discolor</v>
          </cell>
          <cell r="E7420" t="str">
            <v>Sjöstedt, 1893</v>
          </cell>
          <cell r="F7420" t="str">
            <v>R</v>
          </cell>
          <cell r="G7420" t="str">
            <v>LC</v>
          </cell>
          <cell r="Q7420" t="str">
            <v>Y</v>
          </cell>
          <cell r="X7420" t="str">
            <v>Cisticola chubbi and C. discolor (Sibley and Monroe 1990, 1993) are retained as separate species contra Dowsett and Forbes-Watson (1993) who include discolor as a subspecies of C. chubbi.</v>
          </cell>
        </row>
        <row r="7421">
          <cell r="C7421" t="str">
            <v>Chubb's Cisticola</v>
          </cell>
          <cell r="D7421" t="str">
            <v>Cisticola chubbi</v>
          </cell>
          <cell r="E7421" t="str">
            <v>Sharpe, 1892</v>
          </cell>
          <cell r="F7421" t="str">
            <v>R</v>
          </cell>
          <cell r="G7421" t="str">
            <v>LC</v>
          </cell>
          <cell r="Q7421" t="str">
            <v>Y</v>
          </cell>
          <cell r="X7421" t="str">
            <v>Cisticola chubbi and C. discolor (Sibley and Monroe 1990, 1993) are retained as separate species contra Dowsett and Forbes-Watson (1993) who include discolor as a subspecies of C. chubbi.</v>
          </cell>
        </row>
        <row r="7422">
          <cell r="D7422" t="str">
            <v>Cisticola chubbi</v>
          </cell>
          <cell r="E7422" t="str">
            <v>Sharpe, 1892</v>
          </cell>
          <cell r="F7422" t="str">
            <v>NR</v>
          </cell>
          <cell r="G7422" t="str">
            <v>NR</v>
          </cell>
          <cell r="N7422" t="str">
            <v>Y</v>
          </cell>
          <cell r="X7422" t="str">
            <v>Cisticola chubbi and C. discolor (Sibley and Monroe 1990, 1993) are retained as separate species contra Dowsett and Forbes-Watson (1993) who include discolor as a subspecies of C. chubbi.</v>
          </cell>
        </row>
        <row r="7423">
          <cell r="C7423" t="str">
            <v>Hunter's Cisticola</v>
          </cell>
          <cell r="D7423" t="str">
            <v>Cisticola hunteri</v>
          </cell>
          <cell r="E7423" t="str">
            <v>Shelley, 1889</v>
          </cell>
          <cell r="F7423" t="str">
            <v>R</v>
          </cell>
          <cell r="G7423" t="str">
            <v>LC</v>
          </cell>
          <cell r="N7423" t="str">
            <v>Y</v>
          </cell>
          <cell r="Q7423" t="str">
            <v>Y</v>
          </cell>
        </row>
        <row r="7424">
          <cell r="C7424" t="str">
            <v>Black-lored Cisticola</v>
          </cell>
          <cell r="D7424" t="str">
            <v>Cisticola nigriloris</v>
          </cell>
          <cell r="E7424" t="str">
            <v>Shelley, 1897</v>
          </cell>
          <cell r="F7424" t="str">
            <v>R</v>
          </cell>
          <cell r="G7424" t="str">
            <v>LC</v>
          </cell>
          <cell r="N7424" t="str">
            <v>Y</v>
          </cell>
          <cell r="Q7424" t="str">
            <v>Y</v>
          </cell>
        </row>
        <row r="7425">
          <cell r="D7425" t="str">
            <v>Cisticola emini</v>
          </cell>
          <cell r="E7425" t="str">
            <v>Reichenow, 1892</v>
          </cell>
          <cell r="F7425" t="str">
            <v>NR</v>
          </cell>
          <cell r="G7425" t="str">
            <v>NR</v>
          </cell>
          <cell r="Q7425" t="str">
            <v>Y</v>
          </cell>
          <cell r="X7425" t="str">
            <v>Cisticola aberrans and C. emini (Sibley and Monroe 1990, 1993) have been lumped into C. aberrans following Dowsett and Forbes-Watson (1993).</v>
          </cell>
        </row>
        <row r="7426">
          <cell r="D7426" t="str">
            <v>Cisticola aberrans</v>
          </cell>
          <cell r="E7426" t="str">
            <v>(Smith, 1843)</v>
          </cell>
          <cell r="F7426" t="str">
            <v>NR</v>
          </cell>
          <cell r="G7426" t="str">
            <v>NR</v>
          </cell>
          <cell r="Q7426" t="str">
            <v>Y</v>
          </cell>
          <cell r="X7426" t="str">
            <v>Cisticola aberrans and C. emini (Sibley and Monroe 1990, 1993) have been lumped into C. aberrans following Dowsett and Forbes-Watson (1993).</v>
          </cell>
        </row>
        <row r="7427">
          <cell r="C7427" t="str">
            <v>Lazy Cisticola</v>
          </cell>
          <cell r="D7427" t="str">
            <v>Cisticola aberrans</v>
          </cell>
          <cell r="E7427" t="str">
            <v>(Smith, 1843)</v>
          </cell>
          <cell r="F7427" t="str">
            <v>R</v>
          </cell>
          <cell r="G7427" t="str">
            <v>LC</v>
          </cell>
          <cell r="N7427" t="str">
            <v>Y</v>
          </cell>
          <cell r="W7427" t="str">
            <v>Rock-loving Cisticola (7)</v>
          </cell>
          <cell r="X7427" t="str">
            <v>Cisticola aberrans and C. emini (Sibley and Monroe 1990, 1993) have been lumped into C. aberrans following Dowsett and Forbes-Watson (1993).</v>
          </cell>
        </row>
        <row r="7428">
          <cell r="C7428" t="str">
            <v>Boran Cisticola</v>
          </cell>
          <cell r="D7428" t="str">
            <v>Cisticola bodessa</v>
          </cell>
          <cell r="E7428" t="str">
            <v>Mearns, 1913</v>
          </cell>
          <cell r="F7428" t="str">
            <v>R</v>
          </cell>
          <cell r="G7428" t="str">
            <v>LC</v>
          </cell>
          <cell r="N7428" t="str">
            <v>Y</v>
          </cell>
          <cell r="Q7428" t="str">
            <v>Y</v>
          </cell>
        </row>
        <row r="7429">
          <cell r="C7429" t="str">
            <v>Rattling Cisticola</v>
          </cell>
          <cell r="D7429" t="str">
            <v>Cisticola chiniana</v>
          </cell>
          <cell r="E7429" t="str">
            <v>(Smith, 1843)</v>
          </cell>
          <cell r="F7429" t="str">
            <v>R</v>
          </cell>
          <cell r="G7429" t="str">
            <v>LC</v>
          </cell>
          <cell r="N7429" t="str">
            <v>Y</v>
          </cell>
          <cell r="Q7429" t="str">
            <v>Y</v>
          </cell>
          <cell r="V7429" t="str">
            <v>Cisticola chinianus (10)</v>
          </cell>
        </row>
        <row r="7430">
          <cell r="C7430" t="str">
            <v>Ashy Cisticola</v>
          </cell>
          <cell r="D7430" t="str">
            <v>Cisticola cinereolus</v>
          </cell>
          <cell r="E7430" t="str">
            <v>Salvadori, 1888</v>
          </cell>
          <cell r="F7430" t="str">
            <v>R</v>
          </cell>
          <cell r="G7430" t="str">
            <v>LC</v>
          </cell>
          <cell r="N7430" t="str">
            <v>Y</v>
          </cell>
          <cell r="Q7430" t="str">
            <v>Y</v>
          </cell>
        </row>
        <row r="7431">
          <cell r="D7431" t="str">
            <v>Cisticola mongalla</v>
          </cell>
          <cell r="E7431" t="str">
            <v>Lynes, 1930</v>
          </cell>
          <cell r="F7431" t="str">
            <v>NR</v>
          </cell>
          <cell r="G7431" t="str">
            <v>NR</v>
          </cell>
          <cell r="Q7431" t="str">
            <v>Y</v>
          </cell>
          <cell r="X7431" t="str">
            <v>Cisticola ruficeps and C. mongalla (Sibley and Monroe 1990, 1993) have been lumped into C. ruficeps following Dowsett and Forbes-Watson (1993).</v>
          </cell>
        </row>
        <row r="7432">
          <cell r="D7432" t="str">
            <v>Cisticola ruficeps</v>
          </cell>
          <cell r="E7432" t="str">
            <v>(Cretzschmar, 1827)</v>
          </cell>
          <cell r="F7432" t="str">
            <v>NR</v>
          </cell>
          <cell r="G7432" t="str">
            <v>NR</v>
          </cell>
          <cell r="Q7432" t="str">
            <v>Y</v>
          </cell>
          <cell r="X7432" t="str">
            <v>Cisticola ruficeps and C. mongalla (Sibley and Monroe 1990, 1993) have been lumped into C. ruficeps following Dowsett and Forbes-Watson (1993).</v>
          </cell>
        </row>
        <row r="7433">
          <cell r="C7433" t="str">
            <v>Red-pate Cisticola</v>
          </cell>
          <cell r="D7433" t="str">
            <v>Cisticola ruficeps</v>
          </cell>
          <cell r="E7433" t="str">
            <v>(Cretzschmar, 1827)</v>
          </cell>
          <cell r="F7433" t="str">
            <v>R</v>
          </cell>
          <cell r="G7433" t="str">
            <v>LC</v>
          </cell>
          <cell r="N7433" t="str">
            <v>Y</v>
          </cell>
          <cell r="X7433" t="str">
            <v>Cisticola ruficeps and C. mongalla (Sibley and Monroe 1990, 1993) have been lumped into C. ruficeps following Dowsett and Forbes-Watson (1993).</v>
          </cell>
        </row>
        <row r="7434">
          <cell r="C7434" t="str">
            <v>Dorst's Cisticola</v>
          </cell>
          <cell r="D7434" t="str">
            <v>Cisticola guinea</v>
          </cell>
          <cell r="E7434" t="str">
            <v>Chappuis &amp; Erard, 1991</v>
          </cell>
          <cell r="F7434" t="str">
            <v>R</v>
          </cell>
          <cell r="G7434" t="str">
            <v>LC</v>
          </cell>
          <cell r="N7434" t="str">
            <v>Y</v>
          </cell>
          <cell r="Q7434" t="str">
            <v>Y</v>
          </cell>
          <cell r="V7434" t="str">
            <v>Cisticola dorsti (7); Cisticola dorsti (10)</v>
          </cell>
          <cell r="X7434" t="str">
            <v>Use of the specific name guinea follows Dowsett-Lemaire et al. (2005).</v>
          </cell>
        </row>
        <row r="7435">
          <cell r="C7435" t="str">
            <v>Tinkling Cisticola</v>
          </cell>
          <cell r="D7435" t="str">
            <v>Cisticola rufilatus</v>
          </cell>
          <cell r="E7435" t="str">
            <v>(Hartlaub, 1870)</v>
          </cell>
          <cell r="F7435" t="str">
            <v>R</v>
          </cell>
          <cell r="G7435" t="str">
            <v>LC</v>
          </cell>
          <cell r="N7435" t="str">
            <v>Y</v>
          </cell>
          <cell r="Q7435" t="str">
            <v>Y</v>
          </cell>
          <cell r="W7435" t="str">
            <v>Grey Cisticola (10)</v>
          </cell>
        </row>
        <row r="7436">
          <cell r="C7436" t="str">
            <v>Grey-backed Cisticola</v>
          </cell>
          <cell r="D7436" t="str">
            <v>Cisticola subruficapilla</v>
          </cell>
          <cell r="E7436" t="str">
            <v>(Smith, 1843)</v>
          </cell>
          <cell r="F7436" t="str">
            <v>R</v>
          </cell>
          <cell r="G7436" t="str">
            <v>LC</v>
          </cell>
          <cell r="N7436" t="str">
            <v>Y</v>
          </cell>
          <cell r="Q7436" t="str">
            <v>Y</v>
          </cell>
          <cell r="V7436" t="str">
            <v>Cisticola subruficapillus (7); Cisticola subruficapillus (10)</v>
          </cell>
          <cell r="W7436" t="str">
            <v>Red-headed Cisticola (10)</v>
          </cell>
          <cell r="X7436" t="str">
            <v>Gender agreement of species name follows David and Gosselin (2002a).</v>
          </cell>
        </row>
        <row r="7437">
          <cell r="D7437" t="str">
            <v>Cisticola distinctus</v>
          </cell>
          <cell r="E7437" t="str">
            <v>Lynes, 1930</v>
          </cell>
          <cell r="F7437" t="str">
            <v>NR</v>
          </cell>
          <cell r="G7437" t="str">
            <v>NR</v>
          </cell>
          <cell r="Q7437" t="str">
            <v>Y</v>
          </cell>
          <cell r="X7437" t="str">
            <v>Cisticola lais and C. distinctus (Sibley and Monroe 1990, 1993) have been lumped into C. lais following Dowsett and Forbes-Watson (1993).</v>
          </cell>
        </row>
        <row r="7438">
          <cell r="D7438" t="str">
            <v>Cisticola lais</v>
          </cell>
          <cell r="E7438" t="str">
            <v>(Hartlaub &amp; Finsch, 1870)</v>
          </cell>
          <cell r="F7438" t="str">
            <v>NR</v>
          </cell>
          <cell r="G7438" t="str">
            <v>NR</v>
          </cell>
          <cell r="Q7438" t="str">
            <v>Y</v>
          </cell>
          <cell r="X7438" t="str">
            <v>Cisticola lais and C. distinctus (Sibley and Monroe 1990, 1993) have been lumped into C. lais following Dowsett and Forbes-Watson (1993).</v>
          </cell>
        </row>
        <row r="7439">
          <cell r="C7439" t="str">
            <v>Wailing Cisticola</v>
          </cell>
          <cell r="D7439" t="str">
            <v>Cisticola lais</v>
          </cell>
          <cell r="E7439" t="str">
            <v>(Hartlaub &amp; Finsch, 1870)</v>
          </cell>
          <cell r="F7439" t="str">
            <v>R</v>
          </cell>
          <cell r="G7439" t="str">
            <v>LC</v>
          </cell>
          <cell r="N7439" t="str">
            <v>Y</v>
          </cell>
          <cell r="X7439" t="str">
            <v>Cisticola lais and C. distinctus (Sibley and Monroe 1990, 1993) have been lumped into C. lais following Dowsett and Forbes-Watson (1993).</v>
          </cell>
        </row>
        <row r="7440">
          <cell r="C7440" t="str">
            <v>Tana River Cisticola</v>
          </cell>
          <cell r="D7440" t="str">
            <v>Cisticola restrictus</v>
          </cell>
          <cell r="E7440" t="str">
            <v>Traylor, 1967</v>
          </cell>
          <cell r="F7440" t="str">
            <v>R</v>
          </cell>
          <cell r="G7440" t="str">
            <v>DD</v>
          </cell>
          <cell r="N7440" t="str">
            <v>Y</v>
          </cell>
          <cell r="Q7440" t="str">
            <v>Y</v>
          </cell>
        </row>
        <row r="7441">
          <cell r="C7441" t="str">
            <v>Churring Cisticola</v>
          </cell>
          <cell r="D7441" t="str">
            <v>Cisticola njombe</v>
          </cell>
          <cell r="E7441" t="str">
            <v>Lynes, 1933</v>
          </cell>
          <cell r="F7441" t="str">
            <v>R</v>
          </cell>
          <cell r="G7441" t="str">
            <v>LC</v>
          </cell>
          <cell r="N7441" t="str">
            <v>Y</v>
          </cell>
          <cell r="Q7441" t="str">
            <v>Y</v>
          </cell>
        </row>
        <row r="7442">
          <cell r="C7442" t="str">
            <v>Winding Cisticola</v>
          </cell>
          <cell r="D7442" t="str">
            <v>Cisticola galactotes</v>
          </cell>
          <cell r="E7442" t="str">
            <v>(Temminck, 1821)</v>
          </cell>
          <cell r="F7442" t="str">
            <v>R</v>
          </cell>
          <cell r="G7442" t="str">
            <v>LC</v>
          </cell>
          <cell r="N7442" t="str">
            <v>Y</v>
          </cell>
          <cell r="Q7442" t="str">
            <v>Y</v>
          </cell>
          <cell r="W7442" t="str">
            <v>Greater Black-backed Cisticola (7); Rufous-winged Cisticola (15)</v>
          </cell>
        </row>
        <row r="7443">
          <cell r="C7443" t="str">
            <v>Chirping Cisticola</v>
          </cell>
          <cell r="D7443" t="str">
            <v>Cisticola pipiens</v>
          </cell>
          <cell r="E7443" t="str">
            <v>Lynes, 1930</v>
          </cell>
          <cell r="F7443" t="str">
            <v>R</v>
          </cell>
          <cell r="G7443" t="str">
            <v>LC</v>
          </cell>
          <cell r="N7443" t="str">
            <v>Y</v>
          </cell>
          <cell r="Q7443" t="str">
            <v>Y</v>
          </cell>
        </row>
        <row r="7444">
          <cell r="C7444" t="str">
            <v>Carruthers's Cisticola</v>
          </cell>
          <cell r="D7444" t="str">
            <v>Cisticola carruthersi</v>
          </cell>
          <cell r="E7444" t="str">
            <v>Ogilvie-Grant, 1909</v>
          </cell>
          <cell r="F7444" t="str">
            <v>R</v>
          </cell>
          <cell r="G7444" t="str">
            <v>LC</v>
          </cell>
          <cell r="N7444" t="str">
            <v>Y</v>
          </cell>
          <cell r="Q7444" t="str">
            <v>Y</v>
          </cell>
        </row>
        <row r="7445">
          <cell r="C7445" t="str">
            <v>Levaillant's Cisticola</v>
          </cell>
          <cell r="D7445" t="str">
            <v>Cisticola tinniens</v>
          </cell>
          <cell r="E7445" t="str">
            <v>(Lichtenstein, 1842)</v>
          </cell>
          <cell r="F7445" t="str">
            <v>R</v>
          </cell>
          <cell r="G7445" t="str">
            <v>LC</v>
          </cell>
          <cell r="N7445" t="str">
            <v>Y</v>
          </cell>
          <cell r="Q7445" t="str">
            <v>Y</v>
          </cell>
          <cell r="W7445" t="str">
            <v>Lesser Black-backed Cisticola (7); Tinkling Cisticola (10)</v>
          </cell>
        </row>
        <row r="7446">
          <cell r="D7446" t="str">
            <v>Cisticola angolensis</v>
          </cell>
          <cell r="E7446" t="str">
            <v>(Barboza du Bocage, 1877)</v>
          </cell>
          <cell r="F7446" t="str">
            <v>NR</v>
          </cell>
          <cell r="G7446" t="str">
            <v>NR</v>
          </cell>
          <cell r="Q7446" t="str">
            <v>Y</v>
          </cell>
          <cell r="X7446" t="str">
            <v>Cisticola robustus and C. angolensis (Sibley and Monroe 1990, 1993) have been lumped into C. robustus following Dowsett and Forbes-Watson (1993).</v>
          </cell>
        </row>
        <row r="7447">
          <cell r="D7447" t="str">
            <v>Cisticola robustus</v>
          </cell>
          <cell r="E7447" t="str">
            <v>(Rüppell, 1845)</v>
          </cell>
          <cell r="F7447" t="str">
            <v>NR</v>
          </cell>
          <cell r="G7447" t="str">
            <v>NR</v>
          </cell>
          <cell r="Q7447" t="str">
            <v>Y</v>
          </cell>
          <cell r="X7447" t="str">
            <v>Cisticola robustus and C. angolensis (Sibley and Monroe 1990, 1993) have been lumped into C. robustus following Dowsett and Forbes-Watson (1993).</v>
          </cell>
        </row>
        <row r="7448">
          <cell r="C7448" t="str">
            <v>Stout Cisticola</v>
          </cell>
          <cell r="D7448" t="str">
            <v>Cisticola robustus</v>
          </cell>
          <cell r="E7448" t="str">
            <v>(Rüppell, 1845)</v>
          </cell>
          <cell r="F7448" t="str">
            <v>R</v>
          </cell>
          <cell r="G7448" t="str">
            <v>LC</v>
          </cell>
          <cell r="N7448" t="str">
            <v>Y</v>
          </cell>
          <cell r="X7448" t="str">
            <v>Cisticola robustus and C. angolensis (Sibley and Monroe 1990, 1993) have been lumped into C. robustus following Dowsett and Forbes-Watson (1993).</v>
          </cell>
        </row>
        <row r="7449">
          <cell r="C7449" t="str">
            <v>Aberdare Cisticola</v>
          </cell>
          <cell r="D7449" t="str">
            <v>Cisticola aberdare</v>
          </cell>
          <cell r="E7449" t="str">
            <v>Lynes, 1930</v>
          </cell>
          <cell r="F7449" t="str">
            <v>R</v>
          </cell>
          <cell r="G7449" t="str">
            <v>EN</v>
          </cell>
          <cell r="N7449" t="str">
            <v>Y</v>
          </cell>
          <cell r="Q7449" t="str">
            <v>Y</v>
          </cell>
        </row>
        <row r="7450">
          <cell r="C7450" t="str">
            <v>Croaking Cisticola</v>
          </cell>
          <cell r="D7450" t="str">
            <v>Cisticola natalensis</v>
          </cell>
          <cell r="E7450" t="str">
            <v>(Smith, 1843)</v>
          </cell>
          <cell r="F7450" t="str">
            <v>R</v>
          </cell>
          <cell r="G7450" t="str">
            <v>LC</v>
          </cell>
          <cell r="N7450" t="str">
            <v>Y</v>
          </cell>
          <cell r="Q7450" t="str">
            <v>Y</v>
          </cell>
        </row>
        <row r="7451">
          <cell r="C7451" t="str">
            <v>Piping Cisticola</v>
          </cell>
          <cell r="D7451" t="str">
            <v>Cisticola fulvicapilla</v>
          </cell>
          <cell r="E7451" t="str">
            <v>(Vieillot, 1817)</v>
          </cell>
          <cell r="F7451" t="str">
            <v>R</v>
          </cell>
          <cell r="G7451" t="str">
            <v>LC</v>
          </cell>
          <cell r="Q7451" t="str">
            <v>Y</v>
          </cell>
          <cell r="V7451" t="str">
            <v>Cisticola fulvicapillus (10)</v>
          </cell>
          <cell r="W7451" t="str">
            <v>Neddicky (15)</v>
          </cell>
          <cell r="X7451" t="str">
            <v>Cisticola fulvicapillus and C. angusticauda (Sibley and Monroe 1990, 1993) are retained as species contra Dowsett and Forbes-Watson (1993) who include angusticauda as a subspecies of A. fulvicapillus. Gender agreement of fulvicapilla follows David and Gosselin (2002a).</v>
          </cell>
        </row>
        <row r="7452">
          <cell r="D7452" t="str">
            <v>Cisticola fulvicapillus</v>
          </cell>
          <cell r="E7452" t="str">
            <v>(Vieillot, 1817)</v>
          </cell>
          <cell r="F7452" t="str">
            <v>NR</v>
          </cell>
          <cell r="G7452" t="str">
            <v>NR</v>
          </cell>
          <cell r="N7452" t="str">
            <v>Y</v>
          </cell>
          <cell r="X7452" t="str">
            <v>Cisticola fulvicapillus and C. angusticauda (Sibley and Monroe 1990, 1993) are retained as species contra Dowsett and Forbes-Watson (1993) who include angusticauda as a subspecies of A. fulvicapillus. Gender agreement of fulvicapilla follows David and Gosselin (2002a).</v>
          </cell>
        </row>
        <row r="7453">
          <cell r="C7453" t="str">
            <v>Tabora Cisticola</v>
          </cell>
          <cell r="D7453" t="str">
            <v>Cisticola angusticauda</v>
          </cell>
          <cell r="E7453" t="str">
            <v>Reichenow, 1891</v>
          </cell>
          <cell r="F7453" t="str">
            <v>R</v>
          </cell>
          <cell r="G7453" t="str">
            <v>LC</v>
          </cell>
          <cell r="Q7453" t="str">
            <v>Y</v>
          </cell>
          <cell r="W7453" t="str">
            <v>Long-tailed Cisticola (15)</v>
          </cell>
          <cell r="X7453" t="str">
            <v>Cisticola fulvicapillus and C. angusticauda (Sibley and Monroe 1990, 1993) are retained as species contra Dowsett and Forbes-Watson (1993) who include angusticauda as a subspecies of A. fulvicapillus. Gender agreement of fulvicapilla follows David and Gosselin (2002a).</v>
          </cell>
        </row>
        <row r="7454">
          <cell r="C7454" t="str">
            <v>Slender-tailed Cisticola</v>
          </cell>
          <cell r="D7454" t="str">
            <v>Cisticola melanurus</v>
          </cell>
          <cell r="E7454" t="str">
            <v>(Cabanis, 1882)</v>
          </cell>
          <cell r="F7454" t="str">
            <v>R</v>
          </cell>
          <cell r="G7454" t="str">
            <v>DD</v>
          </cell>
          <cell r="N7454" t="str">
            <v>Y</v>
          </cell>
          <cell r="Q7454" t="str">
            <v>Y</v>
          </cell>
          <cell r="V7454" t="str">
            <v>Cisticola melanura (7)</v>
          </cell>
          <cell r="W7454" t="str">
            <v>Black-tailed Cisticola (10); Black-tailed Cisticola (15)</v>
          </cell>
          <cell r="X7454" t="str">
            <v>Gender agreement of species name follows David and Gosselin (2002b).</v>
          </cell>
        </row>
        <row r="7455">
          <cell r="C7455" t="str">
            <v>Siffling Cisticola</v>
          </cell>
          <cell r="D7455" t="str">
            <v>Cisticola brachypterus</v>
          </cell>
          <cell r="E7455" t="str">
            <v>(Sharpe, 1870)</v>
          </cell>
          <cell r="F7455" t="str">
            <v>R</v>
          </cell>
          <cell r="G7455" t="str">
            <v>LC</v>
          </cell>
          <cell r="N7455" t="str">
            <v>Y</v>
          </cell>
          <cell r="Q7455" t="str">
            <v>Y</v>
          </cell>
          <cell r="W7455" t="str">
            <v>Short-winged Cisticola (7); Short-winged Cisticola (15)</v>
          </cell>
        </row>
        <row r="7456">
          <cell r="C7456" t="str">
            <v>Rufous Cisticola</v>
          </cell>
          <cell r="D7456" t="str">
            <v>Cisticola rufus</v>
          </cell>
          <cell r="E7456" t="str">
            <v>(Fraser, 1843)</v>
          </cell>
          <cell r="F7456" t="str">
            <v>R</v>
          </cell>
          <cell r="G7456" t="str">
            <v>LC</v>
          </cell>
          <cell r="N7456" t="str">
            <v>Y</v>
          </cell>
          <cell r="Q7456" t="str">
            <v>Y</v>
          </cell>
        </row>
        <row r="7457">
          <cell r="C7457" t="str">
            <v>Foxy Cisticola</v>
          </cell>
          <cell r="D7457" t="str">
            <v>Cisticola troglodytes</v>
          </cell>
          <cell r="E7457" t="str">
            <v>(Antinori, 1864)</v>
          </cell>
          <cell r="F7457" t="str">
            <v>R</v>
          </cell>
          <cell r="G7457" t="str">
            <v>LC</v>
          </cell>
          <cell r="N7457" t="str">
            <v>Y</v>
          </cell>
          <cell r="Q7457" t="str">
            <v>Y</v>
          </cell>
        </row>
        <row r="7458">
          <cell r="C7458" t="str">
            <v>Tiny Cisticola</v>
          </cell>
          <cell r="D7458" t="str">
            <v>Cisticola nanus</v>
          </cell>
          <cell r="E7458" t="str">
            <v>Fischer &amp; Reichenow, 1884</v>
          </cell>
          <cell r="F7458" t="str">
            <v>R</v>
          </cell>
          <cell r="G7458" t="str">
            <v>LC</v>
          </cell>
          <cell r="N7458" t="str">
            <v>Y</v>
          </cell>
          <cell r="Q7458" t="str">
            <v>Y</v>
          </cell>
        </row>
        <row r="7459">
          <cell r="C7459" t="str">
            <v>Zitting Cisticola</v>
          </cell>
          <cell r="D7459" t="str">
            <v>Cisticola juncidis</v>
          </cell>
          <cell r="E7459" t="str">
            <v>(Rafinesque, 1810)</v>
          </cell>
          <cell r="F7459" t="str">
            <v>R</v>
          </cell>
          <cell r="G7459" t="str">
            <v>LC</v>
          </cell>
          <cell r="H7459" t="str">
            <v>Y</v>
          </cell>
          <cell r="L7459" t="str">
            <v>Y</v>
          </cell>
          <cell r="M7459" t="str">
            <v>Y</v>
          </cell>
          <cell r="N7459" t="str">
            <v>Y</v>
          </cell>
          <cell r="Q7459" t="str">
            <v>Y</v>
          </cell>
          <cell r="V7459" t="str">
            <v>Cisticola juncidus (5)</v>
          </cell>
          <cell r="W7459" t="str">
            <v>Fan-tailed Warbler (6); Fan-tailed Cisticola (7)</v>
          </cell>
        </row>
        <row r="7460">
          <cell r="C7460" t="str">
            <v>Island Cisticola</v>
          </cell>
          <cell r="D7460" t="str">
            <v>Cisticola haesitatus</v>
          </cell>
          <cell r="E7460" t="str">
            <v>(Sclater &amp; Hartlaub, 1881)</v>
          </cell>
          <cell r="F7460" t="str">
            <v>R</v>
          </cell>
          <cell r="G7460" t="str">
            <v>NT</v>
          </cell>
          <cell r="N7460" t="str">
            <v>Y</v>
          </cell>
          <cell r="Q7460" t="str">
            <v>Y</v>
          </cell>
          <cell r="W7460" t="str">
            <v>Socotra Cisticola (7); Socotra Cisticola (15)</v>
          </cell>
        </row>
        <row r="7461">
          <cell r="C7461" t="str">
            <v>Madagascar Cisticola</v>
          </cell>
          <cell r="D7461" t="str">
            <v>Cisticola cherina</v>
          </cell>
          <cell r="E7461" t="str">
            <v>(Smith, 1843)</v>
          </cell>
          <cell r="F7461" t="str">
            <v>R</v>
          </cell>
          <cell r="G7461" t="str">
            <v>LC</v>
          </cell>
          <cell r="N7461" t="str">
            <v>Y</v>
          </cell>
          <cell r="Q7461" t="str">
            <v>Y</v>
          </cell>
          <cell r="V7461" t="str">
            <v>Cisticola cherinus (10)</v>
          </cell>
        </row>
        <row r="7462">
          <cell r="C7462" t="str">
            <v>Desert Cisticola</v>
          </cell>
          <cell r="D7462" t="str">
            <v>Cisticola aridulus</v>
          </cell>
          <cell r="E7462" t="str">
            <v>Witherby, 1900</v>
          </cell>
          <cell r="F7462" t="str">
            <v>R</v>
          </cell>
          <cell r="G7462" t="str">
            <v>LC</v>
          </cell>
          <cell r="N7462" t="str">
            <v>Y</v>
          </cell>
          <cell r="Q7462" t="str">
            <v>Y</v>
          </cell>
        </row>
        <row r="7463">
          <cell r="C7463" t="str">
            <v>Tink-tink Cisticola</v>
          </cell>
          <cell r="D7463" t="str">
            <v>Cisticola textrix</v>
          </cell>
          <cell r="E7463" t="str">
            <v>(Vieillot, 1817)</v>
          </cell>
          <cell r="F7463" t="str">
            <v>R</v>
          </cell>
          <cell r="G7463" t="str">
            <v>LC</v>
          </cell>
          <cell r="N7463" t="str">
            <v>Y</v>
          </cell>
          <cell r="Q7463" t="str">
            <v>Y</v>
          </cell>
          <cell r="W7463" t="str">
            <v>Cloud Cisticola (7); Cloud Cisticola (15)</v>
          </cell>
        </row>
        <row r="7464">
          <cell r="C7464" t="str">
            <v>Black-necked Cisticola</v>
          </cell>
          <cell r="D7464" t="str">
            <v>Cisticola eximius</v>
          </cell>
          <cell r="E7464" t="str">
            <v>(Heuglin, 1869)</v>
          </cell>
          <cell r="F7464" t="str">
            <v>R</v>
          </cell>
          <cell r="G7464" t="str">
            <v>LC</v>
          </cell>
          <cell r="N7464" t="str">
            <v>Y</v>
          </cell>
          <cell r="Q7464" t="str">
            <v>Y</v>
          </cell>
          <cell r="W7464" t="str">
            <v>Black-backed Cloud Cisticola (7); Black-backed Cisticola (15)</v>
          </cell>
        </row>
        <row r="7465">
          <cell r="C7465" t="str">
            <v>Black-tailed Cisticola</v>
          </cell>
          <cell r="D7465" t="str">
            <v>Cisticola dambo</v>
          </cell>
          <cell r="E7465" t="str">
            <v>Lynes, 1931</v>
          </cell>
          <cell r="F7465" t="str">
            <v>R</v>
          </cell>
          <cell r="G7465" t="str">
            <v>LC</v>
          </cell>
          <cell r="N7465" t="str">
            <v>Y</v>
          </cell>
          <cell r="Q7465" t="str">
            <v>Y</v>
          </cell>
          <cell r="W7465" t="str">
            <v>Cloud-scraping Cisticola (10); Dambo Cisticola (15)</v>
          </cell>
        </row>
        <row r="7466">
          <cell r="C7466" t="str">
            <v>Pectoral-patch Cisticola</v>
          </cell>
          <cell r="D7466" t="str">
            <v>Cisticola brunnescens</v>
          </cell>
          <cell r="E7466" t="str">
            <v>Heuglin, 1862</v>
          </cell>
          <cell r="F7466" t="str">
            <v>R</v>
          </cell>
          <cell r="G7466" t="str">
            <v>LC</v>
          </cell>
          <cell r="N7466" t="str">
            <v>Y</v>
          </cell>
          <cell r="Q7466" t="str">
            <v>Y</v>
          </cell>
        </row>
        <row r="7467">
          <cell r="D7467" t="str">
            <v>Cisticola taciturnus</v>
          </cell>
          <cell r="F7467" t="str">
            <v>NR</v>
          </cell>
          <cell r="G7467" t="str">
            <v>NR</v>
          </cell>
          <cell r="T7467" t="str">
            <v>Y</v>
          </cell>
          <cell r="U7467" t="str">
            <v>Clancey (1992)</v>
          </cell>
          <cell r="X7467" t="str">
            <v>Cisticola taciturnus was described as a subspecies of C. brunnescens by Clancey (1992) but the origin of the suggestion that taciturnus should be considered a species cannot be traced from BirdLife's electronic record, and it is possible that a mistake has been made. On this basis we take the issue no further but store this note in case of future queries.</v>
          </cell>
        </row>
        <row r="7468">
          <cell r="C7468" t="str">
            <v>Wing-snapping Cisticola</v>
          </cell>
          <cell r="D7468" t="str">
            <v>Cisticola ayresii</v>
          </cell>
          <cell r="E7468" t="str">
            <v>Hartlaub, 1863</v>
          </cell>
          <cell r="F7468" t="str">
            <v>R</v>
          </cell>
          <cell r="G7468" t="str">
            <v>LC</v>
          </cell>
          <cell r="N7468" t="str">
            <v>Y</v>
          </cell>
          <cell r="Q7468" t="str">
            <v>Y</v>
          </cell>
        </row>
        <row r="7469">
          <cell r="C7469" t="str">
            <v>Golden-headed Cisticola</v>
          </cell>
          <cell r="D7469" t="str">
            <v>Cisticola exilis</v>
          </cell>
          <cell r="E7469" t="str">
            <v>(Vigors &amp; Horsfield, 1827)</v>
          </cell>
          <cell r="F7469" t="str">
            <v>R</v>
          </cell>
          <cell r="G7469" t="str">
            <v>LC</v>
          </cell>
          <cell r="L7469" t="str">
            <v>Y</v>
          </cell>
          <cell r="Q7469" t="str">
            <v>Y</v>
          </cell>
        </row>
        <row r="7470">
          <cell r="C7470" t="str">
            <v>Socotra Warbler</v>
          </cell>
          <cell r="D7470" t="str">
            <v>Incana incana</v>
          </cell>
          <cell r="E7470" t="str">
            <v>Sclater &amp; Hartlaub, 1881</v>
          </cell>
          <cell r="F7470" t="str">
            <v>R</v>
          </cell>
          <cell r="G7470" t="str">
            <v>LC</v>
          </cell>
          <cell r="N7470" t="str">
            <v>Y</v>
          </cell>
          <cell r="Q7470" t="str">
            <v>Y</v>
          </cell>
          <cell r="V7470" t="str">
            <v>Cisticola incanus (10)</v>
          </cell>
          <cell r="W7470" t="str">
            <v>Socotra Cisticola (10)</v>
          </cell>
        </row>
        <row r="7471">
          <cell r="C7471" t="str">
            <v>Streaked Scrub-warbler</v>
          </cell>
          <cell r="D7471" t="str">
            <v>Scotocerca inquieta</v>
          </cell>
          <cell r="E7471" t="str">
            <v>(Cretzschmar, 1827)</v>
          </cell>
          <cell r="F7471" t="str">
            <v>R</v>
          </cell>
          <cell r="G7471" t="str">
            <v>LC</v>
          </cell>
          <cell r="H7471" t="str">
            <v>Y</v>
          </cell>
          <cell r="M7471" t="str">
            <v>Y</v>
          </cell>
          <cell r="N7471" t="str">
            <v>Y</v>
          </cell>
          <cell r="Q7471" t="str">
            <v>Y</v>
          </cell>
          <cell r="W7471" t="str">
            <v>Scrub Warbler (1); Scrub Warbler (6); Streaked Scrub Warbler (7); Scrub Warbler (15)</v>
          </cell>
        </row>
        <row r="7472">
          <cell r="C7472" t="str">
            <v>White-browed Chinese Warbler</v>
          </cell>
          <cell r="D7472" t="str">
            <v>Rhopophilus pekinensis</v>
          </cell>
          <cell r="E7472" t="str">
            <v>(Swinhoe, 1868)</v>
          </cell>
          <cell r="F7472" t="str">
            <v>R</v>
          </cell>
          <cell r="G7472" t="str">
            <v>LC</v>
          </cell>
          <cell r="Q7472" t="str">
            <v>Y</v>
          </cell>
          <cell r="W7472" t="str">
            <v>Chinese Hill Warbler (15)</v>
          </cell>
        </row>
        <row r="7473">
          <cell r="C7473" t="str">
            <v>Rufous-eared Warbler</v>
          </cell>
          <cell r="D7473" t="str">
            <v>Malcorus pectoralis</v>
          </cell>
          <cell r="E7473" t="str">
            <v>Smith, 1829</v>
          </cell>
          <cell r="F7473" t="str">
            <v>R</v>
          </cell>
          <cell r="G7473" t="str">
            <v>LC</v>
          </cell>
          <cell r="N7473" t="str">
            <v>Y</v>
          </cell>
          <cell r="Q7473" t="str">
            <v>Y</v>
          </cell>
        </row>
        <row r="7474">
          <cell r="C7474" t="str">
            <v>Rufous-vented Prinia</v>
          </cell>
          <cell r="D7474" t="str">
            <v>Prinia burnesii</v>
          </cell>
          <cell r="E7474" t="str">
            <v>(Blyth, 1844)</v>
          </cell>
          <cell r="F7474" t="str">
            <v>R</v>
          </cell>
          <cell r="G7474" t="str">
            <v>NT</v>
          </cell>
          <cell r="Q7474" t="str">
            <v>Y</v>
          </cell>
          <cell r="X7474" t="str">
            <v>Prinia burnesii (Sibley and Monroe 1990, 1993) has been split into P. burnesii and P. cinerascens following Rasmussen and Anderton (2005).</v>
          </cell>
        </row>
        <row r="7475">
          <cell r="C7475" t="str">
            <v>Swamp Prinia</v>
          </cell>
          <cell r="D7475" t="str">
            <v>Prinia cinerascens</v>
          </cell>
          <cell r="E7475" t="str">
            <v>(Walden, 1874)</v>
          </cell>
          <cell r="F7475" t="str">
            <v>UR</v>
          </cell>
          <cell r="G7475" t="str">
            <v>UR</v>
          </cell>
          <cell r="T7475" t="str">
            <v>Y</v>
          </cell>
          <cell r="U7475" t="str">
            <v>del Hoyo et al. (2006)</v>
          </cell>
          <cell r="X7475" t="str">
            <v>Prinia burnesii (Sibley and Monroe 1990, 1993) has been split into P. burnesii and P. cinerascens following Rasmussen and Anderton (2005).</v>
          </cell>
        </row>
        <row r="7476">
          <cell r="C7476" t="str">
            <v>Rufous-vented Prinia</v>
          </cell>
          <cell r="D7476" t="str">
            <v>Prinia burnesii</v>
          </cell>
          <cell r="E7476" t="str">
            <v>(Blyth, 1844)</v>
          </cell>
          <cell r="F7476" t="str">
            <v>UR</v>
          </cell>
          <cell r="G7476" t="str">
            <v>UR</v>
          </cell>
          <cell r="T7476" t="str">
            <v>Y</v>
          </cell>
          <cell r="X7476" t="str">
            <v>Prinia burnesii (Sibley and Monroe 1990, 1993) has been split into P. burnesii and P. cinerascens following Rasmussen and Anderton (2005).</v>
          </cell>
        </row>
        <row r="7477">
          <cell r="C7477" t="str">
            <v>Striated Prinia</v>
          </cell>
          <cell r="D7477" t="str">
            <v>Prinia crinigera</v>
          </cell>
          <cell r="E7477" t="str">
            <v>Hodgson, 1836</v>
          </cell>
          <cell r="F7477" t="str">
            <v>R</v>
          </cell>
          <cell r="G7477" t="str">
            <v>LC</v>
          </cell>
          <cell r="Q7477" t="str">
            <v>Y</v>
          </cell>
          <cell r="V7477" t="str">
            <v>Prinia criniger (10)</v>
          </cell>
          <cell r="X7477" t="str">
            <v>Gender agreement of species name follows David and Gosselin (2002a).</v>
          </cell>
        </row>
        <row r="7478">
          <cell r="C7478" t="str">
            <v>Brown Prinia</v>
          </cell>
          <cell r="D7478" t="str">
            <v>Prinia polychroa</v>
          </cell>
          <cell r="E7478" t="str">
            <v>(Temminck, 1828)</v>
          </cell>
          <cell r="F7478" t="str">
            <v>R</v>
          </cell>
          <cell r="G7478" t="str">
            <v>LC</v>
          </cell>
          <cell r="Q7478" t="str">
            <v>Y</v>
          </cell>
        </row>
        <row r="7479">
          <cell r="C7479" t="str">
            <v>Hill Prinia</v>
          </cell>
          <cell r="D7479" t="str">
            <v>Prinia atrogularis</v>
          </cell>
          <cell r="E7479" t="str">
            <v>(Moore, 1854)</v>
          </cell>
          <cell r="F7479" t="str">
            <v>R</v>
          </cell>
          <cell r="G7479" t="str">
            <v>LC</v>
          </cell>
          <cell r="Q7479" t="str">
            <v>Y</v>
          </cell>
        </row>
        <row r="7480">
          <cell r="C7480" t="str">
            <v>Grey-crowned Prinia</v>
          </cell>
          <cell r="D7480" t="str">
            <v>Prinia cinereocapilla</v>
          </cell>
          <cell r="E7480" t="str">
            <v>Hodgson, 1854</v>
          </cell>
          <cell r="F7480" t="str">
            <v>R</v>
          </cell>
          <cell r="G7480" t="str">
            <v>VU</v>
          </cell>
          <cell r="Q7480" t="str">
            <v>Y</v>
          </cell>
        </row>
        <row r="7481">
          <cell r="C7481" t="str">
            <v>Rufous-fronted Prinia</v>
          </cell>
          <cell r="D7481" t="str">
            <v>Prinia buchanani</v>
          </cell>
          <cell r="E7481" t="str">
            <v>Blyth, 1844</v>
          </cell>
          <cell r="F7481" t="str">
            <v>R</v>
          </cell>
          <cell r="G7481" t="str">
            <v>LC</v>
          </cell>
          <cell r="Q7481" t="str">
            <v>Y</v>
          </cell>
        </row>
        <row r="7482">
          <cell r="C7482" t="str">
            <v>Rufescent Prinia</v>
          </cell>
          <cell r="D7482" t="str">
            <v>Prinia rufescens</v>
          </cell>
          <cell r="E7482" t="str">
            <v>Blyth, 1847</v>
          </cell>
          <cell r="F7482" t="str">
            <v>R</v>
          </cell>
          <cell r="G7482" t="str">
            <v>LC</v>
          </cell>
          <cell r="Q7482" t="str">
            <v>Y</v>
          </cell>
        </row>
        <row r="7483">
          <cell r="C7483" t="str">
            <v>Grey-breasted Prinia</v>
          </cell>
          <cell r="D7483" t="str">
            <v>Prinia hodgsonii</v>
          </cell>
          <cell r="E7483" t="str">
            <v>Blyth, 1844</v>
          </cell>
          <cell r="F7483" t="str">
            <v>R</v>
          </cell>
          <cell r="G7483" t="str">
            <v>LC</v>
          </cell>
          <cell r="Q7483" t="str">
            <v>Y</v>
          </cell>
        </row>
        <row r="7484">
          <cell r="C7484" t="str">
            <v>Graceful Prinia</v>
          </cell>
          <cell r="D7484" t="str">
            <v>Prinia gracilis</v>
          </cell>
          <cell r="E7484" t="str">
            <v>(Lichtenstein, 1823)</v>
          </cell>
          <cell r="F7484" t="str">
            <v>R</v>
          </cell>
          <cell r="G7484" t="str">
            <v>LC</v>
          </cell>
          <cell r="H7484" t="str">
            <v>Y</v>
          </cell>
          <cell r="M7484" t="str">
            <v>Y</v>
          </cell>
          <cell r="N7484" t="str">
            <v>Y</v>
          </cell>
          <cell r="Q7484" t="str">
            <v>Y</v>
          </cell>
          <cell r="W7484" t="str">
            <v>Graceful Warbler (6)</v>
          </cell>
        </row>
        <row r="7485">
          <cell r="C7485" t="str">
            <v>Jungle Prinia</v>
          </cell>
          <cell r="D7485" t="str">
            <v>Prinia sylvatica</v>
          </cell>
          <cell r="E7485" t="str">
            <v>Jerdon, 1840</v>
          </cell>
          <cell r="F7485" t="str">
            <v>R</v>
          </cell>
          <cell r="G7485" t="str">
            <v>LC</v>
          </cell>
          <cell r="Q7485" t="str">
            <v>Y</v>
          </cell>
        </row>
        <row r="7486">
          <cell r="C7486" t="str">
            <v>Bar-winged Prinia</v>
          </cell>
          <cell r="D7486" t="str">
            <v>Prinia familiaris</v>
          </cell>
          <cell r="E7486" t="str">
            <v>Horsfield, 1821</v>
          </cell>
          <cell r="F7486" t="str">
            <v>R</v>
          </cell>
          <cell r="G7486" t="str">
            <v>LC</v>
          </cell>
          <cell r="Q7486" t="str">
            <v>Y</v>
          </cell>
        </row>
        <row r="7487">
          <cell r="C7487" t="str">
            <v>Yellow-bellied Prinia</v>
          </cell>
          <cell r="D7487" t="str">
            <v>Prinia flaviventris</v>
          </cell>
          <cell r="E7487" t="str">
            <v>(Delessert, 1840)</v>
          </cell>
          <cell r="F7487" t="str">
            <v>R</v>
          </cell>
          <cell r="G7487" t="str">
            <v>LC</v>
          </cell>
          <cell r="Q7487" t="str">
            <v>Y</v>
          </cell>
        </row>
        <row r="7488">
          <cell r="C7488" t="str">
            <v>Ashy Prinia</v>
          </cell>
          <cell r="D7488" t="str">
            <v>Prinia socialis</v>
          </cell>
          <cell r="E7488" t="str">
            <v>Sykes, 1832</v>
          </cell>
          <cell r="F7488" t="str">
            <v>R</v>
          </cell>
          <cell r="G7488" t="str">
            <v>LC</v>
          </cell>
          <cell r="Q7488" t="str">
            <v>Y</v>
          </cell>
        </row>
        <row r="7489">
          <cell r="C7489" t="str">
            <v>Tawny-flanked Prinia</v>
          </cell>
          <cell r="D7489" t="str">
            <v>Prinia subflava</v>
          </cell>
          <cell r="E7489" t="str">
            <v>(Gmelin, 1789)</v>
          </cell>
          <cell r="F7489" t="str">
            <v>R</v>
          </cell>
          <cell r="G7489" t="str">
            <v>LC</v>
          </cell>
          <cell r="N7489" t="str">
            <v>Y</v>
          </cell>
          <cell r="Q7489" t="str">
            <v>Y</v>
          </cell>
        </row>
        <row r="7490">
          <cell r="C7490" t="str">
            <v>Pale Prinia</v>
          </cell>
          <cell r="D7490" t="str">
            <v>Prinia somalica</v>
          </cell>
          <cell r="E7490" t="str">
            <v>(Elliot, 1897)</v>
          </cell>
          <cell r="F7490" t="str">
            <v>R</v>
          </cell>
          <cell r="G7490" t="str">
            <v>LC</v>
          </cell>
          <cell r="N7490" t="str">
            <v>Y</v>
          </cell>
          <cell r="Q7490" t="str">
            <v>Y</v>
          </cell>
        </row>
        <row r="7491">
          <cell r="C7491" t="str">
            <v>Plain Prinia</v>
          </cell>
          <cell r="D7491" t="str">
            <v>Prinia inornata</v>
          </cell>
          <cell r="E7491" t="str">
            <v>Sykes, 1832</v>
          </cell>
          <cell r="F7491" t="str">
            <v>R</v>
          </cell>
          <cell r="G7491" t="str">
            <v>LC</v>
          </cell>
          <cell r="Q7491" t="str">
            <v>Y</v>
          </cell>
        </row>
        <row r="7492">
          <cell r="C7492" t="str">
            <v>River Prinia</v>
          </cell>
          <cell r="D7492" t="str">
            <v>Prinia fluviatilis</v>
          </cell>
          <cell r="E7492" t="str">
            <v>Chappuis, 1974</v>
          </cell>
          <cell r="F7492" t="str">
            <v>R</v>
          </cell>
          <cell r="G7492" t="str">
            <v>LC</v>
          </cell>
          <cell r="N7492" t="str">
            <v>Y</v>
          </cell>
          <cell r="Q7492" t="str">
            <v>Y</v>
          </cell>
        </row>
        <row r="7493">
          <cell r="C7493" t="str">
            <v>Black-chested Prinia</v>
          </cell>
          <cell r="D7493" t="str">
            <v>Prinia flavicans</v>
          </cell>
          <cell r="E7493" t="str">
            <v>(Vieillot, 1820)</v>
          </cell>
          <cell r="F7493" t="str">
            <v>R</v>
          </cell>
          <cell r="G7493" t="str">
            <v>LC</v>
          </cell>
          <cell r="N7493" t="str">
            <v>Y</v>
          </cell>
          <cell r="Q7493" t="str">
            <v>Y</v>
          </cell>
        </row>
        <row r="7494">
          <cell r="D7494" t="str">
            <v>Prinia maculosa</v>
          </cell>
          <cell r="E7494" t="str">
            <v>(Boddaert, 1783)</v>
          </cell>
          <cell r="F7494" t="str">
            <v>NR</v>
          </cell>
          <cell r="G7494" t="str">
            <v>NR</v>
          </cell>
          <cell r="Q7494" t="str">
            <v>Y</v>
          </cell>
          <cell r="X7494" t="str">
            <v>Prinia maculosa (Sibley and Monroe 1990, 1993) has been split into P. maculosa and P. hypoxantha following Dowsett and Forbes-Watson (1993).</v>
          </cell>
        </row>
        <row r="7495">
          <cell r="C7495" t="str">
            <v>Karoo Prinia</v>
          </cell>
          <cell r="D7495" t="str">
            <v>Prinia maculosa</v>
          </cell>
          <cell r="E7495" t="str">
            <v>(Boddaert, 1783)</v>
          </cell>
          <cell r="F7495" t="str">
            <v>R</v>
          </cell>
          <cell r="G7495" t="str">
            <v>LC</v>
          </cell>
          <cell r="N7495" t="str">
            <v>Y</v>
          </cell>
          <cell r="X7495" t="str">
            <v>Prinia maculosa (Sibley and Monroe 1990, 1993) has been split into P. maculosa and P. hypoxantha following Dowsett and Forbes-Watson (1993).</v>
          </cell>
        </row>
        <row r="7496">
          <cell r="C7496" t="str">
            <v>Saffron-breasted Prinia</v>
          </cell>
          <cell r="D7496" t="str">
            <v>Prinia hypoxantha</v>
          </cell>
          <cell r="E7496" t="str">
            <v>Sharpe, 1877</v>
          </cell>
          <cell r="F7496" t="str">
            <v>R</v>
          </cell>
          <cell r="G7496" t="str">
            <v>LC</v>
          </cell>
          <cell r="N7496" t="str">
            <v>Y</v>
          </cell>
          <cell r="W7496" t="str">
            <v>Drakensburg Prinia (15)</v>
          </cell>
          <cell r="X7496" t="str">
            <v>Prinia maculosa (Sibley and Monroe 1990, 1993) has been split into P. maculosa and P. hypoxantha following Dowsett and Forbes-Watson (1993).</v>
          </cell>
        </row>
        <row r="7497">
          <cell r="C7497" t="str">
            <v>Sao Tome Prinia</v>
          </cell>
          <cell r="D7497" t="str">
            <v>Prinia molleri</v>
          </cell>
          <cell r="E7497" t="str">
            <v>Barboza du Bocage, 1887</v>
          </cell>
          <cell r="F7497" t="str">
            <v>R</v>
          </cell>
          <cell r="G7497" t="str">
            <v>LC</v>
          </cell>
          <cell r="N7497" t="str">
            <v>Y</v>
          </cell>
          <cell r="Q7497" t="str">
            <v>Y</v>
          </cell>
          <cell r="W7497" t="str">
            <v>São Tomé Prinia (7); São Tomé Prinia (14)</v>
          </cell>
        </row>
        <row r="7498">
          <cell r="C7498" t="str">
            <v>White-eyed Prinia</v>
          </cell>
          <cell r="D7498" t="str">
            <v>Prinia leontica</v>
          </cell>
          <cell r="E7498" t="str">
            <v>Bates, 1930</v>
          </cell>
          <cell r="F7498" t="str">
            <v>R</v>
          </cell>
          <cell r="G7498" t="str">
            <v>VU</v>
          </cell>
          <cell r="N7498" t="str">
            <v>Y</v>
          </cell>
          <cell r="Q7498" t="str">
            <v>Y</v>
          </cell>
          <cell r="W7498" t="str">
            <v>Sierra Leone Prinia (10)</v>
          </cell>
        </row>
        <row r="7499">
          <cell r="C7499" t="str">
            <v>White-chinned Prinia</v>
          </cell>
          <cell r="D7499" t="str">
            <v>Prinia leucopogon</v>
          </cell>
          <cell r="E7499" t="str">
            <v>(Cabanis, 1875)</v>
          </cell>
          <cell r="F7499" t="str">
            <v>R</v>
          </cell>
          <cell r="G7499" t="str">
            <v>LC</v>
          </cell>
          <cell r="N7499" t="str">
            <v>Y</v>
          </cell>
          <cell r="Q7499" t="str">
            <v>Y</v>
          </cell>
        </row>
        <row r="7500">
          <cell r="D7500" t="str">
            <v>Prinia melanops</v>
          </cell>
          <cell r="E7500" t="str">
            <v>(Reichenow &amp; Neumann, 1895)</v>
          </cell>
          <cell r="F7500" t="str">
            <v>NR</v>
          </cell>
          <cell r="G7500" t="str">
            <v>NR</v>
          </cell>
          <cell r="Q7500" t="str">
            <v>Y</v>
          </cell>
          <cell r="X7500" t="str">
            <v>Prinia bairdii and P. melanops (Sibley and Monroe 1990, 1993) have been lumped into P. bairdii following Dowsett and Forbes-Watson (1993).</v>
          </cell>
        </row>
        <row r="7501">
          <cell r="D7501" t="str">
            <v>Prinia bairdii</v>
          </cell>
          <cell r="E7501" t="str">
            <v>(Cassin, 1855)</v>
          </cell>
          <cell r="F7501" t="str">
            <v>NR</v>
          </cell>
          <cell r="G7501" t="str">
            <v>NR</v>
          </cell>
          <cell r="Q7501" t="str">
            <v>Y</v>
          </cell>
          <cell r="X7501" t="str">
            <v>Prinia bairdii and P. melanops (Sibley and Monroe 1990, 1993) have been lumped into P. bairdii following Dowsett and Forbes-Watson (1993).</v>
          </cell>
        </row>
        <row r="7502">
          <cell r="C7502" t="str">
            <v>Banded Prinia</v>
          </cell>
          <cell r="D7502" t="str">
            <v>Prinia bairdii</v>
          </cell>
          <cell r="E7502" t="str">
            <v>(Cassin, 1855)</v>
          </cell>
          <cell r="F7502" t="str">
            <v>R</v>
          </cell>
          <cell r="G7502" t="str">
            <v>LC</v>
          </cell>
          <cell r="N7502" t="str">
            <v>Y</v>
          </cell>
          <cell r="X7502" t="str">
            <v>Prinia bairdii and P. melanops (Sibley and Monroe 1990, 1993) have been lumped into P. bairdii following Dowsett and Forbes-Watson (1993).</v>
          </cell>
        </row>
        <row r="7503">
          <cell r="C7503" t="str">
            <v>Briar Warbler</v>
          </cell>
          <cell r="D7503" t="str">
            <v>Prinia robertsi</v>
          </cell>
          <cell r="E7503" t="str">
            <v>(Benson, 1946)</v>
          </cell>
          <cell r="F7503" t="str">
            <v>R</v>
          </cell>
          <cell r="G7503" t="str">
            <v>LC</v>
          </cell>
          <cell r="N7503" t="str">
            <v>Y</v>
          </cell>
          <cell r="Q7503" t="str">
            <v>Y</v>
          </cell>
          <cell r="V7503" t="str">
            <v>Oreophilais robertsi (10)</v>
          </cell>
          <cell r="W7503" t="str">
            <v>Roberts's Prinia (7)</v>
          </cell>
        </row>
        <row r="7504">
          <cell r="C7504" t="str">
            <v>Namaqua Warbler</v>
          </cell>
          <cell r="D7504" t="str">
            <v>Phragmacia substriata</v>
          </cell>
          <cell r="E7504" t="str">
            <v>(Smith, 1842)</v>
          </cell>
          <cell r="F7504" t="str">
            <v>R</v>
          </cell>
          <cell r="G7504" t="str">
            <v>LC</v>
          </cell>
          <cell r="N7504" t="str">
            <v>Y</v>
          </cell>
          <cell r="Q7504" t="str">
            <v>Y</v>
          </cell>
          <cell r="W7504" t="str">
            <v>Namaqua Prinia (7)</v>
          </cell>
        </row>
        <row r="7505">
          <cell r="C7505" t="str">
            <v>Red-winged Warbler</v>
          </cell>
          <cell r="D7505" t="str">
            <v>Heliolais erythropterus</v>
          </cell>
          <cell r="E7505" t="str">
            <v>(Jardine, 1849)</v>
          </cell>
          <cell r="F7505" t="str">
            <v>R</v>
          </cell>
          <cell r="G7505" t="str">
            <v>LC</v>
          </cell>
          <cell r="N7505" t="str">
            <v>Y</v>
          </cell>
          <cell r="Q7505" t="str">
            <v>Y</v>
          </cell>
          <cell r="V7505" t="str">
            <v>Heliolais erythroptera (7); Heliolais erythroptera (10)</v>
          </cell>
          <cell r="X7505" t="str">
            <v>Gender agreement of species name follows David and Gosselin (2002b).</v>
          </cell>
        </row>
        <row r="7506">
          <cell r="C7506" t="str">
            <v>Green Longtail</v>
          </cell>
          <cell r="D7506" t="str">
            <v>Urolais epichlorus</v>
          </cell>
          <cell r="E7506" t="str">
            <v>(Reichenow, 1892)</v>
          </cell>
          <cell r="F7506" t="str">
            <v>R</v>
          </cell>
          <cell r="G7506" t="str">
            <v>LC</v>
          </cell>
          <cell r="N7506" t="str">
            <v>Y</v>
          </cell>
          <cell r="Q7506" t="str">
            <v>Y</v>
          </cell>
          <cell r="V7506" t="str">
            <v>Urolais epichlora (7); Urolais epichlora (10)</v>
          </cell>
          <cell r="X7506" t="str">
            <v>Gender agreement of species name follows David and Gosselin (2002b).</v>
          </cell>
        </row>
        <row r="7507">
          <cell r="C7507" t="str">
            <v>Red-winged Grey Warbler</v>
          </cell>
          <cell r="D7507" t="str">
            <v>Drymocichla incana</v>
          </cell>
          <cell r="E7507" t="str">
            <v>Hartlaub, 1881</v>
          </cell>
          <cell r="F7507" t="str">
            <v>R</v>
          </cell>
          <cell r="G7507" t="str">
            <v>LC</v>
          </cell>
          <cell r="N7507" t="str">
            <v>Y</v>
          </cell>
          <cell r="Q7507" t="str">
            <v>Y</v>
          </cell>
        </row>
        <row r="7508">
          <cell r="C7508" t="str">
            <v>Cricket Longtail</v>
          </cell>
          <cell r="D7508" t="str">
            <v>Spiloptila clamans</v>
          </cell>
          <cell r="E7508" t="str">
            <v>(Temminck, 1828)</v>
          </cell>
          <cell r="F7508" t="str">
            <v>R</v>
          </cell>
          <cell r="G7508" t="str">
            <v>LC</v>
          </cell>
          <cell r="H7508" t="str">
            <v>Y</v>
          </cell>
          <cell r="N7508" t="str">
            <v>Y</v>
          </cell>
          <cell r="Q7508" t="str">
            <v>Y</v>
          </cell>
          <cell r="W7508" t="str">
            <v>Cricket Warbler (1); Scaly-fronted Warbler (7)</v>
          </cell>
        </row>
        <row r="7509">
          <cell r="C7509" t="str">
            <v>Red-faced Apalis</v>
          </cell>
          <cell r="D7509" t="str">
            <v>Spiloptila rufifrons</v>
          </cell>
          <cell r="E7509" t="str">
            <v>(Rüppell, 1840)</v>
          </cell>
          <cell r="F7509" t="str">
            <v>R</v>
          </cell>
          <cell r="G7509" t="str">
            <v>LC</v>
          </cell>
          <cell r="N7509" t="str">
            <v>Y</v>
          </cell>
          <cell r="Q7509" t="str">
            <v>Y</v>
          </cell>
          <cell r="V7509" t="str">
            <v>Apalis rufifrons (10)</v>
          </cell>
          <cell r="W7509" t="str">
            <v>Red-fronted Warbler (7)</v>
          </cell>
        </row>
        <row r="7510">
          <cell r="C7510" t="str">
            <v>Buff-bellied Warbler</v>
          </cell>
          <cell r="D7510" t="str">
            <v>Phyllolais pulchella</v>
          </cell>
          <cell r="E7510" t="str">
            <v>(Cretzschmar, 1827)</v>
          </cell>
          <cell r="F7510" t="str">
            <v>R</v>
          </cell>
          <cell r="G7510" t="str">
            <v>LC</v>
          </cell>
          <cell r="N7510" t="str">
            <v>Y</v>
          </cell>
          <cell r="Q7510" t="str">
            <v>Y</v>
          </cell>
        </row>
        <row r="7511">
          <cell r="D7511" t="str">
            <v>Apalis pulchra</v>
          </cell>
          <cell r="E7511" t="str">
            <v>Sharpe, 1891</v>
          </cell>
          <cell r="F7511" t="str">
            <v>NR</v>
          </cell>
          <cell r="G7511" t="str">
            <v>NR</v>
          </cell>
          <cell r="N7511" t="str">
            <v>Y</v>
          </cell>
          <cell r="X7511" t="str">
            <v>Apalis pulchra and A. ruwenzorii (Sibley and Monroe 1990, 1993) are retained as separate species contra Dowsett and Forbes-Watson (1993) who include ruwenzorii as a subspecies of pulchra. Both taxa are transferred into the genus Oreolais following Nguembock et al. (2008).</v>
          </cell>
        </row>
        <row r="7512">
          <cell r="D7512" t="str">
            <v>Apalis thoracica</v>
          </cell>
          <cell r="E7512" t="str">
            <v>(Shaw, 1811)</v>
          </cell>
          <cell r="F7512" t="str">
            <v>NR</v>
          </cell>
          <cell r="G7512" t="str">
            <v>NR</v>
          </cell>
          <cell r="N7512" t="str">
            <v>Y</v>
          </cell>
          <cell r="Q7512" t="str">
            <v>Y</v>
          </cell>
          <cell r="X7512" t="str">
            <v>Apalis thoracica (Sibley and Monroe 1990, 1993) has been split into A. thoracica, A. fuscigularis, A. lynesi and A. flavigularis following Collar et al. (1994). A. t. fuscigularis (1) does not respond to tape playback of nearest neighbours; and further differs from them in having (2) an all-dark throat with brown chin (3) underparts with virtually no yellow or buffy tinge (appearing stone-white); (4) slightly darker brownish head than majority of others; (5) darkest back. Also differs from nominate in (1-5) and in having lores to lower cheek brown not black. Compared to morphologically closest race youngi (Ufipa) differs in having (1) white throat; (2) very slightly yellowish-washed lower flanks and rump; (3) paler lores; (4) underparts clearer white; (5) darker tail; (6) pale tips to T3. No information on vocal differences. A. t. lynesi differs from nearest geographical neighbour flavigularis in its: grey head and cheeks; black chin to breast, extending beyond normal thoracica breast-line area; sexual dimorphism in different features (throat/breast pattern in lynesi, crown pattern in flavigularis); greatly reduced white in tail. Compared to nominate it also has a stronger greenish back and yellow not white lower underparts. Compared to morphologically closest race (uluguru): (1) top of head and ear-coverts are grey vs brown &amp; paler brown in uluguru; (2) lores concolorous with throat, whereas in uluguru concolorous with crown; (3) black chin to breast, extending below position of bar in uluguru; (4) more white in tail; and (5) sexual dimorphism. A. t. flavigularis differs from neighbouring races in its: (1) blackish head and sides of face vs silvery-brown, and former extending onto upper mantle; (2) mantle greenish-olive yellow vs grey-tinged olive; (3) underparts consistently strong yellow vs white shading to yellowish; (4) broad vs narrow breast-band; (5) sexual dimorphism; (6) female vocally different.</v>
          </cell>
        </row>
        <row r="7513">
          <cell r="C7513" t="str">
            <v>Bar-throated Apalis</v>
          </cell>
          <cell r="D7513" t="str">
            <v>Apalis thoracica</v>
          </cell>
          <cell r="E7513" t="str">
            <v>(Shaw, 1811)</v>
          </cell>
          <cell r="F7513" t="str">
            <v>R</v>
          </cell>
          <cell r="G7513" t="str">
            <v>LC</v>
          </cell>
          <cell r="T7513" t="str">
            <v>Y</v>
          </cell>
          <cell r="U7513" t="str">
            <v>Collar et al. (1994)</v>
          </cell>
          <cell r="X7513" t="str">
            <v>Apalis thoracica (Sibley and Monroe 1990, 1993) has been split into A. thoracica, A. fuscigularis, A. lynesi and A. flavigularis following Collar et al. (1994). A. t. fuscigularis (1) does not respond to tape playback of nearest neighbours; and further differs from them in having (2) an all-dark throat with brown chin (3) underparts with virtually no yellow or buffy tinge (appearing stone-white); (4) slightly darker brownish head than majority of others; (5) darkest back. Also differs from nominate in (1-5) and in having lores to lower cheek brown not black. Compared to morphologically closest race youngi (Ufipa) differs in having (1) white throat; (2) very slightly yellowish-washed lower flanks and rump; (3) paler lores; (4) underparts clearer white; (5) darker tail; (6) pale tips to T3. No information on vocal differences. A. t. lynesi differs from nearest geographical neighbour flavigularis in its: grey head and cheeks; black chin to breast, extending beyond normal thoracica breast-line area; sexual dimorphism in different features (throat/breast pattern in lynesi, crown pattern in flavigularis); greatly reduced white in tail. Compared to nominate it also has a stronger greenish back and yellow not white lower underparts. Compared to morphologically closest race (uluguru): (1) top of head and ear-coverts are grey vs brown &amp; paler brown in uluguru; (2) lores concolorous with throat, whereas in uluguru concolorous with crown; (3) black chin to breast, extending below position of bar in uluguru; (4) more white in tail; and (5) sexual dimorphism. A. t. flavigularis differs from neighbouring races in its: (1) blackish head and sides of face vs silvery-brown, and former extending onto upper mantle; (2) mantle greenish-olive yellow vs grey-tinged olive; (3) underparts consistently strong yellow vs white shading to yellowish; (4) broad vs narrow breast-band; (5) sexual dimorphism; (6) female vocally different.</v>
          </cell>
        </row>
        <row r="7514">
          <cell r="C7514" t="str">
            <v>Taita Apalis</v>
          </cell>
          <cell r="D7514" t="str">
            <v>Apalis fuscigularis</v>
          </cell>
          <cell r="E7514" t="str">
            <v>Moreau, 1938</v>
          </cell>
          <cell r="F7514" t="str">
            <v>R</v>
          </cell>
          <cell r="G7514" t="str">
            <v>CR</v>
          </cell>
          <cell r="T7514" t="str">
            <v>Y</v>
          </cell>
          <cell r="U7514" t="str">
            <v>Collar et al. (1994)</v>
          </cell>
          <cell r="X7514" t="str">
            <v>Apalis thoracica (Sibley and Monroe 1990, 1993) has been split into A. thoracica, A. fuscigularis, A. lynesi and A. flavigularis following Collar et al. (1994). A. t. fuscigularis (1) does not respond to tape playback of nearest neighbours; and further differs from them in having (2) an all-dark throat with brown chin (3) underparts with virtually no yellow or buffy tinge (appearing stone-white); (4) slightly darker brownish head than majority of others; (5) darkest back. Also differs from nominate in (1-5) and in having lores to lower cheek brown not black. Compared to morphologically closest race youngi (Ufipa) differs in having (1) white throat; (2) very slightly yellowish-washed lower flanks and rump; (3) paler lores; (4) underparts clearer white; (5) darker tail; (6) pale tips to T3. No information on vocal differences.</v>
          </cell>
        </row>
        <row r="7515">
          <cell r="C7515" t="str">
            <v>Yellow-throated Apalis</v>
          </cell>
          <cell r="D7515" t="str">
            <v>Apalis flavigularis</v>
          </cell>
          <cell r="E7515" t="str">
            <v>Shelley, 1893</v>
          </cell>
          <cell r="F7515" t="str">
            <v>R</v>
          </cell>
          <cell r="G7515" t="str">
            <v>EN</v>
          </cell>
          <cell r="T7515" t="str">
            <v>Y</v>
          </cell>
          <cell r="U7515" t="str">
            <v>Collar et al. (1994)</v>
          </cell>
          <cell r="X7515" t="str">
            <v>Apalis thoracica (Sibley and Monroe 1990, 1993) has been split into A. thoracica, A. fuscigularis, A. lynesi and A. flavigularis following Collar et al. (1994). A. t. flavigularis differs from neighbouring races in its: (1) blackish head and sides of face vs silvery-brown, and former extending onto upper mantle; (2) mantle greenish-olive yellow vs grey-tinged olive; (3) underparts consistently strong yellow vs white shading to yellowish; (4) broad vs narrow breast-band; (5) sexual dimorphism; (6) female vocally different.</v>
          </cell>
        </row>
        <row r="7516">
          <cell r="C7516" t="str">
            <v>Namuli Apalis</v>
          </cell>
          <cell r="D7516" t="str">
            <v>Apalis lynesi</v>
          </cell>
          <cell r="E7516" t="str">
            <v>Vincent, 1933</v>
          </cell>
          <cell r="F7516" t="str">
            <v>R</v>
          </cell>
          <cell r="G7516" t="str">
            <v>NT</v>
          </cell>
          <cell r="T7516" t="str">
            <v>Y</v>
          </cell>
          <cell r="U7516" t="str">
            <v>Collar et al. (1994)</v>
          </cell>
          <cell r="X7516" t="str">
            <v>Apalis thoracica (Sibley and Monroe 1990, 1993) has been split into A. thoracica, A. fuscigularis, A. lynesi and A. flavigularis following Collar et al. (1994). A. t. lynesi differs from nearest geographical neighbour flavigularis in its: grey head and cheeks; black chin to breast, extending beyond normal thoracica breast-line area; sexual dimorphism in different features (throat/breast pattern in lynesi, crown pattern in flavigularis); greatly reduced white in tail. Compared to nominate it also has a stronger greenish back and yellow not white lower underparts. Compared to morphologically closest race (uluguru): (1) top of head and ear-coverts are grey vs brown and paler brown in uluguru; (2) lores concolorous with throat, whereas in uluguru concolorous with crown; (3) black chin to breast, extending below position of bar in uluguru; (4) more white in tail; and (5) sexual dimorphism.</v>
          </cell>
        </row>
        <row r="7517">
          <cell r="C7517" t="str">
            <v>Black-capped Apalis</v>
          </cell>
          <cell r="D7517" t="str">
            <v>Apalis nigriceps</v>
          </cell>
          <cell r="E7517" t="str">
            <v>(Shelley, 1873)</v>
          </cell>
          <cell r="F7517" t="str">
            <v>R</v>
          </cell>
          <cell r="G7517" t="str">
            <v>LC</v>
          </cell>
          <cell r="N7517" t="str">
            <v>Y</v>
          </cell>
          <cell r="Q7517" t="str">
            <v>Y</v>
          </cell>
        </row>
        <row r="7518">
          <cell r="C7518" t="str">
            <v>Black-throated Apalis</v>
          </cell>
          <cell r="D7518" t="str">
            <v>Apalis jacksoni</v>
          </cell>
          <cell r="E7518" t="str">
            <v>Sharpe, 1891</v>
          </cell>
          <cell r="F7518" t="str">
            <v>R</v>
          </cell>
          <cell r="G7518" t="str">
            <v>LC</v>
          </cell>
          <cell r="N7518" t="str">
            <v>Y</v>
          </cell>
          <cell r="Q7518" t="str">
            <v>Y</v>
          </cell>
        </row>
        <row r="7519">
          <cell r="C7519" t="str">
            <v>White-winged Apalis</v>
          </cell>
          <cell r="D7519" t="str">
            <v>Apalis chariessa</v>
          </cell>
          <cell r="E7519" t="str">
            <v>Reichenow, 1879</v>
          </cell>
          <cell r="F7519" t="str">
            <v>R</v>
          </cell>
          <cell r="G7519" t="str">
            <v>VU</v>
          </cell>
          <cell r="N7519" t="str">
            <v>Y</v>
          </cell>
          <cell r="Q7519" t="str">
            <v>Y</v>
          </cell>
        </row>
        <row r="7520">
          <cell r="C7520" t="str">
            <v>Masked Apalis</v>
          </cell>
          <cell r="D7520" t="str">
            <v>Apalis binotata</v>
          </cell>
          <cell r="E7520" t="str">
            <v>Reichenow, 1895</v>
          </cell>
          <cell r="F7520" t="str">
            <v>R</v>
          </cell>
          <cell r="G7520" t="str">
            <v>LC</v>
          </cell>
          <cell r="N7520" t="str">
            <v>Y</v>
          </cell>
          <cell r="Q7520" t="str">
            <v>Y</v>
          </cell>
          <cell r="W7520" t="str">
            <v>Lowland Masked Apalis (15)</v>
          </cell>
        </row>
        <row r="7521">
          <cell r="C7521" t="str">
            <v>Black-faced Apalis</v>
          </cell>
          <cell r="D7521" t="str">
            <v>Apalis personata</v>
          </cell>
          <cell r="E7521" t="str">
            <v>Sharpe, 1902</v>
          </cell>
          <cell r="F7521" t="str">
            <v>R</v>
          </cell>
          <cell r="G7521" t="str">
            <v>LC</v>
          </cell>
          <cell r="N7521" t="str">
            <v>Y</v>
          </cell>
          <cell r="Q7521" t="str">
            <v>Y</v>
          </cell>
          <cell r="W7521" t="str">
            <v>Mountain Masked Apalis (7); Mountain Masked Apalis (15)</v>
          </cell>
        </row>
        <row r="7522">
          <cell r="D7522" t="str">
            <v>Apalis viridiceps</v>
          </cell>
          <cell r="E7522" t="str">
            <v>Hawker, 1898</v>
          </cell>
          <cell r="F7522" t="str">
            <v>NR</v>
          </cell>
          <cell r="G7522" t="str">
            <v>NR</v>
          </cell>
          <cell r="Q7522" t="str">
            <v>Y</v>
          </cell>
          <cell r="X7522" t="str">
            <v>Apalis flavida and A. viridiceps (Sibley and Monroe 1990, 1993) have been lumped into A. flavida following Dowsett and Forbes-Watson (1993).</v>
          </cell>
        </row>
        <row r="7523">
          <cell r="D7523" t="str">
            <v>Apalis flavida</v>
          </cell>
          <cell r="E7523" t="str">
            <v>(Strickland, 1852)</v>
          </cell>
          <cell r="F7523" t="str">
            <v>NR</v>
          </cell>
          <cell r="G7523" t="str">
            <v>NR</v>
          </cell>
          <cell r="Q7523" t="str">
            <v>Y</v>
          </cell>
          <cell r="X7523" t="str">
            <v>Apalis flavida and A. viridiceps (Sibley and Monroe 1990, 1993) have been lumped into A. flavida following Dowsett and Forbes-Watson (1993).</v>
          </cell>
        </row>
        <row r="7524">
          <cell r="C7524" t="str">
            <v>Yellow-breasted Apalis</v>
          </cell>
          <cell r="D7524" t="str">
            <v>Apalis flavida</v>
          </cell>
          <cell r="E7524" t="str">
            <v>(Strickland, 1852)</v>
          </cell>
          <cell r="F7524" t="str">
            <v>R</v>
          </cell>
          <cell r="G7524" t="str">
            <v>LC</v>
          </cell>
          <cell r="N7524" t="str">
            <v>Y</v>
          </cell>
          <cell r="X7524" t="str">
            <v>Apalis flavida and A. viridiceps (Sibley and Monroe 1990, 1993) have been lumped into A. flavida following Dowsett and Forbes-Watson (1993).</v>
          </cell>
        </row>
        <row r="7525">
          <cell r="C7525" t="str">
            <v>Rudd's Apalis</v>
          </cell>
          <cell r="D7525" t="str">
            <v>Apalis ruddi</v>
          </cell>
          <cell r="E7525" t="str">
            <v>Grant, 1908</v>
          </cell>
          <cell r="F7525" t="str">
            <v>R</v>
          </cell>
          <cell r="G7525" t="str">
            <v>LC</v>
          </cell>
          <cell r="N7525" t="str">
            <v>Y</v>
          </cell>
          <cell r="Q7525" t="str">
            <v>Y</v>
          </cell>
        </row>
        <row r="7526">
          <cell r="C7526" t="str">
            <v>Sharpe's Apalis</v>
          </cell>
          <cell r="D7526" t="str">
            <v>Apalis sharpii</v>
          </cell>
          <cell r="E7526" t="str">
            <v>Shelley, 1884</v>
          </cell>
          <cell r="F7526" t="str">
            <v>R</v>
          </cell>
          <cell r="G7526" t="str">
            <v>LC</v>
          </cell>
          <cell r="N7526" t="str">
            <v>Y</v>
          </cell>
          <cell r="Q7526" t="str">
            <v>Y</v>
          </cell>
        </row>
        <row r="7527">
          <cell r="C7527" t="str">
            <v>Buff-throated Apalis</v>
          </cell>
          <cell r="D7527" t="str">
            <v>Apalis rufogularis</v>
          </cell>
          <cell r="E7527" t="str">
            <v>(Fraser, 1843)</v>
          </cell>
          <cell r="F7527" t="str">
            <v>R</v>
          </cell>
          <cell r="G7527" t="str">
            <v>LC</v>
          </cell>
          <cell r="Q7527" t="str">
            <v>Y</v>
          </cell>
          <cell r="X7527" t="str">
            <v>Apalis rufogularis and A. argentea (Sibley and Monroe 1990, 1993) are retained as separate species contra Dowsett and Forbes-Watson (1993) who include argentea as a subspecies of A. rufogularis.</v>
          </cell>
        </row>
        <row r="7528">
          <cell r="D7528" t="str">
            <v>Apalis rufogularis</v>
          </cell>
          <cell r="E7528" t="str">
            <v>(Fraser, 1843)</v>
          </cell>
          <cell r="F7528" t="str">
            <v>NR</v>
          </cell>
          <cell r="G7528" t="str">
            <v>NR</v>
          </cell>
          <cell r="N7528" t="str">
            <v>Y</v>
          </cell>
          <cell r="X7528" t="str">
            <v>Apalis rufogularis and A. argentea (Sibley and Monroe 1990, 1993) are retained as separate species contra Dowsett and Forbes-Watson (1993) who include argentea as a subspecies of A. rufogularis.</v>
          </cell>
        </row>
        <row r="7529">
          <cell r="C7529" t="str">
            <v>Kungwe Apalis</v>
          </cell>
          <cell r="D7529" t="str">
            <v>Apalis argentea</v>
          </cell>
          <cell r="E7529" t="str">
            <v>Moreau, 1941</v>
          </cell>
          <cell r="F7529" t="str">
            <v>R</v>
          </cell>
          <cell r="G7529" t="str">
            <v>EN</v>
          </cell>
          <cell r="Q7529" t="str">
            <v>Y</v>
          </cell>
          <cell r="X7529" t="str">
            <v>Apalis rufogularis and A. argentea (Sibley and Monroe 1990, 1993) are retained as separate species contra Dowsett and Forbes-Watson (1993) who include argentea as a subspecies of A. rufogularis.</v>
          </cell>
        </row>
        <row r="7530">
          <cell r="C7530" t="str">
            <v>Bamenda Apalis</v>
          </cell>
          <cell r="D7530" t="str">
            <v>Apalis bamendae</v>
          </cell>
          <cell r="E7530" t="str">
            <v>Bannerman, 1922</v>
          </cell>
          <cell r="F7530" t="str">
            <v>R</v>
          </cell>
          <cell r="G7530" t="str">
            <v>LC</v>
          </cell>
          <cell r="N7530" t="str">
            <v>Y</v>
          </cell>
          <cell r="Q7530" t="str">
            <v>Y</v>
          </cell>
        </row>
        <row r="7531">
          <cell r="C7531" t="str">
            <v>Gosling's Apalis</v>
          </cell>
          <cell r="D7531" t="str">
            <v>Apalis goslingi</v>
          </cell>
          <cell r="E7531" t="str">
            <v>Alexander, 1908</v>
          </cell>
          <cell r="F7531" t="str">
            <v>R</v>
          </cell>
          <cell r="G7531" t="str">
            <v>LC</v>
          </cell>
          <cell r="N7531" t="str">
            <v>Y</v>
          </cell>
          <cell r="Q7531" t="str">
            <v>Y</v>
          </cell>
        </row>
        <row r="7532">
          <cell r="D7532" t="str">
            <v>Apalis porphyrolaema</v>
          </cell>
          <cell r="E7532" t="str">
            <v>Reichenow &amp; Neumann, 1895</v>
          </cell>
          <cell r="F7532" t="str">
            <v>NR</v>
          </cell>
          <cell r="G7532" t="str">
            <v>NR</v>
          </cell>
          <cell r="Q7532" t="str">
            <v>Y</v>
          </cell>
          <cell r="X7532" t="str">
            <v>Apalis porphyrolaema and A. kaboboensis (Sibley and Monroe 1990, 1993), previously retained as separate species, are now lumped into A. porphyrolaema following Dowsett and Forbes-Watson (1993) and a review by the BirdLife Taxonomic Working Group, given that the sole certain distinction is A. kaboboensis' all-dark throat (no evidence of a different eye colour, as illustrated in Sinclair and Ryan [2003]).</v>
          </cell>
        </row>
        <row r="7533">
          <cell r="C7533" t="str">
            <v>Chestnut-throated Apalis</v>
          </cell>
          <cell r="D7533" t="str">
            <v>Apalis porphyrolaema</v>
          </cell>
          <cell r="E7533" t="str">
            <v>Reichenow &amp; Neumann, 1895</v>
          </cell>
          <cell r="F7533" t="str">
            <v>R</v>
          </cell>
          <cell r="G7533" t="str">
            <v>LC</v>
          </cell>
          <cell r="N7533" t="str">
            <v>Y</v>
          </cell>
          <cell r="X7533" t="str">
            <v>Apalis porphyrolaema and A. kaboboensis (Sibley and Monroe 1990, 1993), previously retained as separate species, are now lumped into A. porphyrolaema following Dowsett and Forbes-Watson (1993) and a review by the BirdLife Taxonomic Working Group, given that the sole certain distinction is A. kaboboensis' all-dark throat (no evidence of a different eye colour, as illustrated in Sinclair and Ryan [2003]).</v>
          </cell>
        </row>
        <row r="7534">
          <cell r="D7534" t="str">
            <v>Apalis kaboboensis</v>
          </cell>
          <cell r="E7534" t="str">
            <v>Prigogine, 1955</v>
          </cell>
          <cell r="F7534" t="str">
            <v>NR</v>
          </cell>
          <cell r="G7534" t="str">
            <v>NR</v>
          </cell>
          <cell r="Q7534" t="str">
            <v>Y</v>
          </cell>
          <cell r="X7534" t="str">
            <v>Apalis porphyrolaema and A. kaboboensis (Sibley and Monroe 1990, 1993), previously retained as separate species, are now lumped into A. porphyrolaema following Dowsett and Forbes-Watson (1993) and a review by the BirdLife Taxonomic Working Group, given that the sole certain distinction is A. kaboboensis' all-dark throat (no evidence of a different eye colour, as illustrated in Sinclair and Ryan [2003]).</v>
          </cell>
        </row>
        <row r="7535">
          <cell r="C7535" t="str">
            <v>Chapin's Apalis</v>
          </cell>
          <cell r="D7535" t="str">
            <v>Apalis chapini</v>
          </cell>
          <cell r="E7535" t="str">
            <v>Friedmann, 1928</v>
          </cell>
          <cell r="F7535" t="str">
            <v>R</v>
          </cell>
          <cell r="G7535" t="str">
            <v>LC</v>
          </cell>
          <cell r="N7535" t="str">
            <v>Y</v>
          </cell>
          <cell r="Q7535" t="str">
            <v>Y</v>
          </cell>
          <cell r="W7535" t="str">
            <v>Chestnut-headed Apalis (7)</v>
          </cell>
        </row>
        <row r="7536">
          <cell r="C7536" t="str">
            <v>Black-headed Apalis</v>
          </cell>
          <cell r="D7536" t="str">
            <v>Apalis melanocephala</v>
          </cell>
          <cell r="E7536" t="str">
            <v>(Fischer &amp; Reichenow, 1884)</v>
          </cell>
          <cell r="F7536" t="str">
            <v>R</v>
          </cell>
          <cell r="G7536" t="str">
            <v>LC</v>
          </cell>
          <cell r="N7536" t="str">
            <v>Y</v>
          </cell>
          <cell r="Q7536" t="str">
            <v>Y</v>
          </cell>
        </row>
        <row r="7537">
          <cell r="C7537" t="str">
            <v>Chirinda Apalis</v>
          </cell>
          <cell r="D7537" t="str">
            <v>Apalis chirindensis</v>
          </cell>
          <cell r="E7537" t="str">
            <v>Shelley, 1906</v>
          </cell>
          <cell r="F7537" t="str">
            <v>R</v>
          </cell>
          <cell r="G7537" t="str">
            <v>LC</v>
          </cell>
          <cell r="N7537" t="str">
            <v>Y</v>
          </cell>
          <cell r="Q7537" t="str">
            <v>Y</v>
          </cell>
        </row>
        <row r="7538">
          <cell r="D7538" t="str">
            <v>Apalis alticola</v>
          </cell>
          <cell r="E7538" t="str">
            <v>(Shelley, 1899)</v>
          </cell>
          <cell r="F7538" t="str">
            <v>NR</v>
          </cell>
          <cell r="G7538" t="str">
            <v>NR</v>
          </cell>
          <cell r="Q7538" t="str">
            <v>Y</v>
          </cell>
          <cell r="X7538" t="str">
            <v>Apalis cinerea and A. alticola (Sibley and Monroe 1990, 1993) have been lumped into A. cinerea following Dowsett and Forbes-Watson (1993).</v>
          </cell>
        </row>
        <row r="7539">
          <cell r="D7539" t="str">
            <v>Apalis cinerea</v>
          </cell>
          <cell r="E7539" t="str">
            <v>(Sharpe, 1891)</v>
          </cell>
          <cell r="F7539" t="str">
            <v>NR</v>
          </cell>
          <cell r="G7539" t="str">
            <v>NR</v>
          </cell>
          <cell r="Q7539" t="str">
            <v>Y</v>
          </cell>
          <cell r="X7539" t="str">
            <v>Apalis cinerea and A. alticola (Sibley and Monroe 1990, 1993) have been lumped into A. cinerea following Dowsett and Forbes-Watson (1993).</v>
          </cell>
        </row>
        <row r="7540">
          <cell r="C7540" t="str">
            <v>Grey Apalis</v>
          </cell>
          <cell r="D7540" t="str">
            <v>Apalis cinerea</v>
          </cell>
          <cell r="E7540" t="str">
            <v>(Sharpe, 1891)</v>
          </cell>
          <cell r="F7540" t="str">
            <v>R</v>
          </cell>
          <cell r="G7540" t="str">
            <v>LC</v>
          </cell>
          <cell r="N7540" t="str">
            <v>Y</v>
          </cell>
          <cell r="X7540" t="str">
            <v>Apalis cinerea and A. alticola (Sibley and Monroe 1990, 1993) have been lumped into A. cinerea following Dowsett and Forbes-Watson (1993).</v>
          </cell>
        </row>
        <row r="7541">
          <cell r="C7541" t="str">
            <v>Karamoja Apalis</v>
          </cell>
          <cell r="D7541" t="str">
            <v>Apalis karamojae</v>
          </cell>
          <cell r="E7541" t="str">
            <v>(van Someren, 1921)</v>
          </cell>
          <cell r="F7541" t="str">
            <v>R</v>
          </cell>
          <cell r="G7541" t="str">
            <v>VU</v>
          </cell>
          <cell r="N7541" t="str">
            <v>Y</v>
          </cell>
          <cell r="Q7541" t="str">
            <v>Y</v>
          </cell>
        </row>
        <row r="7542">
          <cell r="C7542" t="str">
            <v>Black-collared Apalis</v>
          </cell>
          <cell r="D7542" t="str">
            <v>Oreolais pulchra</v>
          </cell>
          <cell r="E7542" t="str">
            <v>(Sharpe, 1891)</v>
          </cell>
          <cell r="F7542" t="str">
            <v>R</v>
          </cell>
          <cell r="G7542" t="str">
            <v>LC</v>
          </cell>
          <cell r="Q7542" t="str">
            <v>Y</v>
          </cell>
          <cell r="X7542" t="str">
            <v>Apalis pulchra and A. ruwenzorii (Sibley and Monroe 1990, 1993) are retained as separate species contra Dowsett and Forbes-Watson (1993) who include ruwenzorii as a subspecies of pulchra. Both taxa are transferred into the genus Oreolais following Nguembock et al. (2008).</v>
          </cell>
        </row>
        <row r="7543">
          <cell r="C7543" t="str">
            <v>Collared Apalis</v>
          </cell>
          <cell r="D7543" t="str">
            <v>Oreolais ruwenzorii</v>
          </cell>
          <cell r="E7543" t="str">
            <v>Jackson, 1904</v>
          </cell>
          <cell r="F7543" t="str">
            <v>R</v>
          </cell>
          <cell r="G7543" t="str">
            <v>LC</v>
          </cell>
          <cell r="Q7543" t="str">
            <v>Y</v>
          </cell>
          <cell r="W7543" t="str">
            <v>Ruwenzori Apalis (15)</v>
          </cell>
          <cell r="X7543" t="str">
            <v>Apalis pulchra and A. ruwenzorii (Sibley and Monroe 1990, 1993) are retained as separate species contra Dowsett and Forbes-Watson (1993) who include ruwenzorii as a subspecies of pulchra. Both taxa are transferred into the genus Oreolais following Nguembock et al. (2008).</v>
          </cell>
        </row>
        <row r="7544">
          <cell r="C7544" t="str">
            <v>Oriole Warbler</v>
          </cell>
          <cell r="D7544" t="str">
            <v>Hypergerus atriceps</v>
          </cell>
          <cell r="E7544" t="str">
            <v>(Lesson, 1831)</v>
          </cell>
          <cell r="F7544" t="str">
            <v>R</v>
          </cell>
          <cell r="G7544" t="str">
            <v>LC</v>
          </cell>
          <cell r="N7544" t="str">
            <v>Y</v>
          </cell>
          <cell r="Q7544" t="str">
            <v>Y</v>
          </cell>
          <cell r="W7544" t="str">
            <v>Oriole-Warbler (7)</v>
          </cell>
        </row>
        <row r="7545">
          <cell r="C7545" t="str">
            <v>Grey-capped Warbler</v>
          </cell>
          <cell r="D7545" t="str">
            <v>Eminia lepida</v>
          </cell>
          <cell r="E7545" t="str">
            <v>Hartlaub, 1881</v>
          </cell>
          <cell r="F7545" t="str">
            <v>R</v>
          </cell>
          <cell r="G7545" t="str">
            <v>LC</v>
          </cell>
          <cell r="N7545" t="str">
            <v>Y</v>
          </cell>
          <cell r="Q7545" t="str">
            <v>Y</v>
          </cell>
        </row>
        <row r="7546">
          <cell r="D7546" t="str">
            <v>Camaroptera brevicaudata</v>
          </cell>
          <cell r="E7546" t="str">
            <v>(Cretzschmar, 1827)</v>
          </cell>
          <cell r="F7546" t="str">
            <v>NR</v>
          </cell>
          <cell r="G7546" t="str">
            <v>NR</v>
          </cell>
          <cell r="Q7546" t="str">
            <v>Y</v>
          </cell>
          <cell r="X7546" t="str">
            <v>Camaroptera brevicaudata, C. harterti and C. brachyura (Sibley and Monroe 1990, 1993) have been lumped into C. brachyura following Dowsett and Forbes-Watson (1993).</v>
          </cell>
        </row>
        <row r="7547">
          <cell r="D7547" t="str">
            <v>Camaroptera harterti</v>
          </cell>
          <cell r="E7547" t="str">
            <v>Zedlitz, 1911</v>
          </cell>
          <cell r="F7547" t="str">
            <v>NR</v>
          </cell>
          <cell r="G7547" t="str">
            <v>NR</v>
          </cell>
          <cell r="Q7547" t="str">
            <v>Y</v>
          </cell>
          <cell r="X7547" t="str">
            <v>Camaroptera brevicaudata, C. harterti and C. brachyura (Sibley and Monroe 1990, 1993) have been lumped into C. brachyura following Dowsett and Forbes-Watson (1993).</v>
          </cell>
        </row>
        <row r="7548">
          <cell r="D7548" t="str">
            <v>Camaroptera brachyura</v>
          </cell>
          <cell r="E7548" t="str">
            <v>(Vieillot, 1820)</v>
          </cell>
          <cell r="F7548" t="str">
            <v>NR</v>
          </cell>
          <cell r="G7548" t="str">
            <v>NR</v>
          </cell>
          <cell r="Q7548" t="str">
            <v>Y</v>
          </cell>
          <cell r="X7548" t="str">
            <v>Camaroptera brevicaudata, C. harterti and C. brachyura (Sibley and Monroe 1990, 1993) have been lumped into C. brachyura following Dowsett and Forbes-Watson (1993).</v>
          </cell>
        </row>
        <row r="7549">
          <cell r="C7549" t="str">
            <v>Green-backed Camaroptera</v>
          </cell>
          <cell r="D7549" t="str">
            <v>Camaroptera brachyura</v>
          </cell>
          <cell r="E7549" t="str">
            <v>(Vieillot, 1820)</v>
          </cell>
          <cell r="F7549" t="str">
            <v>R</v>
          </cell>
          <cell r="G7549" t="str">
            <v>LC</v>
          </cell>
          <cell r="N7549" t="str">
            <v>Y</v>
          </cell>
          <cell r="W7549" t="str">
            <v>Bleating Bush Warbler (7)</v>
          </cell>
          <cell r="X7549" t="str">
            <v>Camaroptera brevicaudata, C. harterti and C. brachyura (Sibley and Monroe 1990, 1993) have been lumped into C. brachyura following Dowsett and Forbes-Watson (1993).</v>
          </cell>
        </row>
        <row r="7550">
          <cell r="C7550" t="str">
            <v>Yellow-browed Camaroptera</v>
          </cell>
          <cell r="D7550" t="str">
            <v>Camaroptera superciliaris</v>
          </cell>
          <cell r="E7550" t="str">
            <v>(Fraser, 1843)</v>
          </cell>
          <cell r="F7550" t="str">
            <v>R</v>
          </cell>
          <cell r="G7550" t="str">
            <v>LC</v>
          </cell>
          <cell r="N7550" t="str">
            <v>Y</v>
          </cell>
          <cell r="Q7550" t="str">
            <v>Y</v>
          </cell>
        </row>
        <row r="7551">
          <cell r="C7551" t="str">
            <v>Olive-green Camaroptera</v>
          </cell>
          <cell r="D7551" t="str">
            <v>Camaroptera chloronota</v>
          </cell>
          <cell r="E7551" t="str">
            <v>Reichenow, 1895</v>
          </cell>
          <cell r="F7551" t="str">
            <v>R</v>
          </cell>
          <cell r="G7551" t="str">
            <v>LC</v>
          </cell>
          <cell r="N7551" t="str">
            <v>Y</v>
          </cell>
          <cell r="Q7551" t="str">
            <v>Y</v>
          </cell>
        </row>
        <row r="7552">
          <cell r="C7552" t="str">
            <v>Grey Wren-warbler</v>
          </cell>
          <cell r="D7552" t="str">
            <v>Camaroptera simplex</v>
          </cell>
          <cell r="E7552" t="str">
            <v>(Cabanis, 1878)</v>
          </cell>
          <cell r="F7552" t="str">
            <v>R</v>
          </cell>
          <cell r="G7552" t="str">
            <v>LC</v>
          </cell>
          <cell r="N7552" t="str">
            <v>Y</v>
          </cell>
          <cell r="W7552" t="str">
            <v>Grey Wren Warbler (7)</v>
          </cell>
          <cell r="X7552" t="str">
            <v xml:space="preserve">Calamonastes simplex (Sibley and Monroe 1990, 1993) has been split into simplex and undosa and both placed in the genus Camaroptera following Dowsett and Forbes-Watson (1993). Calamonastes stierlingi (Sibley and Monroe 1990, 1993) is treated as a subspecies of Camaroptera undosa, also following Dowsett and Forbes-Watson (1993). </v>
          </cell>
        </row>
        <row r="7553">
          <cell r="C7553" t="str">
            <v>Miombo Wren-warbler</v>
          </cell>
          <cell r="D7553" t="str">
            <v>Camaroptera undosa</v>
          </cell>
          <cell r="E7553" t="str">
            <v>(Reichenow, 1882)</v>
          </cell>
          <cell r="F7553" t="str">
            <v>R</v>
          </cell>
          <cell r="G7553" t="str">
            <v>LC</v>
          </cell>
          <cell r="N7553" t="str">
            <v>Y</v>
          </cell>
          <cell r="W7553" t="str">
            <v>Miombo Barred Warbler (7)</v>
          </cell>
          <cell r="X7553" t="str">
            <v xml:space="preserve">Calamonastes simplex (Sibley and Monroe 1990, 1993) has been split into simplex and undosa and both placed in the genus Camaroptera following Dowsett and Forbes-Watson (1993). Calamonastes stierlingi (Sibley and Monroe 1990, 1993) is treated as a subspecies of Camaroptera undosa, also following Dowsett and Forbes-Watson (1993). </v>
          </cell>
        </row>
        <row r="7554">
          <cell r="C7554" t="str">
            <v>Barred Wren-warbler</v>
          </cell>
          <cell r="D7554" t="str">
            <v>Camaroptera fasciolata</v>
          </cell>
          <cell r="E7554" t="str">
            <v>(Smith, 1847)</v>
          </cell>
          <cell r="F7554" t="str">
            <v>R</v>
          </cell>
          <cell r="G7554" t="str">
            <v>LC</v>
          </cell>
          <cell r="N7554" t="str">
            <v>Y</v>
          </cell>
          <cell r="Q7554" t="str">
            <v>Y</v>
          </cell>
          <cell r="V7554" t="str">
            <v>Calamonastes fasciolatus (10)</v>
          </cell>
          <cell r="W7554" t="str">
            <v>Southern Barred Warbler (7)</v>
          </cell>
        </row>
        <row r="7555">
          <cell r="D7555" t="str">
            <v>Calamonastes simplex</v>
          </cell>
          <cell r="E7555" t="str">
            <v>(Cabanis, 1878)</v>
          </cell>
          <cell r="F7555" t="str">
            <v>NR</v>
          </cell>
          <cell r="G7555" t="str">
            <v>NR</v>
          </cell>
          <cell r="Q7555" t="str">
            <v>Y</v>
          </cell>
          <cell r="X7555" t="str">
            <v xml:space="preserve">Calamonastes simplex (Sibley and Monroe 1990, 1993) has been split into simplex and undosa and both placed in the genus Camaroptera following Dowsett and Forbes-Watson (1993). Calamonastes stierlingi (Sibley and Monroe 1990, 1993) is treated as a subspecies of Camaroptera undosa, also following Dowsett and Forbes-Watson (1993). </v>
          </cell>
        </row>
        <row r="7556">
          <cell r="D7556" t="str">
            <v>Calamonastes stierlingi</v>
          </cell>
          <cell r="E7556" t="str">
            <v>Reichenow, 1901</v>
          </cell>
          <cell r="F7556" t="str">
            <v>NR</v>
          </cell>
          <cell r="G7556" t="str">
            <v>NR</v>
          </cell>
          <cell r="Q7556" t="str">
            <v>Y</v>
          </cell>
          <cell r="X7556" t="str">
            <v xml:space="preserve">Calamonastes simplex (Sibley and Monroe 1990, 1993) has been split into simplex and undosa and both placed in the genus Camaroptera following Dowsett and Forbes-Watson (1993). Calamonastes stierlingi (Sibley and Monroe 1990, 1993) is treated as a subspecies of Camaroptera undosa, also following Dowsett and Forbes-Watson (1993). </v>
          </cell>
        </row>
        <row r="7557">
          <cell r="C7557" t="str">
            <v>Kopje Warbler</v>
          </cell>
          <cell r="D7557" t="str">
            <v>Euryptila subcinnamomea</v>
          </cell>
          <cell r="E7557" t="str">
            <v>(Smith, 1847)</v>
          </cell>
          <cell r="F7557" t="str">
            <v>R</v>
          </cell>
          <cell r="G7557" t="str">
            <v>LC</v>
          </cell>
          <cell r="N7557" t="str">
            <v>Y</v>
          </cell>
          <cell r="Q7557" t="str">
            <v>Y</v>
          </cell>
          <cell r="W7557" t="str">
            <v>Cinnamon-breasted Warbler (7); Cinnamon-breasted Warbler (15)</v>
          </cell>
        </row>
        <row r="7558">
          <cell r="C7558" t="str">
            <v>Crested Finchbill</v>
          </cell>
          <cell r="D7558" t="str">
            <v>Spizixos canifrons</v>
          </cell>
          <cell r="E7558" t="str">
            <v>Blyth, 1845</v>
          </cell>
          <cell r="F7558" t="str">
            <v>R</v>
          </cell>
          <cell r="G7558" t="str">
            <v>LC</v>
          </cell>
          <cell r="Q7558" t="str">
            <v>Y</v>
          </cell>
        </row>
        <row r="7559">
          <cell r="C7559" t="str">
            <v>Collared Finchbill</v>
          </cell>
          <cell r="D7559" t="str">
            <v>Spizixos semitorques</v>
          </cell>
          <cell r="E7559" t="str">
            <v>Swinhoe, 1961</v>
          </cell>
          <cell r="F7559" t="str">
            <v>R</v>
          </cell>
          <cell r="G7559" t="str">
            <v>LC</v>
          </cell>
          <cell r="Q7559" t="str">
            <v>Y</v>
          </cell>
        </row>
        <row r="7560">
          <cell r="C7560" t="str">
            <v>Straw-headed Bulbul</v>
          </cell>
          <cell r="D7560" t="str">
            <v>Pycnonotus zeylanicus</v>
          </cell>
          <cell r="E7560" t="str">
            <v>(Gmelin, 1789)</v>
          </cell>
          <cell r="F7560" t="str">
            <v>R</v>
          </cell>
          <cell r="G7560" t="str">
            <v>VU</v>
          </cell>
          <cell r="Q7560" t="str">
            <v>Y</v>
          </cell>
        </row>
        <row r="7561">
          <cell r="C7561" t="str">
            <v>Striated Bulbul</v>
          </cell>
          <cell r="D7561" t="str">
            <v>Pycnonotus striatus</v>
          </cell>
          <cell r="E7561" t="str">
            <v>(Blyth, 1842)</v>
          </cell>
          <cell r="F7561" t="str">
            <v>R</v>
          </cell>
          <cell r="G7561" t="str">
            <v>LC</v>
          </cell>
          <cell r="Q7561" t="str">
            <v>Y</v>
          </cell>
        </row>
        <row r="7562">
          <cell r="C7562" t="str">
            <v>Cream-striped Bulbul</v>
          </cell>
          <cell r="D7562" t="str">
            <v>Pycnonotus leucogrammicus</v>
          </cell>
          <cell r="E7562" t="str">
            <v>(Müller, 1835)</v>
          </cell>
          <cell r="F7562" t="str">
            <v>R</v>
          </cell>
          <cell r="G7562" t="str">
            <v>LC</v>
          </cell>
          <cell r="Q7562" t="str">
            <v>Y</v>
          </cell>
        </row>
        <row r="7563">
          <cell r="C7563" t="str">
            <v>Spot-necked Bulbul</v>
          </cell>
          <cell r="D7563" t="str">
            <v>Pycnonotus tympanistrigus</v>
          </cell>
          <cell r="E7563" t="str">
            <v>(Müller, 1835)</v>
          </cell>
          <cell r="F7563" t="str">
            <v>R</v>
          </cell>
          <cell r="G7563" t="str">
            <v>NT</v>
          </cell>
          <cell r="Q7563" t="str">
            <v>Y</v>
          </cell>
        </row>
        <row r="7564">
          <cell r="C7564" t="str">
            <v>Black-and-white Bulbul</v>
          </cell>
          <cell r="D7564" t="str">
            <v>Pycnonotus melanoleucos</v>
          </cell>
          <cell r="E7564" t="str">
            <v>(Eyton, 1839)</v>
          </cell>
          <cell r="F7564" t="str">
            <v>R</v>
          </cell>
          <cell r="G7564" t="str">
            <v>NT</v>
          </cell>
          <cell r="Q7564" t="str">
            <v>Y</v>
          </cell>
        </row>
        <row r="7565">
          <cell r="C7565" t="str">
            <v>Grey-headed Bulbul</v>
          </cell>
          <cell r="D7565" t="str">
            <v>Pycnonotus priocephalus</v>
          </cell>
          <cell r="E7565" t="str">
            <v>(Jerdon, 1839)</v>
          </cell>
          <cell r="F7565" t="str">
            <v>R</v>
          </cell>
          <cell r="G7565" t="str">
            <v>NT</v>
          </cell>
          <cell r="Q7565" t="str">
            <v>Y</v>
          </cell>
        </row>
        <row r="7566">
          <cell r="C7566" t="str">
            <v>Black-headed Bulbul</v>
          </cell>
          <cell r="D7566" t="str">
            <v>Pycnonotus atriceps</v>
          </cell>
          <cell r="E7566" t="str">
            <v>(Temminck, 1822)</v>
          </cell>
          <cell r="F7566" t="str">
            <v>R</v>
          </cell>
          <cell r="G7566" t="str">
            <v>LC</v>
          </cell>
          <cell r="Q7566" t="str">
            <v>Y</v>
          </cell>
        </row>
        <row r="7567">
          <cell r="C7567" t="str">
            <v>Black-crested Bulbul</v>
          </cell>
          <cell r="D7567" t="str">
            <v>Pycnonotus melanicterus</v>
          </cell>
          <cell r="E7567" t="str">
            <v>(Gmelin, 1789)</v>
          </cell>
          <cell r="F7567" t="str">
            <v>R</v>
          </cell>
          <cell r="G7567" t="str">
            <v>LC</v>
          </cell>
          <cell r="Q7567" t="str">
            <v>Y</v>
          </cell>
        </row>
        <row r="7568">
          <cell r="C7568" t="str">
            <v>Scaly-breasted Bulbul</v>
          </cell>
          <cell r="D7568" t="str">
            <v>Pycnonotus squamatus</v>
          </cell>
          <cell r="E7568" t="str">
            <v>(Temminck, 1828)</v>
          </cell>
          <cell r="F7568" t="str">
            <v>R</v>
          </cell>
          <cell r="G7568" t="str">
            <v>NT</v>
          </cell>
          <cell r="Q7568" t="str">
            <v>Y</v>
          </cell>
        </row>
        <row r="7569">
          <cell r="C7569" t="str">
            <v>Grey-bellied Bulbul</v>
          </cell>
          <cell r="D7569" t="str">
            <v>Pycnonotus cyaniventris</v>
          </cell>
          <cell r="E7569" t="str">
            <v>Blyth, 1842</v>
          </cell>
          <cell r="F7569" t="str">
            <v>R</v>
          </cell>
          <cell r="G7569" t="str">
            <v>NT</v>
          </cell>
          <cell r="Q7569" t="str">
            <v>Y</v>
          </cell>
        </row>
        <row r="7570">
          <cell r="C7570" t="str">
            <v>Red-whiskered Bulbul</v>
          </cell>
          <cell r="D7570" t="str">
            <v>Pycnonotus jocosus</v>
          </cell>
          <cell r="E7570" t="str">
            <v>(Linnaeus, 1758)</v>
          </cell>
          <cell r="F7570" t="str">
            <v>R</v>
          </cell>
          <cell r="G7570" t="str">
            <v>LC</v>
          </cell>
          <cell r="I7570" t="str">
            <v>Y</v>
          </cell>
          <cell r="L7570" t="str">
            <v>Y</v>
          </cell>
          <cell r="N7570" t="str">
            <v>Y</v>
          </cell>
          <cell r="Q7570" t="str">
            <v>Y</v>
          </cell>
        </row>
        <row r="7571">
          <cell r="C7571" t="str">
            <v>Brown-breasted Bulbul</v>
          </cell>
          <cell r="D7571" t="str">
            <v>Pycnonotus xanthorrhous</v>
          </cell>
          <cell r="E7571" t="str">
            <v>Anderson, 1869</v>
          </cell>
          <cell r="F7571" t="str">
            <v>R</v>
          </cell>
          <cell r="G7571" t="str">
            <v>LC</v>
          </cell>
          <cell r="Q7571" t="str">
            <v>Y</v>
          </cell>
        </row>
        <row r="7572">
          <cell r="C7572" t="str">
            <v>Light-vented Bulbul</v>
          </cell>
          <cell r="D7572" t="str">
            <v>Pycnonotus sinensis</v>
          </cell>
          <cell r="E7572" t="str">
            <v>(Gmelin, 1789)</v>
          </cell>
          <cell r="F7572" t="str">
            <v>R</v>
          </cell>
          <cell r="G7572" t="str">
            <v>LC</v>
          </cell>
          <cell r="Q7572" t="str">
            <v>Y</v>
          </cell>
        </row>
        <row r="7573">
          <cell r="C7573" t="str">
            <v>Taiwan Bulbul</v>
          </cell>
          <cell r="D7573" t="str">
            <v>Pycnonotus taivanus</v>
          </cell>
          <cell r="E7573" t="str">
            <v>Styan, 1893</v>
          </cell>
          <cell r="F7573" t="str">
            <v>R</v>
          </cell>
          <cell r="G7573" t="str">
            <v>VU</v>
          </cell>
          <cell r="Q7573" t="str">
            <v>Y</v>
          </cell>
          <cell r="W7573" t="str">
            <v>Styan's Bulbul (10); Styan's Bulbul (15)</v>
          </cell>
        </row>
        <row r="7574">
          <cell r="D7574" t="str">
            <v>Pycnonotus somaliensis</v>
          </cell>
          <cell r="E7574" t="str">
            <v>Reichenow, 1905</v>
          </cell>
          <cell r="F7574" t="str">
            <v>NR</v>
          </cell>
          <cell r="G7574" t="str">
            <v>NR</v>
          </cell>
          <cell r="Q7574" t="str">
            <v>Y</v>
          </cell>
          <cell r="X7574" t="str">
            <v>Pycnonotus barbatus, P. somaliensis, P. dodsoni and P. tricolor (Sibley and Monroe 1990, 1993) have been lumped into P. barbatus following Dowsett and Forbes-Watson (1993).</v>
          </cell>
        </row>
        <row r="7575">
          <cell r="D7575" t="str">
            <v>Pycnonotus dodsoni</v>
          </cell>
          <cell r="E7575" t="str">
            <v>Sharpe, 1895</v>
          </cell>
          <cell r="F7575" t="str">
            <v>NR</v>
          </cell>
          <cell r="G7575" t="str">
            <v>NR</v>
          </cell>
          <cell r="Q7575" t="str">
            <v>Y</v>
          </cell>
          <cell r="X7575" t="str">
            <v>Pycnonotus barbatus, P. somaliensis, P. dodsoni and P. tricolor (Sibley and Monroe 1990, 1993) have been lumped into P. barbatus following Dowsett and Forbes-Watson (1993).</v>
          </cell>
        </row>
        <row r="7576">
          <cell r="D7576" t="str">
            <v>Pycnonotus tricolor</v>
          </cell>
          <cell r="E7576" t="str">
            <v>Hartlaub, 1862</v>
          </cell>
          <cell r="F7576" t="str">
            <v>NR</v>
          </cell>
          <cell r="G7576" t="str">
            <v>NR</v>
          </cell>
          <cell r="Q7576" t="str">
            <v>Y</v>
          </cell>
          <cell r="X7576" t="str">
            <v>Pycnonotus barbatus, P. somaliensis, P. dodsoni and P. tricolor (Sibley and Monroe 1990, 1993) have been lumped into P. barbatus following Dowsett and Forbes-Watson (1993).</v>
          </cell>
        </row>
        <row r="7577">
          <cell r="D7577" t="str">
            <v>Pycnonotus barbatus</v>
          </cell>
          <cell r="E7577" t="str">
            <v>(Desfontaine, 1789)</v>
          </cell>
          <cell r="F7577" t="str">
            <v>NR</v>
          </cell>
          <cell r="G7577" t="str">
            <v>NR</v>
          </cell>
          <cell r="Q7577" t="str">
            <v>Y</v>
          </cell>
          <cell r="X7577" t="str">
            <v>Pycnonotus barbatus, P. somaliensis, P. dodsoni and P. tricolor (Sibley and Monroe 1990, 1993) have been lumped into P. barbatus following Dowsett and Forbes-Watson (1993).</v>
          </cell>
        </row>
        <row r="7578">
          <cell r="C7578" t="str">
            <v>Common Bulbul</v>
          </cell>
          <cell r="D7578" t="str">
            <v>Pycnonotus barbatus</v>
          </cell>
          <cell r="E7578" t="str">
            <v>(Desfontaine, 1789)</v>
          </cell>
          <cell r="F7578" t="str">
            <v>R</v>
          </cell>
          <cell r="G7578" t="str">
            <v>LC</v>
          </cell>
          <cell r="H7578" t="str">
            <v>Y</v>
          </cell>
          <cell r="M7578" t="str">
            <v>Y</v>
          </cell>
          <cell r="N7578" t="str">
            <v>Y</v>
          </cell>
          <cell r="X7578" t="str">
            <v>Pycnonotus barbatus, P. somaliensis, P. dodsoni and P. tricolor (Sibley and Monroe 1990, 1993) have been lumped into P. barbatus following Dowsett and Forbes-Watson (1993).</v>
          </cell>
        </row>
        <row r="7579">
          <cell r="C7579" t="str">
            <v>Black-fronted Bulbul</v>
          </cell>
          <cell r="D7579" t="str">
            <v>Pycnonotus nigricans</v>
          </cell>
          <cell r="E7579" t="str">
            <v>(Vieillot, 1818)</v>
          </cell>
          <cell r="F7579" t="str">
            <v>R</v>
          </cell>
          <cell r="G7579" t="str">
            <v>LC</v>
          </cell>
          <cell r="N7579" t="str">
            <v>Y</v>
          </cell>
          <cell r="Q7579" t="str">
            <v>Y</v>
          </cell>
          <cell r="W7579" t="str">
            <v>Red-eyed Bulbul (7); African Red-eyed Bulbul (15)</v>
          </cell>
        </row>
        <row r="7580">
          <cell r="C7580" t="str">
            <v>Cape Bulbul</v>
          </cell>
          <cell r="D7580" t="str">
            <v>Pycnonotus capensis</v>
          </cell>
          <cell r="E7580" t="str">
            <v>(Linnaeus, 1766)</v>
          </cell>
          <cell r="F7580" t="str">
            <v>R</v>
          </cell>
          <cell r="G7580" t="str">
            <v>LC</v>
          </cell>
          <cell r="N7580" t="str">
            <v>Y</v>
          </cell>
          <cell r="Q7580" t="str">
            <v>Y</v>
          </cell>
        </row>
        <row r="7581">
          <cell r="C7581" t="str">
            <v>White-spectacled Bulbul</v>
          </cell>
          <cell r="D7581" t="str">
            <v>Pycnonotus xanthopygos</v>
          </cell>
          <cell r="E7581" t="str">
            <v>(Ehrenberg, 1833)</v>
          </cell>
          <cell r="F7581" t="str">
            <v>R</v>
          </cell>
          <cell r="G7581" t="str">
            <v>LC</v>
          </cell>
          <cell r="H7581" t="str">
            <v>Y</v>
          </cell>
          <cell r="M7581" t="str">
            <v>Y</v>
          </cell>
          <cell r="N7581" t="str">
            <v>Y</v>
          </cell>
          <cell r="Q7581" t="str">
            <v>Y</v>
          </cell>
          <cell r="W7581" t="str">
            <v>Yellow-vented Bulbul (6); White-eyed Bulbul (7)</v>
          </cell>
        </row>
        <row r="7582">
          <cell r="C7582" t="str">
            <v>White-eared Bulbul</v>
          </cell>
          <cell r="D7582" t="str">
            <v>Pycnonotus leucotis</v>
          </cell>
          <cell r="E7582" t="str">
            <v>(Gould, 1836)</v>
          </cell>
          <cell r="F7582" t="str">
            <v>R</v>
          </cell>
          <cell r="G7582" t="str">
            <v>LC</v>
          </cell>
          <cell r="Q7582" t="str">
            <v>Y</v>
          </cell>
        </row>
        <row r="7583">
          <cell r="C7583" t="str">
            <v>Himalayan Bulbul</v>
          </cell>
          <cell r="D7583" t="str">
            <v>Pycnonotus leucogenys</v>
          </cell>
          <cell r="E7583" t="str">
            <v>(Gray, 1835)</v>
          </cell>
          <cell r="F7583" t="str">
            <v>R</v>
          </cell>
          <cell r="G7583" t="str">
            <v>LC</v>
          </cell>
          <cell r="H7583" t="str">
            <v>Y</v>
          </cell>
          <cell r="M7583" t="str">
            <v>Y</v>
          </cell>
          <cell r="Q7583" t="str">
            <v>Y</v>
          </cell>
          <cell r="W7583" t="str">
            <v>White-eared Bulbul (1); White-cheeked Bulbul (6)</v>
          </cell>
        </row>
        <row r="7584">
          <cell r="C7584" t="str">
            <v>Red-vented Bulbul</v>
          </cell>
          <cell r="D7584" t="str">
            <v>Pycnonotus cafer</v>
          </cell>
          <cell r="E7584" t="str">
            <v>(Linnaeus, 1766)</v>
          </cell>
          <cell r="F7584" t="str">
            <v>R</v>
          </cell>
          <cell r="G7584" t="str">
            <v>LC</v>
          </cell>
          <cell r="H7584" t="str">
            <v>Y</v>
          </cell>
          <cell r="I7584" t="str">
            <v>Y</v>
          </cell>
          <cell r="M7584" t="str">
            <v>Y</v>
          </cell>
          <cell r="Q7584" t="str">
            <v>Y</v>
          </cell>
          <cell r="S7584" t="str">
            <v>Y</v>
          </cell>
        </row>
        <row r="7585">
          <cell r="C7585" t="str">
            <v>Sooty-headed Bulbul</v>
          </cell>
          <cell r="D7585" t="str">
            <v>Pycnonotus aurigaster</v>
          </cell>
          <cell r="E7585" t="str">
            <v>(Vieillot, 1818)</v>
          </cell>
          <cell r="F7585" t="str">
            <v>R</v>
          </cell>
          <cell r="G7585" t="str">
            <v>LC</v>
          </cell>
          <cell r="Q7585" t="str">
            <v>Y</v>
          </cell>
        </row>
        <row r="7586">
          <cell r="C7586" t="str">
            <v>Puff-backed Bulbul</v>
          </cell>
          <cell r="D7586" t="str">
            <v>Pycnonotus eutilotus</v>
          </cell>
          <cell r="E7586" t="str">
            <v>(Jardine &amp; Selby, 1837)</v>
          </cell>
          <cell r="F7586" t="str">
            <v>R</v>
          </cell>
          <cell r="G7586" t="str">
            <v>NT</v>
          </cell>
          <cell r="Q7586" t="str">
            <v>Y</v>
          </cell>
        </row>
        <row r="7587">
          <cell r="C7587" t="str">
            <v>Blue-wattled Bulbul</v>
          </cell>
          <cell r="D7587" t="str">
            <v>Pycnonotus nieuwenhuisii</v>
          </cell>
          <cell r="E7587" t="str">
            <v>(Finsch, 1901)</v>
          </cell>
          <cell r="F7587" t="str">
            <v>R</v>
          </cell>
          <cell r="G7587" t="str">
            <v>DD</v>
          </cell>
          <cell r="Q7587" t="str">
            <v>Y</v>
          </cell>
          <cell r="X7587" t="str">
            <v>Pycnonotus nieuwenhuisii was not recognised in BirdLife International (2000, 2001) owing to an understanding that conclusive evidence was being produced of its hybrid origin. However, this evidence, published in Williams (2002) fails to elucidate how its distinctive (and consistent) plumage could realistically be derived from the purported parents or other species of Pycnonotus within its geographic range. Therefore, taking a precautionary approach the BirdLife Taxonomic Working Group continue to recognise nieuwenhuisii as a valid species although the need for further field and molecular work is acknowledged.</v>
          </cell>
        </row>
        <row r="7588">
          <cell r="C7588" t="str">
            <v>Yellow-wattled Bulbul</v>
          </cell>
          <cell r="D7588" t="str">
            <v>Pycnonotus urostictus</v>
          </cell>
          <cell r="E7588" t="str">
            <v>(Salvadori, 1870)</v>
          </cell>
          <cell r="F7588" t="str">
            <v>R</v>
          </cell>
          <cell r="G7588" t="str">
            <v>LC</v>
          </cell>
          <cell r="Q7588" t="str">
            <v>Y</v>
          </cell>
        </row>
        <row r="7589">
          <cell r="C7589" t="str">
            <v>Orange-spotted Bulbul</v>
          </cell>
          <cell r="D7589" t="str">
            <v>Pycnonotus bimaculatus</v>
          </cell>
          <cell r="E7589" t="str">
            <v>(Horsfield, 1821)</v>
          </cell>
          <cell r="F7589" t="str">
            <v>R</v>
          </cell>
          <cell r="G7589" t="str">
            <v>LC</v>
          </cell>
          <cell r="Q7589" t="str">
            <v>Y</v>
          </cell>
        </row>
        <row r="7590">
          <cell r="C7590" t="str">
            <v>Stripe-throated Bulbul</v>
          </cell>
          <cell r="D7590" t="str">
            <v>Pycnonotus finlaysoni</v>
          </cell>
          <cell r="E7590" t="str">
            <v>Strickland, 1844</v>
          </cell>
          <cell r="F7590" t="str">
            <v>R</v>
          </cell>
          <cell r="G7590" t="str">
            <v>LC</v>
          </cell>
          <cell r="Q7590" t="str">
            <v>Y</v>
          </cell>
        </row>
        <row r="7591">
          <cell r="C7591" t="str">
            <v>Yellow-throated Bulbul</v>
          </cell>
          <cell r="D7591" t="str">
            <v>Pycnonotus xantholaemus</v>
          </cell>
          <cell r="E7591" t="str">
            <v>(Jerdon, 1845)</v>
          </cell>
          <cell r="F7591" t="str">
            <v>R</v>
          </cell>
          <cell r="G7591" t="str">
            <v>VU</v>
          </cell>
          <cell r="Q7591" t="str">
            <v>Y</v>
          </cell>
        </row>
        <row r="7592">
          <cell r="C7592" t="str">
            <v>Yellow-eared Bulbul</v>
          </cell>
          <cell r="D7592" t="str">
            <v>Pycnonotus penicillatus</v>
          </cell>
          <cell r="E7592" t="str">
            <v>Blyth, 1851</v>
          </cell>
          <cell r="F7592" t="str">
            <v>R</v>
          </cell>
          <cell r="G7592" t="str">
            <v>NT</v>
          </cell>
          <cell r="Q7592" t="str">
            <v>Y</v>
          </cell>
        </row>
        <row r="7593">
          <cell r="C7593" t="str">
            <v>Flavescent Bulbul</v>
          </cell>
          <cell r="D7593" t="str">
            <v>Pycnonotus flavescens</v>
          </cell>
          <cell r="E7593" t="str">
            <v>Blyth, 1845</v>
          </cell>
          <cell r="F7593" t="str">
            <v>R</v>
          </cell>
          <cell r="G7593" t="str">
            <v>LC</v>
          </cell>
          <cell r="Q7593" t="str">
            <v>Y</v>
          </cell>
        </row>
        <row r="7594">
          <cell r="C7594" t="str">
            <v>White-browed Bulbul</v>
          </cell>
          <cell r="D7594" t="str">
            <v>Pycnonotus luteolus</v>
          </cell>
          <cell r="E7594" t="str">
            <v>(Lesson, 1841)</v>
          </cell>
          <cell r="F7594" t="str">
            <v>R</v>
          </cell>
          <cell r="G7594" t="str">
            <v>LC</v>
          </cell>
          <cell r="Q7594" t="str">
            <v>Y</v>
          </cell>
        </row>
        <row r="7595">
          <cell r="C7595" t="str">
            <v>Yellow-vented Bulbul</v>
          </cell>
          <cell r="D7595" t="str">
            <v>Pycnonotus goiavier</v>
          </cell>
          <cell r="E7595" t="str">
            <v>(Scopoli, 1786)</v>
          </cell>
          <cell r="F7595" t="str">
            <v>R</v>
          </cell>
          <cell r="G7595" t="str">
            <v>LC</v>
          </cell>
          <cell r="Q7595" t="str">
            <v>Y</v>
          </cell>
        </row>
        <row r="7596">
          <cell r="C7596" t="str">
            <v>Olive-winged Bulbul</v>
          </cell>
          <cell r="D7596" t="str">
            <v>Pycnonotus plumosus</v>
          </cell>
          <cell r="E7596" t="str">
            <v>Blyth, 1845</v>
          </cell>
          <cell r="F7596" t="str">
            <v>R</v>
          </cell>
          <cell r="G7596" t="str">
            <v>LC</v>
          </cell>
          <cell r="Q7596" t="str">
            <v>Y</v>
          </cell>
        </row>
        <row r="7597">
          <cell r="C7597" t="str">
            <v>Streak-eared Bulbul</v>
          </cell>
          <cell r="D7597" t="str">
            <v>Pycnonotus blanfordi</v>
          </cell>
          <cell r="E7597" t="str">
            <v>Jerdon, 1862</v>
          </cell>
          <cell r="F7597" t="str">
            <v>R</v>
          </cell>
          <cell r="G7597" t="str">
            <v>LC</v>
          </cell>
          <cell r="Q7597" t="str">
            <v>Y</v>
          </cell>
        </row>
        <row r="7598">
          <cell r="C7598" t="str">
            <v>Cream-vented Bulbul</v>
          </cell>
          <cell r="D7598" t="str">
            <v>Pycnonotus simplex</v>
          </cell>
          <cell r="E7598" t="str">
            <v>Lesson, 1839</v>
          </cell>
          <cell r="F7598" t="str">
            <v>R</v>
          </cell>
          <cell r="G7598" t="str">
            <v>LC</v>
          </cell>
          <cell r="Q7598" t="str">
            <v>Y</v>
          </cell>
        </row>
        <row r="7599">
          <cell r="C7599" t="str">
            <v>Red-eyed Bulbul</v>
          </cell>
          <cell r="D7599" t="str">
            <v>Pycnonotus brunneus</v>
          </cell>
          <cell r="E7599" t="str">
            <v>Blyth, 1845</v>
          </cell>
          <cell r="F7599" t="str">
            <v>R</v>
          </cell>
          <cell r="G7599" t="str">
            <v>LC</v>
          </cell>
          <cell r="Q7599" t="str">
            <v>Y</v>
          </cell>
          <cell r="W7599" t="str">
            <v>Asian Red-eyed Bulbul (15)</v>
          </cell>
        </row>
        <row r="7600">
          <cell r="C7600" t="str">
            <v>Spectacled Bulbul</v>
          </cell>
          <cell r="D7600" t="str">
            <v>Pycnonotus erythropthalmos</v>
          </cell>
          <cell r="E7600" t="str">
            <v>(Hume, 1878)</v>
          </cell>
          <cell r="F7600" t="str">
            <v>R</v>
          </cell>
          <cell r="G7600" t="str">
            <v>LC</v>
          </cell>
          <cell r="Q7600" t="str">
            <v>Y</v>
          </cell>
        </row>
        <row r="7601">
          <cell r="C7601" t="str">
            <v>Bare-faced Bulbul</v>
          </cell>
          <cell r="D7601" t="str">
            <v>Pycnonotus hualon</v>
          </cell>
          <cell r="E7601" t="str">
            <v>Woxvold, Duckworth and Timmins, 2009</v>
          </cell>
          <cell r="F7601" t="str">
            <v>R</v>
          </cell>
          <cell r="G7601" t="str">
            <v>LC</v>
          </cell>
          <cell r="T7601" t="str">
            <v>Y</v>
          </cell>
          <cell r="U7601" t="str">
            <v>Woxvold et al. (2009)</v>
          </cell>
          <cell r="X7601" t="str">
            <v>Pycnonotus hualon was described as new to science by Woxvold et al. (2009).</v>
          </cell>
        </row>
        <row r="7602">
          <cell r="C7602" t="str">
            <v>Cameroon Montane Greenbul</v>
          </cell>
          <cell r="D7602" t="str">
            <v>Andropadus montanus</v>
          </cell>
          <cell r="E7602" t="str">
            <v>Reichenow, 1892</v>
          </cell>
          <cell r="F7602" t="str">
            <v>R</v>
          </cell>
          <cell r="G7602" t="str">
            <v>NT</v>
          </cell>
          <cell r="N7602" t="str">
            <v>Y</v>
          </cell>
          <cell r="Q7602" t="str">
            <v>Y</v>
          </cell>
          <cell r="W7602" t="str">
            <v>Cameroon Greenbul (10); Cameroon Greenbul (15)</v>
          </cell>
        </row>
        <row r="7603">
          <cell r="D7603" t="str">
            <v>Andropadus kakamegae</v>
          </cell>
          <cell r="E7603" t="str">
            <v>(Sharpe, 1900)</v>
          </cell>
          <cell r="F7603" t="str">
            <v>NR</v>
          </cell>
          <cell r="G7603" t="str">
            <v>NR</v>
          </cell>
          <cell r="Q7603" t="str">
            <v>Y</v>
          </cell>
          <cell r="X7603" t="str">
            <v>Andropadus masukuensis and A. kakamegae (Sibley and Monroe 1990, 1993) have been lumped into A. masukuensis following Dowsett and Forbes-Watson (1993).</v>
          </cell>
        </row>
        <row r="7604">
          <cell r="D7604" t="str">
            <v>Andropadus masukuensis</v>
          </cell>
          <cell r="E7604" t="str">
            <v>Shelley, 1897</v>
          </cell>
          <cell r="F7604" t="str">
            <v>NR</v>
          </cell>
          <cell r="G7604" t="str">
            <v>NR</v>
          </cell>
          <cell r="Q7604" t="str">
            <v>Y</v>
          </cell>
          <cell r="X7604" t="str">
            <v>Andropadus masukuensis and A. kakamegae (Sibley and Monroe 1990, 1993) have been lumped into A. masukuensis following Dowsett and Forbes-Watson (1993).</v>
          </cell>
        </row>
        <row r="7605">
          <cell r="C7605" t="str">
            <v>Shelley's Greenbul</v>
          </cell>
          <cell r="D7605" t="str">
            <v>Andropadus masukuensis</v>
          </cell>
          <cell r="E7605" t="str">
            <v>Shelley, 1897</v>
          </cell>
          <cell r="F7605" t="str">
            <v>R</v>
          </cell>
          <cell r="G7605" t="str">
            <v>LC</v>
          </cell>
          <cell r="N7605" t="str">
            <v>Y</v>
          </cell>
          <cell r="X7605" t="str">
            <v>Andropadus masukuensis and A. kakamegae (Sibley and Monroe 1990, 1993) have been lumped into A. masukuensis following Dowsett and Forbes-Watson (1993).</v>
          </cell>
        </row>
        <row r="7606">
          <cell r="D7606" t="str">
            <v>Andropadus hallae</v>
          </cell>
          <cell r="E7606" t="str">
            <v>Prigogine, 1972</v>
          </cell>
          <cell r="F7606" t="str">
            <v>NR</v>
          </cell>
          <cell r="G7606" t="str">
            <v>NR</v>
          </cell>
          <cell r="Q7606" t="str">
            <v>Y</v>
          </cell>
          <cell r="X7606" t="str">
            <v>Andropadus virens and A. hallae (Sibley and Monroe 1990, 1993) have been lumped into A. virens following Dowsett and Forbes-Watson (1993).</v>
          </cell>
        </row>
        <row r="7607">
          <cell r="D7607" t="str">
            <v>Andropadus virens</v>
          </cell>
          <cell r="E7607" t="str">
            <v>Cassin, 1858</v>
          </cell>
          <cell r="F7607" t="str">
            <v>NR</v>
          </cell>
          <cell r="G7607" t="str">
            <v>NR</v>
          </cell>
          <cell r="Q7607" t="str">
            <v>Y</v>
          </cell>
          <cell r="X7607" t="str">
            <v>Andropadus virens and A. hallae (Sibley and Monroe 1990, 1993) have been lumped into A. virens following Dowsett and Forbes-Watson (1993).</v>
          </cell>
        </row>
        <row r="7608">
          <cell r="C7608" t="str">
            <v>Little Greenbul</v>
          </cell>
          <cell r="D7608" t="str">
            <v>Andropadus virens</v>
          </cell>
          <cell r="E7608" t="str">
            <v>Cassin, 1858</v>
          </cell>
          <cell r="F7608" t="str">
            <v>R</v>
          </cell>
          <cell r="G7608" t="str">
            <v>LC</v>
          </cell>
          <cell r="N7608" t="str">
            <v>Y</v>
          </cell>
          <cell r="X7608" t="str">
            <v>Andropadus virens and A. hallae (Sibley and Monroe 1990, 1993) have been lumped into A. virens following Dowsett and Forbes-Watson (1993).</v>
          </cell>
        </row>
        <row r="7609">
          <cell r="C7609" t="str">
            <v>Grey Greenbul</v>
          </cell>
          <cell r="D7609" t="str">
            <v>Andropadus gracilis</v>
          </cell>
          <cell r="E7609" t="str">
            <v>Cabanis, 1880</v>
          </cell>
          <cell r="F7609" t="str">
            <v>R</v>
          </cell>
          <cell r="G7609" t="str">
            <v>LC</v>
          </cell>
          <cell r="N7609" t="str">
            <v>Y</v>
          </cell>
          <cell r="Q7609" t="str">
            <v>Y</v>
          </cell>
          <cell r="W7609" t="str">
            <v>Little Grey Greenbul (7); Little Grey Greenbul (15)</v>
          </cell>
        </row>
        <row r="7610">
          <cell r="C7610" t="str">
            <v>Ansorge's Greenbul</v>
          </cell>
          <cell r="D7610" t="str">
            <v>Andropadus ansorgei</v>
          </cell>
          <cell r="E7610" t="str">
            <v>Hartert, 1907</v>
          </cell>
          <cell r="F7610" t="str">
            <v>R</v>
          </cell>
          <cell r="G7610" t="str">
            <v>LC</v>
          </cell>
          <cell r="N7610" t="str">
            <v>Y</v>
          </cell>
          <cell r="Q7610" t="str">
            <v>Y</v>
          </cell>
        </row>
        <row r="7611">
          <cell r="C7611" t="str">
            <v>Plain Greenbul</v>
          </cell>
          <cell r="D7611" t="str">
            <v>Andropadus curvirostris</v>
          </cell>
          <cell r="E7611" t="str">
            <v>Cassin, 1860</v>
          </cell>
          <cell r="F7611" t="str">
            <v>R</v>
          </cell>
          <cell r="G7611" t="str">
            <v>LC</v>
          </cell>
          <cell r="N7611" t="str">
            <v>Y</v>
          </cell>
          <cell r="Q7611" t="str">
            <v>Y</v>
          </cell>
          <cell r="W7611" t="str">
            <v>Cameroon Sombre Greenbul (7)</v>
          </cell>
        </row>
        <row r="7612">
          <cell r="C7612" t="str">
            <v>Slender-billed Greenbul</v>
          </cell>
          <cell r="D7612" t="str">
            <v>Andropadus gracilirostris</v>
          </cell>
          <cell r="E7612" t="str">
            <v>Strickland, 1844</v>
          </cell>
          <cell r="F7612" t="str">
            <v>R</v>
          </cell>
          <cell r="G7612" t="str">
            <v>LC</v>
          </cell>
          <cell r="N7612" t="str">
            <v>Y</v>
          </cell>
          <cell r="Q7612" t="str">
            <v>Y</v>
          </cell>
        </row>
        <row r="7613">
          <cell r="C7613" t="str">
            <v>Sombre Greenbul</v>
          </cell>
          <cell r="D7613" t="str">
            <v>Andropadus importunus</v>
          </cell>
          <cell r="E7613" t="str">
            <v>(Vieillot, 1818)</v>
          </cell>
          <cell r="F7613" t="str">
            <v>R</v>
          </cell>
          <cell r="G7613" t="str">
            <v>LC</v>
          </cell>
          <cell r="N7613" t="str">
            <v>Y</v>
          </cell>
          <cell r="Q7613" t="str">
            <v>Y</v>
          </cell>
          <cell r="W7613" t="str">
            <v>Sombre Bulbul (7)</v>
          </cell>
        </row>
        <row r="7614">
          <cell r="C7614" t="str">
            <v>Yellow-whiskered Greenbul</v>
          </cell>
          <cell r="D7614" t="str">
            <v>Andropadus latirostris</v>
          </cell>
          <cell r="E7614" t="str">
            <v>Strickland, 1844</v>
          </cell>
          <cell r="F7614" t="str">
            <v>R</v>
          </cell>
          <cell r="G7614" t="str">
            <v>LC</v>
          </cell>
          <cell r="N7614" t="str">
            <v>Y</v>
          </cell>
          <cell r="Q7614" t="str">
            <v>Y</v>
          </cell>
        </row>
        <row r="7615">
          <cell r="C7615" t="str">
            <v>Western Mountain Greenbul</v>
          </cell>
          <cell r="D7615" t="str">
            <v>Andropadus tephrolaemus</v>
          </cell>
          <cell r="E7615" t="str">
            <v>(Gray, 1862)</v>
          </cell>
          <cell r="F7615" t="str">
            <v>R</v>
          </cell>
          <cell r="G7615" t="str">
            <v>LC</v>
          </cell>
          <cell r="N7615" t="str">
            <v>Y</v>
          </cell>
          <cell r="Q7615" t="str">
            <v>Y</v>
          </cell>
          <cell r="W7615" t="str">
            <v>Grey-throated Greenbul (10); Western Greenbul (15)</v>
          </cell>
        </row>
        <row r="7616">
          <cell r="D7616" t="str">
            <v>Andropadus nigriceps</v>
          </cell>
          <cell r="E7616" t="str">
            <v>(Shelley, 1890)</v>
          </cell>
          <cell r="F7616" t="str">
            <v>NR</v>
          </cell>
          <cell r="G7616" t="str">
            <v>NR</v>
          </cell>
          <cell r="Q7616" t="str">
            <v>Y</v>
          </cell>
          <cell r="X7616" t="str">
            <v>Andropadus nigriceps (Sibley and Monroe 1990, 1993) was provisionally split into A. nigriceps and A. fusciceps by Roy et al. (1998), but this was not followed by Fishpool and Tobias (2005), since the phylogenetic analyses are open to alternative interpretations, such that other, possibly all, subspecies within the nigriceps group merit elevation to species level. Vocal differences between at least some of these races are however small. Pending further study, the BirdLife Taxonomic Working Group considers it preferable to treat the form chlorigula (split by Sibley and Monroe from rest of nigriceps and subsequently recognised by BirdLife) as a subspecies of nigriceps, along with fusciceps.</v>
          </cell>
        </row>
        <row r="7617">
          <cell r="C7617" t="str">
            <v>Eastern Mountain Greenbul</v>
          </cell>
          <cell r="D7617" t="str">
            <v>Andropadus nigriceps</v>
          </cell>
          <cell r="E7617" t="str">
            <v>(Shelley, 1890)</v>
          </cell>
          <cell r="F7617" t="str">
            <v>R</v>
          </cell>
          <cell r="G7617" t="str">
            <v>LC</v>
          </cell>
          <cell r="N7617" t="str">
            <v>Y</v>
          </cell>
          <cell r="W7617" t="str">
            <v>Mountain Greenbul (15)</v>
          </cell>
          <cell r="X7617" t="str">
            <v>Andropadus nigriceps (Sibley and Monroe 1990, 1993) was provisionally split into A. nigriceps and A. fusciceps by Roy et al. (1998), but this was not followed by Fishpool and Tobias (2005), since the phylogenetic analyses are open to alternative interpretations, such that other, possibly all, subspecies within the nigriceps group merit elevation to species level. Vocal differences between at least some of these races are however small. Pending further study, the BirdLife Taxonomic Working Group considers it preferable to treat the form chlorigula (split by Sibley and Monroe from rest of nigriceps and subsequently recognised by BirdLife) as a subspecies of nigriceps, along with fusciceps.</v>
          </cell>
        </row>
        <row r="7618">
          <cell r="D7618" t="str">
            <v>Andropadus chlorigula</v>
          </cell>
          <cell r="E7618" t="str">
            <v>(Reichenow, 1899)</v>
          </cell>
          <cell r="F7618" t="str">
            <v>NR</v>
          </cell>
          <cell r="G7618" t="str">
            <v>NR</v>
          </cell>
          <cell r="Q7618" t="str">
            <v>Y</v>
          </cell>
          <cell r="X7618" t="str">
            <v>Andropadus nigriceps (Sibley and Monroe 1990, 1993) was provisionally split into A. nigriceps and A. fusciceps by Roy et al. (1998), but this was not followed by Fishpool and Tobias (2005), since the phylogenetic analyses are open to alternative interpretations, such that other, possibly all, subspecies within the nigriceps group merit elevation to species level. Vocal differences between at least some of these races are however small. Pending further study, the BirdLife Taxonomic Working Group considers it preferable to treat the form chlorigula (split by Sibley and Monroe from rest of nigriceps and subsequently recognised by BirdLife) as a subspecies of nigriceps, along with fusciceps.</v>
          </cell>
        </row>
        <row r="7619">
          <cell r="D7619" t="str">
            <v>Andropadus fusciceps</v>
          </cell>
          <cell r="E7619" t="str">
            <v>(Shelley, 1893)</v>
          </cell>
          <cell r="F7619" t="str">
            <v>NR</v>
          </cell>
          <cell r="G7619" t="str">
            <v>NR</v>
          </cell>
          <cell r="T7619" t="str">
            <v>Y</v>
          </cell>
          <cell r="U7619" t="str">
            <v>Roy et al. (1998)</v>
          </cell>
          <cell r="X7619" t="str">
            <v>Andropadus nigriceps (Sibley and Monroe 1990, 1993) was provisionally split into A. nigriceps and A. fusciceps by Roy et al. (1998), but this was not followed by Fishpool and Tobias (2005), since the phylogenetic analyses are open to alternative interpretations, such that other, possibly all, subspecies within the nigriceps group merit elevation to species level. Vocal differences between at least some of these races are however small. Pending further study, the BirdLife Taxonomic Working Group considers it preferable to treat the form chlorigula (split by Sibley and Monroe from rest of nigriceps and subsequently recognised by BirdLife) as a subspecies of nigriceps, along with fusciceps.</v>
          </cell>
        </row>
        <row r="7620">
          <cell r="D7620" t="str">
            <v>Andropadus olivaceiceps</v>
          </cell>
          <cell r="E7620" t="str">
            <v>(Shelley, 1896)</v>
          </cell>
          <cell r="F7620" t="str">
            <v>NR</v>
          </cell>
          <cell r="G7620" t="str">
            <v>NR</v>
          </cell>
          <cell r="Q7620" t="str">
            <v>Y</v>
          </cell>
          <cell r="X7620" t="str">
            <v>Andropadus milanjensis and A. olivaceiceps (Sibley and Monroe 1990, 1993) have been lumped into A. milanjensis following Dowsett and Forbes-Watson (1993).</v>
          </cell>
        </row>
        <row r="7621">
          <cell r="D7621" t="str">
            <v>Andropadus milanjensis</v>
          </cell>
          <cell r="E7621" t="str">
            <v>(Shelley, 1894)</v>
          </cell>
          <cell r="F7621" t="str">
            <v>NR</v>
          </cell>
          <cell r="G7621" t="str">
            <v>NR</v>
          </cell>
          <cell r="Q7621" t="str">
            <v>Y</v>
          </cell>
          <cell r="X7621" t="str">
            <v>Andropadus milanjensis and A. olivaceiceps (Sibley and Monroe 1990, 1993) have been lumped into A. milanjensis following Dowsett and Forbes-Watson (1993).</v>
          </cell>
        </row>
        <row r="7622">
          <cell r="C7622" t="str">
            <v>Stripe-cheeked Greenbul</v>
          </cell>
          <cell r="D7622" t="str">
            <v>Andropadus milanjensis</v>
          </cell>
          <cell r="E7622" t="str">
            <v>(Shelley, 1894)</v>
          </cell>
          <cell r="F7622" t="str">
            <v>R</v>
          </cell>
          <cell r="G7622" t="str">
            <v>LC</v>
          </cell>
          <cell r="N7622" t="str">
            <v>Y</v>
          </cell>
          <cell r="W7622" t="str">
            <v>Striped-cheeked Greenbul (7)</v>
          </cell>
          <cell r="X7622" t="str">
            <v>Andropadus milanjensis and A. olivaceiceps (Sibley and Monroe 1990, 1993) have been lumped into A. milanjensis following Dowsett and Forbes-Watson (1993).</v>
          </cell>
        </row>
        <row r="7623">
          <cell r="C7623" t="str">
            <v>Golden Greenbul</v>
          </cell>
          <cell r="D7623" t="str">
            <v>Calyptocichla serina</v>
          </cell>
          <cell r="E7623" t="str">
            <v>(Verreaux &amp; Verreaux, 1855)</v>
          </cell>
          <cell r="F7623" t="str">
            <v>R</v>
          </cell>
          <cell r="G7623" t="str">
            <v>LC</v>
          </cell>
          <cell r="N7623" t="str">
            <v>Y</v>
          </cell>
          <cell r="Q7623" t="str">
            <v>Y</v>
          </cell>
        </row>
        <row r="7624">
          <cell r="C7624" t="str">
            <v>Honeyguide Greenbul</v>
          </cell>
          <cell r="D7624" t="str">
            <v>Baeopogon indicator</v>
          </cell>
          <cell r="E7624" t="str">
            <v>(Verreaux &amp; Verreaux, 1855)</v>
          </cell>
          <cell r="F7624" t="str">
            <v>R</v>
          </cell>
          <cell r="G7624" t="str">
            <v>LC</v>
          </cell>
          <cell r="N7624" t="str">
            <v>Y</v>
          </cell>
          <cell r="Q7624" t="str">
            <v>Y</v>
          </cell>
        </row>
        <row r="7625">
          <cell r="C7625" t="str">
            <v>White-tailed Greenbul</v>
          </cell>
          <cell r="D7625" t="str">
            <v>Baeopogon clamans</v>
          </cell>
          <cell r="E7625" t="str">
            <v>(Sjöstedt, 1893)</v>
          </cell>
          <cell r="F7625" t="str">
            <v>R</v>
          </cell>
          <cell r="G7625" t="str">
            <v>LC</v>
          </cell>
          <cell r="N7625" t="str">
            <v>Y</v>
          </cell>
          <cell r="Q7625" t="str">
            <v>Y</v>
          </cell>
          <cell r="W7625" t="str">
            <v>Sjöstedt's Honeyguide Greenbul (7); Sjostedt's Greenbul (15)</v>
          </cell>
        </row>
        <row r="7626">
          <cell r="C7626" t="str">
            <v>Spotted Greenbul</v>
          </cell>
          <cell r="D7626" t="str">
            <v>Ixonotus guttatus</v>
          </cell>
          <cell r="E7626" t="str">
            <v>Verreaux &amp; Verreaux, 1851</v>
          </cell>
          <cell r="F7626" t="str">
            <v>R</v>
          </cell>
          <cell r="G7626" t="str">
            <v>LC</v>
          </cell>
          <cell r="N7626" t="str">
            <v>Y</v>
          </cell>
          <cell r="Q7626" t="str">
            <v>Y</v>
          </cell>
        </row>
        <row r="7627">
          <cell r="C7627" t="str">
            <v>Simple Greenbul</v>
          </cell>
          <cell r="D7627" t="str">
            <v>Chlorocichla simplex</v>
          </cell>
          <cell r="E7627" t="str">
            <v>(Hartlaub, 1855)</v>
          </cell>
          <cell r="F7627" t="str">
            <v>R</v>
          </cell>
          <cell r="G7627" t="str">
            <v>LC</v>
          </cell>
          <cell r="N7627" t="str">
            <v>Y</v>
          </cell>
          <cell r="Q7627" t="str">
            <v>Y</v>
          </cell>
        </row>
        <row r="7628">
          <cell r="C7628" t="str">
            <v>Yellow-throated Greenbul</v>
          </cell>
          <cell r="D7628" t="str">
            <v>Chlorocichla flavicollis</v>
          </cell>
          <cell r="E7628" t="str">
            <v>(Swainson, 1837)</v>
          </cell>
          <cell r="F7628" t="str">
            <v>R</v>
          </cell>
          <cell r="G7628" t="str">
            <v>LC</v>
          </cell>
          <cell r="N7628" t="str">
            <v>Y</v>
          </cell>
          <cell r="Q7628" t="str">
            <v>Y</v>
          </cell>
          <cell r="W7628" t="str">
            <v>Yellow-throated Leaflove (7); Yellow-throated Leaflove (15)</v>
          </cell>
        </row>
        <row r="7629">
          <cell r="C7629" t="str">
            <v>Yellow-necked Greenbul</v>
          </cell>
          <cell r="D7629" t="str">
            <v>Chlorocichla falkensteini</v>
          </cell>
          <cell r="E7629" t="str">
            <v>(Reichenow, 1874)</v>
          </cell>
          <cell r="F7629" t="str">
            <v>R</v>
          </cell>
          <cell r="G7629" t="str">
            <v>LC</v>
          </cell>
          <cell r="N7629" t="str">
            <v>Y</v>
          </cell>
          <cell r="Q7629" t="str">
            <v>Y</v>
          </cell>
          <cell r="W7629" t="str">
            <v>Falkenstein's Greenbul (7); Falkenstein's Greenbul (15)</v>
          </cell>
        </row>
        <row r="7630">
          <cell r="C7630" t="str">
            <v>Yellow-bellied Greenbul</v>
          </cell>
          <cell r="D7630" t="str">
            <v>Chlorocichla flaviventris</v>
          </cell>
          <cell r="E7630" t="str">
            <v>(Smith, 1834)</v>
          </cell>
          <cell r="F7630" t="str">
            <v>R</v>
          </cell>
          <cell r="G7630" t="str">
            <v>LC</v>
          </cell>
          <cell r="N7630" t="str">
            <v>Y</v>
          </cell>
          <cell r="Q7630" t="str">
            <v>Y</v>
          </cell>
        </row>
        <row r="7631">
          <cell r="C7631" t="str">
            <v>Joyful Greenbul</v>
          </cell>
          <cell r="D7631" t="str">
            <v>Chlorocichla laetissima</v>
          </cell>
          <cell r="E7631" t="str">
            <v>Sharpe, 1899</v>
          </cell>
          <cell r="F7631" t="str">
            <v>R</v>
          </cell>
          <cell r="G7631" t="str">
            <v>LC</v>
          </cell>
          <cell r="N7631" t="str">
            <v>Y</v>
          </cell>
          <cell r="Q7631" t="str">
            <v>Y</v>
          </cell>
        </row>
        <row r="7632">
          <cell r="C7632" t="str">
            <v>Prigogine's Greenbul</v>
          </cell>
          <cell r="D7632" t="str">
            <v>Chlorocichla prigoginei</v>
          </cell>
          <cell r="E7632" t="str">
            <v>De Roo, 1967</v>
          </cell>
          <cell r="F7632" t="str">
            <v>R</v>
          </cell>
          <cell r="G7632" t="str">
            <v>EN</v>
          </cell>
          <cell r="N7632" t="str">
            <v>Y</v>
          </cell>
          <cell r="Q7632" t="str">
            <v>Y</v>
          </cell>
        </row>
        <row r="7633">
          <cell r="C7633" t="str">
            <v>Swamp Greenbul</v>
          </cell>
          <cell r="D7633" t="str">
            <v>Thescelocichla leucopleura</v>
          </cell>
          <cell r="E7633" t="str">
            <v>(Cassin, 1856)</v>
          </cell>
          <cell r="F7633" t="str">
            <v>R</v>
          </cell>
          <cell r="G7633" t="str">
            <v>LC</v>
          </cell>
          <cell r="N7633" t="str">
            <v>Y</v>
          </cell>
          <cell r="Q7633" t="str">
            <v>Y</v>
          </cell>
          <cell r="W7633" t="str">
            <v>Swamp Palm Bulbul (7); Swamp Palm Bulbul (15)</v>
          </cell>
        </row>
        <row r="7634">
          <cell r="C7634" t="str">
            <v>Leaf-love</v>
          </cell>
          <cell r="D7634" t="str">
            <v>Pyrrhurus scandens</v>
          </cell>
          <cell r="E7634" t="str">
            <v>Swainson, 1837</v>
          </cell>
          <cell r="F7634" t="str">
            <v>R</v>
          </cell>
          <cell r="G7634" t="str">
            <v>LC</v>
          </cell>
          <cell r="N7634" t="str">
            <v>Y</v>
          </cell>
          <cell r="Q7634" t="str">
            <v>Y</v>
          </cell>
          <cell r="V7634" t="str">
            <v>Phyllastrephus scandens (10)</v>
          </cell>
          <cell r="W7634" t="str">
            <v>Leaflove (7)</v>
          </cell>
        </row>
        <row r="7635">
          <cell r="D7635" t="str">
            <v>Phyllastrephus placidus</v>
          </cell>
          <cell r="E7635" t="str">
            <v>(Shelley, 1889)</v>
          </cell>
          <cell r="F7635" t="str">
            <v>NR</v>
          </cell>
          <cell r="G7635" t="str">
            <v>NR</v>
          </cell>
          <cell r="Q7635" t="str">
            <v>Y</v>
          </cell>
          <cell r="X7635" t="str">
            <v>Phyllastrephus cabanisi and P. placidus (Sibley and Monroe 1990, 1993) have been lumped into P. cabanisi following Dowsett and Forbes-Watson (1993).</v>
          </cell>
        </row>
        <row r="7636">
          <cell r="D7636" t="str">
            <v>Phyllastrephus cabanisi</v>
          </cell>
          <cell r="E7636" t="str">
            <v>(Sharpe, 1881)</v>
          </cell>
          <cell r="F7636" t="str">
            <v>NR</v>
          </cell>
          <cell r="G7636" t="str">
            <v>NR</v>
          </cell>
          <cell r="Q7636" t="str">
            <v>Y</v>
          </cell>
          <cell r="X7636" t="str">
            <v>Phyllastrephus cabanisi and P. placidus (Sibley and Monroe 1990, 1993) have been lumped into P. cabanisi following Dowsett and Forbes-Watson (1993).</v>
          </cell>
        </row>
        <row r="7637">
          <cell r="C7637" t="str">
            <v>Cabanis's Greenbul</v>
          </cell>
          <cell r="D7637" t="str">
            <v>Phyllastrephus cabanisi</v>
          </cell>
          <cell r="E7637" t="str">
            <v>(Sharpe, 1881)</v>
          </cell>
          <cell r="F7637" t="str">
            <v>R</v>
          </cell>
          <cell r="G7637" t="str">
            <v>LC</v>
          </cell>
          <cell r="N7637" t="str">
            <v>Y</v>
          </cell>
          <cell r="X7637" t="str">
            <v>Phyllastrephus cabanisi and P. placidus (Sibley and Monroe 1990, 1993) have been lumped into P. cabanisi following Dowsett and Forbes-Watson (1993).</v>
          </cell>
        </row>
        <row r="7638">
          <cell r="C7638" t="str">
            <v>Fischer's Greenbul</v>
          </cell>
          <cell r="D7638" t="str">
            <v>Phyllastrephus fischeri</v>
          </cell>
          <cell r="E7638" t="str">
            <v>(Reichenow, 1879)</v>
          </cell>
          <cell r="F7638" t="str">
            <v>R</v>
          </cell>
          <cell r="G7638" t="str">
            <v>LC</v>
          </cell>
          <cell r="N7638" t="str">
            <v>Y</v>
          </cell>
          <cell r="Q7638" t="str">
            <v>Y</v>
          </cell>
        </row>
        <row r="7639">
          <cell r="C7639" t="str">
            <v>Terrestrial Brownbul</v>
          </cell>
          <cell r="D7639" t="str">
            <v>Phyllastrephus terrestris</v>
          </cell>
          <cell r="E7639" t="str">
            <v>Swainson, 1837</v>
          </cell>
          <cell r="F7639" t="str">
            <v>R</v>
          </cell>
          <cell r="G7639" t="str">
            <v>LC</v>
          </cell>
          <cell r="N7639" t="str">
            <v>Y</v>
          </cell>
          <cell r="Q7639" t="str">
            <v>Y</v>
          </cell>
          <cell r="W7639" t="str">
            <v>Terrestrial Bulbul (7)</v>
          </cell>
        </row>
        <row r="7640">
          <cell r="C7640" t="str">
            <v>Northern Brownbul</v>
          </cell>
          <cell r="D7640" t="str">
            <v>Phyllastrephus strepitans</v>
          </cell>
          <cell r="E7640" t="str">
            <v>Reichenow, 1879</v>
          </cell>
          <cell r="F7640" t="str">
            <v>R</v>
          </cell>
          <cell r="G7640" t="str">
            <v>LC</v>
          </cell>
          <cell r="N7640" t="str">
            <v>Y</v>
          </cell>
          <cell r="Q7640" t="str">
            <v>Y</v>
          </cell>
        </row>
        <row r="7641">
          <cell r="C7641" t="str">
            <v>Pale-olive Greenbul</v>
          </cell>
          <cell r="D7641" t="str">
            <v>Phyllastrephus fulviventris</v>
          </cell>
          <cell r="E7641" t="str">
            <v>Cabanis, 1876</v>
          </cell>
          <cell r="F7641" t="str">
            <v>R</v>
          </cell>
          <cell r="G7641" t="str">
            <v>LC</v>
          </cell>
          <cell r="N7641" t="str">
            <v>Y</v>
          </cell>
          <cell r="Q7641" t="str">
            <v>Y</v>
          </cell>
          <cell r="W7641" t="str">
            <v>Pale-olive Bulbul (15)</v>
          </cell>
        </row>
        <row r="7642">
          <cell r="C7642" t="str">
            <v>Grey-olive Greenbul</v>
          </cell>
          <cell r="D7642" t="str">
            <v>Phyllastrephus cerviniventris</v>
          </cell>
          <cell r="E7642" t="str">
            <v>Shelley, 1894</v>
          </cell>
          <cell r="F7642" t="str">
            <v>R</v>
          </cell>
          <cell r="G7642" t="str">
            <v>LC</v>
          </cell>
          <cell r="N7642" t="str">
            <v>Y</v>
          </cell>
          <cell r="Q7642" t="str">
            <v>Y</v>
          </cell>
          <cell r="W7642" t="str">
            <v>Grey-olive Bulbul (7); Grey-olive Bulbul (15)</v>
          </cell>
        </row>
        <row r="7643">
          <cell r="C7643" t="str">
            <v>Baumann's Greenbul</v>
          </cell>
          <cell r="D7643" t="str">
            <v>Phyllastrephus baumanni</v>
          </cell>
          <cell r="E7643" t="str">
            <v>Reichenow, 1895</v>
          </cell>
          <cell r="F7643" t="str">
            <v>R</v>
          </cell>
          <cell r="G7643" t="str">
            <v>LC</v>
          </cell>
          <cell r="N7643" t="str">
            <v>Y</v>
          </cell>
          <cell r="Q7643" t="str">
            <v>Y</v>
          </cell>
          <cell r="W7643" t="str">
            <v>Baumann's Olive-Greenbul (10); Baumann's Olive Greenbul (15)</v>
          </cell>
        </row>
        <row r="7644">
          <cell r="C7644" t="str">
            <v>Toro Olive Greenbul</v>
          </cell>
          <cell r="D7644" t="str">
            <v>Phyllastrephus hypochloris</v>
          </cell>
          <cell r="E7644" t="str">
            <v>(Jackson, 1906)</v>
          </cell>
          <cell r="F7644" t="str">
            <v>R</v>
          </cell>
          <cell r="G7644" t="str">
            <v>LC</v>
          </cell>
          <cell r="N7644" t="str">
            <v>Y</v>
          </cell>
          <cell r="Q7644" t="str">
            <v>Y</v>
          </cell>
          <cell r="W7644" t="str">
            <v>Toro Olive-Greenbul (10)</v>
          </cell>
        </row>
        <row r="7645">
          <cell r="C7645" t="str">
            <v>Cameroon Olive Greenbul</v>
          </cell>
          <cell r="D7645" t="str">
            <v>Phyllastrephus poensis</v>
          </cell>
          <cell r="E7645" t="str">
            <v>Alexander, 1903</v>
          </cell>
          <cell r="F7645" t="str">
            <v>R</v>
          </cell>
          <cell r="G7645" t="str">
            <v>LC</v>
          </cell>
          <cell r="N7645" t="str">
            <v>Y</v>
          </cell>
          <cell r="Q7645" t="str">
            <v>Y</v>
          </cell>
          <cell r="W7645" t="str">
            <v>Cameroon Olive-Greenbul (10)</v>
          </cell>
        </row>
        <row r="7646">
          <cell r="C7646" t="str">
            <v>Grey-headed Greenbul</v>
          </cell>
          <cell r="D7646" t="str">
            <v>Phyllastrephus poliocephalus</v>
          </cell>
          <cell r="E7646" t="str">
            <v>(Reichenow, 1892)</v>
          </cell>
          <cell r="F7646" t="str">
            <v>R</v>
          </cell>
          <cell r="G7646" t="str">
            <v>NT</v>
          </cell>
          <cell r="N7646" t="str">
            <v>Y</v>
          </cell>
          <cell r="Q7646" t="str">
            <v>Y</v>
          </cell>
        </row>
        <row r="7647">
          <cell r="D7647" t="str">
            <v>Phyllastrephus alfredi</v>
          </cell>
          <cell r="E7647" t="str">
            <v>(Shelley, 1903)</v>
          </cell>
          <cell r="F7647" t="str">
            <v>NR</v>
          </cell>
          <cell r="G7647" t="str">
            <v>NR</v>
          </cell>
          <cell r="Q7647" t="str">
            <v>Y</v>
          </cell>
          <cell r="X7647" t="str">
            <v>Phyllastrephus alfredi (Sibley and Monroe 1990, 1993) was previously considered as distinct from P. flavostriatus but this treatment is no longer adopted, following a review by Fishpool and Tobias (2005). They pointed out that it is not known to differ vocally from the other races of flavostriatus. Moreover, it shares the rather distinctive foraging habit of the other subspecies, which entirely encircle its range. This view is shared by the BirdLife Taxonomic Working Group.</v>
          </cell>
        </row>
        <row r="7648">
          <cell r="D7648" t="str">
            <v>Phyllastrephus flavostriatus</v>
          </cell>
          <cell r="E7648" t="str">
            <v>Sharpe, 1876</v>
          </cell>
          <cell r="F7648" t="str">
            <v>NR</v>
          </cell>
          <cell r="G7648" t="str">
            <v>NR</v>
          </cell>
          <cell r="Q7648" t="str">
            <v>Y</v>
          </cell>
          <cell r="X7648" t="str">
            <v>Phyllastrephus alfredi (Sibley and Monroe 1990, 1993) was previously considered as distinct from P. flavostriatus but this treatment is no longer adopted, following a review by Fishpool and Tobias (2005). They pointed out that it is not known to differ vocally from the other races of flavostriatus. Moreover, it shares the rather distinctive foraging habit of the other subspecies, which entirely encircle its range. This view is shared by the BirdLife Taxonomic Working Group.</v>
          </cell>
        </row>
        <row r="7649">
          <cell r="C7649" t="str">
            <v>Yellow-streaked Greenbul</v>
          </cell>
          <cell r="D7649" t="str">
            <v>Phyllastrephus flavostriatus</v>
          </cell>
          <cell r="E7649" t="str">
            <v>Sharpe, 1876</v>
          </cell>
          <cell r="F7649" t="str">
            <v>R</v>
          </cell>
          <cell r="G7649" t="str">
            <v>LC</v>
          </cell>
          <cell r="N7649" t="str">
            <v>Y</v>
          </cell>
          <cell r="W7649" t="str">
            <v>Yellow-streaked Bulbul (7)</v>
          </cell>
          <cell r="X7649" t="str">
            <v>Phyllastrephus alfredi (Sibley and Monroe 1990, 1993) was previously considered as distinct from P. flavostriatus but this treatment is no longer adopted, following a review by Fishpool and Tobias (2005). They pointed out that it is not known to differ vocally from the other races of flavostriatus. Moreover, it shares the rather distinctive foraging habit of the other subspecies, which entirely encircle its range. This view is shared by the BirdLife Taxonomic Working Group.</v>
          </cell>
        </row>
        <row r="7650">
          <cell r="C7650" t="str">
            <v>Tiny Greenbul</v>
          </cell>
          <cell r="D7650" t="str">
            <v>Phyllastrephus debilis</v>
          </cell>
          <cell r="E7650" t="str">
            <v>(Sclater, 1899)</v>
          </cell>
          <cell r="F7650" t="str">
            <v>R</v>
          </cell>
          <cell r="G7650" t="str">
            <v>LC</v>
          </cell>
          <cell r="N7650" t="str">
            <v>Y</v>
          </cell>
          <cell r="Q7650" t="str">
            <v>Y</v>
          </cell>
        </row>
        <row r="7651">
          <cell r="C7651" t="str">
            <v>White-throated Greenbul</v>
          </cell>
          <cell r="D7651" t="str">
            <v>Phyllastrephus albigularis</v>
          </cell>
          <cell r="E7651" t="str">
            <v>(Sharpe, 1881)</v>
          </cell>
          <cell r="F7651" t="str">
            <v>R</v>
          </cell>
          <cell r="G7651" t="str">
            <v>LC</v>
          </cell>
          <cell r="N7651" t="str">
            <v>Y</v>
          </cell>
          <cell r="Q7651" t="str">
            <v>Y</v>
          </cell>
        </row>
        <row r="7652">
          <cell r="C7652" t="str">
            <v>Icterine Greenbul</v>
          </cell>
          <cell r="D7652" t="str">
            <v>Phyllastrephus icterinus</v>
          </cell>
          <cell r="E7652" t="str">
            <v>(Bonaparte, 1850)</v>
          </cell>
          <cell r="F7652" t="str">
            <v>R</v>
          </cell>
          <cell r="G7652" t="str">
            <v>LC</v>
          </cell>
          <cell r="N7652" t="str">
            <v>Y</v>
          </cell>
          <cell r="Q7652" t="str">
            <v>Y</v>
          </cell>
          <cell r="X7652" t="str">
            <v>Phyllastrephus lorenzi (Sibley and Monroe 1990, 1993) is considered a synonym of P. icterinus following Fishpool (2006).</v>
          </cell>
        </row>
        <row r="7653">
          <cell r="D7653" t="str">
            <v>Phyllastrephus lorenzi</v>
          </cell>
          <cell r="E7653" t="str">
            <v>Sassi, 1914</v>
          </cell>
          <cell r="F7653" t="str">
            <v>NR</v>
          </cell>
          <cell r="G7653" t="str">
            <v>NR</v>
          </cell>
          <cell r="N7653" t="str">
            <v>Y</v>
          </cell>
          <cell r="Q7653" t="str">
            <v>Y</v>
          </cell>
          <cell r="X7653" t="str">
            <v>Phyllastrephus lorenzi (Sibley and Monroe 1990, 1993) is considered a synonym of P. icterinus following Fishpool (2006).</v>
          </cell>
        </row>
        <row r="7654">
          <cell r="C7654" t="str">
            <v>Liberian Greenbul</v>
          </cell>
          <cell r="D7654" t="str">
            <v>Phyllastrephus leucolepis</v>
          </cell>
          <cell r="E7654" t="str">
            <v>Gatter, 1985</v>
          </cell>
          <cell r="F7654" t="str">
            <v>R</v>
          </cell>
          <cell r="G7654" t="str">
            <v>CR</v>
          </cell>
          <cell r="N7654" t="str">
            <v>Y</v>
          </cell>
          <cell r="Q7654" t="str">
            <v>Y</v>
          </cell>
          <cell r="W7654" t="str">
            <v>White-winged Greenbul (7)</v>
          </cell>
        </row>
        <row r="7655">
          <cell r="C7655" t="str">
            <v>Xavier's Greenbul</v>
          </cell>
          <cell r="D7655" t="str">
            <v>Phyllastrephus xavieri</v>
          </cell>
          <cell r="E7655" t="str">
            <v>(Oustalet, 1892)</v>
          </cell>
          <cell r="F7655" t="str">
            <v>R</v>
          </cell>
          <cell r="G7655" t="str">
            <v>LC</v>
          </cell>
          <cell r="N7655" t="str">
            <v>Y</v>
          </cell>
          <cell r="Q7655" t="str">
            <v>Y</v>
          </cell>
        </row>
        <row r="7656">
          <cell r="C7656" t="str">
            <v>Common Bristlebill</v>
          </cell>
          <cell r="D7656" t="str">
            <v>Bleda syndactylus</v>
          </cell>
          <cell r="E7656" t="str">
            <v>(Swainson, 1837)</v>
          </cell>
          <cell r="F7656" t="str">
            <v>R</v>
          </cell>
          <cell r="G7656" t="str">
            <v>LC</v>
          </cell>
          <cell r="N7656" t="str">
            <v>Y</v>
          </cell>
          <cell r="Q7656" t="str">
            <v>Y</v>
          </cell>
          <cell r="V7656" t="str">
            <v>Bleda syndactyla (7); Bleda syndactyla (10)</v>
          </cell>
          <cell r="W7656" t="str">
            <v>Bristlebill (7); Red-tailed Bristlebill (15)</v>
          </cell>
          <cell r="X7656" t="str">
            <v>Gender agreement of species name follows David and Gosselin (2002b).</v>
          </cell>
        </row>
        <row r="7657">
          <cell r="D7657" t="str">
            <v>Bleda eximia</v>
          </cell>
          <cell r="E7657" t="str">
            <v>(Hartlaub, 1855)</v>
          </cell>
          <cell r="F7657" t="str">
            <v>NR</v>
          </cell>
          <cell r="G7657" t="str">
            <v>NR</v>
          </cell>
          <cell r="N7657" t="str">
            <v>Y</v>
          </cell>
          <cell r="Q7657" t="str">
            <v>Y</v>
          </cell>
          <cell r="X7657" t="str">
            <v>Bleda eximia (Sibley and Monroe 1990, 1993) has been split into B. eximius and B. notatus following Chappuis and Erard (1993).</v>
          </cell>
        </row>
        <row r="7658">
          <cell r="C7658" t="str">
            <v>Green-tailed Bristlebill</v>
          </cell>
          <cell r="D7658" t="str">
            <v>Bleda eximius</v>
          </cell>
          <cell r="E7658" t="str">
            <v>(Hartlaub, 1855)</v>
          </cell>
          <cell r="F7658" t="str">
            <v>R</v>
          </cell>
          <cell r="G7658" t="str">
            <v>VU</v>
          </cell>
          <cell r="T7658" t="str">
            <v>Y</v>
          </cell>
          <cell r="U7658" t="str">
            <v>Chappuis and Erard (1993)</v>
          </cell>
          <cell r="V7658" t="str">
            <v>Bleda eximia (13)</v>
          </cell>
          <cell r="X7658" t="str">
            <v>Bleda eximia (Sibley and Monroe 1990, 1993) has been split into B. eximius and B. notatus following Chappuis and Erard (1993). Gender agreement of species names follows David and Gosselin (2002b).</v>
          </cell>
        </row>
        <row r="7659">
          <cell r="C7659" t="str">
            <v>Lesser Bristlebill</v>
          </cell>
          <cell r="D7659" t="str">
            <v>Bleda notatus</v>
          </cell>
          <cell r="E7659" t="str">
            <v>(Cassin, 1857)</v>
          </cell>
          <cell r="F7659" t="str">
            <v>R</v>
          </cell>
          <cell r="G7659" t="str">
            <v>LC</v>
          </cell>
          <cell r="T7659" t="str">
            <v>Y</v>
          </cell>
          <cell r="U7659" t="str">
            <v>Chappuis and Erard (1993)</v>
          </cell>
          <cell r="V7659" t="str">
            <v>Bleda notata (13)</v>
          </cell>
          <cell r="W7659" t="str">
            <v>Yellow-lored Bristlebill (15)</v>
          </cell>
          <cell r="X7659" t="str">
            <v>Bleda eximia (Sibley and Monroe 1990, 1993) has been split into B. eximius and B. notatus following Chappuis and Erard (1993). Gender agreement of species names follows David and Gosselin (2002b).</v>
          </cell>
        </row>
        <row r="7660">
          <cell r="C7660" t="str">
            <v>Grey-headed Bristlebill</v>
          </cell>
          <cell r="D7660" t="str">
            <v>Bleda canicapillus</v>
          </cell>
          <cell r="E7660" t="str">
            <v>(Hartlaub, 1854)</v>
          </cell>
          <cell r="F7660" t="str">
            <v>R</v>
          </cell>
          <cell r="G7660" t="str">
            <v>LC</v>
          </cell>
          <cell r="N7660" t="str">
            <v>Y</v>
          </cell>
          <cell r="Q7660" t="str">
            <v>Y</v>
          </cell>
          <cell r="V7660" t="str">
            <v>Bleda canicapilla (7); Bleda canicapilla (10)</v>
          </cell>
          <cell r="X7660" t="str">
            <v>Gender agreement of species name follows David and Gosselin (2002b).</v>
          </cell>
        </row>
        <row r="7661">
          <cell r="C7661" t="str">
            <v>Bearded Bulbul</v>
          </cell>
          <cell r="D7661" t="str">
            <v>Criniger barbatus</v>
          </cell>
          <cell r="E7661" t="str">
            <v>(Temminck, 1821)</v>
          </cell>
          <cell r="F7661" t="str">
            <v>R</v>
          </cell>
          <cell r="G7661" t="str">
            <v>LC</v>
          </cell>
          <cell r="N7661" t="str">
            <v>Y</v>
          </cell>
          <cell r="Q7661" t="str">
            <v>Y</v>
          </cell>
          <cell r="W7661" t="str">
            <v>Bearded Greenbul (7); Western Bearded Greenbul (15)</v>
          </cell>
        </row>
        <row r="7662">
          <cell r="C7662" t="str">
            <v>Green-backed Bulbul</v>
          </cell>
          <cell r="D7662" t="str">
            <v>Criniger chloronotus</v>
          </cell>
          <cell r="E7662" t="str">
            <v>(Cassin, 1860)</v>
          </cell>
          <cell r="F7662" t="str">
            <v>R</v>
          </cell>
          <cell r="G7662" t="str">
            <v>LC</v>
          </cell>
          <cell r="N7662" t="str">
            <v>Y</v>
          </cell>
          <cell r="Q7662" t="str">
            <v>Y</v>
          </cell>
          <cell r="W7662" t="str">
            <v>Eastern Bearded Greenbul (7); Eastern Bearded Greenbul (15)</v>
          </cell>
        </row>
        <row r="7663">
          <cell r="C7663" t="str">
            <v>Red-tailed Bulbul</v>
          </cell>
          <cell r="D7663" t="str">
            <v>Criniger calurus</v>
          </cell>
          <cell r="E7663" t="str">
            <v>(Cassin, 1857)</v>
          </cell>
          <cell r="F7663" t="str">
            <v>R</v>
          </cell>
          <cell r="G7663" t="str">
            <v>LC</v>
          </cell>
          <cell r="N7663" t="str">
            <v>Y</v>
          </cell>
          <cell r="Q7663" t="str">
            <v>Y</v>
          </cell>
          <cell r="W7663" t="str">
            <v>Red-tailed Greenbul (7); Red-tailed Greenbul (15)</v>
          </cell>
        </row>
        <row r="7664">
          <cell r="C7664" t="str">
            <v>Yellow-bearded Greenbul</v>
          </cell>
          <cell r="D7664" t="str">
            <v>Criniger olivaceus</v>
          </cell>
          <cell r="E7664" t="str">
            <v>(Swainson, 1837)</v>
          </cell>
          <cell r="F7664" t="str">
            <v>R</v>
          </cell>
          <cell r="G7664" t="str">
            <v>VU</v>
          </cell>
          <cell r="Q7664" t="str">
            <v>Y</v>
          </cell>
          <cell r="W7664" t="str">
            <v>Yellow-bearded Bulbul (10)</v>
          </cell>
          <cell r="X7664" t="str">
            <v>Criniger olivaceus and C. ndussumensis (Sibley and Monroe 1990, 1993) are retained as separate species contra Dowsett and Forbes-Watson (1993) who include ndussumensis as a subspecies of C. olivaceus.</v>
          </cell>
        </row>
        <row r="7665">
          <cell r="D7665" t="str">
            <v>Criniger olivaceus</v>
          </cell>
          <cell r="E7665" t="str">
            <v>(Swainson, 1837)</v>
          </cell>
          <cell r="F7665" t="str">
            <v>NR</v>
          </cell>
          <cell r="G7665" t="str">
            <v>NR</v>
          </cell>
          <cell r="N7665" t="str">
            <v>Y</v>
          </cell>
          <cell r="X7665" t="str">
            <v>Criniger olivaceus and C. ndussumensis (Sibley and Monroe 1990, 1993) are retained as separate species contra Dowsett and Forbes-Watson (1993) who include ndussumensis as a subspecies of C. olivaceus.</v>
          </cell>
        </row>
        <row r="7666">
          <cell r="C7666" t="str">
            <v>White-bearded Bulbul</v>
          </cell>
          <cell r="D7666" t="str">
            <v>Criniger ndussumensis</v>
          </cell>
          <cell r="E7666" t="str">
            <v>Reichenow, 1904</v>
          </cell>
          <cell r="F7666" t="str">
            <v>R</v>
          </cell>
          <cell r="G7666" t="str">
            <v>LC</v>
          </cell>
          <cell r="Q7666" t="str">
            <v>Y</v>
          </cell>
          <cell r="W7666" t="str">
            <v>White-bearded Greenbul (15)</v>
          </cell>
          <cell r="X7666" t="str">
            <v>Criniger olivaceus and C. ndussumensis (Sibley and Monroe 1990, 1993) are retained as separate species contra Dowsett and Forbes-Watson (1993) who include ndussumensis as a subspecies of C. olivaceus.</v>
          </cell>
        </row>
        <row r="7667">
          <cell r="C7667" t="str">
            <v>Hook-billed Bulbul</v>
          </cell>
          <cell r="D7667" t="str">
            <v>Setornis criniger</v>
          </cell>
          <cell r="E7667" t="str">
            <v>Lesson, 1839</v>
          </cell>
          <cell r="F7667" t="str">
            <v>R</v>
          </cell>
          <cell r="G7667" t="str">
            <v>VU</v>
          </cell>
          <cell r="Q7667" t="str">
            <v>Y</v>
          </cell>
        </row>
        <row r="7668">
          <cell r="C7668" t="str">
            <v>Hairy-backed Bulbul</v>
          </cell>
          <cell r="D7668" t="str">
            <v>Tricholestes criniger</v>
          </cell>
          <cell r="E7668" t="str">
            <v>(Blyth, 1845)</v>
          </cell>
          <cell r="F7668" t="str">
            <v>R</v>
          </cell>
          <cell r="G7668" t="str">
            <v>LC</v>
          </cell>
          <cell r="Q7668" t="str">
            <v>Y</v>
          </cell>
        </row>
        <row r="7669">
          <cell r="C7669" t="str">
            <v>Olive Bulbul</v>
          </cell>
          <cell r="D7669" t="str">
            <v>Iole virescens</v>
          </cell>
          <cell r="E7669" t="str">
            <v>Blyth, 1845</v>
          </cell>
          <cell r="F7669" t="str">
            <v>R</v>
          </cell>
          <cell r="G7669" t="str">
            <v>LC</v>
          </cell>
          <cell r="Q7669" t="str">
            <v>Y</v>
          </cell>
        </row>
        <row r="7670">
          <cell r="C7670" t="str">
            <v>Grey-eyed Bulbul</v>
          </cell>
          <cell r="D7670" t="str">
            <v>Iole propinqua</v>
          </cell>
          <cell r="E7670" t="str">
            <v>(Oustalet, 1903)</v>
          </cell>
          <cell r="F7670" t="str">
            <v>R</v>
          </cell>
          <cell r="G7670" t="str">
            <v>LC</v>
          </cell>
          <cell r="Q7670" t="str">
            <v>Y</v>
          </cell>
        </row>
        <row r="7671">
          <cell r="C7671" t="str">
            <v>Buff-vented Bulbul</v>
          </cell>
          <cell r="D7671" t="str">
            <v>Iole olivacea</v>
          </cell>
          <cell r="E7671" t="str">
            <v>Blyth, 1844</v>
          </cell>
          <cell r="F7671" t="str">
            <v>R</v>
          </cell>
          <cell r="G7671" t="str">
            <v>NT</v>
          </cell>
          <cell r="Q7671" t="str">
            <v>Y</v>
          </cell>
        </row>
        <row r="7672">
          <cell r="C7672" t="str">
            <v>Yellow-browed Bulbul</v>
          </cell>
          <cell r="D7672" t="str">
            <v>Iole indica</v>
          </cell>
          <cell r="E7672" t="str">
            <v>(Jerdon, 1839)</v>
          </cell>
          <cell r="F7672" t="str">
            <v>R</v>
          </cell>
          <cell r="G7672" t="str">
            <v>LC</v>
          </cell>
          <cell r="Q7672" t="str">
            <v>Y</v>
          </cell>
        </row>
        <row r="7673">
          <cell r="C7673" t="str">
            <v>Sulphur-bellied Bulbul</v>
          </cell>
          <cell r="D7673" t="str">
            <v>Ixos palawanensis</v>
          </cell>
          <cell r="E7673" t="str">
            <v>(Tweeddale, 1878)</v>
          </cell>
          <cell r="F7673" t="str">
            <v>R</v>
          </cell>
          <cell r="G7673" t="str">
            <v>LC</v>
          </cell>
          <cell r="Q7673" t="str">
            <v>Y</v>
          </cell>
        </row>
        <row r="7674">
          <cell r="C7674" t="str">
            <v>Philippine Bulbul</v>
          </cell>
          <cell r="D7674" t="str">
            <v>Ixos philippinus</v>
          </cell>
          <cell r="E7674" t="str">
            <v>(Forster, 1795)</v>
          </cell>
          <cell r="F7674" t="str">
            <v>R</v>
          </cell>
          <cell r="G7674" t="str">
            <v>LC</v>
          </cell>
          <cell r="Q7674" t="str">
            <v>Y</v>
          </cell>
        </row>
        <row r="7675">
          <cell r="C7675" t="str">
            <v>Zamboanga Bulbul</v>
          </cell>
          <cell r="D7675" t="str">
            <v>Ixos rufigularis</v>
          </cell>
          <cell r="E7675" t="str">
            <v>(Sharpe, 1877)</v>
          </cell>
          <cell r="F7675" t="str">
            <v>R</v>
          </cell>
          <cell r="G7675" t="str">
            <v>NT</v>
          </cell>
          <cell r="Q7675" t="str">
            <v>Y</v>
          </cell>
        </row>
        <row r="7676">
          <cell r="C7676" t="str">
            <v>Streak-breasted Bulbul</v>
          </cell>
          <cell r="D7676" t="str">
            <v>Ixos siquijorensis</v>
          </cell>
          <cell r="E7676" t="str">
            <v>(Steere, 1890)</v>
          </cell>
          <cell r="F7676" t="str">
            <v>R</v>
          </cell>
          <cell r="G7676" t="str">
            <v>EN</v>
          </cell>
          <cell r="Q7676" t="str">
            <v>Y</v>
          </cell>
        </row>
        <row r="7677">
          <cell r="C7677" t="str">
            <v>Brown-eared Bulbul</v>
          </cell>
          <cell r="D7677" t="str">
            <v>Ixos amaurotis</v>
          </cell>
          <cell r="E7677" t="str">
            <v>(Temminck, 1830)</v>
          </cell>
          <cell r="F7677" t="str">
            <v>R</v>
          </cell>
          <cell r="G7677" t="str">
            <v>LC</v>
          </cell>
          <cell r="Q7677" t="str">
            <v>Y</v>
          </cell>
        </row>
        <row r="7678">
          <cell r="C7678" t="str">
            <v>Yellowish Bulbul</v>
          </cell>
          <cell r="D7678" t="str">
            <v>Ixos everetti</v>
          </cell>
          <cell r="E7678" t="str">
            <v>(Tweeddale, 1877)</v>
          </cell>
          <cell r="F7678" t="str">
            <v>R</v>
          </cell>
          <cell r="G7678" t="str">
            <v>LC</v>
          </cell>
          <cell r="Q7678" t="str">
            <v>Y</v>
          </cell>
        </row>
        <row r="7679">
          <cell r="C7679" t="str">
            <v>Streaked Bulbul</v>
          </cell>
          <cell r="D7679" t="str">
            <v>Ixos malaccensis</v>
          </cell>
          <cell r="E7679" t="str">
            <v>(Blyth, 1845)</v>
          </cell>
          <cell r="F7679" t="str">
            <v>R</v>
          </cell>
          <cell r="G7679" t="str">
            <v>NT</v>
          </cell>
          <cell r="Q7679" t="str">
            <v>Y</v>
          </cell>
        </row>
        <row r="7680">
          <cell r="C7680" t="str">
            <v>Finsch's Bulbul</v>
          </cell>
          <cell r="D7680" t="str">
            <v>Alophoixus finschii</v>
          </cell>
          <cell r="E7680" t="str">
            <v>(Salvadori, 1871)</v>
          </cell>
          <cell r="F7680" t="str">
            <v>R</v>
          </cell>
          <cell r="G7680" t="str">
            <v>NT</v>
          </cell>
          <cell r="Q7680" t="str">
            <v>Y</v>
          </cell>
        </row>
        <row r="7681">
          <cell r="C7681" t="str">
            <v>White-throated Bulbul</v>
          </cell>
          <cell r="D7681" t="str">
            <v>Alophoixus flaveolus</v>
          </cell>
          <cell r="E7681" t="str">
            <v>(Gould, 1836)</v>
          </cell>
          <cell r="F7681" t="str">
            <v>R</v>
          </cell>
          <cell r="G7681" t="str">
            <v>LC</v>
          </cell>
          <cell r="Q7681" t="str">
            <v>Y</v>
          </cell>
        </row>
        <row r="7682">
          <cell r="C7682" t="str">
            <v>Puff-throated Bulbul</v>
          </cell>
          <cell r="D7682" t="str">
            <v>Alophoixus pallidus</v>
          </cell>
          <cell r="E7682" t="str">
            <v>(Swinhoe, 1870)</v>
          </cell>
          <cell r="F7682" t="str">
            <v>R</v>
          </cell>
          <cell r="G7682" t="str">
            <v>LC</v>
          </cell>
          <cell r="Q7682" t="str">
            <v>Y</v>
          </cell>
        </row>
        <row r="7683">
          <cell r="C7683" t="str">
            <v>Ochraceous Bulbul</v>
          </cell>
          <cell r="D7683" t="str">
            <v>Alophoixus ochraceus</v>
          </cell>
          <cell r="E7683" t="str">
            <v>Moore, 1854</v>
          </cell>
          <cell r="F7683" t="str">
            <v>R</v>
          </cell>
          <cell r="G7683" t="str">
            <v>LC</v>
          </cell>
          <cell r="Q7683" t="str">
            <v>Y</v>
          </cell>
        </row>
        <row r="7684">
          <cell r="C7684" t="str">
            <v>Grey-cheeked Bulbul</v>
          </cell>
          <cell r="D7684" t="str">
            <v>Alophoixus bres</v>
          </cell>
          <cell r="E7684" t="str">
            <v>(Lesson, 1832)</v>
          </cell>
          <cell r="F7684" t="str">
            <v>R</v>
          </cell>
          <cell r="G7684" t="str">
            <v>LC</v>
          </cell>
          <cell r="Q7684" t="str">
            <v>Y</v>
          </cell>
        </row>
        <row r="7685">
          <cell r="C7685" t="str">
            <v>Yellow-bellied Bulbul</v>
          </cell>
          <cell r="D7685" t="str">
            <v>Alophoixus phaeocephalus</v>
          </cell>
          <cell r="E7685" t="str">
            <v>(Hartlaub, 1844)</v>
          </cell>
          <cell r="F7685" t="str">
            <v>R</v>
          </cell>
          <cell r="G7685" t="str">
            <v>LC</v>
          </cell>
          <cell r="Q7685" t="str">
            <v>Y</v>
          </cell>
        </row>
        <row r="7686">
          <cell r="C7686" t="str">
            <v>Golden Bulbul</v>
          </cell>
          <cell r="D7686" t="str">
            <v>Alophoixus affinis</v>
          </cell>
          <cell r="E7686" t="str">
            <v>(Hombron &amp; Jacquinot, 1841)</v>
          </cell>
          <cell r="F7686" t="str">
            <v>R</v>
          </cell>
          <cell r="G7686" t="str">
            <v>LC</v>
          </cell>
          <cell r="Q7686" t="str">
            <v>Y</v>
          </cell>
        </row>
        <row r="7687">
          <cell r="C7687" t="str">
            <v>Ashy Bulbul</v>
          </cell>
          <cell r="D7687" t="str">
            <v>Hemixos flavala</v>
          </cell>
          <cell r="E7687" t="str">
            <v>Blyth, 1845</v>
          </cell>
          <cell r="F7687" t="str">
            <v>R</v>
          </cell>
          <cell r="G7687" t="str">
            <v>LC</v>
          </cell>
          <cell r="Q7687" t="str">
            <v>Y</v>
          </cell>
        </row>
        <row r="7688">
          <cell r="C7688" t="str">
            <v>Chestnut Bulbul</v>
          </cell>
          <cell r="D7688" t="str">
            <v>Hemixos castanonotus</v>
          </cell>
          <cell r="E7688" t="str">
            <v>Swinhoe, 1870</v>
          </cell>
          <cell r="F7688" t="str">
            <v>R</v>
          </cell>
          <cell r="G7688" t="str">
            <v>LC</v>
          </cell>
          <cell r="Q7688" t="str">
            <v>Y</v>
          </cell>
        </row>
        <row r="7689">
          <cell r="C7689" t="str">
            <v>Mountain Bulbul</v>
          </cell>
          <cell r="D7689" t="str">
            <v>Hypsipetes mcclellandii</v>
          </cell>
          <cell r="E7689" t="str">
            <v>Horsfield, 1840</v>
          </cell>
          <cell r="F7689" t="str">
            <v>R</v>
          </cell>
          <cell r="G7689" t="str">
            <v>LC</v>
          </cell>
          <cell r="Q7689" t="str">
            <v>Y</v>
          </cell>
        </row>
        <row r="7690">
          <cell r="C7690" t="str">
            <v>Green-winged Bulbul</v>
          </cell>
          <cell r="D7690" t="str">
            <v>Hypsipetes virescens</v>
          </cell>
          <cell r="E7690" t="str">
            <v>(Temminck, 1825)</v>
          </cell>
          <cell r="F7690" t="str">
            <v>R</v>
          </cell>
          <cell r="G7690" t="str">
            <v>LC</v>
          </cell>
          <cell r="Q7690" t="str">
            <v>Y</v>
          </cell>
        </row>
        <row r="7691">
          <cell r="C7691" t="str">
            <v>Madagascar Black Bulbul</v>
          </cell>
          <cell r="D7691" t="str">
            <v>Hypsipetes madagascariensis</v>
          </cell>
          <cell r="E7691" t="str">
            <v>(P. L. S. Müller, 1776)</v>
          </cell>
          <cell r="F7691" t="str">
            <v>R</v>
          </cell>
          <cell r="G7691" t="str">
            <v>LC</v>
          </cell>
          <cell r="N7691" t="str">
            <v>Y</v>
          </cell>
          <cell r="Q7691" t="str">
            <v>Y</v>
          </cell>
          <cell r="W7691" t="str">
            <v>Madagascar Bulbul (10); Malagasy Bulbul (15)</v>
          </cell>
        </row>
        <row r="7692">
          <cell r="C7692" t="str">
            <v>Seychelles Bulbul</v>
          </cell>
          <cell r="D7692" t="str">
            <v>Hypsipetes crassirostris</v>
          </cell>
          <cell r="E7692" t="str">
            <v>Newton, 1867</v>
          </cell>
          <cell r="F7692" t="str">
            <v>R</v>
          </cell>
          <cell r="G7692" t="str">
            <v>LC</v>
          </cell>
          <cell r="N7692" t="str">
            <v>Y</v>
          </cell>
          <cell r="Q7692" t="str">
            <v>Y</v>
          </cell>
          <cell r="W7692" t="str">
            <v>Seychelles Black Bulbul (7)</v>
          </cell>
        </row>
        <row r="7693">
          <cell r="C7693" t="str">
            <v>Comoro Bulbul</v>
          </cell>
          <cell r="D7693" t="str">
            <v>Hypsipetes parvirostris</v>
          </cell>
          <cell r="E7693" t="str">
            <v>Milne-Edwards &amp; Oustalet, 1885</v>
          </cell>
          <cell r="F7693" t="str">
            <v>R</v>
          </cell>
          <cell r="G7693" t="str">
            <v>LC</v>
          </cell>
          <cell r="N7693" t="str">
            <v>Y</v>
          </cell>
          <cell r="Q7693" t="str">
            <v>Y</v>
          </cell>
          <cell r="W7693" t="str">
            <v>Comoros Black Bulbul (7); Comoros Bulbul (15)</v>
          </cell>
        </row>
        <row r="7694">
          <cell r="D7694" t="str">
            <v>Hypsipetes borbonicus</v>
          </cell>
          <cell r="E7694" t="str">
            <v>(J. R. Forster, 1781)</v>
          </cell>
          <cell r="F7694" t="str">
            <v>NR</v>
          </cell>
          <cell r="G7694" t="str">
            <v>NR</v>
          </cell>
          <cell r="Q7694" t="str">
            <v>Y</v>
          </cell>
          <cell r="X7694" t="str">
            <v>Hypsipetes borbonicus (Sibley and Monroe 1990, 1993) has been split into H. borbonicus and H. olivaceus following Dowsett and Forbes-Watson (1993).</v>
          </cell>
        </row>
        <row r="7695">
          <cell r="C7695" t="str">
            <v>Olivaceous Bulbul</v>
          </cell>
          <cell r="D7695" t="str">
            <v>Hypsipetes borbonicus</v>
          </cell>
          <cell r="E7695" t="str">
            <v>(J. R. Forster, 1781)</v>
          </cell>
          <cell r="F7695" t="str">
            <v>R</v>
          </cell>
          <cell r="G7695" t="str">
            <v>LC</v>
          </cell>
          <cell r="N7695" t="str">
            <v>Y</v>
          </cell>
          <cell r="W7695" t="str">
            <v>Réunion Black Bulbul (7); Reunion Bulbul (15)</v>
          </cell>
          <cell r="X7695" t="str">
            <v>Hypsipetes borbonicus (Sibley and Monroe 1990, 1993) has been split into H. borbonicus and H. olivaceus following Dowsett and Forbes-Watson (1993).</v>
          </cell>
        </row>
        <row r="7696">
          <cell r="C7696" t="str">
            <v>Mauritius Black Bulbul</v>
          </cell>
          <cell r="D7696" t="str">
            <v>Hypsipetes olivaceus</v>
          </cell>
          <cell r="E7696" t="str">
            <v>Jardine &amp; Selby, 1835</v>
          </cell>
          <cell r="F7696" t="str">
            <v>R</v>
          </cell>
          <cell r="G7696" t="str">
            <v>VU</v>
          </cell>
          <cell r="N7696" t="str">
            <v>Y</v>
          </cell>
          <cell r="W7696" t="str">
            <v>Mauritius Bulbul (15)</v>
          </cell>
          <cell r="X7696" t="str">
            <v>Hypsipetes borbonicus (Sibley and Monroe 1990, 1993) has been split into H. borbonicus and H. olivaceus following Dowsett and Forbes-Watson (1993).</v>
          </cell>
        </row>
        <row r="7697">
          <cell r="C7697" t="str">
            <v>Asian Black Bulbul</v>
          </cell>
          <cell r="D7697" t="str">
            <v>Hypsipetes leucocephalus</v>
          </cell>
          <cell r="E7697" t="str">
            <v>(Gmelin, 1789)</v>
          </cell>
          <cell r="F7697" t="str">
            <v>R</v>
          </cell>
          <cell r="G7697" t="str">
            <v>LC</v>
          </cell>
          <cell r="Q7697" t="str">
            <v>Y</v>
          </cell>
          <cell r="W7697" t="str">
            <v>Black Bulbul (10); Black Bulbul (15)</v>
          </cell>
        </row>
        <row r="7698">
          <cell r="C7698" t="str">
            <v>Nicobar Bulbul</v>
          </cell>
          <cell r="D7698" t="str">
            <v>Hypsipetes nicobariensis</v>
          </cell>
          <cell r="E7698" t="str">
            <v>Moore, 1854</v>
          </cell>
          <cell r="F7698" t="str">
            <v>R</v>
          </cell>
          <cell r="G7698" t="str">
            <v>NT</v>
          </cell>
          <cell r="Q7698" t="str">
            <v>Y</v>
          </cell>
        </row>
        <row r="7699">
          <cell r="C7699" t="str">
            <v>White-headed Bulbul</v>
          </cell>
          <cell r="D7699" t="str">
            <v>Hypsipetes thompsoni</v>
          </cell>
          <cell r="E7699" t="str">
            <v>(Bingham, 1900)</v>
          </cell>
          <cell r="F7699" t="str">
            <v>R</v>
          </cell>
          <cell r="G7699" t="str">
            <v>LC</v>
          </cell>
          <cell r="Q7699" t="str">
            <v>Y</v>
          </cell>
        </row>
        <row r="7700">
          <cell r="C7700" t="str">
            <v>Black-collared Bulbul</v>
          </cell>
          <cell r="D7700" t="str">
            <v>Neolestes torquatus</v>
          </cell>
          <cell r="E7700" t="str">
            <v>Cabanis, 1875</v>
          </cell>
          <cell r="F7700" t="str">
            <v>R</v>
          </cell>
          <cell r="G7700" t="str">
            <v>LC</v>
          </cell>
          <cell r="N7700" t="str">
            <v>Y</v>
          </cell>
          <cell r="Q7700" t="str">
            <v>Y</v>
          </cell>
        </row>
        <row r="7701">
          <cell r="C7701" t="str">
            <v>Yellow-spotted Nicator</v>
          </cell>
          <cell r="D7701" t="str">
            <v>Nicator chloris</v>
          </cell>
          <cell r="E7701" t="str">
            <v>(Valenciennes, 1826)</v>
          </cell>
          <cell r="F7701" t="str">
            <v>R</v>
          </cell>
          <cell r="G7701" t="str">
            <v>LC</v>
          </cell>
          <cell r="N7701" t="str">
            <v>Y</v>
          </cell>
          <cell r="Q7701" t="str">
            <v>Y</v>
          </cell>
          <cell r="W7701" t="str">
            <v>Western Nicator (7); Western Nicator (15)</v>
          </cell>
        </row>
        <row r="7702">
          <cell r="C7702" t="str">
            <v>Eastern Nicator</v>
          </cell>
          <cell r="D7702" t="str">
            <v>Nicator gularis</v>
          </cell>
          <cell r="E7702" t="str">
            <v>Hartlaub &amp; Finsch, 1870</v>
          </cell>
          <cell r="F7702" t="str">
            <v>R</v>
          </cell>
          <cell r="G7702" t="str">
            <v>LC</v>
          </cell>
          <cell r="N7702" t="str">
            <v>Y</v>
          </cell>
          <cell r="Q7702" t="str">
            <v>Y</v>
          </cell>
          <cell r="W7702" t="str">
            <v>White-throated Nicator (7)</v>
          </cell>
        </row>
        <row r="7703">
          <cell r="C7703" t="str">
            <v>Yellow-throated Nicator</v>
          </cell>
          <cell r="D7703" t="str">
            <v>Nicator vireo</v>
          </cell>
          <cell r="E7703" t="str">
            <v>Cabanis, 1876</v>
          </cell>
          <cell r="F7703" t="str">
            <v>R</v>
          </cell>
          <cell r="G7703" t="str">
            <v>LC</v>
          </cell>
          <cell r="N7703" t="str">
            <v>Y</v>
          </cell>
          <cell r="Q7703" t="str">
            <v>Y</v>
          </cell>
        </row>
        <row r="7704">
          <cell r="C7704" t="str">
            <v>Rubeho Warbler</v>
          </cell>
          <cell r="D7704" t="str">
            <v>Scepomycter rubehoensis</v>
          </cell>
          <cell r="E7704" t="str">
            <v>Bowie, Fjeldsa, &amp; Kiure, 2009</v>
          </cell>
          <cell r="F7704" t="str">
            <v>UR</v>
          </cell>
          <cell r="G7704" t="str">
            <v>UR</v>
          </cell>
          <cell r="T7704" t="str">
            <v>Y</v>
          </cell>
        </row>
        <row r="7705">
          <cell r="C7705" t="str">
            <v>Mountain Tailorbird</v>
          </cell>
          <cell r="D7705" t="str">
            <v>Orthotomus cuculatus</v>
          </cell>
          <cell r="E7705" t="str">
            <v>Temminck, 1836</v>
          </cell>
          <cell r="F7705" t="str">
            <v>R</v>
          </cell>
          <cell r="G7705" t="str">
            <v>LC</v>
          </cell>
          <cell r="Q7705" t="str">
            <v>Y</v>
          </cell>
        </row>
        <row r="7706">
          <cell r="C7706" t="str">
            <v>Rufous-headed Tailorbird</v>
          </cell>
          <cell r="D7706" t="str">
            <v>Orthotomus heterolaemus</v>
          </cell>
          <cell r="E7706" t="str">
            <v>(Mearns, 1905)</v>
          </cell>
          <cell r="F7706" t="str">
            <v>R</v>
          </cell>
          <cell r="G7706" t="str">
            <v>LC</v>
          </cell>
          <cell r="Q7706" t="str">
            <v>Y</v>
          </cell>
        </row>
        <row r="7707">
          <cell r="C7707" t="str">
            <v>Common Tailorbird</v>
          </cell>
          <cell r="D7707" t="str">
            <v>Orthotomus sutorius</v>
          </cell>
          <cell r="E7707" t="str">
            <v>(Pennant, 1769)</v>
          </cell>
          <cell r="F7707" t="str">
            <v>R</v>
          </cell>
          <cell r="G7707" t="str">
            <v>LC</v>
          </cell>
          <cell r="Q7707" t="str">
            <v>Y</v>
          </cell>
        </row>
        <row r="7708">
          <cell r="C7708" t="str">
            <v>Dark-necked Tailorbird</v>
          </cell>
          <cell r="D7708" t="str">
            <v>Orthotomus atrogularis</v>
          </cell>
          <cell r="E7708" t="str">
            <v>Temminck, 1836</v>
          </cell>
          <cell r="F7708" t="str">
            <v>R</v>
          </cell>
          <cell r="G7708" t="str">
            <v>LC</v>
          </cell>
          <cell r="Q7708" t="str">
            <v>Y</v>
          </cell>
        </row>
        <row r="7709">
          <cell r="C7709" t="str">
            <v>Philippine Tailorbird</v>
          </cell>
          <cell r="D7709" t="str">
            <v>Orthotomus castaneiceps</v>
          </cell>
          <cell r="E7709" t="str">
            <v>Walden, 1872</v>
          </cell>
          <cell r="F7709" t="str">
            <v>R</v>
          </cell>
          <cell r="G7709" t="str">
            <v>LC</v>
          </cell>
          <cell r="Q7709" t="str">
            <v>Y</v>
          </cell>
        </row>
        <row r="7710">
          <cell r="C7710" t="str">
            <v>Rufous-fronted Tailorbird</v>
          </cell>
          <cell r="D7710" t="str">
            <v>Orthotomus frontalis</v>
          </cell>
          <cell r="E7710" t="str">
            <v>Sharpe, 1877</v>
          </cell>
          <cell r="F7710" t="str">
            <v>R</v>
          </cell>
          <cell r="G7710" t="str">
            <v>LC</v>
          </cell>
          <cell r="Q7710" t="str">
            <v>Y</v>
          </cell>
        </row>
        <row r="7711">
          <cell r="C7711" t="str">
            <v>Grey-backed Tailorbird</v>
          </cell>
          <cell r="D7711" t="str">
            <v>Orthotomus derbianus</v>
          </cell>
          <cell r="E7711" t="str">
            <v>Moore, 1855</v>
          </cell>
          <cell r="F7711" t="str">
            <v>R</v>
          </cell>
          <cell r="G7711" t="str">
            <v>LC</v>
          </cell>
          <cell r="Q7711" t="str">
            <v>Y</v>
          </cell>
        </row>
        <row r="7712">
          <cell r="C7712" t="str">
            <v>Rufous-tailed Tailorbird</v>
          </cell>
          <cell r="D7712" t="str">
            <v>Orthotomus sericeus</v>
          </cell>
          <cell r="E7712" t="str">
            <v>Temminck ,1836</v>
          </cell>
          <cell r="F7712" t="str">
            <v>R</v>
          </cell>
          <cell r="G7712" t="str">
            <v>LC</v>
          </cell>
          <cell r="Q7712" t="str">
            <v>Y</v>
          </cell>
        </row>
        <row r="7713">
          <cell r="C7713" t="str">
            <v>Ashy Tailorbird</v>
          </cell>
          <cell r="D7713" t="str">
            <v>Orthotomus ruficeps</v>
          </cell>
          <cell r="E7713" t="str">
            <v>(Lesson, 1830)</v>
          </cell>
          <cell r="F7713" t="str">
            <v>R</v>
          </cell>
          <cell r="G7713" t="str">
            <v>LC</v>
          </cell>
          <cell r="Q7713" t="str">
            <v>Y</v>
          </cell>
        </row>
        <row r="7714">
          <cell r="C7714" t="str">
            <v>Olive-backed Tailorbird</v>
          </cell>
          <cell r="D7714" t="str">
            <v>Orthotomus sepium</v>
          </cell>
          <cell r="E7714" t="str">
            <v>Horsfield, 1821</v>
          </cell>
          <cell r="F7714" t="str">
            <v>R</v>
          </cell>
          <cell r="G7714" t="str">
            <v>LC</v>
          </cell>
          <cell r="Q7714" t="str">
            <v>Y</v>
          </cell>
        </row>
        <row r="7715">
          <cell r="C7715" t="str">
            <v>Yellow-breasted Tailorbird</v>
          </cell>
          <cell r="D7715" t="str">
            <v>Orthotomus samarensis</v>
          </cell>
          <cell r="E7715" t="str">
            <v>Steere, 1890</v>
          </cell>
          <cell r="F7715" t="str">
            <v>R</v>
          </cell>
          <cell r="G7715" t="str">
            <v>NT</v>
          </cell>
          <cell r="Q7715" t="str">
            <v>Y</v>
          </cell>
        </row>
        <row r="7716">
          <cell r="C7716" t="str">
            <v>Black-headed Tailorbird</v>
          </cell>
          <cell r="D7716" t="str">
            <v>Orthotomus nigriceps</v>
          </cell>
          <cell r="E7716" t="str">
            <v>Tweeddale, 1878</v>
          </cell>
          <cell r="F7716" t="str">
            <v>R</v>
          </cell>
          <cell r="G7716" t="str">
            <v>LC</v>
          </cell>
          <cell r="Q7716" t="str">
            <v>Y</v>
          </cell>
        </row>
        <row r="7717">
          <cell r="C7717" t="str">
            <v>White-eared Tailorbird</v>
          </cell>
          <cell r="D7717" t="str">
            <v>Orthotomus cinereiceps</v>
          </cell>
          <cell r="E7717" t="str">
            <v>Sharpe, 1877</v>
          </cell>
          <cell r="F7717" t="str">
            <v>R</v>
          </cell>
          <cell r="G7717" t="str">
            <v>LC</v>
          </cell>
          <cell r="Q7717" t="str">
            <v>Y</v>
          </cell>
        </row>
        <row r="7718">
          <cell r="C7718" t="str">
            <v>Long-billed Tailorbird</v>
          </cell>
          <cell r="D7718" t="str">
            <v>Artisornis moreaui</v>
          </cell>
          <cell r="E7718" t="str">
            <v>(Sclater, 1931)</v>
          </cell>
          <cell r="F7718" t="str">
            <v>R</v>
          </cell>
          <cell r="G7718" t="str">
            <v>CR</v>
          </cell>
          <cell r="N7718" t="str">
            <v>Y</v>
          </cell>
          <cell r="Q7718" t="str">
            <v>Y</v>
          </cell>
          <cell r="V7718" t="str">
            <v>Apalis moreaui (7); Orthotomus moreaui (10)</v>
          </cell>
          <cell r="W7718" t="str">
            <v>Long-billed Apalis (7)</v>
          </cell>
          <cell r="X7718" t="str">
            <v>Apalis moreaui is transferred to the genus Artisornis following Urban et al. (1997) and Dickinson (2003).</v>
          </cell>
        </row>
        <row r="7719">
          <cell r="C7719" t="str">
            <v>African Tailorbird</v>
          </cell>
          <cell r="D7719" t="str">
            <v>Artisornis metopias</v>
          </cell>
          <cell r="E7719" t="str">
            <v>(Reichenow, 1907)</v>
          </cell>
          <cell r="F7719" t="str">
            <v>R</v>
          </cell>
          <cell r="G7719" t="str">
            <v>LC</v>
          </cell>
          <cell r="N7719" t="str">
            <v>Y</v>
          </cell>
          <cell r="Q7719" t="str">
            <v>Y</v>
          </cell>
          <cell r="V7719" t="str">
            <v>Orthotomus metopias (7); Orthotomus metopias (10)</v>
          </cell>
          <cell r="W7719" t="str">
            <v>Red-capped Forest Warbler (7)</v>
          </cell>
          <cell r="X7719" t="str">
            <v>Orthotomus metopias is transferred to the genus Artisornis following Urban et al. (1997) and Dickinson (2003).</v>
          </cell>
        </row>
        <row r="7720">
          <cell r="C7720" t="str">
            <v>White-tailed Warbler</v>
          </cell>
          <cell r="D7720" t="str">
            <v>Poliolais lopezi</v>
          </cell>
          <cell r="E7720" t="str">
            <v>(Alexander, 1903)</v>
          </cell>
          <cell r="F7720" t="str">
            <v>R</v>
          </cell>
          <cell r="G7720" t="str">
            <v>NT</v>
          </cell>
          <cell r="N7720" t="str">
            <v>Y</v>
          </cell>
          <cell r="Q7720" t="str">
            <v>Y</v>
          </cell>
        </row>
        <row r="7721">
          <cell r="C7721" t="str">
            <v>Grey Emu-tail</v>
          </cell>
          <cell r="D7721" t="str">
            <v>Amphilais seebohmi</v>
          </cell>
          <cell r="E7721" t="str">
            <v>(Sharpe, 1879)</v>
          </cell>
          <cell r="F7721" t="str">
            <v>R</v>
          </cell>
          <cell r="G7721" t="str">
            <v>LC</v>
          </cell>
          <cell r="N7721" t="str">
            <v>Y</v>
          </cell>
          <cell r="Q7721" t="str">
            <v>Y</v>
          </cell>
          <cell r="W7721" t="str">
            <v>Grey Emutail (15)</v>
          </cell>
        </row>
        <row r="7722">
          <cell r="C7722" t="str">
            <v>Tawny Grassbird</v>
          </cell>
          <cell r="D7722" t="str">
            <v>Megalurus timoriensis</v>
          </cell>
          <cell r="E7722" t="str">
            <v>Wallace, 1864</v>
          </cell>
          <cell r="F7722" t="str">
            <v>R</v>
          </cell>
          <cell r="G7722" t="str">
            <v>LC</v>
          </cell>
          <cell r="L7722" t="str">
            <v>Y</v>
          </cell>
          <cell r="Q7722" t="str">
            <v>Y</v>
          </cell>
        </row>
        <row r="7723">
          <cell r="C7723" t="str">
            <v>Striated Grassbird</v>
          </cell>
          <cell r="D7723" t="str">
            <v>Megalurus palustris</v>
          </cell>
          <cell r="E7723" t="str">
            <v>Horsfield, 1821</v>
          </cell>
          <cell r="F7723" t="str">
            <v>R</v>
          </cell>
          <cell r="G7723" t="str">
            <v>LC</v>
          </cell>
          <cell r="Q7723" t="str">
            <v>Y</v>
          </cell>
        </row>
        <row r="7724">
          <cell r="C7724" t="str">
            <v>Fly River Grassbird</v>
          </cell>
          <cell r="D7724" t="str">
            <v>Megalurus albolimbatus</v>
          </cell>
          <cell r="E7724" t="str">
            <v>(D'Albertis &amp; Salvadori, 1879)</v>
          </cell>
          <cell r="F7724" t="str">
            <v>R</v>
          </cell>
          <cell r="G7724" t="str">
            <v>VU</v>
          </cell>
          <cell r="Q7724" t="str">
            <v>Y</v>
          </cell>
        </row>
        <row r="7725">
          <cell r="C7725" t="str">
            <v>Little Grassbird</v>
          </cell>
          <cell r="D7725" t="str">
            <v>Megalurus gramineus</v>
          </cell>
          <cell r="E7725" t="str">
            <v>(Gould, 1845)</v>
          </cell>
          <cell r="F7725" t="str">
            <v>R</v>
          </cell>
          <cell r="G7725" t="str">
            <v>LC</v>
          </cell>
          <cell r="L7725" t="str">
            <v>Y</v>
          </cell>
          <cell r="Q7725" t="str">
            <v>Y</v>
          </cell>
        </row>
        <row r="7726">
          <cell r="C7726" t="str">
            <v>Chatham Fernbird</v>
          </cell>
          <cell r="D7726" t="str">
            <v>Bowdleria rufescens</v>
          </cell>
          <cell r="E7726" t="str">
            <v>(Buller, 1869)</v>
          </cell>
          <cell r="F7726" t="str">
            <v>R</v>
          </cell>
          <cell r="G7726" t="str">
            <v>EX</v>
          </cell>
          <cell r="K7726" t="str">
            <v>Y</v>
          </cell>
          <cell r="Q7726" t="str">
            <v>Y</v>
          </cell>
          <cell r="S7726" t="str">
            <v>Y</v>
          </cell>
          <cell r="V7726" t="str">
            <v>Megalurus rufescens (10)</v>
          </cell>
          <cell r="W7726" t="str">
            <v>Chatham Island Fernbird (4); Chatham Islands Fernbird (10); Chatham Island Fernbird (12)</v>
          </cell>
        </row>
        <row r="7727">
          <cell r="C7727" t="str">
            <v>New Zealand Fernbird</v>
          </cell>
          <cell r="D7727" t="str">
            <v>Bowdleria punctata</v>
          </cell>
          <cell r="E7727" t="str">
            <v>(Quoy &amp; Gaimard, 1830)</v>
          </cell>
          <cell r="F7727" t="str">
            <v>R</v>
          </cell>
          <cell r="G7727" t="str">
            <v>LC</v>
          </cell>
          <cell r="Q7727" t="str">
            <v>Y</v>
          </cell>
          <cell r="S7727" t="str">
            <v>Y</v>
          </cell>
          <cell r="V7727" t="str">
            <v>Megalurus punctatus (10)</v>
          </cell>
          <cell r="W7727" t="str">
            <v>Fernbird (12)</v>
          </cell>
        </row>
        <row r="7728">
          <cell r="C7728" t="str">
            <v>Long-legged Thicketbird</v>
          </cell>
          <cell r="D7728" t="str">
            <v>Trichocichla rufa</v>
          </cell>
          <cell r="E7728" t="str">
            <v>Reichenow, 1890</v>
          </cell>
          <cell r="F7728" t="str">
            <v>R</v>
          </cell>
          <cell r="G7728" t="str">
            <v>EN</v>
          </cell>
          <cell r="Q7728" t="str">
            <v>Y</v>
          </cell>
        </row>
        <row r="7729">
          <cell r="C7729" t="str">
            <v>Brown Songlark</v>
          </cell>
          <cell r="D7729" t="str">
            <v>Cincloramphus cruralis</v>
          </cell>
          <cell r="E7729" t="str">
            <v>(Vigors &amp; Horsfield, 1827)</v>
          </cell>
          <cell r="F7729" t="str">
            <v>R</v>
          </cell>
          <cell r="G7729" t="str">
            <v>LC</v>
          </cell>
          <cell r="L7729" t="str">
            <v>Y</v>
          </cell>
          <cell r="Q7729" t="str">
            <v>Y</v>
          </cell>
        </row>
        <row r="7730">
          <cell r="C7730" t="str">
            <v>Rufous Songlark</v>
          </cell>
          <cell r="D7730" t="str">
            <v>Cincloramphus mathewsi</v>
          </cell>
          <cell r="E7730" t="str">
            <v>Iredale, 1911</v>
          </cell>
          <cell r="F7730" t="str">
            <v>R</v>
          </cell>
          <cell r="G7730" t="str">
            <v>LC</v>
          </cell>
          <cell r="L7730" t="str">
            <v>Y</v>
          </cell>
          <cell r="Q7730" t="str">
            <v>Y</v>
          </cell>
        </row>
        <row r="7731">
          <cell r="C7731" t="str">
            <v>Spinifexbird</v>
          </cell>
          <cell r="D7731" t="str">
            <v>Eremiornis carteri</v>
          </cell>
          <cell r="E7731" t="str">
            <v>North, 1900</v>
          </cell>
          <cell r="F7731" t="str">
            <v>R</v>
          </cell>
          <cell r="G7731" t="str">
            <v>LC</v>
          </cell>
          <cell r="L7731" t="str">
            <v>Y</v>
          </cell>
          <cell r="Q7731" t="str">
            <v>Y</v>
          </cell>
          <cell r="W7731" t="str">
            <v>Spinifex-bird (10)</v>
          </cell>
        </row>
        <row r="7732">
          <cell r="C7732" t="str">
            <v>Buff-banded Grassbird</v>
          </cell>
          <cell r="D7732" t="str">
            <v>Buettikoferella bivittata</v>
          </cell>
          <cell r="E7732" t="str">
            <v>(Bonaparte, 1850)</v>
          </cell>
          <cell r="F7732" t="str">
            <v>R</v>
          </cell>
          <cell r="G7732" t="str">
            <v>LC</v>
          </cell>
          <cell r="Q7732" t="str">
            <v>Y</v>
          </cell>
          <cell r="W7732" t="str">
            <v>Buff-banded Thicketbird (15)</v>
          </cell>
        </row>
        <row r="7733">
          <cell r="C7733" t="str">
            <v>New Caledonian Grassbird</v>
          </cell>
          <cell r="D7733" t="str">
            <v>Megalurulus mariei</v>
          </cell>
          <cell r="E7733" t="str">
            <v>Verreaux, 1869</v>
          </cell>
          <cell r="F7733" t="str">
            <v>R</v>
          </cell>
          <cell r="G7733" t="str">
            <v>LC</v>
          </cell>
          <cell r="Q7733" t="str">
            <v>Y</v>
          </cell>
          <cell r="W7733" t="str">
            <v>New Caledonian Thicketbird (15)</v>
          </cell>
        </row>
        <row r="7734">
          <cell r="C7734" t="str">
            <v>Bismarck Thicketbird</v>
          </cell>
          <cell r="D7734" t="str">
            <v>Megalurulus grosvenori</v>
          </cell>
          <cell r="E7734" t="str">
            <v>(Gilliard, 1960)</v>
          </cell>
          <cell r="F7734" t="str">
            <v>R</v>
          </cell>
          <cell r="G7734" t="str">
            <v>VU</v>
          </cell>
          <cell r="Q7734" t="str">
            <v>Y</v>
          </cell>
        </row>
        <row r="7735">
          <cell r="C7735" t="str">
            <v>Bougainville Thicketbird</v>
          </cell>
          <cell r="D7735" t="str">
            <v>Megalurulus llaneae</v>
          </cell>
          <cell r="E7735" t="str">
            <v>(Hadden, 1983)</v>
          </cell>
          <cell r="F7735" t="str">
            <v>R</v>
          </cell>
          <cell r="G7735" t="str">
            <v>NT</v>
          </cell>
          <cell r="Q7735" t="str">
            <v>Y</v>
          </cell>
          <cell r="W7735" t="str">
            <v>Melanesian Thicketbird (15)</v>
          </cell>
        </row>
        <row r="7736">
          <cell r="C7736" t="str">
            <v>Guadalcanal Thicketbird</v>
          </cell>
          <cell r="D7736" t="str">
            <v>Megalurulus whitneyi</v>
          </cell>
          <cell r="E7736" t="str">
            <v>(Mayr, 1933)</v>
          </cell>
          <cell r="F7736" t="str">
            <v>R</v>
          </cell>
          <cell r="G7736" t="str">
            <v>NT</v>
          </cell>
          <cell r="Q7736" t="str">
            <v>Y</v>
          </cell>
          <cell r="W7736" t="str">
            <v>Vanuatu Thicketbird (15)</v>
          </cell>
        </row>
        <row r="7737">
          <cell r="C7737" t="str">
            <v>Rusty Thicketbird</v>
          </cell>
          <cell r="D7737" t="str">
            <v>Megalurulus rubiginosus</v>
          </cell>
          <cell r="E7737" t="str">
            <v>(Sclater, 1881)</v>
          </cell>
          <cell r="F7737" t="str">
            <v>R</v>
          </cell>
          <cell r="G7737" t="str">
            <v>LC</v>
          </cell>
          <cell r="Q7737" t="str">
            <v>Y</v>
          </cell>
        </row>
        <row r="7738">
          <cell r="C7738" t="str">
            <v>Bristled Grassbird</v>
          </cell>
          <cell r="D7738" t="str">
            <v>Chaetornis striata</v>
          </cell>
          <cell r="E7738" t="str">
            <v>(Jerdon, 1841)</v>
          </cell>
          <cell r="F7738" t="str">
            <v>R</v>
          </cell>
          <cell r="G7738" t="str">
            <v>VU</v>
          </cell>
          <cell r="Q7738" t="str">
            <v>Y</v>
          </cell>
          <cell r="V7738" t="str">
            <v>Chaetornis striatus (10)</v>
          </cell>
          <cell r="X7738" t="str">
            <v>Gender agreement of species name follows David and Gosselin (2002b).</v>
          </cell>
        </row>
        <row r="7739">
          <cell r="C7739" t="str">
            <v>Rufous-rumped Grassbird</v>
          </cell>
          <cell r="D7739" t="str">
            <v>Graminicola bengalensis</v>
          </cell>
          <cell r="E7739" t="str">
            <v>Jerdon, 1863</v>
          </cell>
          <cell r="F7739" t="str">
            <v>R</v>
          </cell>
          <cell r="G7739" t="str">
            <v>NT</v>
          </cell>
          <cell r="Q7739" t="str">
            <v>Y</v>
          </cell>
        </row>
        <row r="7740">
          <cell r="C7740" t="str">
            <v>Fan-tailed Grassbird</v>
          </cell>
          <cell r="D7740" t="str">
            <v>Schoenicola brevirostris</v>
          </cell>
          <cell r="E7740" t="str">
            <v>(Sundevall, 1850)</v>
          </cell>
          <cell r="F7740" t="str">
            <v>R</v>
          </cell>
          <cell r="G7740" t="str">
            <v>LC</v>
          </cell>
          <cell r="N7740" t="str">
            <v>Y</v>
          </cell>
          <cell r="Q7740" t="str">
            <v>Y</v>
          </cell>
          <cell r="W7740" t="str">
            <v>Broad-tailed Warbler (7)</v>
          </cell>
        </row>
        <row r="7741">
          <cell r="C7741" t="str">
            <v>Broad-tailed Grassbird</v>
          </cell>
          <cell r="D7741" t="str">
            <v>Schoenicola platyurus</v>
          </cell>
          <cell r="E7741" t="str">
            <v>(Jerdon, 1844)</v>
          </cell>
          <cell r="F7741" t="str">
            <v>R</v>
          </cell>
          <cell r="G7741" t="str">
            <v>VU</v>
          </cell>
          <cell r="Q7741" t="str">
            <v>Y</v>
          </cell>
          <cell r="V7741" t="str">
            <v>Schoenicola platyura (10)</v>
          </cell>
          <cell r="X7741" t="str">
            <v>Gender agreement of species name follows David and Gosselin (2002b).</v>
          </cell>
        </row>
        <row r="7742">
          <cell r="C7742" t="str">
            <v>Neumann's Warbler</v>
          </cell>
          <cell r="D7742" t="str">
            <v>Hemitesia neumanni</v>
          </cell>
          <cell r="E7742" t="str">
            <v>(Rothschild, 1908)</v>
          </cell>
          <cell r="F7742" t="str">
            <v>R</v>
          </cell>
          <cell r="G7742" t="str">
            <v>LC</v>
          </cell>
          <cell r="N7742" t="str">
            <v>Y</v>
          </cell>
          <cell r="Q7742" t="str">
            <v>Y</v>
          </cell>
          <cell r="W7742" t="str">
            <v>Neumann's Short-tailed Warbler (7)</v>
          </cell>
        </row>
        <row r="7743">
          <cell r="C7743" t="str">
            <v>Chestnut-headed Tesia</v>
          </cell>
          <cell r="D7743" t="str">
            <v>Tesia castaneocoronata</v>
          </cell>
          <cell r="E7743" t="str">
            <v>(Burton, 1836)</v>
          </cell>
          <cell r="F7743" t="str">
            <v>R</v>
          </cell>
          <cell r="G7743" t="str">
            <v>LC</v>
          </cell>
          <cell r="Q7743" t="str">
            <v>Y</v>
          </cell>
        </row>
        <row r="7744">
          <cell r="C7744" t="str">
            <v>Slaty-bellied Tesia</v>
          </cell>
          <cell r="D7744" t="str">
            <v>Tesia olivea</v>
          </cell>
          <cell r="E7744" t="str">
            <v>(McClelland, 1840)</v>
          </cell>
          <cell r="F7744" t="str">
            <v>R</v>
          </cell>
          <cell r="G7744" t="str">
            <v>LC</v>
          </cell>
          <cell r="Q7744" t="str">
            <v>Y</v>
          </cell>
        </row>
        <row r="7745">
          <cell r="C7745" t="str">
            <v>Grey-bellied Tesia</v>
          </cell>
          <cell r="D7745" t="str">
            <v>Tesia cyaniventer</v>
          </cell>
          <cell r="E7745" t="str">
            <v>Hodgson, 1837</v>
          </cell>
          <cell r="F7745" t="str">
            <v>R</v>
          </cell>
          <cell r="G7745" t="str">
            <v>LC</v>
          </cell>
          <cell r="Q7745" t="str">
            <v>Y</v>
          </cell>
        </row>
        <row r="7746">
          <cell r="C7746" t="str">
            <v>Javan Tesia</v>
          </cell>
          <cell r="D7746" t="str">
            <v>Tesia superciliaris</v>
          </cell>
          <cell r="E7746" t="str">
            <v>(Bonaparte, 1850)</v>
          </cell>
          <cell r="F7746" t="str">
            <v>R</v>
          </cell>
          <cell r="G7746" t="str">
            <v>LC</v>
          </cell>
          <cell r="Q7746" t="str">
            <v>Y</v>
          </cell>
        </row>
        <row r="7747">
          <cell r="C7747" t="str">
            <v>Russet-capped Tesia</v>
          </cell>
          <cell r="D7747" t="str">
            <v>Tesia everetti</v>
          </cell>
          <cell r="E7747" t="str">
            <v>(Hartert, 1897)</v>
          </cell>
          <cell r="F7747" t="str">
            <v>R</v>
          </cell>
          <cell r="G7747" t="str">
            <v>LC</v>
          </cell>
          <cell r="Q7747" t="str">
            <v>Y</v>
          </cell>
        </row>
        <row r="7748">
          <cell r="C7748" t="str">
            <v>Timor Stubtail</v>
          </cell>
          <cell r="D7748" t="str">
            <v>Urosphena subulata</v>
          </cell>
          <cell r="E7748" t="str">
            <v>(Sharpe, 1884)</v>
          </cell>
          <cell r="F7748" t="str">
            <v>R</v>
          </cell>
          <cell r="G7748" t="str">
            <v>LC</v>
          </cell>
          <cell r="Q7748" t="str">
            <v>Y</v>
          </cell>
        </row>
        <row r="7749">
          <cell r="C7749" t="str">
            <v>Bornean Stubtail</v>
          </cell>
          <cell r="D7749" t="str">
            <v>Urosphena whiteheadi</v>
          </cell>
          <cell r="E7749" t="str">
            <v>(Sharpe, 1888)</v>
          </cell>
          <cell r="F7749" t="str">
            <v>R</v>
          </cell>
          <cell r="G7749" t="str">
            <v>LC</v>
          </cell>
          <cell r="Q7749" t="str">
            <v>Y</v>
          </cell>
        </row>
        <row r="7750">
          <cell r="C7750" t="str">
            <v>Asian Stubtail</v>
          </cell>
          <cell r="D7750" t="str">
            <v>Urosphena squameiceps</v>
          </cell>
          <cell r="E7750" t="str">
            <v>(Swinhoe, 1863)</v>
          </cell>
          <cell r="F7750" t="str">
            <v>R</v>
          </cell>
          <cell r="G7750" t="str">
            <v>LC</v>
          </cell>
          <cell r="Q7750" t="str">
            <v>Y</v>
          </cell>
        </row>
        <row r="7751">
          <cell r="C7751" t="str">
            <v>Pale-footed Bush-warbler</v>
          </cell>
          <cell r="D7751" t="str">
            <v>Cettia pallidipes</v>
          </cell>
          <cell r="E7751" t="str">
            <v>(Blanford, 1872)</v>
          </cell>
          <cell r="F7751" t="str">
            <v>R</v>
          </cell>
          <cell r="G7751" t="str">
            <v>LC</v>
          </cell>
          <cell r="Q7751" t="str">
            <v>Y</v>
          </cell>
          <cell r="W7751" t="str">
            <v>Pale-footed Bush Warbler (15)</v>
          </cell>
        </row>
        <row r="7752">
          <cell r="C7752" t="str">
            <v>Manchurian Bush-warbler</v>
          </cell>
          <cell r="D7752" t="str">
            <v>Cettia canturians</v>
          </cell>
          <cell r="E7752" t="str">
            <v>(Swinhoe, 1860)</v>
          </cell>
          <cell r="F7752" t="str">
            <v>R</v>
          </cell>
          <cell r="G7752" t="str">
            <v>LC</v>
          </cell>
          <cell r="Q7752" t="str">
            <v>Y</v>
          </cell>
        </row>
        <row r="7753">
          <cell r="C7753" t="str">
            <v>Japanese Bush-warbler</v>
          </cell>
          <cell r="D7753" t="str">
            <v>Cettia diphone</v>
          </cell>
          <cell r="E7753" t="str">
            <v>(Kittlitz, 1830)</v>
          </cell>
          <cell r="F7753" t="str">
            <v>R</v>
          </cell>
          <cell r="G7753" t="str">
            <v>LC</v>
          </cell>
          <cell r="I7753" t="str">
            <v>Y</v>
          </cell>
          <cell r="Q7753" t="str">
            <v>Y</v>
          </cell>
          <cell r="W7753" t="str">
            <v>Japanese Bush Warbler (15)</v>
          </cell>
        </row>
        <row r="7754">
          <cell r="C7754" t="str">
            <v>Philippine Bush-warbler</v>
          </cell>
          <cell r="D7754" t="str">
            <v>Cettia seebohmi</v>
          </cell>
          <cell r="E7754" t="str">
            <v>Ogilvie-Grant, 1894</v>
          </cell>
          <cell r="F7754" t="str">
            <v>R</v>
          </cell>
          <cell r="G7754" t="str">
            <v>LC</v>
          </cell>
          <cell r="Q7754" t="str">
            <v>Y</v>
          </cell>
          <cell r="W7754" t="str">
            <v>Philippine Bush Warbler (15)</v>
          </cell>
        </row>
        <row r="7755">
          <cell r="C7755" t="str">
            <v>Palau Bush-warbler</v>
          </cell>
          <cell r="D7755" t="str">
            <v>Cettia annae</v>
          </cell>
          <cell r="E7755" t="str">
            <v>(Hartlaub &amp; Finsch, 1868)</v>
          </cell>
          <cell r="F7755" t="str">
            <v>R</v>
          </cell>
          <cell r="G7755" t="str">
            <v>LC</v>
          </cell>
          <cell r="Q7755" t="str">
            <v>Y</v>
          </cell>
          <cell r="W7755" t="str">
            <v>Palau Bush Warbler (15)</v>
          </cell>
        </row>
        <row r="7756">
          <cell r="C7756" t="str">
            <v>Shade Warbler</v>
          </cell>
          <cell r="D7756" t="str">
            <v>Cettia parens</v>
          </cell>
          <cell r="E7756" t="str">
            <v>(Mayr, 1935)</v>
          </cell>
          <cell r="F7756" t="str">
            <v>R</v>
          </cell>
          <cell r="G7756" t="str">
            <v>LC</v>
          </cell>
          <cell r="Q7756" t="str">
            <v>Y</v>
          </cell>
          <cell r="W7756" t="str">
            <v>Shade Bush Warbler (15)</v>
          </cell>
        </row>
        <row r="7757">
          <cell r="C7757" t="str">
            <v>Fiji Bush-warbler</v>
          </cell>
          <cell r="D7757" t="str">
            <v>Cettia ruficapilla</v>
          </cell>
          <cell r="E7757" t="str">
            <v>(Ramsay, 1876)</v>
          </cell>
          <cell r="F7757" t="str">
            <v>R</v>
          </cell>
          <cell r="G7757" t="str">
            <v>LC</v>
          </cell>
          <cell r="Q7757" t="str">
            <v>Y</v>
          </cell>
          <cell r="W7757" t="str">
            <v>Fiji Bush Warbler (15)</v>
          </cell>
        </row>
        <row r="7758">
          <cell r="C7758" t="str">
            <v>Bougainville Bush-warbler</v>
          </cell>
          <cell r="D7758" t="str">
            <v>Cettia haddeni</v>
          </cell>
          <cell r="E7758" t="str">
            <v>Lecroy &amp; Barker, 2006</v>
          </cell>
          <cell r="F7758" t="str">
            <v>R</v>
          </cell>
          <cell r="G7758" t="str">
            <v>NT</v>
          </cell>
          <cell r="T7758" t="str">
            <v>Y</v>
          </cell>
          <cell r="U7758" t="str">
            <v>LeCroy and Barker (2006)</v>
          </cell>
          <cell r="X7758" t="str">
            <v>Described as new to science by LeCroy and Barker (2006).</v>
          </cell>
        </row>
        <row r="7759">
          <cell r="C7759" t="str">
            <v>Brownish-flanked Bush-warbler</v>
          </cell>
          <cell r="D7759" t="str">
            <v>Cettia fortipes</v>
          </cell>
          <cell r="E7759" t="str">
            <v>(Hodgson, 1845)</v>
          </cell>
          <cell r="F7759" t="str">
            <v>R</v>
          </cell>
          <cell r="G7759" t="str">
            <v>LC</v>
          </cell>
          <cell r="Q7759" t="str">
            <v>Y</v>
          </cell>
          <cell r="W7759" t="str">
            <v>Brown-flanked Bush Warbler (15)</v>
          </cell>
        </row>
        <row r="7760">
          <cell r="C7760" t="str">
            <v>Sunda Bush-warbler</v>
          </cell>
          <cell r="D7760" t="str">
            <v>Cettia vulcania</v>
          </cell>
          <cell r="E7760" t="str">
            <v>(Blyth, 1870)</v>
          </cell>
          <cell r="F7760" t="str">
            <v>R</v>
          </cell>
          <cell r="G7760" t="str">
            <v>LC</v>
          </cell>
          <cell r="Q7760" t="str">
            <v>Y</v>
          </cell>
          <cell r="W7760" t="str">
            <v>Sunda Bush Warbler (15)</v>
          </cell>
        </row>
        <row r="7761">
          <cell r="C7761" t="str">
            <v>Tanimbar Bush-warbler</v>
          </cell>
          <cell r="D7761" t="str">
            <v>Cettia carolinae</v>
          </cell>
          <cell r="E7761" t="str">
            <v>Rozendaal, 1987</v>
          </cell>
          <cell r="F7761" t="str">
            <v>R</v>
          </cell>
          <cell r="G7761" t="str">
            <v>NT</v>
          </cell>
          <cell r="Q7761" t="str">
            <v>Y</v>
          </cell>
          <cell r="W7761" t="str">
            <v>Tanimbar Bush Warbler (15)</v>
          </cell>
        </row>
        <row r="7762">
          <cell r="C7762" t="str">
            <v>Chestnut-crowned Bush-warbler</v>
          </cell>
          <cell r="D7762" t="str">
            <v>Cettia major</v>
          </cell>
          <cell r="E7762" t="str">
            <v>(Horsfield &amp; Moore, 1854)</v>
          </cell>
          <cell r="F7762" t="str">
            <v>R</v>
          </cell>
          <cell r="G7762" t="str">
            <v>LC</v>
          </cell>
          <cell r="Q7762" t="str">
            <v>Y</v>
          </cell>
          <cell r="W7762" t="str">
            <v>Chestnut-crowned Bush Warbler (15)</v>
          </cell>
        </row>
        <row r="7763">
          <cell r="C7763" t="str">
            <v>Aberrant Bush-warbler</v>
          </cell>
          <cell r="D7763" t="str">
            <v>Cettia flavolivacea</v>
          </cell>
          <cell r="E7763" t="str">
            <v>(Blyth, 1845)</v>
          </cell>
          <cell r="F7763" t="str">
            <v>R</v>
          </cell>
          <cell r="G7763" t="str">
            <v>LC</v>
          </cell>
          <cell r="Q7763" t="str">
            <v>Y</v>
          </cell>
          <cell r="W7763" t="str">
            <v>Aberrant Bush Warbler (15)</v>
          </cell>
        </row>
        <row r="7764">
          <cell r="C7764" t="str">
            <v>Yellowish-bellied Bush-warbler</v>
          </cell>
          <cell r="D7764" t="str">
            <v>Cettia acanthizoides</v>
          </cell>
          <cell r="E7764" t="str">
            <v>(Verreaux, 1871)</v>
          </cell>
          <cell r="F7764" t="str">
            <v>R</v>
          </cell>
          <cell r="G7764" t="str">
            <v>LC</v>
          </cell>
          <cell r="T7764" t="str">
            <v>Y</v>
          </cell>
          <cell r="U7764" t="str">
            <v>Alström et al. (2007)</v>
          </cell>
          <cell r="X7764" t="str">
            <v>Cettia acanthizoides (Sibley and Monroe 1990, 1993) has been split into C. acanthizoides and C. brunnescens following Alström et al. (2007) on the basis of vocal, morphological and genetic differences.</v>
          </cell>
        </row>
        <row r="7765">
          <cell r="D7765" t="str">
            <v>Cettia acanthizoides</v>
          </cell>
          <cell r="E7765" t="str">
            <v>(Verreaux, 1871)</v>
          </cell>
          <cell r="F7765" t="str">
            <v>NR</v>
          </cell>
          <cell r="G7765" t="str">
            <v>NR</v>
          </cell>
          <cell r="Q7765" t="str">
            <v>Y</v>
          </cell>
          <cell r="X7765" t="str">
            <v>Cettia acanthizoides (Sibley and Monroe 1990, 1993) has been split into C. acanthizoides and C. brunnescens following Alström et al. (2007) on the basis of vocal, morphological and genetic differences.</v>
          </cell>
        </row>
        <row r="7766">
          <cell r="C7766" t="str">
            <v>Hume's Bush-warbler</v>
          </cell>
          <cell r="D7766" t="str">
            <v>Cettia brunnescens</v>
          </cell>
          <cell r="E7766" t="str">
            <v>(Hume, 1872)</v>
          </cell>
          <cell r="F7766" t="str">
            <v>R</v>
          </cell>
          <cell r="G7766" t="str">
            <v>LC</v>
          </cell>
          <cell r="T7766" t="str">
            <v>Y</v>
          </cell>
          <cell r="U7766" t="str">
            <v>Alström et al. (2005)</v>
          </cell>
          <cell r="X7766" t="str">
            <v>Cettia acanthizoides (Sibley and Monroe 1990, 1993) has been split into C. acanthizoides and C. brunnescens following Alström et al. (2007) on the basis of vocal, morphological and genetic differences.</v>
          </cell>
        </row>
        <row r="7767">
          <cell r="C7767" t="str">
            <v>Grey-sided Bush-warbler</v>
          </cell>
          <cell r="D7767" t="str">
            <v>Cettia brunnifrons</v>
          </cell>
          <cell r="E7767" t="str">
            <v>(Hodgson, 1845)</v>
          </cell>
          <cell r="F7767" t="str">
            <v>R</v>
          </cell>
          <cell r="G7767" t="str">
            <v>LC</v>
          </cell>
          <cell r="Q7767" t="str">
            <v>Y</v>
          </cell>
          <cell r="W7767" t="str">
            <v>Grey-sided Bush Warbler (15)</v>
          </cell>
        </row>
        <row r="7768">
          <cell r="C7768" t="str">
            <v>Cetti's Warbler</v>
          </cell>
          <cell r="D7768" t="str">
            <v>Cettia cetti</v>
          </cell>
          <cell r="E7768" t="str">
            <v>(Temminck, 1820)</v>
          </cell>
          <cell r="F7768" t="str">
            <v>R</v>
          </cell>
          <cell r="G7768" t="str">
            <v>LC</v>
          </cell>
          <cell r="H7768" t="str">
            <v>Y</v>
          </cell>
          <cell r="M7768" t="str">
            <v>Y</v>
          </cell>
          <cell r="Q7768" t="str">
            <v>Y</v>
          </cell>
        </row>
        <row r="7769">
          <cell r="C7769" t="str">
            <v>African Bush-warbler</v>
          </cell>
          <cell r="D7769" t="str">
            <v>Bradypterus baboecala</v>
          </cell>
          <cell r="E7769" t="str">
            <v>(Vieillot, 1817)</v>
          </cell>
          <cell r="F7769" t="str">
            <v>R</v>
          </cell>
          <cell r="G7769" t="str">
            <v>LC</v>
          </cell>
          <cell r="N7769" t="str">
            <v>Y</v>
          </cell>
          <cell r="Q7769" t="str">
            <v>Y</v>
          </cell>
          <cell r="W7769" t="str">
            <v>Little Rush Warbler (7); Little Rush Warbler (15)</v>
          </cell>
        </row>
        <row r="7770">
          <cell r="C7770" t="str">
            <v>Dja River Warbler</v>
          </cell>
          <cell r="D7770" t="str">
            <v>Bradypterus grandis</v>
          </cell>
          <cell r="E7770" t="str">
            <v>Ogilvie-Grant, 1917</v>
          </cell>
          <cell r="F7770" t="str">
            <v>R</v>
          </cell>
          <cell r="G7770" t="str">
            <v>NT</v>
          </cell>
          <cell r="N7770" t="str">
            <v>Y</v>
          </cell>
          <cell r="Q7770" t="str">
            <v>Y</v>
          </cell>
          <cell r="W7770" t="str">
            <v>Ja River Scrub-Warbler (10); Ja River Scrub Warbler (15)</v>
          </cell>
        </row>
        <row r="7771">
          <cell r="C7771" t="str">
            <v>White-winged Scrub-warbler</v>
          </cell>
          <cell r="D7771" t="str">
            <v>Bradypterus carpalis</v>
          </cell>
          <cell r="E7771" t="str">
            <v>Chapin, 1916</v>
          </cell>
          <cell r="F7771" t="str">
            <v>R</v>
          </cell>
          <cell r="G7771" t="str">
            <v>LC</v>
          </cell>
          <cell r="N7771" t="str">
            <v>Y</v>
          </cell>
          <cell r="Q7771" t="str">
            <v>Y</v>
          </cell>
          <cell r="W7771" t="str">
            <v>White-winged Warbler (7); White-winged Swamp Warbler (15)</v>
          </cell>
        </row>
        <row r="7772">
          <cell r="C7772" t="str">
            <v>Grauer's Swamp-warbler</v>
          </cell>
          <cell r="D7772" t="str">
            <v>Bradypterus graueri</v>
          </cell>
          <cell r="E7772" t="str">
            <v>Neumann, 1908</v>
          </cell>
          <cell r="F7772" t="str">
            <v>R</v>
          </cell>
          <cell r="G7772" t="str">
            <v>EN</v>
          </cell>
          <cell r="N7772" t="str">
            <v>Y</v>
          </cell>
          <cell r="Q7772" t="str">
            <v>Y</v>
          </cell>
          <cell r="W7772" t="str">
            <v>Grauer's Swamp Warbler (7); Grauer's Scrub-Warbler (10); Grauer's Swamp Warbler (15)</v>
          </cell>
        </row>
        <row r="7773">
          <cell r="C7773" t="str">
            <v>Bamboo Warbler</v>
          </cell>
          <cell r="D7773" t="str">
            <v>Bradypterus alfredi</v>
          </cell>
          <cell r="E7773" t="str">
            <v>Hartlaub, 1890</v>
          </cell>
          <cell r="F7773" t="str">
            <v>R</v>
          </cell>
          <cell r="G7773" t="str">
            <v>LC</v>
          </cell>
          <cell r="N7773" t="str">
            <v>Y</v>
          </cell>
          <cell r="Q7773" t="str">
            <v>Y</v>
          </cell>
          <cell r="W7773" t="str">
            <v>Bamboo Scrub-Warbler (10)</v>
          </cell>
        </row>
        <row r="7774">
          <cell r="C7774" t="str">
            <v>Knysna Warbler</v>
          </cell>
          <cell r="D7774" t="str">
            <v>Bradypterus sylvaticus</v>
          </cell>
          <cell r="E7774" t="str">
            <v>Sundevall, 1860</v>
          </cell>
          <cell r="F7774" t="str">
            <v>R</v>
          </cell>
          <cell r="G7774" t="str">
            <v>VU</v>
          </cell>
          <cell r="N7774" t="str">
            <v>Y</v>
          </cell>
          <cell r="Q7774" t="str">
            <v>Y</v>
          </cell>
          <cell r="W7774" t="str">
            <v>Knysna Scrub-Warbler (10)</v>
          </cell>
        </row>
        <row r="7775">
          <cell r="D7775" t="str">
            <v>Bradypterus mariae</v>
          </cell>
          <cell r="E7775" t="str">
            <v>Madarász, 1905</v>
          </cell>
          <cell r="F7775" t="str">
            <v>NR</v>
          </cell>
          <cell r="G7775" t="str">
            <v>NR</v>
          </cell>
          <cell r="Q7775" t="str">
            <v>Y</v>
          </cell>
          <cell r="X7775" t="str">
            <v>Bradypterus lopezi and B. mariae (Sibley and Monroe 1990, 1993) have been lumped into B. lopezi following Dowsett and Forbes-Watson (1993).</v>
          </cell>
        </row>
        <row r="7776">
          <cell r="D7776" t="str">
            <v>Bradypterus lopezi</v>
          </cell>
          <cell r="E7776" t="str">
            <v>(Alexander, 1903)</v>
          </cell>
          <cell r="F7776" t="str">
            <v>NR</v>
          </cell>
          <cell r="G7776" t="str">
            <v>NR</v>
          </cell>
          <cell r="Q7776" t="str">
            <v>Y</v>
          </cell>
          <cell r="X7776" t="str">
            <v>Bradypterus lopezi and B. mariae (Sibley and Monroe 1990, 1993) have been lumped into B. lopezi following Dowsett and Forbes-Watson (1993).</v>
          </cell>
        </row>
        <row r="7777">
          <cell r="C7777" t="str">
            <v>Cameroon Scrub-warbler</v>
          </cell>
          <cell r="D7777" t="str">
            <v>Bradypterus lopezi</v>
          </cell>
          <cell r="E7777" t="str">
            <v>(Alexander, 1903)</v>
          </cell>
          <cell r="F7777" t="str">
            <v>R</v>
          </cell>
          <cell r="G7777" t="str">
            <v>LC</v>
          </cell>
          <cell r="N7777" t="str">
            <v>Y</v>
          </cell>
          <cell r="W7777" t="str">
            <v>Evergreen Forest Warbler (7); Evergreen Forest Warbler (15)</v>
          </cell>
          <cell r="X7777" t="str">
            <v>Bradypterus lopezi and B. mariae (Sibley and Monroe 1990, 1993) have been lumped into B. lopezi following Dowsett and Forbes-Watson (1993).</v>
          </cell>
        </row>
        <row r="7778">
          <cell r="C7778" t="str">
            <v>African Scrub-warbler</v>
          </cell>
          <cell r="D7778" t="str">
            <v>Bradypterus barratti</v>
          </cell>
          <cell r="E7778" t="str">
            <v>Sharpe, 1876</v>
          </cell>
          <cell r="F7778" t="str">
            <v>R</v>
          </cell>
          <cell r="G7778" t="str">
            <v>LC</v>
          </cell>
          <cell r="N7778" t="str">
            <v>Y</v>
          </cell>
          <cell r="Q7778" t="str">
            <v>Y</v>
          </cell>
          <cell r="W7778" t="str">
            <v>Barratt's Warbler (7); Barratt's Warbler (15)</v>
          </cell>
        </row>
        <row r="7779">
          <cell r="D7779" t="str">
            <v>Bradypterus cinnamomeus</v>
          </cell>
          <cell r="E7779" t="str">
            <v>(Rüppell, 1840)</v>
          </cell>
          <cell r="F7779" t="str">
            <v>NR</v>
          </cell>
          <cell r="G7779" t="str">
            <v>NR</v>
          </cell>
          <cell r="Q7779" t="str">
            <v>Y</v>
          </cell>
          <cell r="X7779" t="str">
            <v>Bradypterus cinnamomeus (Sibley and Monroe 1990, 1993) has been split into B. cinnamomeus and B. bangwaensis following Dowsett and Forbes-Watson (1993).</v>
          </cell>
        </row>
        <row r="7780">
          <cell r="C7780" t="str">
            <v>Bracken Warbler</v>
          </cell>
          <cell r="D7780" t="str">
            <v>Bradypterus cinnamomeus</v>
          </cell>
          <cell r="E7780" t="str">
            <v>(Rüppell, 1840)</v>
          </cell>
          <cell r="F7780" t="str">
            <v>R</v>
          </cell>
          <cell r="G7780" t="str">
            <v>LC</v>
          </cell>
          <cell r="N7780" t="str">
            <v>Y</v>
          </cell>
          <cell r="W7780" t="str">
            <v>Cinnamon Bracken Warbler (7); Cinnamon Bracken Warbler (15)</v>
          </cell>
          <cell r="X7780" t="str">
            <v>Bradypterus cinnamomeus (Sibley and Monroe 1990, 1993) has been split into B. cinnamomeus and B. bangwaensis following Dowsett and Forbes-Watson (1993).</v>
          </cell>
        </row>
        <row r="7781">
          <cell r="C7781" t="str">
            <v>Bangwa Forest Warbler</v>
          </cell>
          <cell r="D7781" t="str">
            <v>Bradypterus bangwaensis</v>
          </cell>
          <cell r="E7781" t="str">
            <v>Delacour, 1943</v>
          </cell>
          <cell r="F7781" t="str">
            <v>R</v>
          </cell>
          <cell r="G7781" t="str">
            <v>NT</v>
          </cell>
          <cell r="N7781" t="str">
            <v>Y</v>
          </cell>
          <cell r="X7781" t="str">
            <v>Bradypterus cinnamomeus (Sibley and Monroe 1990, 1993) has been split into B. cinnamomeus and B. bangwaensis following Dowsett and Forbes-Watson (1993).</v>
          </cell>
        </row>
        <row r="7782">
          <cell r="C7782" t="str">
            <v>Victorin's Scrub-warbler</v>
          </cell>
          <cell r="D7782" t="str">
            <v>Bradypterus victorini</v>
          </cell>
          <cell r="E7782" t="str">
            <v>Sundevall, 1860</v>
          </cell>
          <cell r="F7782" t="str">
            <v>R</v>
          </cell>
          <cell r="G7782" t="str">
            <v>LC</v>
          </cell>
          <cell r="N7782" t="str">
            <v>Y</v>
          </cell>
          <cell r="Q7782" t="str">
            <v>Y</v>
          </cell>
          <cell r="W7782" t="str">
            <v>Victorin's Warbler (7)</v>
          </cell>
        </row>
        <row r="7783">
          <cell r="D7783" t="str">
            <v>Bradypterus thoracicus</v>
          </cell>
          <cell r="E7783" t="str">
            <v>(Blyth, 1845)</v>
          </cell>
          <cell r="F7783" t="str">
            <v>NR</v>
          </cell>
          <cell r="G7783" t="str">
            <v>NR</v>
          </cell>
          <cell r="Q7783" t="str">
            <v>Y</v>
          </cell>
          <cell r="X7783" t="str">
            <v>Bradypterus thoracicus (Sibley and Monroe 1990, 1993) has been split into B. thoracicus and B. davidi following Round and Loskot (1995).</v>
          </cell>
        </row>
        <row r="7784">
          <cell r="C7784" t="str">
            <v>Spotted Bush-warbler</v>
          </cell>
          <cell r="D7784" t="str">
            <v>Bradypterus thoracicus</v>
          </cell>
          <cell r="E7784" t="str">
            <v>(Blyth, 1845)</v>
          </cell>
          <cell r="F7784" t="str">
            <v>R</v>
          </cell>
          <cell r="G7784" t="str">
            <v>LC</v>
          </cell>
          <cell r="T7784" t="str">
            <v>Y</v>
          </cell>
          <cell r="U7784" t="str">
            <v>Round and Loskot (1995)</v>
          </cell>
          <cell r="W7784" t="str">
            <v>Spotted Bush Warbler (15)</v>
          </cell>
          <cell r="X7784" t="str">
            <v>Bradypterus thoracicus (Sibley and Monroe 1990, 1993) has been split into B. thoracicus and B. davidi following Round and Loskot (1995).</v>
          </cell>
        </row>
        <row r="7785">
          <cell r="C7785" t="str">
            <v>David's Bush-warbler</v>
          </cell>
          <cell r="D7785" t="str">
            <v>Bradypterus davidi</v>
          </cell>
          <cell r="E7785" t="str">
            <v>(La Touche, 1923)</v>
          </cell>
          <cell r="F7785" t="str">
            <v>R</v>
          </cell>
          <cell r="G7785" t="str">
            <v>LC</v>
          </cell>
          <cell r="T7785" t="str">
            <v>Y</v>
          </cell>
          <cell r="U7785" t="str">
            <v>Round and Loskot (1995)</v>
          </cell>
          <cell r="X7785" t="str">
            <v>Bradypterus thoracicus (Sibley and Monroe 1990, 1993) has been split into B. thoracicus and B. davidi following Round and Loskot (1995).</v>
          </cell>
        </row>
        <row r="7786">
          <cell r="C7786" t="str">
            <v>West Himalayan Bush-warbler</v>
          </cell>
          <cell r="D7786" t="str">
            <v>Bradypterus kashmirensis</v>
          </cell>
          <cell r="E7786" t="str">
            <v>(Sushkin, 1925)</v>
          </cell>
          <cell r="F7786" t="str">
            <v>UR</v>
          </cell>
          <cell r="G7786" t="str">
            <v>UR</v>
          </cell>
          <cell r="T7786" t="str">
            <v>Y</v>
          </cell>
          <cell r="U7786" t="str">
            <v>Alström et al. (2008)</v>
          </cell>
        </row>
        <row r="7787">
          <cell r="C7787" t="str">
            <v>Long-billed Bush-warbler</v>
          </cell>
          <cell r="D7787" t="str">
            <v>Bradypterus major</v>
          </cell>
          <cell r="E7787" t="str">
            <v>(Brooks, 1872)</v>
          </cell>
          <cell r="F7787" t="str">
            <v>R</v>
          </cell>
          <cell r="G7787" t="str">
            <v>NT</v>
          </cell>
          <cell r="Q7787" t="str">
            <v>Y</v>
          </cell>
          <cell r="W7787" t="str">
            <v>Long-billed Bush Warbler (15)</v>
          </cell>
        </row>
        <row r="7788">
          <cell r="C7788" t="str">
            <v>Chinese Bush-warbler</v>
          </cell>
          <cell r="D7788" t="str">
            <v>Bradypterus tacsanowskius</v>
          </cell>
          <cell r="E7788" t="str">
            <v>(Swinhoe, 1871)</v>
          </cell>
          <cell r="F7788" t="str">
            <v>R</v>
          </cell>
          <cell r="G7788" t="str">
            <v>LC</v>
          </cell>
          <cell r="Q7788" t="str">
            <v>Y</v>
          </cell>
          <cell r="W7788" t="str">
            <v>Chinese Bush Warbler (15)</v>
          </cell>
        </row>
        <row r="7789">
          <cell r="C7789" t="str">
            <v>Brown Bush-warbler</v>
          </cell>
          <cell r="D7789" t="str">
            <v>Bradypterus luteoventris</v>
          </cell>
          <cell r="E7789" t="str">
            <v>(Hodgson, 1845)</v>
          </cell>
          <cell r="F7789" t="str">
            <v>R</v>
          </cell>
          <cell r="G7789" t="str">
            <v>LC</v>
          </cell>
          <cell r="Q7789" t="str">
            <v>Y</v>
          </cell>
          <cell r="W7789" t="str">
            <v>Brown Bush Warbler (15)</v>
          </cell>
        </row>
        <row r="7790">
          <cell r="C7790" t="str">
            <v>Taiwan Bush-warbler</v>
          </cell>
          <cell r="D7790" t="str">
            <v>Bradypterus alishanensis</v>
          </cell>
          <cell r="E7790" t="str">
            <v>Rasmussen, Round, Dickinson &amp; Rozendaal, 2000</v>
          </cell>
          <cell r="F7790" t="str">
            <v>R</v>
          </cell>
          <cell r="G7790" t="str">
            <v>LC</v>
          </cell>
          <cell r="T7790" t="str">
            <v>Y</v>
          </cell>
          <cell r="U7790" t="str">
            <v>Rasmussen et al. (2000)</v>
          </cell>
          <cell r="W7790" t="str">
            <v>Taiwan Bush Warbler (15)</v>
          </cell>
          <cell r="X7790" t="str">
            <v>Described as new to science by Rasmussen et al. (2000a).</v>
          </cell>
        </row>
        <row r="7791">
          <cell r="D7791" t="str">
            <v>Bradypterus seebohmi</v>
          </cell>
          <cell r="E7791" t="str">
            <v>(Brooks, 1875)</v>
          </cell>
          <cell r="F7791" t="str">
            <v>NR</v>
          </cell>
          <cell r="G7791" t="str">
            <v>NR</v>
          </cell>
          <cell r="Q7791" t="str">
            <v>Y</v>
          </cell>
          <cell r="X7791" t="str">
            <v>Bradypterus seebohmi (Sibley and Monroe 1990, 1993) has been split into B. seebohmi, B. timorensis, B. mandelli and B. montis following Dickinson et al. (2000).</v>
          </cell>
        </row>
        <row r="7792">
          <cell r="C7792" t="str">
            <v>Benguet Bush-warbler</v>
          </cell>
          <cell r="D7792" t="str">
            <v>Bradypterus seebohmi</v>
          </cell>
          <cell r="E7792" t="str">
            <v>(Brooks, 1875)</v>
          </cell>
          <cell r="F7792" t="str">
            <v>R</v>
          </cell>
          <cell r="G7792" t="str">
            <v>LC</v>
          </cell>
          <cell r="T7792" t="str">
            <v>Y</v>
          </cell>
          <cell r="U7792" t="str">
            <v>Dickinson et al. (2000)</v>
          </cell>
          <cell r="W7792" t="str">
            <v>Benguet Bush Warbler (15)</v>
          </cell>
          <cell r="X7792" t="str">
            <v>Bradypterus seebohmi (Sibley and Monroe 1990, 1993) has been split into B. seebohmi, B. timorensis, B. mandelli and B. montis following Dickinson et al. (2000).</v>
          </cell>
        </row>
        <row r="7793">
          <cell r="C7793" t="str">
            <v>Timor Bush-warbler</v>
          </cell>
          <cell r="D7793" t="str">
            <v>Bradypterus timorensis</v>
          </cell>
          <cell r="E7793" t="str">
            <v>Mayr, 1944</v>
          </cell>
          <cell r="F7793" t="str">
            <v>R</v>
          </cell>
          <cell r="G7793" t="str">
            <v>NT</v>
          </cell>
          <cell r="T7793" t="str">
            <v>Y</v>
          </cell>
          <cell r="U7793" t="str">
            <v>Dickinson et al. (2000)</v>
          </cell>
          <cell r="X7793" t="str">
            <v>Bradypterus seebohmi (Sibley and Monroe 1990, 1993) has been split into B. seebohmi, B. timorensis, B. mandelli and B. montis following Dickinson et al. (2000).</v>
          </cell>
        </row>
        <row r="7794">
          <cell r="C7794" t="str">
            <v>Russet Bush-warbler</v>
          </cell>
          <cell r="D7794" t="str">
            <v>Bradypterus mandelli</v>
          </cell>
          <cell r="E7794" t="str">
            <v>(W.E. Brooks, 1875)</v>
          </cell>
          <cell r="F7794" t="str">
            <v>R</v>
          </cell>
          <cell r="G7794" t="str">
            <v>LC</v>
          </cell>
          <cell r="T7794" t="str">
            <v>Y</v>
          </cell>
          <cell r="U7794" t="str">
            <v>Dickinson et al. (2000)</v>
          </cell>
          <cell r="X7794" t="str">
            <v>Bradypterus seebohmi (Sibley and Monroe 1990, 1993) has been split into B. seebohmi, B. timorensis, B. mandelli and B. montis following Dickinson et al. (2000).</v>
          </cell>
        </row>
        <row r="7795">
          <cell r="C7795" t="str">
            <v>Javan Bush-warbler</v>
          </cell>
          <cell r="D7795" t="str">
            <v>Bradypterus montis</v>
          </cell>
          <cell r="E7795" t="str">
            <v>(E. Hartert, 1896)</v>
          </cell>
          <cell r="F7795" t="str">
            <v>R</v>
          </cell>
          <cell r="G7795" t="str">
            <v>LC</v>
          </cell>
          <cell r="T7795" t="str">
            <v>Y</v>
          </cell>
          <cell r="U7795" t="str">
            <v>Dickinson et al. (2000)</v>
          </cell>
          <cell r="X7795" t="str">
            <v>Bradypterus seebohmi (Sibley and Monroe 1990, 1993) has been split into B. seebohmi, B. timorensis, B. mandelli and B. montis following Dickinson et al. (2000).</v>
          </cell>
        </row>
        <row r="7796">
          <cell r="C7796" t="str">
            <v>Sri Lanka Bush-warbler</v>
          </cell>
          <cell r="D7796" t="str">
            <v>Bradypterus palliseri</v>
          </cell>
          <cell r="E7796" t="str">
            <v>(Blyth, 1851)</v>
          </cell>
          <cell r="F7796" t="str">
            <v>R</v>
          </cell>
          <cell r="G7796" t="str">
            <v>NT</v>
          </cell>
          <cell r="Q7796" t="str">
            <v>Y</v>
          </cell>
          <cell r="W7796" t="str">
            <v>Ceylon Bush-Warbler (10)</v>
          </cell>
        </row>
        <row r="7797">
          <cell r="C7797" t="str">
            <v>Long-tailed Bush-warbler</v>
          </cell>
          <cell r="D7797" t="str">
            <v>Bradypterus caudatus</v>
          </cell>
          <cell r="E7797" t="str">
            <v>(Ogilvie-Grant, 1895)</v>
          </cell>
          <cell r="F7797" t="str">
            <v>R</v>
          </cell>
          <cell r="G7797" t="str">
            <v>LC</v>
          </cell>
          <cell r="Q7797" t="str">
            <v>Y</v>
          </cell>
          <cell r="W7797" t="str">
            <v>Long-tailed Bush Warbler (15)</v>
          </cell>
        </row>
        <row r="7798">
          <cell r="C7798" t="str">
            <v>Friendly Bush-warbler</v>
          </cell>
          <cell r="D7798" t="str">
            <v>Bradypterus accentor</v>
          </cell>
          <cell r="E7798" t="str">
            <v>(Sharpe, 1888)</v>
          </cell>
          <cell r="F7798" t="str">
            <v>R</v>
          </cell>
          <cell r="G7798" t="str">
            <v>LC</v>
          </cell>
          <cell r="Q7798" t="str">
            <v>Y</v>
          </cell>
          <cell r="W7798" t="str">
            <v>Friendly Bush Warbler (15)</v>
          </cell>
        </row>
        <row r="7799">
          <cell r="C7799" t="str">
            <v>Chestnut-backed Bush-warbler</v>
          </cell>
          <cell r="D7799" t="str">
            <v>Bradypterus castaneus</v>
          </cell>
          <cell r="E7799" t="str">
            <v>(Büttikofer, 1893)</v>
          </cell>
          <cell r="F7799" t="str">
            <v>R</v>
          </cell>
          <cell r="G7799" t="str">
            <v>LC</v>
          </cell>
          <cell r="Q7799" t="str">
            <v>Y</v>
          </cell>
          <cell r="W7799" t="str">
            <v>Chestnut-backed Bush Warbler (15)</v>
          </cell>
        </row>
        <row r="7800">
          <cell r="C7800" t="str">
            <v>Brown Emu-tail</v>
          </cell>
          <cell r="D7800" t="str">
            <v>Dromaeocercus brunneus</v>
          </cell>
          <cell r="E7800" t="str">
            <v>Sharpe, 1877</v>
          </cell>
          <cell r="F7800" t="str">
            <v>R</v>
          </cell>
          <cell r="G7800" t="str">
            <v>LC</v>
          </cell>
          <cell r="N7800" t="str">
            <v>Y</v>
          </cell>
          <cell r="Q7800" t="str">
            <v>Y</v>
          </cell>
          <cell r="W7800" t="str">
            <v>Brown Emutail (15)</v>
          </cell>
        </row>
        <row r="7801">
          <cell r="C7801" t="str">
            <v>Black-headed Rufous Warbler</v>
          </cell>
          <cell r="D7801" t="str">
            <v>Bathmocercus cerviniventris</v>
          </cell>
          <cell r="E7801" t="str">
            <v>(Sharpe, 1877)</v>
          </cell>
          <cell r="F7801" t="str">
            <v>R</v>
          </cell>
          <cell r="G7801" t="str">
            <v>NT</v>
          </cell>
          <cell r="N7801" t="str">
            <v>Y</v>
          </cell>
          <cell r="Q7801" t="str">
            <v>Y</v>
          </cell>
          <cell r="W7801" t="str">
            <v>Black-capped Rufous Warbler (10)</v>
          </cell>
        </row>
        <row r="7802">
          <cell r="C7802" t="str">
            <v>Black-faced Rufous Warbler</v>
          </cell>
          <cell r="D7802" t="str">
            <v>Bathmocercus rufus</v>
          </cell>
          <cell r="E7802" t="str">
            <v>Reichenow, 1895</v>
          </cell>
          <cell r="F7802" t="str">
            <v>R</v>
          </cell>
          <cell r="G7802" t="str">
            <v>LC</v>
          </cell>
          <cell r="N7802" t="str">
            <v>Y</v>
          </cell>
          <cell r="Q7802" t="str">
            <v>Y</v>
          </cell>
        </row>
        <row r="7803">
          <cell r="C7803" t="str">
            <v>Mrs Moreau's Warbler</v>
          </cell>
          <cell r="D7803" t="str">
            <v>Bathmocercus winifredae</v>
          </cell>
          <cell r="E7803" t="str">
            <v>(Moreau, 1938)</v>
          </cell>
          <cell r="F7803" t="str">
            <v>R</v>
          </cell>
          <cell r="G7803" t="str">
            <v>VU</v>
          </cell>
          <cell r="N7803" t="str">
            <v>Y</v>
          </cell>
          <cell r="Q7803" t="str">
            <v>Y</v>
          </cell>
          <cell r="V7803" t="str">
            <v>Scepomycter winifredae (10)</v>
          </cell>
          <cell r="W7803" t="str">
            <v>Mrs. Moreau's Warbler (10); Winifred's Warbler (15)</v>
          </cell>
        </row>
        <row r="7804">
          <cell r="C7804" t="str">
            <v>Aldabra Warbler</v>
          </cell>
          <cell r="D7804" t="str">
            <v>Nesillas aldabrana</v>
          </cell>
          <cell r="E7804" t="str">
            <v>Benson &amp; Penny, 1968</v>
          </cell>
          <cell r="F7804" t="str">
            <v>R</v>
          </cell>
          <cell r="G7804" t="str">
            <v>EX</v>
          </cell>
          <cell r="K7804" t="str">
            <v>Y</v>
          </cell>
          <cell r="N7804" t="str">
            <v>Y</v>
          </cell>
          <cell r="Q7804" t="str">
            <v>Y</v>
          </cell>
          <cell r="W7804" t="str">
            <v>Aldabra Brush Warbler (7); Aldabra Brush-Warbler (10); Aldabra Brush Warbler (15)</v>
          </cell>
        </row>
        <row r="7805">
          <cell r="C7805" t="str">
            <v>Anjouan Brush-warbler</v>
          </cell>
          <cell r="D7805" t="str">
            <v>Nesillas longicaudata</v>
          </cell>
          <cell r="E7805" t="str">
            <v>Newton, 1877</v>
          </cell>
          <cell r="F7805" t="str">
            <v>R</v>
          </cell>
          <cell r="G7805" t="str">
            <v>LC</v>
          </cell>
          <cell r="Q7805" t="str">
            <v>Y</v>
          </cell>
          <cell r="W7805" t="str">
            <v>Anjouan Brush Warbler (15)</v>
          </cell>
          <cell r="X7805" t="str">
            <v xml:space="preserve">Nesillas longicaudata, N. brevicaudata and N. mariae (Sibley and Monroe 1990, 1993), from the Comoro Islands, are retained as species contra Dowsett and Forbes-Watson (1993) who recognise only N. brevicaudata and N. mariae. </v>
          </cell>
        </row>
        <row r="7806">
          <cell r="D7806" t="str">
            <v>Nesillas typica</v>
          </cell>
          <cell r="E7806" t="str">
            <v>(Hartlaub, 1860)</v>
          </cell>
          <cell r="F7806" t="str">
            <v>NR</v>
          </cell>
          <cell r="G7806" t="str">
            <v>NR</v>
          </cell>
          <cell r="N7806" t="str">
            <v>Y</v>
          </cell>
          <cell r="Q7806" t="str">
            <v>Y</v>
          </cell>
          <cell r="X7806" t="str">
            <v>Nesillas typica (Sibley and Monroe 1990, 1993) has been split into N. typica and N. lantzii following Schulenberg et al. (1993).</v>
          </cell>
        </row>
        <row r="7807">
          <cell r="C7807" t="str">
            <v>Madagascar Brush-warbler</v>
          </cell>
          <cell r="D7807" t="str">
            <v>Nesillas typica</v>
          </cell>
          <cell r="E7807" t="str">
            <v>(Hartlaub, 1860)</v>
          </cell>
          <cell r="F7807" t="str">
            <v>R</v>
          </cell>
          <cell r="G7807" t="str">
            <v>LC</v>
          </cell>
          <cell r="T7807" t="str">
            <v>Y</v>
          </cell>
          <cell r="U7807" t="str">
            <v>Schulenberg et al. (1993)</v>
          </cell>
          <cell r="W7807" t="str">
            <v>Malagasy Brush Warbler (15)</v>
          </cell>
          <cell r="X7807" t="str">
            <v>Nesillas typica (Sibley and Monroe 1990, 1993) has been split into N. typica and N. lantzii following Schulenberg et al. (1993).</v>
          </cell>
        </row>
        <row r="7808">
          <cell r="C7808" t="str">
            <v>Lantz's Brush-warbler</v>
          </cell>
          <cell r="D7808" t="str">
            <v>Nesillas lantzii</v>
          </cell>
          <cell r="E7808" t="str">
            <v>(Grandidier, 1867)</v>
          </cell>
          <cell r="F7808" t="str">
            <v>R</v>
          </cell>
          <cell r="G7808" t="str">
            <v>LC</v>
          </cell>
          <cell r="T7808" t="str">
            <v>Y</v>
          </cell>
          <cell r="U7808" t="str">
            <v>Schulenberg et al. (1993)</v>
          </cell>
          <cell r="W7808" t="str">
            <v>Subdesert Brush Warbler (15)</v>
          </cell>
          <cell r="X7808" t="str">
            <v>Nesillas typica (Sibley and Monroe 1990, 1993) has been split into N. typica and N. lantzii following Schulenberg et al. (1993).</v>
          </cell>
        </row>
        <row r="7809">
          <cell r="C7809" t="str">
            <v>Grand Comoro Brush-warbler</v>
          </cell>
          <cell r="D7809" t="str">
            <v>Nesillas brevicaudata</v>
          </cell>
          <cell r="E7809" t="str">
            <v>(Milne-Edwards &amp; Oustalet, 1888)</v>
          </cell>
          <cell r="F7809" t="str">
            <v>R</v>
          </cell>
          <cell r="G7809" t="str">
            <v>LC</v>
          </cell>
          <cell r="N7809" t="str">
            <v>Y</v>
          </cell>
          <cell r="Q7809" t="str">
            <v>Y</v>
          </cell>
          <cell r="W7809" t="str">
            <v>Comoros Brush Warbler (7); Grand Comoro Brush Warbler (15)</v>
          </cell>
          <cell r="X7809" t="str">
            <v xml:space="preserve">Nesillas longicaudata, N. brevicaudata and N. mariae (Sibley and Monroe 1990, 1993), from the Comoro Islands, are retained as species contra Dowsett and Forbes-Watson (1993) who recognise only N. brevicaudata and N. mariae. </v>
          </cell>
        </row>
        <row r="7810">
          <cell r="C7810" t="str">
            <v>Moheli Warbler</v>
          </cell>
          <cell r="D7810" t="str">
            <v>Nesillas mariae</v>
          </cell>
          <cell r="E7810" t="str">
            <v>Benson, 1960</v>
          </cell>
          <cell r="F7810" t="str">
            <v>R</v>
          </cell>
          <cell r="G7810" t="str">
            <v>LC</v>
          </cell>
          <cell r="N7810" t="str">
            <v>Y</v>
          </cell>
          <cell r="Q7810" t="str">
            <v>Y</v>
          </cell>
          <cell r="W7810" t="str">
            <v>Mrs Benson's Warbler (7); Moheli Brush-Warbler (10); Moheli Brush Warbler (15)</v>
          </cell>
          <cell r="X7810" t="str">
            <v xml:space="preserve">Nesillas longicaudata, N. brevicaudata and N. mariae (Sibley and Monroe 1990, 1993), from the Comoro Islands, are retained as species contra Dowsett and Forbes-Watson (1993) who recognise only N. brevicaudata and N. mariae. </v>
          </cell>
        </row>
        <row r="7811">
          <cell r="C7811" t="str">
            <v>Moustached Grass-warbler</v>
          </cell>
          <cell r="D7811" t="str">
            <v>Melocichla mentalis</v>
          </cell>
          <cell r="E7811" t="str">
            <v>(Fraser, 1843)</v>
          </cell>
          <cell r="F7811" t="str">
            <v>R</v>
          </cell>
          <cell r="G7811" t="str">
            <v>LC</v>
          </cell>
          <cell r="N7811" t="str">
            <v>Y</v>
          </cell>
          <cell r="Q7811" t="str">
            <v>Y</v>
          </cell>
          <cell r="W7811" t="str">
            <v>African Moustached Warbler (7); Moustached Grass Warbler (15)</v>
          </cell>
        </row>
        <row r="7812">
          <cell r="C7812" t="str">
            <v>Cape Grass-warbler</v>
          </cell>
          <cell r="D7812" t="str">
            <v>Sphenoeacus afer</v>
          </cell>
          <cell r="E7812" t="str">
            <v>(Gmelin, 1789)</v>
          </cell>
          <cell r="F7812" t="str">
            <v>R</v>
          </cell>
          <cell r="G7812" t="str">
            <v>LC</v>
          </cell>
          <cell r="N7812" t="str">
            <v>Y</v>
          </cell>
          <cell r="Q7812" t="str">
            <v>Y</v>
          </cell>
          <cell r="W7812" t="str">
            <v>Grassbird (7); Cape Grassbird (15)</v>
          </cell>
        </row>
        <row r="7813">
          <cell r="C7813" t="str">
            <v>Marsh Grassbird</v>
          </cell>
          <cell r="D7813" t="str">
            <v>Locustella pryeri</v>
          </cell>
          <cell r="E7813" t="str">
            <v>Seebohm, 1884</v>
          </cell>
          <cell r="F7813" t="str">
            <v>R</v>
          </cell>
          <cell r="G7813" t="str">
            <v>NT</v>
          </cell>
          <cell r="Q7813" t="str">
            <v>Y</v>
          </cell>
          <cell r="V7813" t="str">
            <v>Megalurus pryeri (10)</v>
          </cell>
          <cell r="X7813" t="str">
            <v>Formerly placed in the genus Megalurus. Use of the genus Locustella follows Drovetski et al. (2004).</v>
          </cell>
        </row>
        <row r="7814">
          <cell r="C7814" t="str">
            <v>Lanceolated Warbler</v>
          </cell>
          <cell r="D7814" t="str">
            <v>Locustella lanceolata</v>
          </cell>
          <cell r="E7814" t="str">
            <v>(Temminck, 1840)</v>
          </cell>
          <cell r="F7814" t="str">
            <v>R</v>
          </cell>
          <cell r="G7814" t="str">
            <v>LC</v>
          </cell>
          <cell r="H7814" t="str">
            <v>Y</v>
          </cell>
          <cell r="I7814" t="str">
            <v>Y</v>
          </cell>
          <cell r="M7814" t="str">
            <v>Y</v>
          </cell>
          <cell r="Q7814" t="str">
            <v>Y</v>
          </cell>
        </row>
        <row r="7815">
          <cell r="C7815" t="str">
            <v>Common Grasshopper-warbler</v>
          </cell>
          <cell r="D7815" t="str">
            <v>Locustella naevia</v>
          </cell>
          <cell r="E7815" t="str">
            <v>(Boddaert, 1783)</v>
          </cell>
          <cell r="F7815" t="str">
            <v>R</v>
          </cell>
          <cell r="G7815" t="str">
            <v>LC</v>
          </cell>
          <cell r="H7815" t="str">
            <v>Y</v>
          </cell>
          <cell r="M7815" t="str">
            <v>Y</v>
          </cell>
          <cell r="N7815" t="str">
            <v>Y</v>
          </cell>
          <cell r="Q7815" t="str">
            <v>Y</v>
          </cell>
          <cell r="W7815" t="str">
            <v>Common Grasshopper Warbler (1); Grasshopper Warbler (6); Grasshopper Warbler (7); Common Grasshopper Warbler (15)</v>
          </cell>
        </row>
        <row r="7816">
          <cell r="C7816" t="str">
            <v>Pallas's Grasshopper-warbler</v>
          </cell>
          <cell r="D7816" t="str">
            <v>Locustella certhiola</v>
          </cell>
          <cell r="E7816" t="str">
            <v>(Pallas, 1811)</v>
          </cell>
          <cell r="F7816" t="str">
            <v>R</v>
          </cell>
          <cell r="G7816" t="str">
            <v>LC</v>
          </cell>
          <cell r="H7816" t="str">
            <v>Y</v>
          </cell>
          <cell r="M7816" t="str">
            <v>Y</v>
          </cell>
          <cell r="Q7816" t="str">
            <v>Y</v>
          </cell>
          <cell r="W7816" t="str">
            <v>Pallas's Grasshopper Warbler (1); Pallas's Grasshopper Warbler (6); Pallas's Grasshopper Warbler (15)</v>
          </cell>
        </row>
        <row r="7817">
          <cell r="C7817" t="str">
            <v>Middendorff's Grasshopper-warbler</v>
          </cell>
          <cell r="D7817" t="str">
            <v>Locustella ochotensis</v>
          </cell>
          <cell r="E7817" t="str">
            <v>(Middendorff, 1853)</v>
          </cell>
          <cell r="F7817" t="str">
            <v>R</v>
          </cell>
          <cell r="G7817" t="str">
            <v>LC</v>
          </cell>
          <cell r="I7817" t="str">
            <v>Y</v>
          </cell>
          <cell r="Q7817" t="str">
            <v>Y</v>
          </cell>
          <cell r="W7817" t="str">
            <v>Middendorff's Grasshopper Warbler (15)</v>
          </cell>
        </row>
        <row r="7818">
          <cell r="C7818" t="str">
            <v>Pleske's Grasshopper-warbler</v>
          </cell>
          <cell r="D7818" t="str">
            <v>Locustella pleskei</v>
          </cell>
          <cell r="E7818" t="str">
            <v>Taczanowski, 1889</v>
          </cell>
          <cell r="F7818" t="str">
            <v>R</v>
          </cell>
          <cell r="G7818" t="str">
            <v>VU</v>
          </cell>
          <cell r="Q7818" t="str">
            <v>Y</v>
          </cell>
          <cell r="W7818" t="str">
            <v>Styan's Grasshopper Warbler (15)</v>
          </cell>
        </row>
        <row r="7819">
          <cell r="C7819" t="str">
            <v>Eurasian River Warbler</v>
          </cell>
          <cell r="D7819" t="str">
            <v>Locustella fluviatilis</v>
          </cell>
          <cell r="E7819" t="str">
            <v>(Wolf, 1810)</v>
          </cell>
          <cell r="F7819" t="str">
            <v>R</v>
          </cell>
          <cell r="G7819" t="str">
            <v>LC</v>
          </cell>
          <cell r="H7819" t="str">
            <v>Y</v>
          </cell>
          <cell r="M7819" t="str">
            <v>Y</v>
          </cell>
          <cell r="N7819" t="str">
            <v>Y</v>
          </cell>
          <cell r="Q7819" t="str">
            <v>Y</v>
          </cell>
          <cell r="W7819" t="str">
            <v>River Warbler (1); River Warbler (6); River Warbler (7); River Warbler (15)</v>
          </cell>
        </row>
        <row r="7820">
          <cell r="C7820" t="str">
            <v>Savi's Warbler</v>
          </cell>
          <cell r="D7820" t="str">
            <v>Locustella luscinioides</v>
          </cell>
          <cell r="E7820" t="str">
            <v>(Savi, 1824)</v>
          </cell>
          <cell r="F7820" t="str">
            <v>R</v>
          </cell>
          <cell r="G7820" t="str">
            <v>LC</v>
          </cell>
          <cell r="H7820" t="str">
            <v>Y</v>
          </cell>
          <cell r="M7820" t="str">
            <v>Y</v>
          </cell>
          <cell r="N7820" t="str">
            <v>Y</v>
          </cell>
          <cell r="Q7820" t="str">
            <v>Y</v>
          </cell>
        </row>
        <row r="7821">
          <cell r="C7821" t="str">
            <v>Gray's Grasshopper-warbler</v>
          </cell>
          <cell r="D7821" t="str">
            <v>Locustella fasciolata</v>
          </cell>
          <cell r="E7821" t="str">
            <v>(Gray, 1860)</v>
          </cell>
          <cell r="F7821" t="str">
            <v>R</v>
          </cell>
          <cell r="G7821" t="str">
            <v>LC</v>
          </cell>
          <cell r="H7821" t="str">
            <v>Y</v>
          </cell>
          <cell r="M7821" t="str">
            <v>Y</v>
          </cell>
          <cell r="Q7821" t="str">
            <v>Y</v>
          </cell>
          <cell r="W7821" t="str">
            <v>Gray's Grasshopper Warbler (1); Gray's Grasshopper Warbler (6); Gray's Grasshopper Warbler (15)</v>
          </cell>
        </row>
        <row r="7822">
          <cell r="C7822" t="str">
            <v>Sakhalin Grasshopper-warbler</v>
          </cell>
          <cell r="D7822" t="str">
            <v>Locustella amnicola</v>
          </cell>
          <cell r="E7822" t="str">
            <v>Stepanyan, 1972</v>
          </cell>
          <cell r="F7822" t="str">
            <v>UR</v>
          </cell>
          <cell r="G7822" t="str">
            <v>UR</v>
          </cell>
          <cell r="T7822" t="str">
            <v>Y</v>
          </cell>
          <cell r="U7822" t="str">
            <v>Stepanyan (1972)</v>
          </cell>
        </row>
        <row r="7823">
          <cell r="C7823" t="str">
            <v>Moustached Warbler</v>
          </cell>
          <cell r="D7823" t="str">
            <v>Acrocephalus melanopogon</v>
          </cell>
          <cell r="E7823" t="str">
            <v>(Temminck, 1823)</v>
          </cell>
          <cell r="F7823" t="str">
            <v>R</v>
          </cell>
          <cell r="G7823" t="str">
            <v>LC</v>
          </cell>
          <cell r="H7823" t="str">
            <v>Y</v>
          </cell>
          <cell r="M7823" t="str">
            <v>Y</v>
          </cell>
          <cell r="Q7823" t="str">
            <v>Y</v>
          </cell>
        </row>
        <row r="7824">
          <cell r="C7824" t="str">
            <v>Aquatic Warbler</v>
          </cell>
          <cell r="D7824" t="str">
            <v>Acrocephalus paludicola</v>
          </cell>
          <cell r="E7824" t="str">
            <v>(Vieillot, 1817)</v>
          </cell>
          <cell r="F7824" t="str">
            <v>R</v>
          </cell>
          <cell r="G7824" t="str">
            <v>VU</v>
          </cell>
          <cell r="H7824" t="str">
            <v>Y</v>
          </cell>
          <cell r="M7824" t="str">
            <v>Y</v>
          </cell>
          <cell r="N7824" t="str">
            <v>Y</v>
          </cell>
          <cell r="Q7824" t="str">
            <v>Y</v>
          </cell>
        </row>
        <row r="7825">
          <cell r="C7825" t="str">
            <v>Sedge Warbler</v>
          </cell>
          <cell r="D7825" t="str">
            <v>Acrocephalus schoenobaenus</v>
          </cell>
          <cell r="E7825" t="str">
            <v>(Linnaeus, 1758)</v>
          </cell>
          <cell r="F7825" t="str">
            <v>R</v>
          </cell>
          <cell r="G7825" t="str">
            <v>LC</v>
          </cell>
          <cell r="H7825" t="str">
            <v>Y</v>
          </cell>
          <cell r="M7825" t="str">
            <v>Y</v>
          </cell>
          <cell r="N7825" t="str">
            <v>Y</v>
          </cell>
          <cell r="Q7825" t="str">
            <v>Y</v>
          </cell>
        </row>
        <row r="7826">
          <cell r="C7826" t="str">
            <v>Streaked Reed-warbler</v>
          </cell>
          <cell r="D7826" t="str">
            <v>Acrocephalus sorghophilus</v>
          </cell>
          <cell r="E7826" t="str">
            <v>(Swinhoe, 1863)</v>
          </cell>
          <cell r="F7826" t="str">
            <v>R</v>
          </cell>
          <cell r="G7826" t="str">
            <v>VU</v>
          </cell>
          <cell r="Q7826" t="str">
            <v>Y</v>
          </cell>
          <cell r="W7826" t="str">
            <v>Speckled Reed Warbler (15)</v>
          </cell>
        </row>
        <row r="7827">
          <cell r="C7827" t="str">
            <v>Black-browed Reed-warbler</v>
          </cell>
          <cell r="D7827" t="str">
            <v>Acrocephalus bistrigiceps</v>
          </cell>
          <cell r="E7827" t="str">
            <v>Swinhoe, 1860</v>
          </cell>
          <cell r="F7827" t="str">
            <v>R</v>
          </cell>
          <cell r="G7827" t="str">
            <v>LC</v>
          </cell>
          <cell r="Q7827" t="str">
            <v>Y</v>
          </cell>
          <cell r="W7827" t="str">
            <v>Black-browed Reed Warbler (15)</v>
          </cell>
        </row>
        <row r="7828">
          <cell r="D7828" t="str">
            <v>Acrocephalus agricola</v>
          </cell>
          <cell r="E7828" t="str">
            <v>(Jerdon, 1845)</v>
          </cell>
          <cell r="F7828" t="str">
            <v>NR</v>
          </cell>
          <cell r="G7828" t="str">
            <v>NR</v>
          </cell>
          <cell r="H7828" t="str">
            <v>Y</v>
          </cell>
          <cell r="M7828" t="str">
            <v>Y</v>
          </cell>
          <cell r="Q7828" t="str">
            <v>Y</v>
          </cell>
          <cell r="X7828" t="str">
            <v>Acrocephalus agricola (Sibley and Monroe 1990, 1993) has been split into A. agricola and A. tangorum contra Alstrom et al. (1991) but following Helbig and Seibold (1999).</v>
          </cell>
        </row>
        <row r="7829">
          <cell r="C7829" t="str">
            <v>Paddyfield Warbler</v>
          </cell>
          <cell r="D7829" t="str">
            <v>Acrocephalus agricola</v>
          </cell>
          <cell r="E7829" t="str">
            <v>(Jerdon, 1845)</v>
          </cell>
          <cell r="F7829" t="str">
            <v>R</v>
          </cell>
          <cell r="G7829" t="str">
            <v>LC</v>
          </cell>
          <cell r="T7829" t="str">
            <v>Y</v>
          </cell>
          <cell r="U7829" t="str">
            <v>Alstrom et al. (1991)</v>
          </cell>
          <cell r="X7829" t="str">
            <v>Acrocephalus agricola (Sibley and Monroe 1990, 1993) has been split into A. agricola and A. tangorum contra Alstrom et al. (1991) but following Helbig and Seibold (1999).</v>
          </cell>
        </row>
        <row r="7830">
          <cell r="C7830" t="str">
            <v>Manchurian Reed-warbler</v>
          </cell>
          <cell r="D7830" t="str">
            <v>Acrocephalus tangorum</v>
          </cell>
          <cell r="E7830" t="str">
            <v>La Touche, 1912</v>
          </cell>
          <cell r="F7830" t="str">
            <v>R</v>
          </cell>
          <cell r="G7830" t="str">
            <v>VU</v>
          </cell>
          <cell r="T7830" t="str">
            <v>Y</v>
          </cell>
          <cell r="U7830" t="str">
            <v>Alstrom et al. (1991)</v>
          </cell>
          <cell r="W7830" t="str">
            <v>Manchurian Reed Warbler (15)</v>
          </cell>
          <cell r="X7830" t="str">
            <v>Acrocephalus agricola (Sibley and Monroe 1990, 1993) has been split into A. agricola and A. tangorum contra Alstrom et al. (1991) but following Helbig and Seibold (1999).</v>
          </cell>
        </row>
        <row r="7831">
          <cell r="C7831" t="str">
            <v>Blunt-winged Warbler</v>
          </cell>
          <cell r="D7831" t="str">
            <v>Acrocephalus concinens</v>
          </cell>
          <cell r="E7831" t="str">
            <v>(Swinhoe, 1870)</v>
          </cell>
          <cell r="F7831" t="str">
            <v>R</v>
          </cell>
          <cell r="G7831" t="str">
            <v>LC</v>
          </cell>
          <cell r="Q7831" t="str">
            <v>Y</v>
          </cell>
        </row>
        <row r="7832">
          <cell r="C7832" t="str">
            <v>Mangrove Reed-warbler</v>
          </cell>
          <cell r="D7832" t="str">
            <v>Acrocephalus avicenniae</v>
          </cell>
          <cell r="E7832" t="str">
            <v>Ash, Pearson, Nikolaus &amp; Colston, 1989</v>
          </cell>
          <cell r="F7832" t="str">
            <v>UR</v>
          </cell>
          <cell r="G7832" t="str">
            <v>UR</v>
          </cell>
          <cell r="T7832" t="str">
            <v>Y</v>
          </cell>
          <cell r="U7832" t="str">
            <v>Leisler et al. (1997)</v>
          </cell>
        </row>
        <row r="7833">
          <cell r="D7833" t="str">
            <v>Acrocephalus baeticatus</v>
          </cell>
          <cell r="E7833" t="str">
            <v>(Vieillot, 1817)</v>
          </cell>
          <cell r="F7833" t="str">
            <v>NR</v>
          </cell>
          <cell r="G7833" t="str">
            <v>NR</v>
          </cell>
          <cell r="Q7833" t="str">
            <v>Y</v>
          </cell>
          <cell r="X7833" t="str">
            <v>Acrocephalus scirpaceus and A. baeticatus (Sibley and Monroe 1990, 1993) have been lumped into A. scirpaceus following Dowsett and Forbes-Watson (1993).</v>
          </cell>
        </row>
        <row r="7834">
          <cell r="D7834" t="str">
            <v>Acrocephalus scirpaceus</v>
          </cell>
          <cell r="E7834" t="str">
            <v>(Hermann, 1804)</v>
          </cell>
          <cell r="F7834" t="str">
            <v>NR</v>
          </cell>
          <cell r="G7834" t="str">
            <v>NR</v>
          </cell>
          <cell r="M7834" t="str">
            <v>Y</v>
          </cell>
          <cell r="Q7834" t="str">
            <v>Y</v>
          </cell>
          <cell r="X7834" t="str">
            <v>Acrocephalus scirpaceus and A. baeticatus (Sibley and Monroe 1990, 1993) have been lumped into A. scirpaceus following Dowsett and Forbes-Watson (1993).</v>
          </cell>
        </row>
        <row r="7835">
          <cell r="C7835" t="str">
            <v>Eurasian Reed-warbler</v>
          </cell>
          <cell r="D7835" t="str">
            <v>Acrocephalus scirpaceus</v>
          </cell>
          <cell r="E7835" t="str">
            <v>(Hermann, 1804)</v>
          </cell>
          <cell r="F7835" t="str">
            <v>R</v>
          </cell>
          <cell r="G7835" t="str">
            <v>LC</v>
          </cell>
          <cell r="H7835" t="str">
            <v>Y</v>
          </cell>
          <cell r="N7835" t="str">
            <v>Y</v>
          </cell>
          <cell r="W7835" t="str">
            <v>European Reed Warbler (1); Reed Warbler (7); Eurasian Reed Warbler (15)</v>
          </cell>
          <cell r="X7835" t="str">
            <v>Acrocephalus scirpaceus and A. baeticatus (Sibley and Monroe 1990, 1993) have been lumped into A. scirpaceus following Dowsett and Forbes-Watson (1993).</v>
          </cell>
        </row>
        <row r="7836">
          <cell r="C7836" t="str">
            <v>Caspian Reed-warbler</v>
          </cell>
          <cell r="D7836" t="str">
            <v>Acrocephalus fuscus</v>
          </cell>
          <cell r="E7836" t="str">
            <v>(Hemprich &amp; Ehrenberg, 1833)</v>
          </cell>
          <cell r="F7836" t="str">
            <v>UR</v>
          </cell>
          <cell r="G7836" t="str">
            <v>UR</v>
          </cell>
          <cell r="T7836" t="str">
            <v>Y</v>
          </cell>
          <cell r="U7836" t="str">
            <v>Leisler et al. (1997)</v>
          </cell>
        </row>
        <row r="7837">
          <cell r="C7837" t="str">
            <v>Blyth's Reed-warbler</v>
          </cell>
          <cell r="D7837" t="str">
            <v>Acrocephalus dumetorum</v>
          </cell>
          <cell r="E7837" t="str">
            <v>Blyth, 1849</v>
          </cell>
          <cell r="F7837" t="str">
            <v>R</v>
          </cell>
          <cell r="G7837" t="str">
            <v>LC</v>
          </cell>
          <cell r="H7837" t="str">
            <v>Y</v>
          </cell>
          <cell r="M7837" t="str">
            <v>Y</v>
          </cell>
          <cell r="Q7837" t="str">
            <v>Y</v>
          </cell>
          <cell r="W7837" t="str">
            <v>Blyth's Reed Warbler (1); Blyth's Reed Warbler (6); Blyth's Reed Warbler (15)</v>
          </cell>
        </row>
        <row r="7838">
          <cell r="C7838" t="str">
            <v>Marsh Warbler</v>
          </cell>
          <cell r="D7838" t="str">
            <v>Acrocephalus palustris</v>
          </cell>
          <cell r="E7838" t="str">
            <v>(Bechstein, 1798)</v>
          </cell>
          <cell r="F7838" t="str">
            <v>R</v>
          </cell>
          <cell r="G7838" t="str">
            <v>LC</v>
          </cell>
          <cell r="H7838" t="str">
            <v>Y</v>
          </cell>
          <cell r="M7838" t="str">
            <v>Y</v>
          </cell>
          <cell r="N7838" t="str">
            <v>Y</v>
          </cell>
          <cell r="Q7838" t="str">
            <v>Y</v>
          </cell>
        </row>
        <row r="7839">
          <cell r="C7839" t="str">
            <v>Great Reed-warbler</v>
          </cell>
          <cell r="D7839" t="str">
            <v>Acrocephalus arundinaceus</v>
          </cell>
          <cell r="E7839" t="str">
            <v>(Temminck &amp; Schlegel, 1847)</v>
          </cell>
          <cell r="F7839" t="str">
            <v>R</v>
          </cell>
          <cell r="G7839" t="str">
            <v>LC</v>
          </cell>
          <cell r="H7839" t="str">
            <v>Y</v>
          </cell>
          <cell r="M7839" t="str">
            <v>Y</v>
          </cell>
          <cell r="N7839" t="str">
            <v>Y</v>
          </cell>
          <cell r="Q7839" t="str">
            <v>Y</v>
          </cell>
          <cell r="W7839" t="str">
            <v>Great Reed Warbler (1); Great Reed Warbler (6); Great Reed Warbler (7); Great Reed Warbler (15)</v>
          </cell>
        </row>
        <row r="7840">
          <cell r="C7840" t="str">
            <v>Oriental Reed-warbler</v>
          </cell>
          <cell r="D7840" t="str">
            <v>Acrocephalus orientalis</v>
          </cell>
          <cell r="E7840" t="str">
            <v>(Temminck &amp; Schlegel, 1847)</v>
          </cell>
          <cell r="F7840" t="str">
            <v>UR</v>
          </cell>
          <cell r="G7840" t="str">
            <v>UR</v>
          </cell>
          <cell r="H7840" t="str">
            <v>Y</v>
          </cell>
          <cell r="L7840" t="str">
            <v>Y</v>
          </cell>
          <cell r="W7840" t="str">
            <v>Oriental Reed Warbler (1)</v>
          </cell>
        </row>
        <row r="7841">
          <cell r="D7841" t="str">
            <v>Acrocephalus stentoreus</v>
          </cell>
          <cell r="E7841" t="str">
            <v>(Ehrenberg, 1833)</v>
          </cell>
          <cell r="F7841" t="str">
            <v>NR</v>
          </cell>
          <cell r="G7841" t="str">
            <v>NR</v>
          </cell>
          <cell r="H7841" t="str">
            <v>Y</v>
          </cell>
          <cell r="M7841" t="str">
            <v>Y</v>
          </cell>
          <cell r="N7841" t="str">
            <v>Y</v>
          </cell>
          <cell r="Q7841" t="str">
            <v>Y</v>
          </cell>
          <cell r="X7841" t="str">
            <v>Acrocephalus stentoreus (Sibley and Monroe 1990, 1993) has been split into A. stentoreus and A. orinus following Bensch and Pearson (2002). A. australis, a cross-regional species, is retained as a separate species contra Christidis and Boles (1994) who include australis as a subspecies of A. stentoreus.</v>
          </cell>
        </row>
        <row r="7842">
          <cell r="C7842" t="str">
            <v>Large-billed Reed-warbler</v>
          </cell>
          <cell r="D7842" t="str">
            <v>Acrocephalus orinus</v>
          </cell>
          <cell r="E7842" t="str">
            <v>Oberholser, 1905</v>
          </cell>
          <cell r="F7842" t="str">
            <v>R</v>
          </cell>
          <cell r="G7842" t="str">
            <v>DD</v>
          </cell>
          <cell r="T7842" t="str">
            <v>Y</v>
          </cell>
          <cell r="U7842" t="str">
            <v>Bensch and Pearson (2002)</v>
          </cell>
          <cell r="W7842" t="str">
            <v>Large-billed Reed Warbler (15)</v>
          </cell>
          <cell r="X7842" t="str">
            <v>Acrocephalus stentoreus (Sibley and Monroe 1990, 1993) has been split into A. stentoreus and A. orinus following Bensch and Pearson (2002). A. australis, a cross-regional species, is retained as a separate species contra Christidis and Boles (1994) who include australis as a subspecies of A. stentoreus.</v>
          </cell>
        </row>
        <row r="7843">
          <cell r="C7843" t="str">
            <v>Clamorous Reed-warbler</v>
          </cell>
          <cell r="D7843" t="str">
            <v>Acrocephalus stentoreus</v>
          </cell>
          <cell r="E7843" t="str">
            <v>(Ehrenberg, 1833)</v>
          </cell>
          <cell r="F7843" t="str">
            <v>R</v>
          </cell>
          <cell r="G7843" t="str">
            <v>LC</v>
          </cell>
          <cell r="T7843" t="str">
            <v>Y</v>
          </cell>
          <cell r="U7843" t="str">
            <v>Bensch and Pearson (2002)</v>
          </cell>
          <cell r="W7843" t="str">
            <v>Clamorous Reed Warbler (15)</v>
          </cell>
          <cell r="X7843" t="str">
            <v>Acrocephalus stentoreus (Sibley and Monroe 1990, 1993) has been split into A. stentoreus and A. orinus following Bensch and Pearson (2002). A. australis, a cross-regional species, is retained as a separate species contra Christidis and Boles (1994) who include australis as a subspecies of A. stentoreus.</v>
          </cell>
        </row>
        <row r="7844">
          <cell r="C7844" t="str">
            <v>Basra Reed-warbler</v>
          </cell>
          <cell r="D7844" t="str">
            <v>Acrocephalus griseldis</v>
          </cell>
          <cell r="E7844" t="str">
            <v>(Hartlaub, 1891)</v>
          </cell>
          <cell r="F7844" t="str">
            <v>R</v>
          </cell>
          <cell r="G7844" t="str">
            <v>EN</v>
          </cell>
          <cell r="H7844" t="str">
            <v>Y</v>
          </cell>
          <cell r="N7844" t="str">
            <v>Y</v>
          </cell>
          <cell r="Q7844" t="str">
            <v>Y</v>
          </cell>
          <cell r="W7844" t="str">
            <v>Basra Reed Warbler (1); Basra Reed Warbler (7); Basra Reed Warbler (15)</v>
          </cell>
        </row>
        <row r="7845">
          <cell r="C7845" t="str">
            <v>Australian Reed-warbler</v>
          </cell>
          <cell r="D7845" t="str">
            <v>Acrocephalus australis</v>
          </cell>
          <cell r="E7845" t="str">
            <v>(Gould, 1838)</v>
          </cell>
          <cell r="F7845" t="str">
            <v>R</v>
          </cell>
          <cell r="G7845" t="str">
            <v>LC</v>
          </cell>
          <cell r="L7845" t="str">
            <v>Y</v>
          </cell>
          <cell r="Q7845" t="str">
            <v>Y</v>
          </cell>
          <cell r="W7845" t="str">
            <v>Australian Reed Warbler (15)</v>
          </cell>
          <cell r="X7845" t="str">
            <v>Acrocephalus stentoreus (Sibley and Monroe 1990, 1993) has been split into A. stentoreus and A. orinus following Bensch and Pearson (2002). A. australis, a cross-regional species, is retained as a separate species contra Christidis and Boles (1994) who include australis as a subspecies of A. stentoreus.</v>
          </cell>
        </row>
        <row r="7846">
          <cell r="C7846" t="str">
            <v>Nightingale Reed-warbler</v>
          </cell>
          <cell r="D7846" t="str">
            <v>Acrocephalus luscinius</v>
          </cell>
          <cell r="E7846" t="str">
            <v>(Quoy &amp; Gaimard, 1830)</v>
          </cell>
          <cell r="F7846" t="str">
            <v>R</v>
          </cell>
          <cell r="G7846" t="str">
            <v>CR</v>
          </cell>
          <cell r="Q7846" t="str">
            <v>Y</v>
          </cell>
          <cell r="V7846" t="str">
            <v>Acrocephalus luscinia (10)</v>
          </cell>
          <cell r="W7846" t="str">
            <v>Nightingale Reed Warbler (15)</v>
          </cell>
          <cell r="X7846" t="str">
            <v>Gender agreement of species name follows David and Gosselin (2002a).</v>
          </cell>
        </row>
        <row r="7847">
          <cell r="C7847" t="str">
            <v>Caroline Islands Reed-warbler</v>
          </cell>
          <cell r="D7847" t="str">
            <v>Acrocephalus syrinx</v>
          </cell>
          <cell r="E7847" t="str">
            <v>(Kittlitz, 1835)</v>
          </cell>
          <cell r="F7847" t="str">
            <v>R</v>
          </cell>
          <cell r="G7847" t="str">
            <v>LC</v>
          </cell>
          <cell r="Q7847" t="str">
            <v>Y</v>
          </cell>
          <cell r="W7847" t="str">
            <v>Carolinian Reed Warbler (15)</v>
          </cell>
        </row>
        <row r="7848">
          <cell r="C7848" t="str">
            <v>Nauru Reed-warbler</v>
          </cell>
          <cell r="D7848" t="str">
            <v>Acrocephalus rehsei</v>
          </cell>
          <cell r="E7848" t="str">
            <v>(Finsch, 1883)</v>
          </cell>
          <cell r="F7848" t="str">
            <v>R</v>
          </cell>
          <cell r="G7848" t="str">
            <v>VU</v>
          </cell>
          <cell r="Q7848" t="str">
            <v>Y</v>
          </cell>
          <cell r="W7848" t="str">
            <v>Nauru Reed Warbler (15)</v>
          </cell>
        </row>
        <row r="7849">
          <cell r="C7849" t="str">
            <v>Millerbird</v>
          </cell>
          <cell r="D7849" t="str">
            <v>Acrocephalus familiaris</v>
          </cell>
          <cell r="E7849" t="str">
            <v>(Rothschild, 1892)</v>
          </cell>
          <cell r="F7849" t="str">
            <v>R</v>
          </cell>
          <cell r="G7849" t="str">
            <v>CR</v>
          </cell>
          <cell r="I7849" t="str">
            <v>Y</v>
          </cell>
          <cell r="Q7849" t="str">
            <v>Y</v>
          </cell>
        </row>
        <row r="7850">
          <cell r="C7850" t="str">
            <v>Kiritimati Reed-warbler</v>
          </cell>
          <cell r="D7850" t="str">
            <v>Acrocephalus aequinoctialis</v>
          </cell>
          <cell r="E7850" t="str">
            <v>(Latham, 1790)</v>
          </cell>
          <cell r="F7850" t="str">
            <v>R</v>
          </cell>
          <cell r="G7850" t="str">
            <v>EN</v>
          </cell>
          <cell r="Q7850" t="str">
            <v>Y</v>
          </cell>
          <cell r="W7850" t="str">
            <v>Bokikokiko (10); Bokikokiko (15)</v>
          </cell>
        </row>
        <row r="7851">
          <cell r="C7851" t="str">
            <v>Tahiti Reed-warbler</v>
          </cell>
          <cell r="D7851" t="str">
            <v>Acrocephalus caffer</v>
          </cell>
          <cell r="E7851" t="str">
            <v>(Sparrman, 1786)</v>
          </cell>
          <cell r="F7851" t="str">
            <v>R</v>
          </cell>
          <cell r="G7851" t="str">
            <v>EN</v>
          </cell>
          <cell r="Q7851" t="str">
            <v>Y</v>
          </cell>
          <cell r="W7851" t="str">
            <v>Tahiti Reed Warbler (15)</v>
          </cell>
        </row>
        <row r="7852">
          <cell r="C7852" t="str">
            <v>Mo'orea Reed-warbler</v>
          </cell>
          <cell r="D7852" t="str">
            <v>Acrocephalus longirostris</v>
          </cell>
          <cell r="E7852" t="str">
            <v>(Gmelin, 1879)</v>
          </cell>
          <cell r="F7852" t="str">
            <v>UR</v>
          </cell>
          <cell r="G7852" t="str">
            <v>UR</v>
          </cell>
          <cell r="T7852" t="str">
            <v>Y</v>
          </cell>
          <cell r="U7852" t="str">
            <v>Cibois et al. (2008)</v>
          </cell>
        </row>
        <row r="7853">
          <cell r="C7853" t="str">
            <v>Leeward Islands Reed-warbler</v>
          </cell>
          <cell r="D7853" t="str">
            <v>Acrocephalus musae</v>
          </cell>
          <cell r="E7853" t="str">
            <v>(Forster, 1844)</v>
          </cell>
          <cell r="F7853" t="str">
            <v>UR</v>
          </cell>
          <cell r="G7853" t="str">
            <v>UR</v>
          </cell>
          <cell r="T7853" t="str">
            <v>Y</v>
          </cell>
          <cell r="U7853" t="str">
            <v>Cibois et al. (2008)</v>
          </cell>
        </row>
        <row r="7854">
          <cell r="C7854" t="str">
            <v>Marquesan Reed-warbler</v>
          </cell>
          <cell r="D7854" t="str">
            <v>Acrocephalus mendanae</v>
          </cell>
          <cell r="E7854" t="str">
            <v>Tristram, 1883</v>
          </cell>
          <cell r="F7854" t="str">
            <v>R</v>
          </cell>
          <cell r="G7854" t="str">
            <v>LC</v>
          </cell>
          <cell r="Q7854" t="str">
            <v>Y</v>
          </cell>
          <cell r="W7854" t="str">
            <v>Marquesan Reed Warbler (15)</v>
          </cell>
        </row>
        <row r="7855">
          <cell r="C7855" t="str">
            <v>Tuamotu Reed-warbler</v>
          </cell>
          <cell r="D7855" t="str">
            <v>Acrocephalus atyphus</v>
          </cell>
          <cell r="E7855" t="str">
            <v>(Wetmore, 1919)</v>
          </cell>
          <cell r="F7855" t="str">
            <v>R</v>
          </cell>
          <cell r="G7855" t="str">
            <v>LC</v>
          </cell>
          <cell r="Q7855" t="str">
            <v>Y</v>
          </cell>
          <cell r="W7855" t="str">
            <v>Tuamotu Reed Warbler (15)</v>
          </cell>
        </row>
        <row r="7856">
          <cell r="C7856" t="str">
            <v>Cook Islands Reed-warbler</v>
          </cell>
          <cell r="D7856" t="str">
            <v>Acrocephalus kerearako</v>
          </cell>
          <cell r="E7856" t="str">
            <v>Holyoak, 1974</v>
          </cell>
          <cell r="F7856" t="str">
            <v>R</v>
          </cell>
          <cell r="G7856" t="str">
            <v>NT</v>
          </cell>
          <cell r="Q7856" t="str">
            <v>Y</v>
          </cell>
          <cell r="W7856" t="str">
            <v>Cook Reed Warbler (15)</v>
          </cell>
        </row>
        <row r="7857">
          <cell r="C7857" t="str">
            <v>Rimatara Reed-warbler</v>
          </cell>
          <cell r="D7857" t="str">
            <v>Acrocephalus rimatarae</v>
          </cell>
          <cell r="E7857" t="str">
            <v>(Murphy &amp; Mathews, 1929)</v>
          </cell>
          <cell r="F7857" t="str">
            <v>R</v>
          </cell>
          <cell r="G7857" t="str">
            <v>VU</v>
          </cell>
          <cell r="Q7857" t="str">
            <v>Y</v>
          </cell>
          <cell r="X7857" t="str">
            <v>Acrocephalus vaughani (Sibley and Monroe 1990) has been split into A. vaughani, A. rimatarae and A. taiti following Sibley and Monroe (1993). Note that Collar et al. (1994) followed Sibley and Monroe (1990) in treating these three taxa as a single species, A. vaughani.</v>
          </cell>
        </row>
        <row r="7858">
          <cell r="D7858" t="str">
            <v>Acrocephalus vaughani</v>
          </cell>
          <cell r="E7858" t="str">
            <v>(Sharpe, 1900)</v>
          </cell>
          <cell r="F7858" t="str">
            <v>NR</v>
          </cell>
          <cell r="G7858" t="str">
            <v>NR</v>
          </cell>
          <cell r="T7858" t="str">
            <v>Y</v>
          </cell>
          <cell r="U7858" t="str">
            <v>Sibley and Monroe (1990)</v>
          </cell>
          <cell r="X7858" t="str">
            <v>Acrocephalus vaughani (Sibley and Monroe 1990) has been split into A. vaughani, A. rimatarae and A. taiti following Sibley and Monroe (1993). Note that Collar et al. (1994) followed Sibley and Monroe (1990) in treating these three taxa as a single species, A. vaughani.</v>
          </cell>
        </row>
        <row r="7859">
          <cell r="C7859" t="str">
            <v>Pitcairn Reed-warbler</v>
          </cell>
          <cell r="D7859" t="str">
            <v>Acrocephalus vaughani</v>
          </cell>
          <cell r="E7859" t="str">
            <v>(Sharpe, 1900)</v>
          </cell>
          <cell r="F7859" t="str">
            <v>R</v>
          </cell>
          <cell r="G7859" t="str">
            <v>EN</v>
          </cell>
          <cell r="Q7859" t="str">
            <v>Y</v>
          </cell>
          <cell r="W7859" t="str">
            <v>Pitcairn Reed Warbler (15)</v>
          </cell>
          <cell r="X7859" t="str">
            <v>Acrocephalus vaughani (Sibley and Monroe 1990) has been split into A. vaughani, A. rimatarae and A. taiti following Sibley and Monroe (1993). Note that Collar et al. (1994) followed Sibley and Monroe (1990) in treating these three taxa as a single species, A. vaughani.</v>
          </cell>
        </row>
        <row r="7860">
          <cell r="C7860" t="str">
            <v>Henderson Reed-warbler</v>
          </cell>
          <cell r="D7860" t="str">
            <v>Acrocephalus taiti</v>
          </cell>
          <cell r="E7860" t="str">
            <v>Ogilvie-Grant, 1913</v>
          </cell>
          <cell r="F7860" t="str">
            <v>R</v>
          </cell>
          <cell r="G7860" t="str">
            <v>VU</v>
          </cell>
          <cell r="Q7860" t="str">
            <v>Y</v>
          </cell>
          <cell r="W7860" t="str">
            <v>Henderson Island Reed-Warbler (10); Henderson Reed Warbler (15)</v>
          </cell>
          <cell r="X7860" t="str">
            <v>Acrocephalus vaughani (Sibley and Monroe 1990) has been split into A. vaughani, A. rimatarae and A. taiti following Sibley and Monroe (1993). Note that Collar et al. (1994) followed Sibley and Monroe (1990) in treating these three taxa as a single species, A. vaughani.</v>
          </cell>
        </row>
        <row r="7861">
          <cell r="C7861" t="str">
            <v>Greater Swamp-warbler</v>
          </cell>
          <cell r="D7861" t="str">
            <v>Acrocephalus rufescens</v>
          </cell>
          <cell r="E7861" t="str">
            <v>(Sharpe &amp; Bouvier, 1876)</v>
          </cell>
          <cell r="F7861" t="str">
            <v>R</v>
          </cell>
          <cell r="G7861" t="str">
            <v>LC</v>
          </cell>
          <cell r="N7861" t="str">
            <v>Y</v>
          </cell>
          <cell r="Q7861" t="str">
            <v>Y</v>
          </cell>
          <cell r="W7861" t="str">
            <v>Greater Swamp Warbler (7); Greater Swamp Warbler (15)</v>
          </cell>
        </row>
        <row r="7862">
          <cell r="C7862" t="str">
            <v>Cape Verde Warbler</v>
          </cell>
          <cell r="D7862" t="str">
            <v>Acrocephalus brevipennis</v>
          </cell>
          <cell r="E7862" t="str">
            <v>(Keulemans, 1866)</v>
          </cell>
          <cell r="F7862" t="str">
            <v>R</v>
          </cell>
          <cell r="G7862" t="str">
            <v>EN</v>
          </cell>
          <cell r="H7862" t="str">
            <v>Y</v>
          </cell>
          <cell r="M7862" t="str">
            <v>Y</v>
          </cell>
          <cell r="N7862" t="str">
            <v>Y</v>
          </cell>
          <cell r="Q7862" t="str">
            <v>Y</v>
          </cell>
          <cell r="W7862" t="str">
            <v>Cape Verde Cane Warbler (6); Cape Verde Islands Cane Warbler (7); Cape Verde Swamp-Warbler (10)</v>
          </cell>
        </row>
        <row r="7863">
          <cell r="C7863" t="str">
            <v>Lesser Swamp-warbler</v>
          </cell>
          <cell r="D7863" t="str">
            <v>Acrocephalus gracilirostris</v>
          </cell>
          <cell r="E7863" t="str">
            <v>(Hartlaub, 1864)</v>
          </cell>
          <cell r="F7863" t="str">
            <v>R</v>
          </cell>
          <cell r="G7863" t="str">
            <v>LC</v>
          </cell>
          <cell r="N7863" t="str">
            <v>Y</v>
          </cell>
          <cell r="Q7863" t="str">
            <v>Y</v>
          </cell>
          <cell r="W7863" t="str">
            <v>Lesser Swamp Warbler (7); Lesser Swamp Warbler (15)</v>
          </cell>
        </row>
        <row r="7864">
          <cell r="C7864" t="str">
            <v>Madagascar Swamp-warbler</v>
          </cell>
          <cell r="D7864" t="str">
            <v>Acrocephalus newtoni</v>
          </cell>
          <cell r="E7864" t="str">
            <v>(Hartlaub, 1863)</v>
          </cell>
          <cell r="F7864" t="str">
            <v>R</v>
          </cell>
          <cell r="G7864" t="str">
            <v>LC</v>
          </cell>
          <cell r="N7864" t="str">
            <v>Y</v>
          </cell>
          <cell r="Q7864" t="str">
            <v>Y</v>
          </cell>
          <cell r="W7864" t="str">
            <v>Madagascar Swamp Warbler (7); Madagascar Swamp Warbler (15)</v>
          </cell>
        </row>
        <row r="7865">
          <cell r="C7865" t="str">
            <v>Thick-billed Warbler</v>
          </cell>
          <cell r="D7865" t="str">
            <v>Acrocephalus aedon</v>
          </cell>
          <cell r="E7865" t="str">
            <v>(Pallas, 1776)</v>
          </cell>
          <cell r="F7865" t="str">
            <v>R</v>
          </cell>
          <cell r="G7865" t="str">
            <v>LC</v>
          </cell>
          <cell r="H7865" t="str">
            <v>Y</v>
          </cell>
          <cell r="M7865" t="str">
            <v>Y</v>
          </cell>
          <cell r="Q7865" t="str">
            <v>Y</v>
          </cell>
        </row>
        <row r="7866">
          <cell r="C7866" t="str">
            <v>Rodrigues Warbler</v>
          </cell>
          <cell r="D7866" t="str">
            <v>Acrocephalus rodericanus</v>
          </cell>
          <cell r="E7866" t="str">
            <v>(Newton, 1865)</v>
          </cell>
          <cell r="F7866" t="str">
            <v>R</v>
          </cell>
          <cell r="G7866" t="str">
            <v>EN</v>
          </cell>
          <cell r="N7866" t="str">
            <v>Y</v>
          </cell>
          <cell r="Q7866" t="str">
            <v>Y</v>
          </cell>
          <cell r="V7866" t="str">
            <v>Bebrornis rodericanus (10)</v>
          </cell>
          <cell r="W7866" t="str">
            <v>Rodriguez Brush-Warbler (10)</v>
          </cell>
        </row>
        <row r="7867">
          <cell r="C7867" t="str">
            <v>Seychelles Warbler</v>
          </cell>
          <cell r="D7867" t="str">
            <v>Acrocephalus sechellensis</v>
          </cell>
          <cell r="E7867" t="str">
            <v>(Oustalet, 1877)</v>
          </cell>
          <cell r="F7867" t="str">
            <v>R</v>
          </cell>
          <cell r="G7867" t="str">
            <v>VU</v>
          </cell>
          <cell r="N7867" t="str">
            <v>Y</v>
          </cell>
          <cell r="Q7867" t="str">
            <v>Y</v>
          </cell>
          <cell r="V7867" t="str">
            <v>Bebrornis sechellensis (10)</v>
          </cell>
          <cell r="W7867" t="str">
            <v>Seychelles Brush Warbler (7); Seychelles Brush-Warbler (10)</v>
          </cell>
        </row>
        <row r="7868">
          <cell r="C7868" t="str">
            <v>Booted Warbler</v>
          </cell>
          <cell r="D7868" t="str">
            <v>Hippolais caligata</v>
          </cell>
          <cell r="E7868" t="str">
            <v>(Lichtenstein, 1823)</v>
          </cell>
          <cell r="F7868" t="str">
            <v>R</v>
          </cell>
          <cell r="G7868" t="str">
            <v>LC</v>
          </cell>
          <cell r="H7868" t="str">
            <v>Y</v>
          </cell>
          <cell r="M7868" t="str">
            <v>Y</v>
          </cell>
          <cell r="Q7868" t="str">
            <v>Y</v>
          </cell>
        </row>
        <row r="7869">
          <cell r="C7869" t="str">
            <v>Sykes's Warbler</v>
          </cell>
          <cell r="D7869" t="str">
            <v>Hippolais rama</v>
          </cell>
          <cell r="E7869" t="str">
            <v>(Sykes, 1832)</v>
          </cell>
          <cell r="F7869" t="str">
            <v>R</v>
          </cell>
          <cell r="G7869" t="str">
            <v>LC</v>
          </cell>
          <cell r="H7869" t="str">
            <v>Y</v>
          </cell>
          <cell r="Q7869" t="str">
            <v>Y</v>
          </cell>
        </row>
        <row r="7870">
          <cell r="D7870" t="str">
            <v>Hippolais pallida</v>
          </cell>
          <cell r="E7870" t="str">
            <v>(Ehrenberg, 1833)</v>
          </cell>
          <cell r="F7870" t="str">
            <v>NR</v>
          </cell>
          <cell r="G7870" t="str">
            <v>NR</v>
          </cell>
          <cell r="M7870" t="str">
            <v>Y</v>
          </cell>
          <cell r="N7870" t="str">
            <v>Y</v>
          </cell>
          <cell r="Q7870" t="str">
            <v>Y</v>
          </cell>
          <cell r="X7870" t="str">
            <v>Hippolais pallida (Sibley and Monroe 1990, 1993) has been split into H. pallida and H. opaca following Ottosson et al. (2005).</v>
          </cell>
        </row>
        <row r="7871">
          <cell r="C7871" t="str">
            <v>Eastern Olivaceous Warbler</v>
          </cell>
          <cell r="D7871" t="str">
            <v>Hippolais pallida</v>
          </cell>
          <cell r="E7871" t="str">
            <v>(Ehrenberg, 1833)</v>
          </cell>
          <cell r="F7871" t="str">
            <v>R</v>
          </cell>
          <cell r="G7871" t="str">
            <v>LC</v>
          </cell>
          <cell r="H7871" t="str">
            <v>Y</v>
          </cell>
          <cell r="T7871" t="str">
            <v>Y</v>
          </cell>
          <cell r="U7871" t="str">
            <v>Ottosson et al. (2005)</v>
          </cell>
          <cell r="X7871" t="str">
            <v>Hippolais pallida (Sibley and Monroe 1990, 1993) has been split into H. pallida and H. opaca following Ottosson et al. (2005).</v>
          </cell>
        </row>
        <row r="7872">
          <cell r="C7872" t="str">
            <v>Western Olivaceous Warbler</v>
          </cell>
          <cell r="D7872" t="str">
            <v>Hippolais opaca</v>
          </cell>
          <cell r="E7872" t="str">
            <v>Cabanis, 1850</v>
          </cell>
          <cell r="F7872" t="str">
            <v>R</v>
          </cell>
          <cell r="G7872" t="str">
            <v>LC</v>
          </cell>
          <cell r="H7872" t="str">
            <v>Y</v>
          </cell>
          <cell r="T7872" t="str">
            <v>Y</v>
          </cell>
          <cell r="U7872" t="str">
            <v>Ottosson et al. (2005)</v>
          </cell>
          <cell r="X7872" t="str">
            <v>Hippolais pallida (Sibley and Monroe 1990, 1993) has been split into H. pallida and H. opaca following Ottosson et al. (2005).</v>
          </cell>
        </row>
        <row r="7873">
          <cell r="C7873" t="str">
            <v>Upcher's Warbler</v>
          </cell>
          <cell r="D7873" t="str">
            <v>Hippolais languida</v>
          </cell>
          <cell r="E7873" t="str">
            <v>(Ehrenberg, 1833)</v>
          </cell>
          <cell r="F7873" t="str">
            <v>R</v>
          </cell>
          <cell r="G7873" t="str">
            <v>LC</v>
          </cell>
          <cell r="H7873" t="str">
            <v>Y</v>
          </cell>
          <cell r="M7873" t="str">
            <v>Y</v>
          </cell>
          <cell r="N7873" t="str">
            <v>Y</v>
          </cell>
          <cell r="Q7873" t="str">
            <v>Y</v>
          </cell>
        </row>
        <row r="7874">
          <cell r="C7874" t="str">
            <v>Olive-tree Warbler</v>
          </cell>
          <cell r="D7874" t="str">
            <v>Hippolais olivetorum</v>
          </cell>
          <cell r="E7874" t="str">
            <v>(Strickland, 1837)</v>
          </cell>
          <cell r="F7874" t="str">
            <v>R</v>
          </cell>
          <cell r="G7874" t="str">
            <v>LC</v>
          </cell>
          <cell r="H7874" t="str">
            <v>Y</v>
          </cell>
          <cell r="M7874" t="str">
            <v>Y</v>
          </cell>
          <cell r="N7874" t="str">
            <v>Y</v>
          </cell>
          <cell r="Q7874" t="str">
            <v>Y</v>
          </cell>
        </row>
        <row r="7875">
          <cell r="C7875" t="str">
            <v>Melodious Warbler</v>
          </cell>
          <cell r="D7875" t="str">
            <v>Hippolais polyglotta</v>
          </cell>
          <cell r="E7875" t="str">
            <v>(Vieillot, 1817)</v>
          </cell>
          <cell r="F7875" t="str">
            <v>R</v>
          </cell>
          <cell r="G7875" t="str">
            <v>LC</v>
          </cell>
          <cell r="H7875" t="str">
            <v>Y</v>
          </cell>
          <cell r="M7875" t="str">
            <v>Y</v>
          </cell>
          <cell r="N7875" t="str">
            <v>Y</v>
          </cell>
          <cell r="Q7875" t="str">
            <v>Y</v>
          </cell>
        </row>
        <row r="7876">
          <cell r="C7876" t="str">
            <v>Icterine Warbler</v>
          </cell>
          <cell r="D7876" t="str">
            <v>Hippolais icterina</v>
          </cell>
          <cell r="E7876" t="str">
            <v>(Vieillot, 1817)</v>
          </cell>
          <cell r="F7876" t="str">
            <v>R</v>
          </cell>
          <cell r="G7876" t="str">
            <v>LC</v>
          </cell>
          <cell r="H7876" t="str">
            <v>Y</v>
          </cell>
          <cell r="M7876" t="str">
            <v>Y</v>
          </cell>
          <cell r="N7876" t="str">
            <v>Y</v>
          </cell>
          <cell r="Q7876" t="str">
            <v>Y</v>
          </cell>
        </row>
        <row r="7877">
          <cell r="C7877" t="str">
            <v>Yellow Flycatcher-warbler</v>
          </cell>
          <cell r="D7877" t="str">
            <v>Chloropeta natalensis</v>
          </cell>
          <cell r="E7877" t="str">
            <v>Smith, 1847</v>
          </cell>
          <cell r="F7877" t="str">
            <v>R</v>
          </cell>
          <cell r="G7877" t="str">
            <v>LC</v>
          </cell>
          <cell r="N7877" t="str">
            <v>Y</v>
          </cell>
          <cell r="Q7877" t="str">
            <v>Y</v>
          </cell>
          <cell r="W7877" t="str">
            <v>African Yellow Warbler (7); Dark-capped Yellow Warbler (15)</v>
          </cell>
        </row>
        <row r="7878">
          <cell r="C7878" t="str">
            <v>Mountain Flycatcher-warbler</v>
          </cell>
          <cell r="D7878" t="str">
            <v>Chloropeta similis</v>
          </cell>
          <cell r="E7878" t="str">
            <v>Richmond, 1897</v>
          </cell>
          <cell r="F7878" t="str">
            <v>R</v>
          </cell>
          <cell r="G7878" t="str">
            <v>LC</v>
          </cell>
          <cell r="N7878" t="str">
            <v>Y</v>
          </cell>
          <cell r="Q7878" t="str">
            <v>Y</v>
          </cell>
          <cell r="W7878" t="str">
            <v>Mountain Yellow Warbler (7); Mountain Yellow Warbler (15)</v>
          </cell>
        </row>
        <row r="7879">
          <cell r="C7879" t="str">
            <v>Papyrus Yellow Warbler</v>
          </cell>
          <cell r="D7879" t="str">
            <v>Chloropeta gracilirostris</v>
          </cell>
          <cell r="E7879" t="str">
            <v>Ogilvie-Grant, 1906</v>
          </cell>
          <cell r="F7879" t="str">
            <v>R</v>
          </cell>
          <cell r="G7879" t="str">
            <v>VU</v>
          </cell>
          <cell r="N7879" t="str">
            <v>Y</v>
          </cell>
          <cell r="Q7879" t="str">
            <v>Y</v>
          </cell>
          <cell r="W7879" t="str">
            <v>Thin-billed Flycatcher-Warbler (10)</v>
          </cell>
        </row>
        <row r="7880">
          <cell r="C7880" t="str">
            <v>Kemp's Longbill</v>
          </cell>
          <cell r="D7880" t="str">
            <v>Macrosphenus kempi</v>
          </cell>
          <cell r="E7880" t="str">
            <v>(Sharpe, 1905)</v>
          </cell>
          <cell r="F7880" t="str">
            <v>R</v>
          </cell>
          <cell r="G7880" t="str">
            <v>LC</v>
          </cell>
          <cell r="N7880" t="str">
            <v>Y</v>
          </cell>
          <cell r="Q7880" t="str">
            <v>Y</v>
          </cell>
        </row>
        <row r="7881">
          <cell r="C7881" t="str">
            <v>Yellow Longbill</v>
          </cell>
          <cell r="D7881" t="str">
            <v>Macrosphenus flavicans</v>
          </cell>
          <cell r="E7881" t="str">
            <v>Cassin, 1859</v>
          </cell>
          <cell r="F7881" t="str">
            <v>R</v>
          </cell>
          <cell r="G7881" t="str">
            <v>LC</v>
          </cell>
          <cell r="N7881" t="str">
            <v>Y</v>
          </cell>
          <cell r="Q7881" t="str">
            <v>Y</v>
          </cell>
        </row>
        <row r="7882">
          <cell r="C7882" t="str">
            <v>Grey Longbill</v>
          </cell>
          <cell r="D7882" t="str">
            <v>Macrosphenus concolor</v>
          </cell>
          <cell r="E7882" t="str">
            <v>(Hartlaub, 1857)</v>
          </cell>
          <cell r="F7882" t="str">
            <v>R</v>
          </cell>
          <cell r="G7882" t="str">
            <v>LC</v>
          </cell>
          <cell r="N7882" t="str">
            <v>Y</v>
          </cell>
          <cell r="Q7882" t="str">
            <v>Y</v>
          </cell>
        </row>
        <row r="7883">
          <cell r="C7883" t="str">
            <v>Pulitzer's Longbill</v>
          </cell>
          <cell r="D7883" t="str">
            <v>Macrosphenus pulitzeri</v>
          </cell>
          <cell r="E7883" t="str">
            <v>Boulton, 1931</v>
          </cell>
          <cell r="F7883" t="str">
            <v>R</v>
          </cell>
          <cell r="G7883" t="str">
            <v>EN</v>
          </cell>
          <cell r="N7883" t="str">
            <v>Y</v>
          </cell>
          <cell r="Q7883" t="str">
            <v>Y</v>
          </cell>
        </row>
        <row r="7884">
          <cell r="C7884" t="str">
            <v>Kretschmer's Longbill</v>
          </cell>
          <cell r="D7884" t="str">
            <v>Macrosphenus kretschmeri</v>
          </cell>
          <cell r="E7884" t="str">
            <v>(Reichenow &amp; Neumann, 1895)</v>
          </cell>
          <cell r="F7884" t="str">
            <v>R</v>
          </cell>
          <cell r="G7884" t="str">
            <v>LC</v>
          </cell>
          <cell r="N7884" t="str">
            <v>Y</v>
          </cell>
          <cell r="Q7884" t="str">
            <v>Y</v>
          </cell>
        </row>
        <row r="7885">
          <cell r="C7885" t="str">
            <v>Yellow-bellied Hyliota</v>
          </cell>
          <cell r="D7885" t="str">
            <v>Hyliota flavigaster</v>
          </cell>
          <cell r="E7885" t="str">
            <v>Swainson, 1837</v>
          </cell>
          <cell r="F7885" t="str">
            <v>R</v>
          </cell>
          <cell r="G7885" t="str">
            <v>LC</v>
          </cell>
          <cell r="N7885" t="str">
            <v>Y</v>
          </cell>
          <cell r="Q7885" t="str">
            <v>Y</v>
          </cell>
        </row>
        <row r="7886">
          <cell r="D7886" t="str">
            <v>Hyliota australis</v>
          </cell>
          <cell r="E7886" t="str">
            <v>Shelley, 1882</v>
          </cell>
          <cell r="F7886" t="str">
            <v>NR</v>
          </cell>
          <cell r="G7886" t="str">
            <v>NR</v>
          </cell>
          <cell r="N7886" t="str">
            <v>Y</v>
          </cell>
          <cell r="Q7886" t="str">
            <v>Y</v>
          </cell>
          <cell r="X7886" t="str">
            <v>Hyliota australis (Sibley and Monroe 1990, 1993) has been split into H. australis and H. usambara following Erard et al. (1997), largely on the basis of it sexual monomorphism in H. usambara (actually a mistaken judgement). However, examination of museum material indicates that, compared with australis, usambarae is considerably smaller, with wholly (vs partly) black thighs, female upperparts steely blue-black (vs dull sooty-black), female underparts, lores, frons and ear-coverts rich tawny (vs pale creamy-yellow below, with lores, frons and ear-coverts concolorous with rest of upperparts). These differences are sufficient for usambarae to achieve species status.</v>
          </cell>
        </row>
        <row r="7887">
          <cell r="C7887" t="str">
            <v>Southern Hyliota</v>
          </cell>
          <cell r="D7887" t="str">
            <v>Hyliota australis</v>
          </cell>
          <cell r="E7887" t="str">
            <v>Shelley, 1882</v>
          </cell>
          <cell r="F7887" t="str">
            <v>R</v>
          </cell>
          <cell r="G7887" t="str">
            <v>LC</v>
          </cell>
          <cell r="T7887" t="str">
            <v>Y</v>
          </cell>
          <cell r="U7887" t="str">
            <v>Erard et al. (1997)</v>
          </cell>
          <cell r="X7887" t="str">
            <v>Hyliota australis (Sibley and Monroe 1990, 1993) has been split into H. australis and H. usambara following Erard et al. (1997), largely on the basis of it sexual monomorphism in H. usambara (actually a mistaken judgement). However, examination of museum material indicates that, compared with australis, usambarae is considerably smaller, with wholly (vs partly) black thighs, female upperparts steely blue-black (vs dull sooty-black), female underparts, lores, frons and ear-coverts rich tawny (vs pale creamy-yellow below, with lores, frons and ear-coverts concolorous with rest of upperparts). These differences are sufficient for usambarae to achieve species status.</v>
          </cell>
        </row>
        <row r="7888">
          <cell r="C7888" t="str">
            <v>Usambara Hyliota</v>
          </cell>
          <cell r="D7888" t="str">
            <v>Hyliota usambara</v>
          </cell>
          <cell r="E7888" t="str">
            <v>Sclater, 1932</v>
          </cell>
          <cell r="F7888" t="str">
            <v>R</v>
          </cell>
          <cell r="G7888" t="str">
            <v>EN</v>
          </cell>
          <cell r="T7888" t="str">
            <v>Y</v>
          </cell>
          <cell r="U7888" t="str">
            <v>Erard et al. (1997)</v>
          </cell>
          <cell r="X7888" t="str">
            <v>Hyliota australis (Sibley and Monroe 1990, 1993) has been split into H. australis and H. usambara following Erard et al. (1997), largely on the basis of it sexual monomorphism in H. usambara (actually a mistaken judgement). However, examination of museum material indicates that, compared with australis, usambarae is considerably smaller, with wholly (vs partly) black thighs, female upperparts steely blue-black (vs dull sooty-black), female underparts, lores, frons and ear-coverts rich tawny (vs pale creamy-yellow below, with lores, frons and ear-coverts concolorous with rest of upperparts). These differences are sufficient for usambarae to achieve species status.</v>
          </cell>
        </row>
        <row r="7889">
          <cell r="C7889" t="str">
            <v>Violet-backed Hyliota</v>
          </cell>
          <cell r="D7889" t="str">
            <v>Hyliota violacea</v>
          </cell>
          <cell r="E7889" t="str">
            <v>Verreaux &amp; Verreaux, 1851</v>
          </cell>
          <cell r="F7889" t="str">
            <v>R</v>
          </cell>
          <cell r="G7889" t="str">
            <v>LC</v>
          </cell>
          <cell r="N7889" t="str">
            <v>Y</v>
          </cell>
          <cell r="Q7889" t="str">
            <v>Y</v>
          </cell>
        </row>
        <row r="7890">
          <cell r="C7890" t="str">
            <v>Green Hylia</v>
          </cell>
          <cell r="D7890" t="str">
            <v>Hylia prasina</v>
          </cell>
          <cell r="E7890" t="str">
            <v>(Cassin, 1855)</v>
          </cell>
          <cell r="F7890" t="str">
            <v>R</v>
          </cell>
          <cell r="G7890" t="str">
            <v>LC</v>
          </cell>
          <cell r="N7890" t="str">
            <v>Y</v>
          </cell>
          <cell r="Q7890" t="str">
            <v>Y</v>
          </cell>
        </row>
        <row r="7891">
          <cell r="C7891" t="str">
            <v>Sao Tome Short-tail</v>
          </cell>
          <cell r="D7891" t="str">
            <v>Amaurocichla bocagei</v>
          </cell>
          <cell r="E7891" t="str">
            <v>Sharpe, 1892</v>
          </cell>
          <cell r="F7891" t="str">
            <v>R</v>
          </cell>
          <cell r="G7891" t="str">
            <v>VU</v>
          </cell>
          <cell r="N7891" t="str">
            <v>Y</v>
          </cell>
          <cell r="Q7891" t="str">
            <v>Y</v>
          </cell>
          <cell r="V7891" t="str">
            <v>Amaurocichla bocagii (10)</v>
          </cell>
          <cell r="W7891" t="str">
            <v>São Tomé Short-tail (7); Bocage's Longbill (10); São Tomé Short-tail (14)</v>
          </cell>
        </row>
        <row r="7892">
          <cell r="C7892" t="str">
            <v>White-throated Oxylabes</v>
          </cell>
          <cell r="D7892" t="str">
            <v>Oxylabes madagascariensis</v>
          </cell>
          <cell r="E7892" t="str">
            <v>(Gmelin, 1789)</v>
          </cell>
          <cell r="F7892" t="str">
            <v>R</v>
          </cell>
          <cell r="G7892" t="str">
            <v>LC</v>
          </cell>
          <cell r="N7892" t="str">
            <v>Y</v>
          </cell>
          <cell r="Q7892" t="str">
            <v>Y</v>
          </cell>
        </row>
        <row r="7893">
          <cell r="C7893" t="str">
            <v>Common Tetraka</v>
          </cell>
          <cell r="D7893" t="str">
            <v>Bernieria madagascariensis</v>
          </cell>
          <cell r="E7893" t="str">
            <v>(Gmelin, 1789)</v>
          </cell>
          <cell r="F7893" t="str">
            <v>R</v>
          </cell>
          <cell r="G7893" t="str">
            <v>LC</v>
          </cell>
          <cell r="N7893" t="str">
            <v>Y</v>
          </cell>
          <cell r="Q7893" t="str">
            <v>Y</v>
          </cell>
          <cell r="V7893" t="str">
            <v>Phyllastrephus madagascariensis (10)</v>
          </cell>
          <cell r="W7893" t="str">
            <v>Madagascar Greenbul (7); Long-billed Greenbul (10); Long-billed Bernieria (15)</v>
          </cell>
        </row>
        <row r="7894">
          <cell r="C7894" t="str">
            <v>Spectacled Tetraka</v>
          </cell>
          <cell r="D7894" t="str">
            <v>Bernieria zosterops</v>
          </cell>
          <cell r="E7894" t="str">
            <v>(Sharpe, 1875)</v>
          </cell>
          <cell r="F7894" t="str">
            <v>R</v>
          </cell>
          <cell r="G7894" t="str">
            <v>LC</v>
          </cell>
          <cell r="N7894" t="str">
            <v>Y</v>
          </cell>
          <cell r="Q7894" t="str">
            <v>Y</v>
          </cell>
          <cell r="V7894" t="str">
            <v>Phyllastrephus zosterops (10)</v>
          </cell>
          <cell r="W7894" t="str">
            <v>Short-billed Greenbul (7); Spectacled Greenbul (10)</v>
          </cell>
        </row>
        <row r="7895">
          <cell r="C7895" t="str">
            <v>Appert's Tetraka</v>
          </cell>
          <cell r="D7895" t="str">
            <v>Bernieria apperti</v>
          </cell>
          <cell r="E7895" t="str">
            <v>Colston, 1972</v>
          </cell>
          <cell r="F7895" t="str">
            <v>R</v>
          </cell>
          <cell r="G7895" t="str">
            <v>VU</v>
          </cell>
          <cell r="N7895" t="str">
            <v>Y</v>
          </cell>
          <cell r="Q7895" t="str">
            <v>Y</v>
          </cell>
          <cell r="V7895" t="str">
            <v>Phyllastrephus apperti (10)</v>
          </cell>
          <cell r="W7895" t="str">
            <v>Appert's Greenbul (7); Appert's Greenbul (10)</v>
          </cell>
        </row>
        <row r="7896">
          <cell r="C7896" t="str">
            <v>Dusky Tetraka</v>
          </cell>
          <cell r="D7896" t="str">
            <v>Bernieria tenebrosa</v>
          </cell>
          <cell r="E7896" t="str">
            <v>(Stresemann, 1925)</v>
          </cell>
          <cell r="F7896" t="str">
            <v>R</v>
          </cell>
          <cell r="G7896" t="str">
            <v>VU</v>
          </cell>
          <cell r="N7896" t="str">
            <v>Y</v>
          </cell>
          <cell r="Q7896" t="str">
            <v>Y</v>
          </cell>
          <cell r="V7896" t="str">
            <v>Phyllastrephus tenebrosus (10)</v>
          </cell>
          <cell r="W7896" t="str">
            <v>Dusky Greenbul (7); Dusky Greenbul (10)</v>
          </cell>
        </row>
        <row r="7897">
          <cell r="C7897" t="str">
            <v>Grey-crowned Tetraka</v>
          </cell>
          <cell r="D7897" t="str">
            <v>Bernieria cinereiceps</v>
          </cell>
          <cell r="E7897" t="str">
            <v>(Sharpe, 1881)</v>
          </cell>
          <cell r="F7897" t="str">
            <v>R</v>
          </cell>
          <cell r="G7897" t="str">
            <v>NT</v>
          </cell>
          <cell r="N7897" t="str">
            <v>Y</v>
          </cell>
          <cell r="Q7897" t="str">
            <v>Y</v>
          </cell>
          <cell r="V7897" t="str">
            <v>Phyllastrephus cinereiceps (10)</v>
          </cell>
          <cell r="W7897" t="str">
            <v>Grey-crowned Greenbul (7); Grey-crowned Greenbul (10)</v>
          </cell>
        </row>
        <row r="7898">
          <cell r="C7898" t="str">
            <v>Cryptic Warbler</v>
          </cell>
          <cell r="D7898" t="str">
            <v>Cryptosylvicola randrianasoloi</v>
          </cell>
          <cell r="E7898" t="str">
            <v>Goodman, Langrand &amp; Whitney, 1996</v>
          </cell>
          <cell r="F7898" t="str">
            <v>R</v>
          </cell>
          <cell r="G7898" t="str">
            <v>LC</v>
          </cell>
          <cell r="T7898" t="str">
            <v>Y</v>
          </cell>
          <cell r="U7898" t="str">
            <v>Goodman et al. (1996)</v>
          </cell>
          <cell r="X7898" t="str">
            <v>Described as new to science by Goodman et al. (1996).</v>
          </cell>
        </row>
        <row r="7899">
          <cell r="C7899" t="str">
            <v>Thamnornis Warbler</v>
          </cell>
          <cell r="D7899" t="str">
            <v>Thamnornis chloropetoides</v>
          </cell>
          <cell r="E7899" t="str">
            <v>(Grandidier, 1867)</v>
          </cell>
          <cell r="F7899" t="str">
            <v>R</v>
          </cell>
          <cell r="G7899" t="str">
            <v>LC</v>
          </cell>
          <cell r="N7899" t="str">
            <v>Y</v>
          </cell>
          <cell r="Q7899" t="str">
            <v>Y</v>
          </cell>
          <cell r="W7899" t="str">
            <v>Thamnornis (7); Thamnornis (15)</v>
          </cell>
        </row>
        <row r="7900">
          <cell r="C7900" t="str">
            <v>Madagascar Yellowbrow</v>
          </cell>
          <cell r="D7900" t="str">
            <v>Crossleyia xanthophrys</v>
          </cell>
          <cell r="E7900" t="str">
            <v>(Sharpe, 1875)</v>
          </cell>
          <cell r="F7900" t="str">
            <v>R</v>
          </cell>
          <cell r="G7900" t="str">
            <v>NT</v>
          </cell>
          <cell r="N7900" t="str">
            <v>Y</v>
          </cell>
          <cell r="Q7900" t="str">
            <v>Y</v>
          </cell>
          <cell r="W7900" t="str">
            <v>Yellow-browed Oxylabes (10)</v>
          </cell>
        </row>
        <row r="7901">
          <cell r="C7901" t="str">
            <v>Rand's Warbler</v>
          </cell>
          <cell r="D7901" t="str">
            <v>Randia pseudozosterops</v>
          </cell>
          <cell r="E7901" t="str">
            <v>Delacour &amp; Berlioz, 1931</v>
          </cell>
          <cell r="F7901" t="str">
            <v>R</v>
          </cell>
          <cell r="G7901" t="str">
            <v>LC</v>
          </cell>
          <cell r="N7901" t="str">
            <v>Y</v>
          </cell>
          <cell r="Q7901" t="str">
            <v>Y</v>
          </cell>
        </row>
        <row r="7902">
          <cell r="C7902" t="str">
            <v>Red-faced Woodland-warbler</v>
          </cell>
          <cell r="D7902" t="str">
            <v>Phylloscopus laetus</v>
          </cell>
          <cell r="E7902" t="str">
            <v>(Sharpe, 1902)</v>
          </cell>
          <cell r="F7902" t="str">
            <v>R</v>
          </cell>
          <cell r="G7902" t="str">
            <v>LC</v>
          </cell>
          <cell r="N7902" t="str">
            <v>Y</v>
          </cell>
          <cell r="Q7902" t="str">
            <v>Y</v>
          </cell>
          <cell r="W7902" t="str">
            <v>Red-faced Woodland Warbler (7); Red-faced Woodland Warbler (15)</v>
          </cell>
        </row>
        <row r="7903">
          <cell r="C7903" t="str">
            <v>Laura's Woodland-warbler</v>
          </cell>
          <cell r="D7903" t="str">
            <v>Phylloscopus laurae</v>
          </cell>
          <cell r="E7903" t="str">
            <v>(Boulton, 1931)</v>
          </cell>
          <cell r="F7903" t="str">
            <v>R</v>
          </cell>
          <cell r="G7903" t="str">
            <v>LC</v>
          </cell>
          <cell r="N7903" t="str">
            <v>Y</v>
          </cell>
          <cell r="Q7903" t="str">
            <v>Y</v>
          </cell>
          <cell r="W7903" t="str">
            <v>Laura's Warbler (7); Laura's Woodland Warbler (15)</v>
          </cell>
        </row>
        <row r="7904">
          <cell r="C7904" t="str">
            <v>Yellow-throated Woodland-warbler</v>
          </cell>
          <cell r="D7904" t="str">
            <v>Phylloscopus ruficapilla</v>
          </cell>
          <cell r="E7904" t="str">
            <v>(Sundevall, 1850)</v>
          </cell>
          <cell r="F7904" t="str">
            <v>R</v>
          </cell>
          <cell r="G7904" t="str">
            <v>LC</v>
          </cell>
          <cell r="N7904" t="str">
            <v>Y</v>
          </cell>
          <cell r="Q7904" t="str">
            <v>Y</v>
          </cell>
          <cell r="V7904" t="str">
            <v>Phylloscopus ruficapillus (7); Phylloscopus ruficapillus (10)</v>
          </cell>
          <cell r="W7904" t="str">
            <v>Yellow-throated Warbler (7); Yellow-throated Woodland Warbler (15)</v>
          </cell>
          <cell r="X7904" t="str">
            <v>Gender agreement of species name follows David and Gosselin (2002a).</v>
          </cell>
        </row>
        <row r="7905">
          <cell r="C7905" t="str">
            <v>Black-capped Woodland-warbler</v>
          </cell>
          <cell r="D7905" t="str">
            <v>Phylloscopus herberti</v>
          </cell>
          <cell r="E7905" t="str">
            <v>(Alexander, 1903)</v>
          </cell>
          <cell r="F7905" t="str">
            <v>R</v>
          </cell>
          <cell r="G7905" t="str">
            <v>LC</v>
          </cell>
          <cell r="N7905" t="str">
            <v>Y</v>
          </cell>
          <cell r="Q7905" t="str">
            <v>Y</v>
          </cell>
          <cell r="W7905" t="str">
            <v>Black-capped Woodland Warbler (7); Black-capped Woodland Warbler (15)</v>
          </cell>
        </row>
        <row r="7906">
          <cell r="C7906" t="str">
            <v>Uganda Woodland-warbler</v>
          </cell>
          <cell r="D7906" t="str">
            <v>Phylloscopus budongoensis</v>
          </cell>
          <cell r="E7906" t="str">
            <v>(Seth-Smith, 1907)</v>
          </cell>
          <cell r="F7906" t="str">
            <v>R</v>
          </cell>
          <cell r="G7906" t="str">
            <v>LC</v>
          </cell>
          <cell r="N7906" t="str">
            <v>Y</v>
          </cell>
          <cell r="Q7906" t="str">
            <v>Y</v>
          </cell>
          <cell r="W7906" t="str">
            <v>Uganda Woodland Warbler (7); Uganda Woodland Warbler (15)</v>
          </cell>
        </row>
        <row r="7907">
          <cell r="C7907" t="str">
            <v>Brown Woodland-warbler</v>
          </cell>
          <cell r="D7907" t="str">
            <v>Phylloscopus umbrovirens</v>
          </cell>
          <cell r="E7907" t="str">
            <v>(Rüppell, 1840)</v>
          </cell>
          <cell r="F7907" t="str">
            <v>R</v>
          </cell>
          <cell r="G7907" t="str">
            <v>LC</v>
          </cell>
          <cell r="N7907" t="str">
            <v>Y</v>
          </cell>
          <cell r="Q7907" t="str">
            <v>Y</v>
          </cell>
          <cell r="W7907" t="str">
            <v>Brown Woodland Warbler (7); Brown Woodland Warbler (15)</v>
          </cell>
        </row>
        <row r="7908">
          <cell r="C7908" t="str">
            <v>Willow Warbler</v>
          </cell>
          <cell r="D7908" t="str">
            <v>Phylloscopus trochilus</v>
          </cell>
          <cell r="E7908" t="str">
            <v>(Linnaeus, 1758)</v>
          </cell>
          <cell r="F7908" t="str">
            <v>R</v>
          </cell>
          <cell r="G7908" t="str">
            <v>LC</v>
          </cell>
          <cell r="H7908" t="str">
            <v>Y</v>
          </cell>
          <cell r="I7908" t="str">
            <v>Y</v>
          </cell>
          <cell r="M7908" t="str">
            <v>Y</v>
          </cell>
          <cell r="N7908" t="str">
            <v>Y</v>
          </cell>
          <cell r="Q7908" t="str">
            <v>Y</v>
          </cell>
        </row>
        <row r="7909">
          <cell r="D7909" t="str">
            <v>Phylloscopus collybita</v>
          </cell>
          <cell r="E7909" t="str">
            <v>(Vieillot, 1817)</v>
          </cell>
          <cell r="F7909" t="str">
            <v>NR</v>
          </cell>
          <cell r="G7909" t="str">
            <v>NR</v>
          </cell>
          <cell r="M7909" t="str">
            <v>Y</v>
          </cell>
          <cell r="N7909" t="str">
            <v>Y</v>
          </cell>
          <cell r="Q7909" t="str">
            <v>Y</v>
          </cell>
          <cell r="X7909" t="str">
            <v>Phylloscopus collybita (Sibley and Monroe 1990, 1993) has been split into P. collybita, P. canariensis, P. ibericus and P. sindianus following AERC TAC (2003) (see Sangster et al. 2002). P. sindianus now includes P. lorenzii previously treated as distinct by Sibley and Monroe (1993).</v>
          </cell>
        </row>
        <row r="7910">
          <cell r="C7910" t="str">
            <v>Common Chiffchaff</v>
          </cell>
          <cell r="D7910" t="str">
            <v>Phylloscopus collybita</v>
          </cell>
          <cell r="E7910" t="str">
            <v>(Vieillot, 1817)</v>
          </cell>
          <cell r="F7910" t="str">
            <v>R</v>
          </cell>
          <cell r="G7910" t="str">
            <v>LC</v>
          </cell>
          <cell r="H7910" t="str">
            <v>Y</v>
          </cell>
          <cell r="X7910" t="str">
            <v>Phylloscopus collybita (Sibley and Monroe 1990, 1993) has been split into P. collybita, P. canariensis, P. ibericus and P. sindianus following AERC TAC (2003) (see Sangster et al. 2002). P. sindianus now includes P. lorenzii previously treated as distinct by Sibley and Monroe (1993).</v>
          </cell>
        </row>
        <row r="7911">
          <cell r="C7911" t="str">
            <v>Canary Islands Chiffchaff</v>
          </cell>
          <cell r="D7911" t="str">
            <v>Phylloscopus canariensis</v>
          </cell>
          <cell r="E7911" t="str">
            <v>(Hartwig, 1886)</v>
          </cell>
          <cell r="F7911" t="str">
            <v>R</v>
          </cell>
          <cell r="G7911" t="str">
            <v>LC</v>
          </cell>
          <cell r="H7911" t="str">
            <v>Y</v>
          </cell>
          <cell r="X7911" t="str">
            <v>Phylloscopus collybita (Sibley and Monroe 1990, 1993) has been split into P. collybita, P. canariensis, P. ibericus and P. sindianus following AERC TAC (2003) (see Sangster et al. 2002). P. sindianus now includes P. lorenzii previously treated as distinct by Sibley and Monroe (1993).</v>
          </cell>
        </row>
        <row r="7912">
          <cell r="C7912" t="str">
            <v>Iberian Chiffchaff</v>
          </cell>
          <cell r="D7912" t="str">
            <v>Phylloscopus ibericus</v>
          </cell>
          <cell r="E7912" t="str">
            <v>Ticehurst, 1937</v>
          </cell>
          <cell r="F7912" t="str">
            <v>R</v>
          </cell>
          <cell r="G7912" t="str">
            <v>LC</v>
          </cell>
          <cell r="H7912" t="str">
            <v>Y</v>
          </cell>
          <cell r="X7912" t="str">
            <v>Phylloscopus collybita (Sibley and Monroe 1990, 1993) has been split into P. collybita, P. canariensis, P. ibericus and P. sindianus following AERC TAC (2003) (see Sangster et al. 2002). P. sindianus now includes P. lorenzii previously treated as distinct by Sibley and Monroe (1993).</v>
          </cell>
        </row>
        <row r="7913">
          <cell r="C7913" t="str">
            <v>Mountain Chiffchaff</v>
          </cell>
          <cell r="D7913" t="str">
            <v>Phylloscopus sindianus</v>
          </cell>
          <cell r="E7913" t="str">
            <v>Brooks, 1879</v>
          </cell>
          <cell r="F7913" t="str">
            <v>R</v>
          </cell>
          <cell r="G7913" t="str">
            <v>LC</v>
          </cell>
          <cell r="H7913" t="str">
            <v>Y</v>
          </cell>
          <cell r="M7913" t="str">
            <v>Y</v>
          </cell>
          <cell r="X7913" t="str">
            <v>Phylloscopus collybita (Sibley and Monroe 1990, 1993) has been split into P. collybita, P. canariensis, P. ibericus and P. sindianus following AERC TAC (2003) (see Sangster et al. 2002). P. sindianus now includes P. lorenzii previously treated as distinct by Sibley and Monroe (1993).</v>
          </cell>
        </row>
        <row r="7914">
          <cell r="D7914" t="str">
            <v>Phylloscopus lorenzii</v>
          </cell>
          <cell r="E7914" t="str">
            <v>(Lorenz, 1887)</v>
          </cell>
          <cell r="F7914" t="str">
            <v>NR</v>
          </cell>
          <cell r="G7914" t="str">
            <v>NR</v>
          </cell>
          <cell r="Q7914" t="str">
            <v>Y</v>
          </cell>
          <cell r="X7914" t="str">
            <v>Phylloscopus collybita (Sibley and Monroe 1990, 1993) has been split into P. collybita, P. canariensis, P. ibericus and P. sindianus following AERC TAC (2003) (see Sangster et al. 2002). P. sindianus now includes P. lorenzii previously treated as distinct by Sibley and Monroe (1993).</v>
          </cell>
        </row>
        <row r="7915">
          <cell r="C7915" t="str">
            <v>Plain Leaf-warbler</v>
          </cell>
          <cell r="D7915" t="str">
            <v>Phylloscopus neglectus</v>
          </cell>
          <cell r="E7915" t="str">
            <v>Hume, 1870</v>
          </cell>
          <cell r="F7915" t="str">
            <v>R</v>
          </cell>
          <cell r="G7915" t="str">
            <v>LC</v>
          </cell>
          <cell r="H7915" t="str">
            <v>Y</v>
          </cell>
          <cell r="M7915" t="str">
            <v>Y</v>
          </cell>
          <cell r="Q7915" t="str">
            <v>Y</v>
          </cell>
          <cell r="W7915" t="str">
            <v>Plain Leaf Warbler (1); Plain Willow Warbler (6); Plain Leaf Warbler (15)</v>
          </cell>
        </row>
        <row r="7916">
          <cell r="C7916" t="str">
            <v>Bonelli's Warbler</v>
          </cell>
          <cell r="D7916" t="str">
            <v>Phylloscopus bonelli</v>
          </cell>
          <cell r="E7916" t="str">
            <v>(Vieillot, 1819)</v>
          </cell>
          <cell r="F7916" t="str">
            <v>R</v>
          </cell>
          <cell r="G7916" t="str">
            <v>LC</v>
          </cell>
          <cell r="M7916" t="str">
            <v>Y</v>
          </cell>
          <cell r="N7916" t="str">
            <v>Y</v>
          </cell>
          <cell r="Q7916" t="str">
            <v>Y</v>
          </cell>
          <cell r="W7916" t="str">
            <v>Western Bonelli's Warbler (15)</v>
          </cell>
          <cell r="X7916" t="str">
            <v>Phylloscopus bonelli (Sibley and Monroe 1990, 1993) was split into P. bonelli and P. orientalis by AERC TAC (2003) (Sangster et al. 2002), but this treatment is not followed by the BirdLife Taxonomic Working Group, because although Sangster et al. (2002) argue that 'the calls of the allopatric bonelli and orientalis are completely diagnostic', Svensson (1999) state that in agitation both races use the hü-if call that is otherwise considered diagnostic of bonelli only. Given that the songs and morphology are very similar, and that the ranges of the two taxa show a close approach in Croatia, it seems wise at present to await further information from this region.</v>
          </cell>
        </row>
        <row r="7917">
          <cell r="D7917" t="str">
            <v>Phylloscopus bonelli</v>
          </cell>
          <cell r="E7917" t="str">
            <v>(Vieillot, 1819)</v>
          </cell>
          <cell r="F7917" t="str">
            <v>NR</v>
          </cell>
          <cell r="G7917" t="str">
            <v>NR</v>
          </cell>
          <cell r="H7917" t="str">
            <v>Y</v>
          </cell>
          <cell r="X7917" t="str">
            <v>Phylloscopus bonelli (Sibley and Monroe 1990, 1993) was split into P. bonelli and P. orientalis by AERC TAC (2003) (Sangster et al. 2002), but this treatment is not followed by the BirdLife Taxonomic Working Group, because although Sangster et al. (2002) argue that 'the calls of the allopatric bonelli and orientalis are completely diagnostic', Svensson (1999) state that in agitation both races use the hü-if call that is otherwise considered diagnostic of bonelli only. Given that the songs and morphology are very similar, and that the ranges of the two taxa show a close approach in Croatia, it seems wise at present to await further information from this region.</v>
          </cell>
        </row>
        <row r="7918">
          <cell r="D7918" t="str">
            <v>Phylloscopus orientalis</v>
          </cell>
          <cell r="E7918" t="str">
            <v>(Brehm, 1855)</v>
          </cell>
          <cell r="F7918" t="str">
            <v>NR</v>
          </cell>
          <cell r="G7918" t="str">
            <v>NR</v>
          </cell>
          <cell r="H7918" t="str">
            <v>Y</v>
          </cell>
          <cell r="X7918" t="str">
            <v>Phylloscopus bonelli (Sibley Monroe 1990, 1993) was split into P. bonelli and P. orientalis by AERC TAC (2003) (Sangster et al. 2002), but this treatment is not followed by the BirdLife Taxonomic Working Group, because although Sangster et al. (2002) argue that 'the calls of the allopatric bonelli and orientalis are completely diagnostic', Svensson (1999) state that in agitation both races use the hü-if call that is otherwise considered diagnostic of bonelli only. Given that the songs and morphology are very similar, and that the ranges of the two taxa show a close approach in Croatia, it seems wise at present to await further information from this region.</v>
          </cell>
        </row>
        <row r="7919">
          <cell r="C7919" t="str">
            <v>Wood Warbler</v>
          </cell>
          <cell r="D7919" t="str">
            <v>Phylloscopus sibilatrix</v>
          </cell>
          <cell r="E7919" t="str">
            <v>(Bechstein, 1793)</v>
          </cell>
          <cell r="F7919" t="str">
            <v>R</v>
          </cell>
          <cell r="G7919" t="str">
            <v>LC</v>
          </cell>
          <cell r="H7919" t="str">
            <v>Y</v>
          </cell>
          <cell r="I7919" t="str">
            <v>Y</v>
          </cell>
          <cell r="M7919" t="str">
            <v>Y</v>
          </cell>
          <cell r="N7919" t="str">
            <v>Y</v>
          </cell>
          <cell r="Q7919" t="str">
            <v>Y</v>
          </cell>
        </row>
        <row r="7920">
          <cell r="C7920" t="str">
            <v>Dusky Warbler</v>
          </cell>
          <cell r="D7920" t="str">
            <v>Phylloscopus fuscatus</v>
          </cell>
          <cell r="E7920" t="str">
            <v>(Blyth, 1842)</v>
          </cell>
          <cell r="F7920" t="str">
            <v>R</v>
          </cell>
          <cell r="G7920" t="str">
            <v>LC</v>
          </cell>
          <cell r="H7920" t="str">
            <v>Y</v>
          </cell>
          <cell r="I7920" t="str">
            <v>Y</v>
          </cell>
          <cell r="M7920" t="str">
            <v>Y</v>
          </cell>
          <cell r="Q7920" t="str">
            <v>Y</v>
          </cell>
          <cell r="R7920" t="str">
            <v>Y</v>
          </cell>
        </row>
        <row r="7921">
          <cell r="C7921" t="str">
            <v>Smoky Warbler</v>
          </cell>
          <cell r="D7921" t="str">
            <v>Phylloscopus fuligiventer</v>
          </cell>
          <cell r="E7921" t="str">
            <v>(Hodgson, 1845)</v>
          </cell>
          <cell r="F7921" t="str">
            <v>R</v>
          </cell>
          <cell r="G7921" t="str">
            <v>LC</v>
          </cell>
          <cell r="Q7921" t="str">
            <v>Y</v>
          </cell>
        </row>
        <row r="7922">
          <cell r="C7922" t="str">
            <v>Tickell's Leaf-warbler</v>
          </cell>
          <cell r="D7922" t="str">
            <v>Phylloscopus affinis</v>
          </cell>
          <cell r="E7922" t="str">
            <v>(Tickell, 1833)</v>
          </cell>
          <cell r="F7922" t="str">
            <v>R</v>
          </cell>
          <cell r="G7922" t="str">
            <v>LC</v>
          </cell>
          <cell r="Q7922" t="str">
            <v>Y</v>
          </cell>
          <cell r="W7922" t="str">
            <v>Tickell's Leaf Warbler (15)</v>
          </cell>
        </row>
        <row r="7923">
          <cell r="C7923" t="str">
            <v>West Chinese Leaf-warbler</v>
          </cell>
          <cell r="D7923" t="str">
            <v>Phylloscopus occisinensis</v>
          </cell>
          <cell r="E7923" t="str">
            <v>Martens, Yue-Hua &amp; Packert,  2008</v>
          </cell>
          <cell r="F7923" t="str">
            <v>UR</v>
          </cell>
          <cell r="G7923" t="str">
            <v>UR</v>
          </cell>
          <cell r="T7923" t="str">
            <v>Y</v>
          </cell>
          <cell r="U7923" t="str">
            <v>Martens et al. (2008)</v>
          </cell>
        </row>
        <row r="7924">
          <cell r="C7924" t="str">
            <v>Buff-throated Warbler</v>
          </cell>
          <cell r="D7924" t="str">
            <v>Phylloscopus subaffinis</v>
          </cell>
          <cell r="E7924" t="str">
            <v>Ogilvie-Grant, 1900</v>
          </cell>
          <cell r="F7924" t="str">
            <v>R</v>
          </cell>
          <cell r="G7924" t="str">
            <v>LC</v>
          </cell>
          <cell r="Q7924" t="str">
            <v>Y</v>
          </cell>
        </row>
        <row r="7925">
          <cell r="C7925" t="str">
            <v>Sulphur-bellied Warbler</v>
          </cell>
          <cell r="D7925" t="str">
            <v>Phylloscopus griseolus</v>
          </cell>
          <cell r="E7925" t="str">
            <v>Blyth, 1847</v>
          </cell>
          <cell r="F7925" t="str">
            <v>R</v>
          </cell>
          <cell r="G7925" t="str">
            <v>LC</v>
          </cell>
          <cell r="Q7925" t="str">
            <v>Y</v>
          </cell>
        </row>
        <row r="7926">
          <cell r="C7926" t="str">
            <v>Yellow-streaked Warbler</v>
          </cell>
          <cell r="D7926" t="str">
            <v>Phylloscopus armandii</v>
          </cell>
          <cell r="E7926" t="str">
            <v>(Milne-Edwards, 1865)</v>
          </cell>
          <cell r="F7926" t="str">
            <v>R</v>
          </cell>
          <cell r="G7926" t="str">
            <v>LC</v>
          </cell>
          <cell r="Q7926" t="str">
            <v>Y</v>
          </cell>
        </row>
        <row r="7927">
          <cell r="C7927" t="str">
            <v>Radde's Warbler</v>
          </cell>
          <cell r="D7927" t="str">
            <v>Phylloscopus schwarzi</v>
          </cell>
          <cell r="E7927" t="str">
            <v>(Radde, 1863)</v>
          </cell>
          <cell r="F7927" t="str">
            <v>R</v>
          </cell>
          <cell r="G7927" t="str">
            <v>LC</v>
          </cell>
          <cell r="H7927" t="str">
            <v>Y</v>
          </cell>
          <cell r="M7927" t="str">
            <v>Y</v>
          </cell>
          <cell r="Q7927" t="str">
            <v>Y</v>
          </cell>
        </row>
        <row r="7928">
          <cell r="C7928" t="str">
            <v>Buff-barred Warbler</v>
          </cell>
          <cell r="D7928" t="str">
            <v>Phylloscopus pulcher</v>
          </cell>
          <cell r="E7928" t="str">
            <v>Blyth, 1845</v>
          </cell>
          <cell r="F7928" t="str">
            <v>R</v>
          </cell>
          <cell r="G7928" t="str">
            <v>LC</v>
          </cell>
          <cell r="Q7928" t="str">
            <v>Y</v>
          </cell>
        </row>
        <row r="7929">
          <cell r="C7929" t="str">
            <v>Ashy-throated Warbler</v>
          </cell>
          <cell r="D7929" t="str">
            <v>Phylloscopus maculipennis</v>
          </cell>
          <cell r="E7929" t="str">
            <v>(Blyth, 1867)</v>
          </cell>
          <cell r="F7929" t="str">
            <v>R</v>
          </cell>
          <cell r="G7929" t="str">
            <v>LC</v>
          </cell>
          <cell r="Q7929" t="str">
            <v>Y</v>
          </cell>
        </row>
        <row r="7930">
          <cell r="D7930" t="str">
            <v>Phylloscopus proregulus</v>
          </cell>
          <cell r="E7930" t="str">
            <v>(Pallas, 1811)</v>
          </cell>
          <cell r="F7930" t="str">
            <v>NR</v>
          </cell>
          <cell r="G7930" t="str">
            <v>NR</v>
          </cell>
          <cell r="H7930" t="str">
            <v>Y</v>
          </cell>
          <cell r="M7930" t="str">
            <v>Y</v>
          </cell>
          <cell r="Q7930" t="str">
            <v>Y</v>
          </cell>
          <cell r="X7930" t="str">
            <v>Phylloscopus proregulus (Sibley and Monroe 1990, 1993) has been split into P. proregulus and P. kansuensis following Alström et al. (1997).</v>
          </cell>
        </row>
        <row r="7931">
          <cell r="C7931" t="str">
            <v>Lemon-rumped Warbler</v>
          </cell>
          <cell r="D7931" t="str">
            <v>Phylloscopus proregulus</v>
          </cell>
          <cell r="E7931" t="str">
            <v>(Pallas, 1811)</v>
          </cell>
          <cell r="F7931" t="str">
            <v>R</v>
          </cell>
          <cell r="G7931" t="str">
            <v>LC</v>
          </cell>
          <cell r="T7931" t="str">
            <v>Y</v>
          </cell>
          <cell r="U7931" t="str">
            <v>Alström et al. (1997)</v>
          </cell>
          <cell r="W7931" t="str">
            <v>Pallas's Leaf Warbler (15)</v>
          </cell>
          <cell r="X7931" t="str">
            <v>Phylloscopus proregulus (Sibley and Monroe 1990, 1993) has been split into P. proregulus and P. kansuensis following Alström et al. (1997).</v>
          </cell>
        </row>
        <row r="7932">
          <cell r="C7932" t="str">
            <v>Gansu Leaf-warbler</v>
          </cell>
          <cell r="D7932" t="str">
            <v>Phylloscopus kansuensis</v>
          </cell>
          <cell r="E7932" t="str">
            <v>Meise, 1933</v>
          </cell>
          <cell r="F7932" t="str">
            <v>R</v>
          </cell>
          <cell r="G7932" t="str">
            <v>LC</v>
          </cell>
          <cell r="T7932" t="str">
            <v>Y</v>
          </cell>
          <cell r="U7932" t="str">
            <v>Alström et al. (1997)</v>
          </cell>
          <cell r="W7932" t="str">
            <v>Gansu Leaf Warbler (15)</v>
          </cell>
          <cell r="X7932" t="str">
            <v>Phylloscopus proregulus (Sibley and Monroe 1990, 1993) has been split into P. proregulus and P. kansuensis following Alström et al. (1997).</v>
          </cell>
        </row>
        <row r="7933">
          <cell r="D7933" t="str">
            <v>Phylloscopus chloronotus</v>
          </cell>
          <cell r="E7933" t="str">
            <v>(Gray &amp; Gray, 1846)</v>
          </cell>
          <cell r="F7933" t="str">
            <v>NR</v>
          </cell>
          <cell r="G7933" t="str">
            <v>NR</v>
          </cell>
          <cell r="Q7933" t="str">
            <v>Y</v>
          </cell>
          <cell r="X7933" t="str">
            <v>Phylloscopus chloronotus (Sibley and Monroe 1990, 1993) has been split into P. chloronotus and P. forresti following Martens (2004).</v>
          </cell>
        </row>
        <row r="7934">
          <cell r="C7934" t="str">
            <v>Pale-rumped Warbler</v>
          </cell>
          <cell r="D7934" t="str">
            <v>Phylloscopus chloronotus</v>
          </cell>
          <cell r="E7934" t="str">
            <v>(Gray &amp; Gray, 1846)</v>
          </cell>
          <cell r="F7934" t="str">
            <v>R</v>
          </cell>
          <cell r="G7934" t="str">
            <v>LC</v>
          </cell>
          <cell r="T7934" t="str">
            <v>Y</v>
          </cell>
          <cell r="U7934" t="str">
            <v>Martens (2004)</v>
          </cell>
          <cell r="W7934" t="str">
            <v>Lemon-rumped Warbler (15)</v>
          </cell>
          <cell r="X7934" t="str">
            <v>Phylloscopus chloronotus (Sibley and Monroe 1990, 1993) has been split into P. chloronotus and P. forresti following Martens (2004).</v>
          </cell>
        </row>
        <row r="7935">
          <cell r="C7935" t="str">
            <v>Sichuan Leaf-warbler</v>
          </cell>
          <cell r="D7935" t="str">
            <v>Phylloscopus forresti</v>
          </cell>
          <cell r="E7935" t="str">
            <v>Rothschild, 1921</v>
          </cell>
          <cell r="F7935" t="str">
            <v>R</v>
          </cell>
          <cell r="G7935" t="str">
            <v>LC</v>
          </cell>
          <cell r="T7935" t="str">
            <v>Y</v>
          </cell>
          <cell r="U7935" t="str">
            <v>Martens (2004)</v>
          </cell>
          <cell r="W7935" t="str">
            <v>Sichuan Leaf Warbler (15)</v>
          </cell>
          <cell r="X7935" t="str">
            <v>Phylloscopus chloronotus (Sibley and Monroe 1990, 1993) has been split into P. chloronotus and P. forresti following Martens (2004).</v>
          </cell>
        </row>
        <row r="7936">
          <cell r="C7936" t="str">
            <v>Chinese Leaf-warbler</v>
          </cell>
          <cell r="D7936" t="str">
            <v>Phylloscopus yunnanensis</v>
          </cell>
          <cell r="E7936" t="str">
            <v>Alström, Olsson &amp; Colston, 1992</v>
          </cell>
          <cell r="F7936" t="str">
            <v>R</v>
          </cell>
          <cell r="G7936" t="str">
            <v>LC</v>
          </cell>
          <cell r="T7936" t="str">
            <v>Y</v>
          </cell>
          <cell r="U7936" t="str">
            <v>Alström et al. (1992)</v>
          </cell>
          <cell r="V7936" t="str">
            <v>Phylloscopus sichuanensis (13)</v>
          </cell>
          <cell r="W7936" t="str">
            <v>Chinese Leaf Warbler (15)</v>
          </cell>
          <cell r="X7936" t="str">
            <v>Described as new to science by Alström et al. (1992); use of the specific name yunnanensis follows Martens et al. (2004).</v>
          </cell>
        </row>
        <row r="7937">
          <cell r="C7937" t="str">
            <v>Brooks's Leaf-warbler</v>
          </cell>
          <cell r="D7937" t="str">
            <v>Phylloscopus subviridis</v>
          </cell>
          <cell r="E7937" t="str">
            <v>(Brooks, 1872)</v>
          </cell>
          <cell r="F7937" t="str">
            <v>R</v>
          </cell>
          <cell r="G7937" t="str">
            <v>LC</v>
          </cell>
          <cell r="M7937" t="str">
            <v>Y</v>
          </cell>
          <cell r="Q7937" t="str">
            <v>Y</v>
          </cell>
          <cell r="W7937" t="str">
            <v>Brooks's Leaf Warbler (6); Brooks's Leaf Warbler (15)</v>
          </cell>
        </row>
        <row r="7938">
          <cell r="D7938" t="str">
            <v>Phylloscopus inornatus</v>
          </cell>
          <cell r="E7938" t="str">
            <v>(Blyth, 1842)</v>
          </cell>
          <cell r="F7938" t="str">
            <v>NR</v>
          </cell>
          <cell r="G7938" t="str">
            <v>NR</v>
          </cell>
          <cell r="I7938" t="str">
            <v>Y</v>
          </cell>
          <cell r="M7938" t="str">
            <v>Y</v>
          </cell>
          <cell r="Q7938" t="str">
            <v>Y</v>
          </cell>
          <cell r="X7938" t="str">
            <v>Phylloscopus inornatus (Sibley and Monroe 1990, 1993) has been split into P. inornatus and P. humei following AERC TAC (2003) (see Sangster et al. 2002).</v>
          </cell>
        </row>
        <row r="7939">
          <cell r="C7939" t="str">
            <v>Inornate Warbler</v>
          </cell>
          <cell r="D7939" t="str">
            <v>Phylloscopus inornatus</v>
          </cell>
          <cell r="E7939" t="str">
            <v>(Blyth, 1842)</v>
          </cell>
          <cell r="F7939" t="str">
            <v>R</v>
          </cell>
          <cell r="G7939" t="str">
            <v>LC</v>
          </cell>
          <cell r="H7939" t="str">
            <v>Y</v>
          </cell>
          <cell r="W7939" t="str">
            <v>Yellow-browed Warbler (1); Yellow-browed Warbler (15)</v>
          </cell>
          <cell r="X7939" t="str">
            <v>Phylloscopus inornatus (Sibley and Monroe 1990, 1993) has been split into P. inornatus and P. humei following AERC TAC (2003) (see Sangster et al. 2002).</v>
          </cell>
        </row>
        <row r="7940">
          <cell r="C7940" t="str">
            <v>Hume's Leaf-warbler</v>
          </cell>
          <cell r="D7940" t="str">
            <v>Phylloscopus humei</v>
          </cell>
          <cell r="E7940" t="str">
            <v>(Brooks, 1878)</v>
          </cell>
          <cell r="F7940" t="str">
            <v>R</v>
          </cell>
          <cell r="G7940" t="str">
            <v>LC</v>
          </cell>
          <cell r="H7940" t="str">
            <v>Y</v>
          </cell>
          <cell r="W7940" t="str">
            <v>Hume's Leaf Warbler (1); Hume's Leaf Warbler (15)</v>
          </cell>
          <cell r="X7940" t="str">
            <v>Phylloscopus inornatus (Sibley and Monroe 1990, 1993) has been split into P. inornatus and P. humei following AERC TAC (2003) (see Sangster et al. 2002).</v>
          </cell>
        </row>
        <row r="7941">
          <cell r="C7941" t="str">
            <v>Arctic Warbler</v>
          </cell>
          <cell r="D7941" t="str">
            <v>Phylloscopus borealis</v>
          </cell>
          <cell r="E7941" t="str">
            <v>(Blasius, 1858)</v>
          </cell>
          <cell r="F7941" t="str">
            <v>R</v>
          </cell>
          <cell r="G7941" t="str">
            <v>LC</v>
          </cell>
          <cell r="H7941" t="str">
            <v>Y</v>
          </cell>
          <cell r="I7941" t="str">
            <v>Y</v>
          </cell>
          <cell r="L7941" t="str">
            <v>Y</v>
          </cell>
          <cell r="M7941" t="str">
            <v>Y</v>
          </cell>
          <cell r="Q7941" t="str">
            <v>Y</v>
          </cell>
          <cell r="R7941" t="str">
            <v>Y</v>
          </cell>
        </row>
        <row r="7942">
          <cell r="C7942" t="str">
            <v>Pacific Warbler</v>
          </cell>
          <cell r="D7942" t="str">
            <v>Phylloscopus xanthodryas</v>
          </cell>
          <cell r="E7942" t="str">
            <v>(Swinhoe, 1863)</v>
          </cell>
          <cell r="F7942" t="str">
            <v>UR</v>
          </cell>
          <cell r="G7942" t="str">
            <v>UR</v>
          </cell>
          <cell r="T7942" t="str">
            <v>Y</v>
          </cell>
          <cell r="U7942" t="str">
            <v>Saitoh et al. (2006); Reeves et al. (2008)</v>
          </cell>
        </row>
        <row r="7943">
          <cell r="C7943" t="str">
            <v>Greenish Warbler</v>
          </cell>
          <cell r="D7943" t="str">
            <v>Phylloscopus trochiloides</v>
          </cell>
          <cell r="E7943" t="str">
            <v>(Sundevall, 1837)</v>
          </cell>
          <cell r="F7943" t="str">
            <v>R</v>
          </cell>
          <cell r="G7943" t="str">
            <v>LC</v>
          </cell>
          <cell r="H7943" t="str">
            <v>Y</v>
          </cell>
          <cell r="M7943" t="str">
            <v>Y</v>
          </cell>
          <cell r="Q7943" t="str">
            <v>Y</v>
          </cell>
          <cell r="X7943" t="str">
            <v>Phylloscopus nitidus Cramp (1992), Sibley and Monroe (1990), is included as a subspecies of P. trochiloides following Sibley and Monroe (1993).</v>
          </cell>
        </row>
        <row r="7944">
          <cell r="D7944" t="str">
            <v>Phylloscopus nitidus</v>
          </cell>
          <cell r="E7944" t="str">
            <v>Blyth, 1843</v>
          </cell>
          <cell r="F7944" t="str">
            <v>NR</v>
          </cell>
          <cell r="G7944" t="str">
            <v>NR</v>
          </cell>
          <cell r="M7944" t="str">
            <v>Y</v>
          </cell>
          <cell r="X7944" t="str">
            <v>Phylloscopus nitidus Cramp (1992), Sibley and Monroe (1990), is included as a subspecies of P. trochiloides following Sibley and Monroe (1993).</v>
          </cell>
        </row>
        <row r="7945">
          <cell r="C7945" t="str">
            <v>Pale-legged Leaf-warbler</v>
          </cell>
          <cell r="D7945" t="str">
            <v>Phylloscopus tenellipes</v>
          </cell>
          <cell r="E7945" t="str">
            <v>Swinhoe, 1860</v>
          </cell>
          <cell r="F7945" t="str">
            <v>R</v>
          </cell>
          <cell r="G7945" t="str">
            <v>LC</v>
          </cell>
          <cell r="Q7945" t="str">
            <v>Y</v>
          </cell>
          <cell r="W7945" t="str">
            <v>Pale-legged Leaf Warbler (15)</v>
          </cell>
        </row>
        <row r="7946">
          <cell r="C7946" t="str">
            <v>Sakhalin Leaf-warbler</v>
          </cell>
          <cell r="D7946" t="str">
            <v>Phylloscopus borealoides</v>
          </cell>
          <cell r="E7946" t="str">
            <v>Portenko, 1950</v>
          </cell>
          <cell r="F7946" t="str">
            <v>R</v>
          </cell>
          <cell r="G7946" t="str">
            <v>LC</v>
          </cell>
          <cell r="Q7946" t="str">
            <v>Y</v>
          </cell>
          <cell r="W7946" t="str">
            <v>Sakhalin Leaf Warbler (15)</v>
          </cell>
        </row>
        <row r="7947">
          <cell r="C7947" t="str">
            <v>Large-billed Leaf-warbler</v>
          </cell>
          <cell r="D7947" t="str">
            <v>Phylloscopus magnirostris</v>
          </cell>
          <cell r="E7947" t="str">
            <v>Blyth, 1843</v>
          </cell>
          <cell r="F7947" t="str">
            <v>R</v>
          </cell>
          <cell r="G7947" t="str">
            <v>LC</v>
          </cell>
          <cell r="Q7947" t="str">
            <v>Y</v>
          </cell>
          <cell r="W7947" t="str">
            <v>Large-billed Leaf Warbler (15)</v>
          </cell>
        </row>
        <row r="7948">
          <cell r="C7948" t="str">
            <v>Tytler's Leaf-warbler</v>
          </cell>
          <cell r="D7948" t="str">
            <v>Phylloscopus tytleri</v>
          </cell>
          <cell r="E7948" t="str">
            <v>Brooks, 1872</v>
          </cell>
          <cell r="F7948" t="str">
            <v>R</v>
          </cell>
          <cell r="G7948" t="str">
            <v>NT</v>
          </cell>
          <cell r="Q7948" t="str">
            <v>Y</v>
          </cell>
          <cell r="W7948" t="str">
            <v>Tytler's Leaf Warbler (15)</v>
          </cell>
        </row>
        <row r="7949">
          <cell r="C7949" t="str">
            <v>Western Crowned Warbler</v>
          </cell>
          <cell r="D7949" t="str">
            <v>Phylloscopus occipitalis</v>
          </cell>
          <cell r="E7949" t="str">
            <v>(Blyth, 1845)</v>
          </cell>
          <cell r="F7949" t="str">
            <v>R</v>
          </cell>
          <cell r="G7949" t="str">
            <v>LC</v>
          </cell>
          <cell r="Q7949" t="str">
            <v>Y</v>
          </cell>
          <cell r="W7949" t="str">
            <v>Western Crowned-Warbler (10)</v>
          </cell>
        </row>
        <row r="7950">
          <cell r="C7950" t="str">
            <v>Eastern Crowned Warbler</v>
          </cell>
          <cell r="D7950" t="str">
            <v>Phylloscopus coronatus</v>
          </cell>
          <cell r="E7950" t="str">
            <v>(Temminck &amp; Schlegel, 1847)</v>
          </cell>
          <cell r="F7950" t="str">
            <v>R</v>
          </cell>
          <cell r="G7950" t="str">
            <v>LC</v>
          </cell>
          <cell r="H7950" t="str">
            <v>Y</v>
          </cell>
          <cell r="M7950" t="str">
            <v>Y</v>
          </cell>
          <cell r="Q7950" t="str">
            <v>Y</v>
          </cell>
          <cell r="W7950" t="str">
            <v>Eastern Crowned Leaf Warbler (6); Eastern Crowned-Warbler (10)</v>
          </cell>
        </row>
        <row r="7951">
          <cell r="C7951" t="str">
            <v>Izu Leaf-warbler</v>
          </cell>
          <cell r="D7951" t="str">
            <v>Phylloscopus ijimae</v>
          </cell>
          <cell r="E7951" t="str">
            <v>(Stejneger, 1882)</v>
          </cell>
          <cell r="F7951" t="str">
            <v>R</v>
          </cell>
          <cell r="G7951" t="str">
            <v>VU</v>
          </cell>
          <cell r="Q7951" t="str">
            <v>Y</v>
          </cell>
          <cell r="W7951" t="str">
            <v>Ijima's Leaf-Warbler (10); Ijima's Leaf Warbler (15)</v>
          </cell>
        </row>
        <row r="7952">
          <cell r="C7952" t="str">
            <v>Emei Leaf-warbler</v>
          </cell>
          <cell r="D7952" t="str">
            <v>Phylloscopus emeiensis</v>
          </cell>
          <cell r="E7952" t="str">
            <v>Alström &amp; Olsson, 1995</v>
          </cell>
          <cell r="F7952" t="str">
            <v>R</v>
          </cell>
          <cell r="G7952" t="str">
            <v>LC</v>
          </cell>
          <cell r="T7952" t="str">
            <v>Y</v>
          </cell>
          <cell r="U7952" t="str">
            <v>Alström and Olsson (1995)</v>
          </cell>
          <cell r="W7952" t="str">
            <v>Emei Leaf Warbler (15)</v>
          </cell>
          <cell r="X7952" t="str">
            <v>Described as new to science by Alstrom and Olsson (1995).</v>
          </cell>
        </row>
        <row r="7953">
          <cell r="C7953" t="str">
            <v>Grey-hooded Warbler</v>
          </cell>
          <cell r="D7953" t="str">
            <v>Phylloscopus xanthoschistos</v>
          </cell>
          <cell r="E7953" t="str">
            <v>(Gray, 1846)</v>
          </cell>
          <cell r="F7953" t="str">
            <v>R</v>
          </cell>
          <cell r="G7953" t="str">
            <v>LC</v>
          </cell>
          <cell r="Q7953" t="str">
            <v>Y</v>
          </cell>
          <cell r="V7953" t="str">
            <v>Seicercus xanthoschistos (10)</v>
          </cell>
          <cell r="X7953" t="str">
            <v>Seicercus xanthoschistos (Sibley and Monroe 1990, 1993) is placed in the genus Phylloscopus following Olsson et al. (2005).</v>
          </cell>
        </row>
        <row r="7954">
          <cell r="D7954" t="str">
            <v>Phylloscopus davisoni</v>
          </cell>
          <cell r="E7954" t="str">
            <v>(Oates, 1889)</v>
          </cell>
          <cell r="F7954" t="str">
            <v>NR</v>
          </cell>
          <cell r="G7954" t="str">
            <v>NR</v>
          </cell>
          <cell r="Q7954" t="str">
            <v>Y</v>
          </cell>
          <cell r="X7954" t="str">
            <v>Phylloscopus davisoni (Sibley and Monroe 1990, 1993) has been split into P. davisoni and P. ogilviegranti following Olsson et al. (2005).</v>
          </cell>
        </row>
        <row r="7955">
          <cell r="C7955" t="str">
            <v>Davison's Leaf-warbler</v>
          </cell>
          <cell r="D7955" t="str">
            <v>Phylloscopus davisoni</v>
          </cell>
          <cell r="E7955" t="str">
            <v>(Oates, 1889)</v>
          </cell>
          <cell r="F7955" t="str">
            <v>R</v>
          </cell>
          <cell r="G7955" t="str">
            <v>LC</v>
          </cell>
          <cell r="T7955" t="str">
            <v>Y</v>
          </cell>
          <cell r="U7955" t="str">
            <v>Olsson et al. (2005)</v>
          </cell>
          <cell r="W7955" t="str">
            <v>White-tailed Leaf Warbler (15)</v>
          </cell>
          <cell r="X7955" t="str">
            <v xml:space="preserve">Phylloscopus davisoni (Sibley and Monroe 1990, 1993) has been split into P. davisoni and P. ogilviegranti following Olsson et al. (2005). Use of the common name 'Davison's Leaf-warbler' follows Reindt (2006). </v>
          </cell>
        </row>
        <row r="7956">
          <cell r="C7956" t="str">
            <v>Kloss's Leaf-warbler</v>
          </cell>
          <cell r="D7956" t="str">
            <v>Phylloscopus ogilviegranti</v>
          </cell>
          <cell r="E7956" t="str">
            <v>(La Touche, 1922)</v>
          </cell>
          <cell r="F7956" t="str">
            <v>R</v>
          </cell>
          <cell r="G7956" t="str">
            <v>LC</v>
          </cell>
          <cell r="T7956" t="str">
            <v>Y</v>
          </cell>
          <cell r="U7956" t="str">
            <v>Olsson et al. (2005)</v>
          </cell>
          <cell r="X7956" t="str">
            <v>Phylloscopus davisoni (Sibley and Monroe 1990, 1993) has been split into P. davisoni and P. ogilviegranti following Olsson et al. (2005).</v>
          </cell>
        </row>
        <row r="7957">
          <cell r="C7957" t="str">
            <v>Hainan Leaf-warbler</v>
          </cell>
          <cell r="D7957" t="str">
            <v>Phylloscopus hainanus</v>
          </cell>
          <cell r="E7957" t="str">
            <v>Olsson, Alström &amp; Colston, 1993</v>
          </cell>
          <cell r="F7957" t="str">
            <v>R</v>
          </cell>
          <cell r="G7957" t="str">
            <v>VU</v>
          </cell>
          <cell r="T7957" t="str">
            <v>Y</v>
          </cell>
          <cell r="U7957" t="str">
            <v>Olsson et al. (1993)</v>
          </cell>
          <cell r="W7957" t="str">
            <v>Hainan Leaf Warbler (15)</v>
          </cell>
          <cell r="X7957" t="str">
            <v>Described as new to science by Olsson et al. (1993).</v>
          </cell>
        </row>
        <row r="7958">
          <cell r="D7958" t="str">
            <v>Phylloscopus reguloides</v>
          </cell>
          <cell r="E7958" t="str">
            <v>(Blyth, 1842)</v>
          </cell>
          <cell r="F7958" t="str">
            <v>NR</v>
          </cell>
          <cell r="G7958" t="str">
            <v>NR</v>
          </cell>
          <cell r="Q7958" t="str">
            <v>Y</v>
          </cell>
          <cell r="X7958" t="str">
            <v>Phylloscopus reguloides (Sibley and Monroe 1990, 1993) has been split into P. reguloides, P. claudiae and P. goodsoni following Olsson et al. (2005).</v>
          </cell>
        </row>
        <row r="7959">
          <cell r="C7959" t="str">
            <v>Southern Blyth's Leaf-warbler</v>
          </cell>
          <cell r="D7959" t="str">
            <v>Phylloscopus reguloides</v>
          </cell>
          <cell r="E7959" t="str">
            <v>(Blyth, 1842)</v>
          </cell>
          <cell r="F7959" t="str">
            <v>R</v>
          </cell>
          <cell r="G7959" t="str">
            <v>LC</v>
          </cell>
          <cell r="T7959" t="str">
            <v>Y</v>
          </cell>
          <cell r="U7959" t="str">
            <v>Olsson et al. (2005)</v>
          </cell>
          <cell r="W7959" t="str">
            <v>Blyth's Leaf Warbler (15)</v>
          </cell>
          <cell r="X7959" t="str">
            <v>Phylloscopus reguloides (Sibley and Monroe 1990, 1993) has been split into P. reguloides, P. claudiae and P. goodsoni following Olsson et al. (2005). Use of the common name 'Southern Blyth's Leaf-warbler' follows Reindt (2006).</v>
          </cell>
        </row>
        <row r="7960">
          <cell r="C7960" t="str">
            <v>Claudia's Warbler</v>
          </cell>
          <cell r="D7960" t="str">
            <v>Phylloscopus claudiae</v>
          </cell>
          <cell r="E7960" t="str">
            <v>(La Touche, 1922)</v>
          </cell>
          <cell r="F7960" t="str">
            <v>R</v>
          </cell>
          <cell r="G7960" t="str">
            <v>LC</v>
          </cell>
          <cell r="T7960" t="str">
            <v>Y</v>
          </cell>
          <cell r="U7960" t="str">
            <v>Olsson et al. (2005)</v>
          </cell>
          <cell r="X7960" t="str">
            <v>Phylloscopus reguloides (Sibley and Monroe 1990, 1993) has been split into P. reguloides, P. claudiae and P. goodsoni following Olsson et al. (2005).</v>
          </cell>
        </row>
        <row r="7961">
          <cell r="C7961" t="str">
            <v>Hartert's Warbler</v>
          </cell>
          <cell r="D7961" t="str">
            <v>Phylloscopus goodsoni</v>
          </cell>
          <cell r="E7961" t="str">
            <v>E. Hartert, 1910</v>
          </cell>
          <cell r="F7961" t="str">
            <v>R</v>
          </cell>
          <cell r="G7961" t="str">
            <v>LC</v>
          </cell>
          <cell r="T7961" t="str">
            <v>Y</v>
          </cell>
          <cell r="U7961" t="str">
            <v>Olsson et al. (2005)</v>
          </cell>
          <cell r="X7961" t="str">
            <v>Phylloscopus reguloides (Sibley and Monroe 1990, 1993) has been split into P. reguloides, P. claudiae and P. goodsoni following Olsson et al. (2005).</v>
          </cell>
        </row>
        <row r="7962">
          <cell r="C7962" t="str">
            <v>Yellow-vented Warbler</v>
          </cell>
          <cell r="D7962" t="str">
            <v>Phylloscopus cantator</v>
          </cell>
          <cell r="E7962" t="str">
            <v>(Tickell, 1833)</v>
          </cell>
          <cell r="F7962" t="str">
            <v>R</v>
          </cell>
          <cell r="G7962" t="str">
            <v>LC</v>
          </cell>
          <cell r="Q7962" t="str">
            <v>Y</v>
          </cell>
        </row>
        <row r="7963">
          <cell r="C7963" t="str">
            <v>Sulphur-breasted Warbler</v>
          </cell>
          <cell r="D7963" t="str">
            <v>Phylloscopus ricketti</v>
          </cell>
          <cell r="E7963" t="str">
            <v>(Slater, 1897)</v>
          </cell>
          <cell r="F7963" t="str">
            <v>R</v>
          </cell>
          <cell r="G7963" t="str">
            <v>LC</v>
          </cell>
          <cell r="Q7963" t="str">
            <v>Y</v>
          </cell>
        </row>
        <row r="7964">
          <cell r="C7964" t="str">
            <v>Philippine Leaf-warbler</v>
          </cell>
          <cell r="D7964" t="str">
            <v>Phylloscopus olivaceus</v>
          </cell>
          <cell r="E7964" t="str">
            <v>(Moseley, 1891)</v>
          </cell>
          <cell r="F7964" t="str">
            <v>R</v>
          </cell>
          <cell r="G7964" t="str">
            <v>LC</v>
          </cell>
          <cell r="Q7964" t="str">
            <v>Y</v>
          </cell>
          <cell r="W7964" t="str">
            <v>Philippine Leaf Warbler (15)</v>
          </cell>
        </row>
        <row r="7965">
          <cell r="C7965" t="str">
            <v>Lemon-throated Leaf-warbler</v>
          </cell>
          <cell r="D7965" t="str">
            <v>Phylloscopus cebuensis</v>
          </cell>
          <cell r="E7965" t="str">
            <v>(Dubois, 1900)</v>
          </cell>
          <cell r="F7965" t="str">
            <v>R</v>
          </cell>
          <cell r="G7965" t="str">
            <v>LC</v>
          </cell>
          <cell r="Q7965" t="str">
            <v>Y</v>
          </cell>
          <cell r="W7965" t="str">
            <v>Lemon-throated Leaf Warbler (15)</v>
          </cell>
        </row>
        <row r="7966">
          <cell r="C7966" t="str">
            <v>Mountain Leaf-warbler</v>
          </cell>
          <cell r="D7966" t="str">
            <v>Phylloscopus trivirgatus</v>
          </cell>
          <cell r="E7966" t="str">
            <v>Strickland, 1849</v>
          </cell>
          <cell r="F7966" t="str">
            <v>R</v>
          </cell>
          <cell r="G7966" t="str">
            <v>LC</v>
          </cell>
          <cell r="Q7966" t="str">
            <v>Y</v>
          </cell>
          <cell r="W7966" t="str">
            <v>Mountain Leaf Warbler (15)</v>
          </cell>
          <cell r="X7966" t="str">
            <v>Phylloscopus trivirgatus (Sibley and Monroe 1990, 1993) was split into P. trivirgatus and P. benguetensis on molecular evidence (Olsson et al. 2005), but without comparisons with other taxa in the Philippines the BirdLife Taxonomic Working Group feel it would be premature to separate it out from them or from any other part of the P. trivirgatus complex.</v>
          </cell>
        </row>
        <row r="7967">
          <cell r="D7967" t="str">
            <v>Phylloscopus benguetensis</v>
          </cell>
          <cell r="E7967" t="str">
            <v>Ripley &amp; Rabor, 1958</v>
          </cell>
          <cell r="F7967" t="str">
            <v>NR</v>
          </cell>
          <cell r="G7967" t="str">
            <v>NR</v>
          </cell>
          <cell r="T7967" t="str">
            <v>Y</v>
          </cell>
          <cell r="U7967" t="str">
            <v>Olsson et al. (2005)</v>
          </cell>
          <cell r="X7967" t="str">
            <v>Phylloscopus trivirgatus (Sibley and Monroe 1990, 1993) was split into P. trivirgatus and P. benguetensis on molecular evidence (Olsson et al. 2005), but without comparisons with other taxa in the Philippines the BirdLife Taxonomic Working Group feel it would be premature to separate it out from them or from any other part of the P. trivirgatus complex.</v>
          </cell>
        </row>
        <row r="7968">
          <cell r="C7968" t="str">
            <v>Sulawesi Leaf-warbler</v>
          </cell>
          <cell r="D7968" t="str">
            <v>Phylloscopus sarasinorum</v>
          </cell>
          <cell r="E7968" t="str">
            <v>(Meyer &amp; Wiglesworth, 1896)</v>
          </cell>
          <cell r="F7968" t="str">
            <v>R</v>
          </cell>
          <cell r="G7968" t="str">
            <v>LC</v>
          </cell>
          <cell r="Q7968" t="str">
            <v>Y</v>
          </cell>
          <cell r="W7968" t="str">
            <v>Sulawesi Leaf Warbler (15)</v>
          </cell>
        </row>
        <row r="7969">
          <cell r="C7969" t="str">
            <v>Timor Leaf-warbler</v>
          </cell>
          <cell r="D7969" t="str">
            <v>Phylloscopus presbytes</v>
          </cell>
          <cell r="E7969" t="str">
            <v>(Blyth, 1870)</v>
          </cell>
          <cell r="F7969" t="str">
            <v>R</v>
          </cell>
          <cell r="G7969" t="str">
            <v>LC</v>
          </cell>
          <cell r="Q7969" t="str">
            <v>Y</v>
          </cell>
          <cell r="W7969" t="str">
            <v>Timor Leaf Warbler (15)</v>
          </cell>
        </row>
        <row r="7970">
          <cell r="C7970" t="str">
            <v>Island Leaf-warbler</v>
          </cell>
          <cell r="D7970" t="str">
            <v>Phylloscopus poliocephalus</v>
          </cell>
          <cell r="E7970" t="str">
            <v>(Salvadori, 1876)</v>
          </cell>
          <cell r="F7970" t="str">
            <v>R</v>
          </cell>
          <cell r="G7970" t="str">
            <v>LC</v>
          </cell>
          <cell r="Q7970" t="str">
            <v>Y</v>
          </cell>
          <cell r="W7970" t="str">
            <v>Island Leaf Warbler (15)</v>
          </cell>
        </row>
        <row r="7971">
          <cell r="C7971" t="str">
            <v>Makira Leaf-warbler</v>
          </cell>
          <cell r="D7971" t="str">
            <v>Phylloscopus makirensis</v>
          </cell>
          <cell r="E7971" t="str">
            <v>Mayr, 1935</v>
          </cell>
          <cell r="F7971" t="str">
            <v>R</v>
          </cell>
          <cell r="G7971" t="str">
            <v>LC</v>
          </cell>
          <cell r="Q7971" t="str">
            <v>Y</v>
          </cell>
          <cell r="W7971" t="str">
            <v>San Cristobal Leaf-Warbler (10); Makira Leaf Warbler (15)</v>
          </cell>
        </row>
        <row r="7972">
          <cell r="C7972" t="str">
            <v>Sombre Leaf-warbler</v>
          </cell>
          <cell r="D7972" t="str">
            <v>Phylloscopus amoenus</v>
          </cell>
          <cell r="E7972" t="str">
            <v>(Hartert, 1929)</v>
          </cell>
          <cell r="F7972" t="str">
            <v>R</v>
          </cell>
          <cell r="G7972" t="str">
            <v>VU</v>
          </cell>
          <cell r="Q7972" t="str">
            <v>Y</v>
          </cell>
          <cell r="W7972" t="str">
            <v>Kolombangara Leaf Warbler (15)</v>
          </cell>
        </row>
        <row r="7973">
          <cell r="D7973" t="str">
            <v>Seicercus burkii</v>
          </cell>
          <cell r="E7973" t="str">
            <v>(Hartert, 1907)</v>
          </cell>
          <cell r="F7973" t="str">
            <v>NR</v>
          </cell>
          <cell r="G7973" t="str">
            <v>NR</v>
          </cell>
          <cell r="Q7973" t="str">
            <v>Y</v>
          </cell>
          <cell r="X7973" t="str">
            <v>Seicercus burkii (Sibley and Monroe 1990, 1993) has been split into S. burkii, S. valentini, S. whistleri, S. soror and S. tephrocephalus following Alström &amp; Olsson (1999) and S. omeiensis following Martens et al. (1999).</v>
          </cell>
        </row>
        <row r="7974">
          <cell r="C7974" t="str">
            <v>Green-crowned Warbler</v>
          </cell>
          <cell r="D7974" t="str">
            <v>Seicercus burkii</v>
          </cell>
          <cell r="E7974" t="str">
            <v>(E. Burton, 1836)</v>
          </cell>
          <cell r="F7974" t="str">
            <v>R</v>
          </cell>
          <cell r="G7974" t="str">
            <v>LC</v>
          </cell>
          <cell r="T7974" t="str">
            <v>Y</v>
          </cell>
          <cell r="U7974" t="str">
            <v>Alström and Olsson (1999)</v>
          </cell>
          <cell r="X7974" t="str">
            <v>Seicercus burkii (Sibley and Monroe 1990, 1993) has been split into S. burkii, S. valentini, S. whistleri, S. soror and S. tephrocephalus following Alström &amp; Olsson (1999) and S. omeiensis following Martens et al. (1999). Use of the common name 'Green-crowned Warbler', follows Rasmussen and Anderton (2005) and Reindt (2006).</v>
          </cell>
        </row>
        <row r="7975">
          <cell r="C7975" t="str">
            <v>Bianchi's Warbler</v>
          </cell>
          <cell r="D7975" t="str">
            <v>Seicercus valentini</v>
          </cell>
          <cell r="E7975" t="str">
            <v>(E. Hartert, 1907)</v>
          </cell>
          <cell r="F7975" t="str">
            <v>R</v>
          </cell>
          <cell r="G7975" t="str">
            <v>LC</v>
          </cell>
          <cell r="T7975" t="str">
            <v>Y</v>
          </cell>
          <cell r="U7975" t="str">
            <v>Alström and Olsson (1999)</v>
          </cell>
          <cell r="X7975" t="str">
            <v>Seicercus burkii (Sibley and Monroe 1990, 1993) has been split into S. burkii, S. valentini, S. whistleri, S. soror and S. tephrocephalus following Alström &amp; Olsson (1999) and S. omeiensis following Martens et al. (1999).</v>
          </cell>
        </row>
        <row r="7976">
          <cell r="C7976" t="str">
            <v>Whistler's Warbler</v>
          </cell>
          <cell r="D7976" t="str">
            <v>Seicercus whistleri</v>
          </cell>
          <cell r="E7976" t="str">
            <v>Ticehurst, 1925</v>
          </cell>
          <cell r="F7976" t="str">
            <v>R</v>
          </cell>
          <cell r="G7976" t="str">
            <v>LC</v>
          </cell>
          <cell r="T7976" t="str">
            <v>Y</v>
          </cell>
          <cell r="U7976" t="str">
            <v>Alström and Olsson (1999)</v>
          </cell>
          <cell r="X7976" t="str">
            <v>Seicercus burkii (Sibley and Monroe 1990, 1993) has been split into S. burkii, S. valentini, S. whistleri, S. soror and S. tephrocephalus following Alström &amp; Olsson (1999) and S. omeiensis following Martens et al. (1999).</v>
          </cell>
        </row>
        <row r="7977">
          <cell r="C7977" t="str">
            <v>Alstrom's Warbler</v>
          </cell>
          <cell r="D7977" t="str">
            <v>Seicercus soror</v>
          </cell>
          <cell r="E7977" t="str">
            <v>Alström &amp; Olsson, 1999</v>
          </cell>
          <cell r="F7977" t="str">
            <v>R</v>
          </cell>
          <cell r="G7977" t="str">
            <v>LC</v>
          </cell>
          <cell r="T7977" t="str">
            <v>Y</v>
          </cell>
          <cell r="U7977" t="str">
            <v>Alström and Olsson (1999)</v>
          </cell>
          <cell r="W7977" t="str">
            <v>Plain-tailed Warbler (15)</v>
          </cell>
          <cell r="X7977" t="str">
            <v>Seicercus burkii (Sibley and Monroe 1990, 1993) has been split into S. burkii, S. valentini, S. whistleri, S. soror and S. tephrocephalus following Alström &amp; Olsson (1999) and S. omeiensis following Martens et al. (1999). Use of the common name 'Alström's Warbler' follows Reindt (2006).</v>
          </cell>
        </row>
        <row r="7978">
          <cell r="C7978" t="str">
            <v>Grey-crowned Warbler</v>
          </cell>
          <cell r="D7978" t="str">
            <v>Seicercus tephrocephalus</v>
          </cell>
          <cell r="E7978" t="str">
            <v>(Anderson, 1871)</v>
          </cell>
          <cell r="F7978" t="str">
            <v>R</v>
          </cell>
          <cell r="G7978" t="str">
            <v>LC</v>
          </cell>
          <cell r="T7978" t="str">
            <v>Y</v>
          </cell>
          <cell r="U7978" t="str">
            <v>Alström and Olsson (1999)</v>
          </cell>
          <cell r="X7978" t="str">
            <v>Seicercus burkii (Sibley and Monroe 1990, 1993) has been split into S. burkii, S. valentini, S. whistleri, S. soror and S. tephrocephalus following Alström &amp; Olsson (1999) and S. omeiensis following Martens et al. (1999).</v>
          </cell>
        </row>
        <row r="7979">
          <cell r="C7979" t="str">
            <v>Martens's Warbler</v>
          </cell>
          <cell r="D7979" t="str">
            <v>Seicercus omeiensis</v>
          </cell>
          <cell r="E7979" t="str">
            <v>Martens, Eck, Päckert &amp; Sun, 1999</v>
          </cell>
          <cell r="F7979" t="str">
            <v>R</v>
          </cell>
          <cell r="G7979" t="str">
            <v>LC</v>
          </cell>
          <cell r="T7979" t="str">
            <v>Y</v>
          </cell>
          <cell r="U7979" t="str">
            <v>Martens et al. (1999)</v>
          </cell>
          <cell r="W7979" t="str">
            <v>Omei Warbler (15)</v>
          </cell>
          <cell r="X7979" t="str">
            <v>Seicercus burkii (Sibley and Monroe 1990, 1993) has been split into S. burkii, S. valentini, S. whistleri, S. soror and S. tephrocephalus following Alström &amp; Olsson (1999) and S. omeiensis following Martens et al. (1999).</v>
          </cell>
        </row>
        <row r="7980">
          <cell r="C7980" t="str">
            <v>White-spectacled Warbler</v>
          </cell>
          <cell r="D7980" t="str">
            <v>Seicercus affinis</v>
          </cell>
          <cell r="E7980" t="str">
            <v>(Hodgson, 1854)</v>
          </cell>
          <cell r="F7980" t="str">
            <v>R</v>
          </cell>
          <cell r="G7980" t="str">
            <v>LC</v>
          </cell>
          <cell r="Q7980" t="str">
            <v>Y</v>
          </cell>
        </row>
        <row r="7981">
          <cell r="C7981" t="str">
            <v>Grey-cheeked Warbler</v>
          </cell>
          <cell r="D7981" t="str">
            <v>Seicercus poliogenys</v>
          </cell>
          <cell r="E7981" t="str">
            <v>(Blyth, 1847)</v>
          </cell>
          <cell r="F7981" t="str">
            <v>R</v>
          </cell>
          <cell r="G7981" t="str">
            <v>LC</v>
          </cell>
          <cell r="Q7981" t="str">
            <v>Y</v>
          </cell>
        </row>
        <row r="7982">
          <cell r="C7982" t="str">
            <v>Chestnut-crowned Warbler</v>
          </cell>
          <cell r="D7982" t="str">
            <v>Seicercus castaniceps</v>
          </cell>
          <cell r="E7982" t="str">
            <v>(Hodgson, 1845)</v>
          </cell>
          <cell r="F7982" t="str">
            <v>R</v>
          </cell>
          <cell r="G7982" t="str">
            <v>LC</v>
          </cell>
          <cell r="Q7982" t="str">
            <v>Y</v>
          </cell>
        </row>
        <row r="7983">
          <cell r="C7983" t="str">
            <v>Yellow-breasted Warbler</v>
          </cell>
          <cell r="D7983" t="str">
            <v>Seicercus montis</v>
          </cell>
          <cell r="E7983" t="str">
            <v>(Sharpe, 1887)</v>
          </cell>
          <cell r="F7983" t="str">
            <v>R</v>
          </cell>
          <cell r="G7983" t="str">
            <v>LC</v>
          </cell>
          <cell r="Q7983" t="str">
            <v>Y</v>
          </cell>
        </row>
        <row r="7984">
          <cell r="C7984" t="str">
            <v>Sunda Warbler</v>
          </cell>
          <cell r="D7984" t="str">
            <v>Seicercus grammiceps</v>
          </cell>
          <cell r="E7984" t="str">
            <v>(Strickland, 1849)</v>
          </cell>
          <cell r="F7984" t="str">
            <v>R</v>
          </cell>
          <cell r="G7984" t="str">
            <v>LC</v>
          </cell>
          <cell r="Q7984" t="str">
            <v>Y</v>
          </cell>
        </row>
        <row r="7985">
          <cell r="C7985" t="str">
            <v>Broad-billed Warbler</v>
          </cell>
          <cell r="D7985" t="str">
            <v>Tickellia hodgsoni</v>
          </cell>
          <cell r="E7985" t="str">
            <v>(Moore, 1854)</v>
          </cell>
          <cell r="F7985" t="str">
            <v>R</v>
          </cell>
          <cell r="G7985" t="str">
            <v>LC</v>
          </cell>
          <cell r="Q7985" t="str">
            <v>Y</v>
          </cell>
        </row>
        <row r="7986">
          <cell r="C7986" t="str">
            <v>Rufous-faced Warbler</v>
          </cell>
          <cell r="D7986" t="str">
            <v>Abroscopus albogularis</v>
          </cell>
          <cell r="E7986" t="str">
            <v>(Hodgson, 1854)</v>
          </cell>
          <cell r="F7986" t="str">
            <v>R</v>
          </cell>
          <cell r="G7986" t="str">
            <v>LC</v>
          </cell>
          <cell r="Q7986" t="str">
            <v>Y</v>
          </cell>
        </row>
        <row r="7987">
          <cell r="C7987" t="str">
            <v>Black-faced Warbler</v>
          </cell>
          <cell r="D7987" t="str">
            <v>Abroscopus schisticeps</v>
          </cell>
          <cell r="E7987" t="str">
            <v>(Gray, 1846)</v>
          </cell>
          <cell r="F7987" t="str">
            <v>R</v>
          </cell>
          <cell r="G7987" t="str">
            <v>LC</v>
          </cell>
          <cell r="Q7987" t="str">
            <v>Y</v>
          </cell>
        </row>
        <row r="7988">
          <cell r="C7988" t="str">
            <v>Yellow-bellied Warbler</v>
          </cell>
          <cell r="D7988" t="str">
            <v>Abroscopus superciliaris</v>
          </cell>
          <cell r="E7988" t="str">
            <v>(Blyth, 1859)</v>
          </cell>
          <cell r="F7988" t="str">
            <v>R</v>
          </cell>
          <cell r="G7988" t="str">
            <v>LC</v>
          </cell>
          <cell r="Q7988" t="str">
            <v>Y</v>
          </cell>
          <cell r="W7988" t="str">
            <v>Yellow-belled Warbler (15)</v>
          </cell>
        </row>
        <row r="7989">
          <cell r="C7989" t="str">
            <v>Grauer's Warbler</v>
          </cell>
          <cell r="D7989" t="str">
            <v>Graueria vittata</v>
          </cell>
          <cell r="E7989" t="str">
            <v>Hartert, 1908</v>
          </cell>
          <cell r="F7989" t="str">
            <v>R</v>
          </cell>
          <cell r="G7989" t="str">
            <v>LC</v>
          </cell>
          <cell r="N7989" t="str">
            <v>Y</v>
          </cell>
          <cell r="Q7989" t="str">
            <v>Y</v>
          </cell>
        </row>
        <row r="7990">
          <cell r="D7990" t="str">
            <v>Eremomela salvadorii</v>
          </cell>
          <cell r="E7990" t="str">
            <v>Reichenow, 1891</v>
          </cell>
          <cell r="F7990" t="str">
            <v>NR</v>
          </cell>
          <cell r="G7990" t="str">
            <v>NR</v>
          </cell>
          <cell r="Q7990" t="str">
            <v>Y</v>
          </cell>
          <cell r="X7990" t="str">
            <v>Eremomela icteropygialis and E. salvadorii (Sibley and Monroe 1990, 1993) have been lumped into E. icteropygialis following Dowsett and Forbes-Watson (1993).</v>
          </cell>
        </row>
        <row r="7991">
          <cell r="D7991" t="str">
            <v>Eremomela icteropygialis</v>
          </cell>
          <cell r="E7991" t="str">
            <v>(Lafresnaye, 1839)</v>
          </cell>
          <cell r="F7991" t="str">
            <v>NR</v>
          </cell>
          <cell r="G7991" t="str">
            <v>NR</v>
          </cell>
          <cell r="Q7991" t="str">
            <v>Y</v>
          </cell>
          <cell r="X7991" t="str">
            <v>Eremomela icteropygialis and E. salvadorii (Sibley and Monroe 1990, 1993) have been lumped into E. icteropygialis following Dowsett and Forbes-Watson (1993).</v>
          </cell>
        </row>
        <row r="7992">
          <cell r="C7992" t="str">
            <v>Yellow-bellied Eremomela</v>
          </cell>
          <cell r="D7992" t="str">
            <v>Eremomela icteropygialis</v>
          </cell>
          <cell r="E7992" t="str">
            <v>(Lafresnaye, 1839)</v>
          </cell>
          <cell r="F7992" t="str">
            <v>R</v>
          </cell>
          <cell r="G7992" t="str">
            <v>LC</v>
          </cell>
          <cell r="N7992" t="str">
            <v>Y</v>
          </cell>
          <cell r="X7992" t="str">
            <v>Eremomela icteropygialis and E. salvadorii (Sibley and Monroe 1990, 1993) have been lumped into E. icteropygialis following Dowsett and Forbes-Watson (1993).</v>
          </cell>
        </row>
        <row r="7993">
          <cell r="C7993" t="str">
            <v>Yellow-vented Eremomela</v>
          </cell>
          <cell r="D7993" t="str">
            <v>Eremomela flavicrissalis</v>
          </cell>
          <cell r="E7993" t="str">
            <v>Sharpe, 1895</v>
          </cell>
          <cell r="F7993" t="str">
            <v>R</v>
          </cell>
          <cell r="G7993" t="str">
            <v>LC</v>
          </cell>
          <cell r="N7993" t="str">
            <v>Y</v>
          </cell>
          <cell r="Q7993" t="str">
            <v>Y</v>
          </cell>
        </row>
        <row r="7994">
          <cell r="D7994" t="str">
            <v>Eremomela canescens</v>
          </cell>
          <cell r="E7994" t="str">
            <v>Antinori, 1864</v>
          </cell>
          <cell r="F7994" t="str">
            <v>NR</v>
          </cell>
          <cell r="G7994" t="str">
            <v>NR</v>
          </cell>
          <cell r="Q7994" t="str">
            <v>Y</v>
          </cell>
          <cell r="X7994" t="str">
            <v>Eremomela pusilla and E. canescens (Sibley and Monroe 1990, 1993) have been lumped into E. pusilla following Dowsett and Forbes-Watson (1993).</v>
          </cell>
        </row>
        <row r="7995">
          <cell r="D7995" t="str">
            <v>Eremomela pusilla</v>
          </cell>
          <cell r="E7995" t="str">
            <v>Hartlaub, 1857</v>
          </cell>
          <cell r="F7995" t="str">
            <v>NR</v>
          </cell>
          <cell r="G7995" t="str">
            <v>NR</v>
          </cell>
          <cell r="Q7995" t="str">
            <v>Y</v>
          </cell>
          <cell r="X7995" t="str">
            <v>Eremomela pusilla and E. canescens (Sibley and Monroe 1990, 1993) have been lumped into E. pusilla following Dowsett and Forbes-Watson (1993).</v>
          </cell>
        </row>
        <row r="7996">
          <cell r="C7996" t="str">
            <v>Senegal Eremomela</v>
          </cell>
          <cell r="D7996" t="str">
            <v>Eremomela pusilla</v>
          </cell>
          <cell r="E7996" t="str">
            <v>Hartlaub, 1857</v>
          </cell>
          <cell r="F7996" t="str">
            <v>R</v>
          </cell>
          <cell r="G7996" t="str">
            <v>LC</v>
          </cell>
          <cell r="N7996" t="str">
            <v>Y</v>
          </cell>
          <cell r="W7996" t="str">
            <v>Green-backed Eremomela (7)</v>
          </cell>
          <cell r="X7996" t="str">
            <v>Eremomela pusilla and E. canescens (Sibley and Monroe 1990, 1993) have been lumped into E. pusilla following Dowsett and Forbes-Watson (1993).</v>
          </cell>
        </row>
        <row r="7997">
          <cell r="C7997" t="str">
            <v>Greencap Eremomela</v>
          </cell>
          <cell r="D7997" t="str">
            <v>Eremomela scotops</v>
          </cell>
          <cell r="E7997" t="str">
            <v>Sundevall, 1850</v>
          </cell>
          <cell r="F7997" t="str">
            <v>R</v>
          </cell>
          <cell r="G7997" t="str">
            <v>LC</v>
          </cell>
          <cell r="N7997" t="str">
            <v>Y</v>
          </cell>
          <cell r="Q7997" t="str">
            <v>Y</v>
          </cell>
          <cell r="W7997" t="str">
            <v>Green-capped Eremomela (7); Green-capped Eremomela (15)</v>
          </cell>
        </row>
        <row r="7998">
          <cell r="C7998" t="str">
            <v>Yellow-rumped Eremomela</v>
          </cell>
          <cell r="D7998" t="str">
            <v>Eremomela gregalis</v>
          </cell>
          <cell r="E7998" t="str">
            <v>(Smith, 1829)</v>
          </cell>
          <cell r="F7998" t="str">
            <v>R</v>
          </cell>
          <cell r="G7998" t="str">
            <v>LC</v>
          </cell>
          <cell r="N7998" t="str">
            <v>Y</v>
          </cell>
          <cell r="Q7998" t="str">
            <v>Y</v>
          </cell>
          <cell r="W7998" t="str">
            <v>Karoo Eremomela (7); Karoo Eremomela (15)</v>
          </cell>
        </row>
        <row r="7999">
          <cell r="C7999" t="str">
            <v>Rufous-crowned Eremomela</v>
          </cell>
          <cell r="D7999" t="str">
            <v>Eremomela badiceps</v>
          </cell>
          <cell r="E7999" t="str">
            <v>(Fraser, 1843)</v>
          </cell>
          <cell r="F7999" t="str">
            <v>R</v>
          </cell>
          <cell r="G7999" t="str">
            <v>LC</v>
          </cell>
          <cell r="N7999" t="str">
            <v>Y</v>
          </cell>
          <cell r="Q7999" t="str">
            <v>Y</v>
          </cell>
        </row>
        <row r="8000">
          <cell r="C8000" t="str">
            <v>Turner's Eremomela</v>
          </cell>
          <cell r="D8000" t="str">
            <v>Eremomela turneri</v>
          </cell>
          <cell r="E8000" t="str">
            <v>van Someren, 1920</v>
          </cell>
          <cell r="F8000" t="str">
            <v>R</v>
          </cell>
          <cell r="G8000" t="str">
            <v>EN</v>
          </cell>
          <cell r="N8000" t="str">
            <v>Y</v>
          </cell>
          <cell r="Q8000" t="str">
            <v>Y</v>
          </cell>
        </row>
        <row r="8001">
          <cell r="C8001" t="str">
            <v>Black-necked Eremomela</v>
          </cell>
          <cell r="D8001" t="str">
            <v>Eremomela atricollis</v>
          </cell>
          <cell r="E8001" t="str">
            <v>Barboza du Bocage, 1894</v>
          </cell>
          <cell r="F8001" t="str">
            <v>R</v>
          </cell>
          <cell r="G8001" t="str">
            <v>LC</v>
          </cell>
          <cell r="N8001" t="str">
            <v>Y</v>
          </cell>
          <cell r="Q8001" t="str">
            <v>Y</v>
          </cell>
          <cell r="W8001" t="str">
            <v>Black-collared Eremomela (7)</v>
          </cell>
        </row>
        <row r="8002">
          <cell r="C8002" t="str">
            <v>Burnt-neck Eremomela</v>
          </cell>
          <cell r="D8002" t="str">
            <v>Eremomela usticollis</v>
          </cell>
          <cell r="E8002" t="str">
            <v>Sundevall, 1850</v>
          </cell>
          <cell r="F8002" t="str">
            <v>R</v>
          </cell>
          <cell r="G8002" t="str">
            <v>LC</v>
          </cell>
          <cell r="N8002" t="str">
            <v>Y</v>
          </cell>
          <cell r="Q8002" t="str">
            <v>Y</v>
          </cell>
          <cell r="W8002" t="str">
            <v>Burnt-necked Eremomela (7)</v>
          </cell>
        </row>
        <row r="8003">
          <cell r="C8003" t="str">
            <v>Green Crombec</v>
          </cell>
          <cell r="D8003" t="str">
            <v>Sylvietta virens</v>
          </cell>
          <cell r="E8003" t="str">
            <v>Cassin, 1859</v>
          </cell>
          <cell r="F8003" t="str">
            <v>R</v>
          </cell>
          <cell r="G8003" t="str">
            <v>LC</v>
          </cell>
          <cell r="N8003" t="str">
            <v>Y</v>
          </cell>
          <cell r="Q8003" t="str">
            <v>Y</v>
          </cell>
        </row>
        <row r="8004">
          <cell r="C8004" t="str">
            <v>Lemon-bellied Crombec</v>
          </cell>
          <cell r="D8004" t="str">
            <v>Sylvietta denti</v>
          </cell>
          <cell r="E8004" t="str">
            <v>(Ogilvie-Grant, 1906)</v>
          </cell>
          <cell r="F8004" t="str">
            <v>R</v>
          </cell>
          <cell r="G8004" t="str">
            <v>LC</v>
          </cell>
          <cell r="N8004" t="str">
            <v>Y</v>
          </cell>
          <cell r="Q8004" t="str">
            <v>Y</v>
          </cell>
        </row>
        <row r="8005">
          <cell r="D8005" t="str">
            <v>Sylvietta chapini</v>
          </cell>
          <cell r="E8005" t="str">
            <v>Schouteden, 1947</v>
          </cell>
          <cell r="F8005" t="str">
            <v>NR</v>
          </cell>
          <cell r="G8005" t="str">
            <v>NR</v>
          </cell>
          <cell r="Q8005" t="str">
            <v>Y</v>
          </cell>
          <cell r="X8005" t="str">
            <v>Sylvietta leucophrys and S. chapini (Sibley and Monroe 1990, 1993) have been lumped into S. leucophrys following Dowsett and Forbes-Watson (1993) and Fishpool and Collar (2006).</v>
          </cell>
        </row>
        <row r="8006">
          <cell r="D8006" t="str">
            <v>Sylvietta leucophrys</v>
          </cell>
          <cell r="E8006" t="str">
            <v>(Sharpe, 1891)</v>
          </cell>
          <cell r="F8006" t="str">
            <v>NR</v>
          </cell>
          <cell r="G8006" t="str">
            <v>NR</v>
          </cell>
          <cell r="Q8006" t="str">
            <v>Y</v>
          </cell>
          <cell r="X8006" t="str">
            <v>Sylvietta leucophrys and S. chapini (Sibley and Monroe 1990, 1993) have been lumped into S. leucophrys following Dowsett and Forbes-Watson (1993) and Fishpool and Collar (2006).</v>
          </cell>
        </row>
        <row r="8007">
          <cell r="C8007" t="str">
            <v>White-browed Crombec</v>
          </cell>
          <cell r="D8007" t="str">
            <v>Sylvietta leucophrys</v>
          </cell>
          <cell r="E8007" t="str">
            <v>(Sharpe, 1891)</v>
          </cell>
          <cell r="F8007" t="str">
            <v>R</v>
          </cell>
          <cell r="G8007" t="str">
            <v>LC</v>
          </cell>
          <cell r="N8007" t="str">
            <v>Y</v>
          </cell>
          <cell r="X8007" t="str">
            <v>Sylvietta leucophrys and S. chapini (Sibley and Monroe 1990, 1993) have been lumped into S. leucophrys following Dowsett and Forbes-Watson (1993) and Fishpool and Collar (2006).</v>
          </cell>
        </row>
        <row r="8008">
          <cell r="C8008" t="str">
            <v>Northern Crombec</v>
          </cell>
          <cell r="D8008" t="str">
            <v>Sylvietta brachyura</v>
          </cell>
          <cell r="E8008" t="str">
            <v>Lafresnaye, 1839</v>
          </cell>
          <cell r="F8008" t="str">
            <v>R</v>
          </cell>
          <cell r="G8008" t="str">
            <v>LC</v>
          </cell>
          <cell r="N8008" t="str">
            <v>Y</v>
          </cell>
          <cell r="Q8008" t="str">
            <v>Y</v>
          </cell>
        </row>
        <row r="8009">
          <cell r="C8009" t="str">
            <v>Short-billed Crombec</v>
          </cell>
          <cell r="D8009" t="str">
            <v>Sylvietta philippae</v>
          </cell>
          <cell r="E8009" t="str">
            <v>Williams, 1955</v>
          </cell>
          <cell r="F8009" t="str">
            <v>R</v>
          </cell>
          <cell r="G8009" t="str">
            <v>DD</v>
          </cell>
          <cell r="N8009" t="str">
            <v>Y</v>
          </cell>
          <cell r="Q8009" t="str">
            <v>Y</v>
          </cell>
          <cell r="W8009" t="str">
            <v>Somali Short-billed Crombec (7); Philippa's Crombec (15)</v>
          </cell>
        </row>
        <row r="8010">
          <cell r="C8010" t="str">
            <v>Red-capped Crombec</v>
          </cell>
          <cell r="D8010" t="str">
            <v>Sylvietta ruficapilla</v>
          </cell>
          <cell r="E8010" t="str">
            <v>Barboza du Bocage, 1877</v>
          </cell>
          <cell r="F8010" t="str">
            <v>R</v>
          </cell>
          <cell r="G8010" t="str">
            <v>LC</v>
          </cell>
          <cell r="N8010" t="str">
            <v>Y</v>
          </cell>
          <cell r="Q8010" t="str">
            <v>Y</v>
          </cell>
        </row>
        <row r="8011">
          <cell r="C8011" t="str">
            <v>Red-faced Crombec</v>
          </cell>
          <cell r="D8011" t="str">
            <v>Sylvietta whytii</v>
          </cell>
          <cell r="E8011" t="str">
            <v>(Shelley, 1894)</v>
          </cell>
          <cell r="F8011" t="str">
            <v>R</v>
          </cell>
          <cell r="G8011" t="str">
            <v>LC</v>
          </cell>
          <cell r="N8011" t="str">
            <v>Y</v>
          </cell>
          <cell r="Q8011" t="str">
            <v>Y</v>
          </cell>
        </row>
        <row r="8012">
          <cell r="C8012" t="str">
            <v>Somali Crombec</v>
          </cell>
          <cell r="D8012" t="str">
            <v>Sylvietta isabellina</v>
          </cell>
          <cell r="E8012" t="str">
            <v>(Elliot, 1897)</v>
          </cell>
          <cell r="F8012" t="str">
            <v>R</v>
          </cell>
          <cell r="G8012" t="str">
            <v>LC</v>
          </cell>
          <cell r="N8012" t="str">
            <v>Y</v>
          </cell>
          <cell r="Q8012" t="str">
            <v>Y</v>
          </cell>
          <cell r="W8012" t="str">
            <v>Somali Long-billed Crombec (7)</v>
          </cell>
        </row>
        <row r="8013">
          <cell r="C8013" t="str">
            <v>Cape Crombec</v>
          </cell>
          <cell r="D8013" t="str">
            <v>Sylvietta rufescens</v>
          </cell>
          <cell r="E8013" t="str">
            <v>(Vieillot, 1817)</v>
          </cell>
          <cell r="F8013" t="str">
            <v>R</v>
          </cell>
          <cell r="G8013" t="str">
            <v>LC</v>
          </cell>
          <cell r="N8013" t="str">
            <v>Y</v>
          </cell>
          <cell r="Q8013" t="str">
            <v>Y</v>
          </cell>
          <cell r="W8013" t="str">
            <v>Long-billed Crombec (7); Long-billed Crombec (15)</v>
          </cell>
        </row>
        <row r="8014">
          <cell r="C8014" t="str">
            <v>Yemen Warbler</v>
          </cell>
          <cell r="D8014" t="str">
            <v>Sylvia buryi</v>
          </cell>
          <cell r="E8014" t="str">
            <v>(Ogilvie-Grant, 1913)</v>
          </cell>
          <cell r="F8014" t="str">
            <v>R</v>
          </cell>
          <cell r="G8014" t="str">
            <v>VU</v>
          </cell>
          <cell r="N8014" t="str">
            <v>Y</v>
          </cell>
          <cell r="Q8014" t="str">
            <v>Y</v>
          </cell>
          <cell r="W8014" t="str">
            <v>Arabian Tit-Warbler (7)</v>
          </cell>
        </row>
        <row r="8015">
          <cell r="C8015" t="str">
            <v>Brown Warbler</v>
          </cell>
          <cell r="D8015" t="str">
            <v>Sylvia lugens</v>
          </cell>
          <cell r="E8015" t="str">
            <v>Rüppell, 1840</v>
          </cell>
          <cell r="F8015" t="str">
            <v>R</v>
          </cell>
          <cell r="G8015" t="str">
            <v>LC</v>
          </cell>
          <cell r="N8015" t="str">
            <v>Y</v>
          </cell>
          <cell r="Q8015" t="str">
            <v>Y</v>
          </cell>
          <cell r="W8015" t="str">
            <v>Brown Parisoma (7)</v>
          </cell>
        </row>
        <row r="8016">
          <cell r="C8016" t="str">
            <v>Banded Warbler</v>
          </cell>
          <cell r="D8016" t="str">
            <v>Sylvia boehmi</v>
          </cell>
          <cell r="E8016" t="str">
            <v>(Reichenow, 1882)</v>
          </cell>
          <cell r="F8016" t="str">
            <v>R</v>
          </cell>
          <cell r="G8016" t="str">
            <v>LC</v>
          </cell>
          <cell r="N8016" t="str">
            <v>Y</v>
          </cell>
          <cell r="Q8016" t="str">
            <v>Y</v>
          </cell>
          <cell r="W8016" t="str">
            <v>Banded Parisoma (7)</v>
          </cell>
        </row>
        <row r="8017">
          <cell r="C8017" t="str">
            <v>Layard's Warbler</v>
          </cell>
          <cell r="D8017" t="str">
            <v>Sylvia layardi</v>
          </cell>
          <cell r="E8017" t="str">
            <v>(Hartlaub, 1862)</v>
          </cell>
          <cell r="F8017" t="str">
            <v>R</v>
          </cell>
          <cell r="G8017" t="str">
            <v>LC</v>
          </cell>
          <cell r="N8017" t="str">
            <v>Y</v>
          </cell>
          <cell r="Q8017" t="str">
            <v>Y</v>
          </cell>
          <cell r="W8017" t="str">
            <v>Layard's Tit-babbler (7)</v>
          </cell>
        </row>
        <row r="8018">
          <cell r="C8018" t="str">
            <v>Rufous-vented Warbler</v>
          </cell>
          <cell r="D8018" t="str">
            <v>Sylvia subcaerulea</v>
          </cell>
          <cell r="E8018" t="str">
            <v>Vieillot, 1817</v>
          </cell>
          <cell r="F8018" t="str">
            <v>R</v>
          </cell>
          <cell r="G8018" t="str">
            <v>LC</v>
          </cell>
          <cell r="N8018" t="str">
            <v>Y</v>
          </cell>
          <cell r="Q8018" t="str">
            <v>Y</v>
          </cell>
          <cell r="V8018" t="str">
            <v>Sylvia subcaeruleum (10)</v>
          </cell>
          <cell r="W8018" t="str">
            <v>Tit-babbler (7)</v>
          </cell>
        </row>
        <row r="8019">
          <cell r="C8019" t="str">
            <v>Blackcap</v>
          </cell>
          <cell r="D8019" t="str">
            <v>Sylvia atricapilla</v>
          </cell>
          <cell r="E8019" t="str">
            <v>(Linnaeus, 1758)</v>
          </cell>
          <cell r="F8019" t="str">
            <v>R</v>
          </cell>
          <cell r="G8019" t="str">
            <v>LC</v>
          </cell>
          <cell r="H8019" t="str">
            <v>Y</v>
          </cell>
          <cell r="M8019" t="str">
            <v>Y</v>
          </cell>
          <cell r="N8019" t="str">
            <v>Y</v>
          </cell>
          <cell r="Q8019" t="str">
            <v>Y</v>
          </cell>
          <cell r="W8019" t="str">
            <v>Eurasian Blackcap (15)</v>
          </cell>
        </row>
        <row r="8020">
          <cell r="C8020" t="str">
            <v>Garden Warbler</v>
          </cell>
          <cell r="D8020" t="str">
            <v>Sylvia borin</v>
          </cell>
          <cell r="E8020" t="str">
            <v>(Boddaert, 1783)</v>
          </cell>
          <cell r="F8020" t="str">
            <v>R</v>
          </cell>
          <cell r="G8020" t="str">
            <v>LC</v>
          </cell>
          <cell r="H8020" t="str">
            <v>Y</v>
          </cell>
          <cell r="M8020" t="str">
            <v>Y</v>
          </cell>
          <cell r="N8020" t="str">
            <v>Y</v>
          </cell>
          <cell r="Q8020" t="str">
            <v>Y</v>
          </cell>
        </row>
        <row r="8021">
          <cell r="C8021" t="str">
            <v>Common Whitethroat</v>
          </cell>
          <cell r="D8021" t="str">
            <v>Sylvia communis</v>
          </cell>
          <cell r="E8021" t="str">
            <v>Latham, 1787</v>
          </cell>
          <cell r="F8021" t="str">
            <v>R</v>
          </cell>
          <cell r="G8021" t="str">
            <v>LC</v>
          </cell>
          <cell r="H8021" t="str">
            <v>Y</v>
          </cell>
          <cell r="M8021" t="str">
            <v>Y</v>
          </cell>
          <cell r="N8021" t="str">
            <v>Y</v>
          </cell>
          <cell r="Q8021" t="str">
            <v>Y</v>
          </cell>
          <cell r="W8021" t="str">
            <v>Whitethroat (6)</v>
          </cell>
        </row>
        <row r="8022">
          <cell r="C8022" t="str">
            <v>Lesser Whitethroat</v>
          </cell>
          <cell r="D8022" t="str">
            <v>Sylvia curruca</v>
          </cell>
          <cell r="E8022" t="str">
            <v>(Linnaeus, 1758)</v>
          </cell>
          <cell r="F8022" t="str">
            <v>R</v>
          </cell>
          <cell r="G8022" t="str">
            <v>LC</v>
          </cell>
          <cell r="I8022" t="str">
            <v>Y</v>
          </cell>
          <cell r="N8022" t="str">
            <v>Y</v>
          </cell>
          <cell r="Q8022" t="str">
            <v>Y</v>
          </cell>
          <cell r="X8022" t="str">
            <v>Sylvia curruca, S. althaea and S. minula (Sibley and Monroe 1990, 1993), cross-regional species, are retained as separate species contra AERC TAC (2003) who include althaea and minula as subspecies of S. curruca.</v>
          </cell>
        </row>
        <row r="8023">
          <cell r="D8023" t="str">
            <v>Sylvia curruca</v>
          </cell>
          <cell r="E8023" t="str">
            <v>(Linnaeus, 1758)</v>
          </cell>
          <cell r="F8023" t="str">
            <v>NR</v>
          </cell>
          <cell r="G8023" t="str">
            <v>NR</v>
          </cell>
          <cell r="H8023" t="str">
            <v>Y</v>
          </cell>
          <cell r="M8023" t="str">
            <v>Y</v>
          </cell>
          <cell r="X8023" t="str">
            <v>Sylvia curruca, S. althaea and S. minula (Sibley and Monroe 1990, 1993), cross-regional species, are retained as separate species contra AERC TAC (2003) who include althaea and minula as subspecies of S. curruca.</v>
          </cell>
        </row>
        <row r="8024">
          <cell r="C8024" t="str">
            <v>Small Whitethroat</v>
          </cell>
          <cell r="D8024" t="str">
            <v>Sylvia minula</v>
          </cell>
          <cell r="E8024" t="str">
            <v>Hume, 1873</v>
          </cell>
          <cell r="F8024" t="str">
            <v>R</v>
          </cell>
          <cell r="G8024" t="str">
            <v>LC</v>
          </cell>
          <cell r="Q8024" t="str">
            <v>Y</v>
          </cell>
          <cell r="W8024" t="str">
            <v>Desert Whitethroat (15)</v>
          </cell>
          <cell r="X8024" t="str">
            <v>Sylvia curruca, S. althaea and S. minula (Sibley and Monroe 1990, 1993), cross-regional species, are retained as separate species contra AERC TAC (2003) who include althaea and minula as subspecies of S. curruca.</v>
          </cell>
        </row>
        <row r="8025">
          <cell r="C8025" t="str">
            <v>Hume's Whitethroat</v>
          </cell>
          <cell r="D8025" t="str">
            <v>Sylvia althaea</v>
          </cell>
          <cell r="E8025" t="str">
            <v>Hume, 1878</v>
          </cell>
          <cell r="F8025" t="str">
            <v>R</v>
          </cell>
          <cell r="G8025" t="str">
            <v>LC</v>
          </cell>
          <cell r="Q8025" t="str">
            <v>Y</v>
          </cell>
          <cell r="X8025" t="str">
            <v>Sylvia curruca, S. althaea and S. minula (Sibley and Monroe 1990, 1993), cross-regional species, are retained as separate species contra AERC TAC (2003) who include althaea and minula as subspecies of S. curruca.</v>
          </cell>
        </row>
        <row r="8026">
          <cell r="C8026" t="str">
            <v>Desert Warbler</v>
          </cell>
          <cell r="D8026" t="str">
            <v>Sylvia nana</v>
          </cell>
          <cell r="E8026" t="str">
            <v>(Ehrenberg, 1833)</v>
          </cell>
          <cell r="F8026" t="str">
            <v>R</v>
          </cell>
          <cell r="G8026" t="str">
            <v>LC</v>
          </cell>
          <cell r="H8026" t="str">
            <v>Y</v>
          </cell>
          <cell r="M8026" t="str">
            <v>Y</v>
          </cell>
          <cell r="N8026" t="str">
            <v>Y</v>
          </cell>
          <cell r="Q8026" t="str">
            <v>Y</v>
          </cell>
          <cell r="W8026" t="str">
            <v>Asian Desert Warbler (1); Asian Desert Warbler (15)</v>
          </cell>
        </row>
        <row r="8027">
          <cell r="C8027" t="str">
            <v>African Desert Warbler</v>
          </cell>
          <cell r="D8027" t="str">
            <v>Sylvia deserti</v>
          </cell>
          <cell r="E8027" t="str">
            <v>(Loche, 1858)</v>
          </cell>
          <cell r="F8027" t="str">
            <v>UR</v>
          </cell>
          <cell r="G8027" t="str">
            <v>UR</v>
          </cell>
          <cell r="H8027" t="str">
            <v>Y</v>
          </cell>
        </row>
        <row r="8028">
          <cell r="C8028" t="str">
            <v>Barred Warbler</v>
          </cell>
          <cell r="D8028" t="str">
            <v>Sylvia nisoria</v>
          </cell>
          <cell r="E8028" t="str">
            <v>(Bechstein, 1795)</v>
          </cell>
          <cell r="F8028" t="str">
            <v>R</v>
          </cell>
          <cell r="G8028" t="str">
            <v>LC</v>
          </cell>
          <cell r="H8028" t="str">
            <v>Y</v>
          </cell>
          <cell r="M8028" t="str">
            <v>Y</v>
          </cell>
          <cell r="N8028" t="str">
            <v>Y</v>
          </cell>
          <cell r="Q8028" t="str">
            <v>Y</v>
          </cell>
          <cell r="W8028" t="str">
            <v>European Barred Warbler (7)</v>
          </cell>
        </row>
        <row r="8029">
          <cell r="C8029" t="str">
            <v>Orphean Warbler</v>
          </cell>
          <cell r="D8029" t="str">
            <v>Sylvia hortensis</v>
          </cell>
          <cell r="E8029" t="str">
            <v>(Gmelin, 1789)</v>
          </cell>
          <cell r="F8029" t="str">
            <v>R</v>
          </cell>
          <cell r="G8029" t="str">
            <v>LC</v>
          </cell>
          <cell r="M8029" t="str">
            <v>Y</v>
          </cell>
          <cell r="N8029" t="str">
            <v>Y</v>
          </cell>
          <cell r="Q8029" t="str">
            <v>Y</v>
          </cell>
          <cell r="X8029" t="str">
            <v>Sylvia crassirostris has been split into S. crassirostris and S. hortensis on the basis of differences in coloration, biometrics and mt-DNA (Shirihai et al. 2001), to which Baerlein et al. (2006), although they did not accept the split, added moult pattern. However, the colour differences are minor, the biometric differences (as independently presented in Cramp 1992) show much overlap, the vocal differences are not particularly strong (and with no indication whether they converge where the ranges converge), the moult pattern is difficult to evaluate taxonomically, and the molecular evidence remains unpublished after at least six years. Therefore this split is not accepted until better evidence is provided.</v>
          </cell>
        </row>
        <row r="8030">
          <cell r="D8030" t="str">
            <v>Sylvia hortensis</v>
          </cell>
          <cell r="E8030" t="str">
            <v>(Gmelin, 1789)</v>
          </cell>
          <cell r="F8030" t="str">
            <v>NR</v>
          </cell>
          <cell r="G8030" t="str">
            <v>NR</v>
          </cell>
          <cell r="H8030" t="str">
            <v>Y</v>
          </cell>
          <cell r="X8030" t="str">
            <v>Sylvia crassirostris has been split into S. crassirostris and S. hortensis on the basis of differences in coloration, biometrics and mt-DNA (Shirihai et al. 2001), to which Baerlein et al. (2006), although they did not accept the split, added moult pattern. However, the colour differences are minor, the biometric differences (as independently presented in Cramp 1992) show much overlap, the vocal differences are not particularly strong (and with no indication whether they converge where the ranges converge), the moult pattern is difficult to evaluate taxonomically, and the molecular evidence remains unpublished after at least six years. Therefore this split is not accepted until better evidence is provided.</v>
          </cell>
        </row>
        <row r="8031">
          <cell r="D8031" t="str">
            <v>Sylvia crassirostris</v>
          </cell>
          <cell r="E8031" t="str">
            <v>Cretzschmar,1827</v>
          </cell>
          <cell r="F8031" t="str">
            <v>NR</v>
          </cell>
          <cell r="G8031" t="str">
            <v>NR</v>
          </cell>
          <cell r="H8031" t="str">
            <v>Y</v>
          </cell>
          <cell r="X8031" t="str">
            <v>Sylvia crassirostris has been split into S. crassirostris and S. hortensis on the basis of differences in coloration, biometrics and mt-DNA (Shirihai et al. 2001), to which Baerlein et al. (2006), although they did not accept the split, added moult pattern. However, the colour differences are minor, the biometric differences (as independently presented in Cramp 1992) show much overlap, the vocal differences are not particularly strong (and with no indication whether they converge where the ranges converge), the moult pattern is difficult to evaluate taxonomically, and the molecular evidence remains unpublished after at least six years. Therefore this split is not accepted until better evidence is provided.</v>
          </cell>
        </row>
        <row r="8032">
          <cell r="C8032" t="str">
            <v>Arabian Warbler</v>
          </cell>
          <cell r="D8032" t="str">
            <v>Sylvia leucomelaena</v>
          </cell>
          <cell r="E8032" t="str">
            <v>(Ehrenberg, 1833)</v>
          </cell>
          <cell r="F8032" t="str">
            <v>R</v>
          </cell>
          <cell r="G8032" t="str">
            <v>LC</v>
          </cell>
          <cell r="H8032" t="str">
            <v>Y</v>
          </cell>
          <cell r="M8032" t="str">
            <v>Y</v>
          </cell>
          <cell r="N8032" t="str">
            <v>Y</v>
          </cell>
          <cell r="Q8032" t="str">
            <v>Y</v>
          </cell>
          <cell r="W8032" t="str">
            <v>Red Sea Warbler (7); Red Sea Warbler (10)</v>
          </cell>
        </row>
        <row r="8033">
          <cell r="C8033" t="str">
            <v>Rueppell's Warbler</v>
          </cell>
          <cell r="D8033" t="str">
            <v>Sylvia rueppelli</v>
          </cell>
          <cell r="E8033" t="str">
            <v>Temminck, 1823</v>
          </cell>
          <cell r="F8033" t="str">
            <v>R</v>
          </cell>
          <cell r="G8033" t="str">
            <v>LC</v>
          </cell>
          <cell r="H8033" t="str">
            <v>Y</v>
          </cell>
          <cell r="M8033" t="str">
            <v>Y</v>
          </cell>
          <cell r="N8033" t="str">
            <v>Y</v>
          </cell>
          <cell r="Q8033" t="str">
            <v>Y</v>
          </cell>
          <cell r="W8033" t="str">
            <v>Rüppell's Warbler (1); Rüppell's Warbler (6); Rüppell's Warbler (7); Rüppell's Warbler (14); Rüppell's Warbler (15)</v>
          </cell>
        </row>
        <row r="8034">
          <cell r="C8034" t="str">
            <v>Sardinian Warbler</v>
          </cell>
          <cell r="D8034" t="str">
            <v>Sylvia melanocephala</v>
          </cell>
          <cell r="E8034" t="str">
            <v>(Gmelin, 1789)</v>
          </cell>
          <cell r="F8034" t="str">
            <v>R</v>
          </cell>
          <cell r="G8034" t="str">
            <v>LC</v>
          </cell>
          <cell r="H8034" t="str">
            <v>Y</v>
          </cell>
          <cell r="M8034" t="str">
            <v>Y</v>
          </cell>
          <cell r="N8034" t="str">
            <v>Y</v>
          </cell>
          <cell r="Q8034" t="str">
            <v>Y</v>
          </cell>
        </row>
        <row r="8035">
          <cell r="C8035" t="str">
            <v>Cyprus Warbler</v>
          </cell>
          <cell r="D8035" t="str">
            <v>Sylvia melanothorax</v>
          </cell>
          <cell r="E8035" t="str">
            <v>Tristram, 1872</v>
          </cell>
          <cell r="F8035" t="str">
            <v>R</v>
          </cell>
          <cell r="G8035" t="str">
            <v>LC</v>
          </cell>
          <cell r="H8035" t="str">
            <v>Y</v>
          </cell>
          <cell r="M8035" t="str">
            <v>Y</v>
          </cell>
          <cell r="N8035" t="str">
            <v>Y</v>
          </cell>
          <cell r="Q8035" t="str">
            <v>Y</v>
          </cell>
        </row>
        <row r="8036">
          <cell r="C8036" t="str">
            <v>Subalpine Warbler</v>
          </cell>
          <cell r="D8036" t="str">
            <v>Sylvia cantillans</v>
          </cell>
          <cell r="E8036" t="str">
            <v>(Pallas, 1764)</v>
          </cell>
          <cell r="F8036" t="str">
            <v>R</v>
          </cell>
          <cell r="G8036" t="str">
            <v>LC</v>
          </cell>
          <cell r="H8036" t="str">
            <v>Y</v>
          </cell>
          <cell r="M8036" t="str">
            <v>Y</v>
          </cell>
          <cell r="N8036" t="str">
            <v>Y</v>
          </cell>
          <cell r="Q8036" t="str">
            <v>Y</v>
          </cell>
        </row>
        <row r="8037">
          <cell r="C8037" t="str">
            <v>Moltoni's Warbler</v>
          </cell>
          <cell r="D8037" t="str">
            <v>Sylvia moltonii</v>
          </cell>
          <cell r="E8037" t="str">
            <v>Orlando, 1937</v>
          </cell>
          <cell r="F8037" t="str">
            <v>UR</v>
          </cell>
          <cell r="G8037" t="str">
            <v>UR</v>
          </cell>
          <cell r="T8037" t="str">
            <v>Y</v>
          </cell>
          <cell r="U8037" t="str">
            <v>Brambilla et al. (2008a); Brambilla et al. (2008b); Brambilla et al. (2009)</v>
          </cell>
        </row>
        <row r="8038">
          <cell r="C8038" t="str">
            <v>Menetries's Warbler</v>
          </cell>
          <cell r="D8038" t="str">
            <v>Sylvia mystacea</v>
          </cell>
          <cell r="E8038" t="str">
            <v>Ménétries, 1832</v>
          </cell>
          <cell r="F8038" t="str">
            <v>R</v>
          </cell>
          <cell r="G8038" t="str">
            <v>LC</v>
          </cell>
          <cell r="H8038" t="str">
            <v>Y</v>
          </cell>
          <cell r="M8038" t="str">
            <v>Y</v>
          </cell>
          <cell r="N8038" t="str">
            <v>Y</v>
          </cell>
          <cell r="Q8038" t="str">
            <v>Y</v>
          </cell>
          <cell r="W8038" t="str">
            <v>Ménétries's Warbler (1); Ménétries's Warbler (7); Ménétries's Warbler (14)</v>
          </cell>
        </row>
        <row r="8039">
          <cell r="C8039" t="str">
            <v>Spectacled Warbler</v>
          </cell>
          <cell r="D8039" t="str">
            <v>Sylvia conspicillata</v>
          </cell>
          <cell r="E8039" t="str">
            <v>Temminck, 1820</v>
          </cell>
          <cell r="F8039" t="str">
            <v>R</v>
          </cell>
          <cell r="G8039" t="str">
            <v>LC</v>
          </cell>
          <cell r="H8039" t="str">
            <v>Y</v>
          </cell>
          <cell r="M8039" t="str">
            <v>Y</v>
          </cell>
          <cell r="N8039" t="str">
            <v>Y</v>
          </cell>
          <cell r="Q8039" t="str">
            <v>Y</v>
          </cell>
        </row>
        <row r="8040">
          <cell r="C8040" t="str">
            <v>Tristram's Warbler</v>
          </cell>
          <cell r="D8040" t="str">
            <v>Sylvia deserticola</v>
          </cell>
          <cell r="E8040" t="str">
            <v>Tristram, 1859</v>
          </cell>
          <cell r="F8040" t="str">
            <v>R</v>
          </cell>
          <cell r="G8040" t="str">
            <v>LC</v>
          </cell>
          <cell r="H8040" t="str">
            <v>Y</v>
          </cell>
          <cell r="M8040" t="str">
            <v>Y</v>
          </cell>
          <cell r="N8040" t="str">
            <v>Y</v>
          </cell>
          <cell r="Q8040" t="str">
            <v>Y</v>
          </cell>
        </row>
        <row r="8041">
          <cell r="C8041" t="str">
            <v>Dartford Warbler</v>
          </cell>
          <cell r="D8041" t="str">
            <v>Sylvia undata</v>
          </cell>
          <cell r="E8041" t="str">
            <v>(Boddaert, 1783)</v>
          </cell>
          <cell r="F8041" t="str">
            <v>R</v>
          </cell>
          <cell r="G8041" t="str">
            <v>NT</v>
          </cell>
          <cell r="H8041" t="str">
            <v>Y</v>
          </cell>
          <cell r="M8041" t="str">
            <v>Y</v>
          </cell>
          <cell r="Q8041" t="str">
            <v>Y</v>
          </cell>
        </row>
        <row r="8042">
          <cell r="C8042" t="str">
            <v>Marmora's Warbler</v>
          </cell>
          <cell r="D8042" t="str">
            <v>Sylvia sarda</v>
          </cell>
          <cell r="E8042" t="str">
            <v>Temminck, 1820</v>
          </cell>
          <cell r="F8042" t="str">
            <v>R</v>
          </cell>
          <cell r="G8042" t="str">
            <v>LC</v>
          </cell>
          <cell r="M8042" t="str">
            <v>Y</v>
          </cell>
          <cell r="Q8042" t="str">
            <v>Y</v>
          </cell>
          <cell r="X8042" t="str">
            <v>Sylvia balearica has been split from S. sarda on the basis of size, shape (structure), coloration, song, calls, migratory behaviour and mitochondrial DNA (Shirihai et al. 2001, Baerlein et al. 2006). However, the size and structural differences are negligible, the colour differences are minor, the vocal differences are not particularly strong (and not properly assessed or presented), the migratory behaviour is difficult to evaluate taxonomically, and the molecular evidence remains unpublished after at least six years. Therefore this split is not accepted until better evidence is provided.</v>
          </cell>
        </row>
        <row r="8043">
          <cell r="D8043" t="str">
            <v>Sylvia sarda</v>
          </cell>
          <cell r="E8043" t="str">
            <v>Temminck, 1820</v>
          </cell>
          <cell r="F8043" t="str">
            <v>NR</v>
          </cell>
          <cell r="G8043" t="str">
            <v>NR</v>
          </cell>
          <cell r="H8043" t="str">
            <v>Y</v>
          </cell>
          <cell r="X8043" t="str">
            <v>Sylvia balearica has been split from S. sarda on the basis of size, shape (structure), coloration, song, calls, migratory behaviour and mitochondrial DNA (Shirihai et al. 2001, Baerlein et al. 2006). However, the size and structural differences are negligible, the colour differences are minor, the vocal differences are not particularly strong (and not properly assessed or presented), the migratory behaviour is difficult to evaluate taxonomically, and the molecular evidence remains unpublished after at least six years. Therefore this split is not accepted until better evidence is provided.</v>
          </cell>
        </row>
        <row r="8044">
          <cell r="D8044" t="str">
            <v>Sylvia balearica</v>
          </cell>
          <cell r="E8044" t="str">
            <v>von Jordans, 1913</v>
          </cell>
          <cell r="F8044" t="str">
            <v>NR</v>
          </cell>
          <cell r="G8044" t="str">
            <v>NR</v>
          </cell>
          <cell r="H8044" t="str">
            <v>Y</v>
          </cell>
          <cell r="X8044" t="str">
            <v>Sylvia balearica has been split from S. sarda on the basis of size, shape (structure), coloration, song, calls, migratory behaviour and mitochondrial DNA (Shirihai et al. 2001, Baerlein et al. 2006). However, the size and structural differences are negligible, the colour differences are minor, the vocal differences are not particularly strong (and not properly assessed or presented), the migratory behaviour is difficult to evaluate taxonomically, and the molecular evidence remains unpublished after at least six years. Therefore this split is not accepted until better evidence is provided.</v>
          </cell>
        </row>
        <row r="8045">
          <cell r="C8045" t="str">
            <v>Rockrunner</v>
          </cell>
          <cell r="D8045" t="str">
            <v>Achaetops pycnopygius</v>
          </cell>
          <cell r="E8045" t="str">
            <v>(Sclater, 1852)</v>
          </cell>
          <cell r="F8045" t="str">
            <v>R</v>
          </cell>
          <cell r="G8045" t="str">
            <v>LC</v>
          </cell>
          <cell r="N8045" t="str">
            <v>Y</v>
          </cell>
          <cell r="Q8045" t="str">
            <v>Y</v>
          </cell>
          <cell r="W8045" t="str">
            <v>Damara Rock Jumper (7); Damara Rock-jumper (10)</v>
          </cell>
        </row>
        <row r="8046">
          <cell r="C8046" t="str">
            <v>Common Jery</v>
          </cell>
          <cell r="D8046" t="str">
            <v>Neomixis tenella</v>
          </cell>
          <cell r="E8046" t="str">
            <v>(Hartlaub, 1866)</v>
          </cell>
          <cell r="F8046" t="str">
            <v>R</v>
          </cell>
          <cell r="G8046" t="str">
            <v>LC</v>
          </cell>
          <cell r="N8046" t="str">
            <v>Y</v>
          </cell>
          <cell r="Q8046" t="str">
            <v>Y</v>
          </cell>
          <cell r="W8046" t="str">
            <v>Madagascar Jery (7)</v>
          </cell>
        </row>
        <row r="8047">
          <cell r="C8047" t="str">
            <v>Green Jery</v>
          </cell>
          <cell r="D8047" t="str">
            <v>Neomixis viridis</v>
          </cell>
          <cell r="E8047" t="str">
            <v>(Sharpe, 1883)</v>
          </cell>
          <cell r="F8047" t="str">
            <v>R</v>
          </cell>
          <cell r="G8047" t="str">
            <v>LC</v>
          </cell>
          <cell r="N8047" t="str">
            <v>Y</v>
          </cell>
          <cell r="Q8047" t="str">
            <v>Y</v>
          </cell>
        </row>
        <row r="8048">
          <cell r="C8048" t="str">
            <v>Stripe-throated Jery</v>
          </cell>
          <cell r="D8048" t="str">
            <v>Neomixis striatigula</v>
          </cell>
          <cell r="E8048" t="str">
            <v>Sharpe, 1881</v>
          </cell>
          <cell r="F8048" t="str">
            <v>R</v>
          </cell>
          <cell r="G8048" t="str">
            <v>LC</v>
          </cell>
          <cell r="N8048" t="str">
            <v>Y</v>
          </cell>
          <cell r="Q8048" t="str">
            <v>Y</v>
          </cell>
        </row>
        <row r="8049">
          <cell r="C8049" t="str">
            <v>Wedge-tailed Jery</v>
          </cell>
          <cell r="D8049" t="str">
            <v>Neomixis flavoviridis</v>
          </cell>
          <cell r="E8049" t="str">
            <v>Hartert, 1924</v>
          </cell>
          <cell r="F8049" t="str">
            <v>R</v>
          </cell>
          <cell r="G8049" t="str">
            <v>NT</v>
          </cell>
          <cell r="N8049" t="str">
            <v>Y</v>
          </cell>
          <cell r="Q8049" t="str">
            <v>Y</v>
          </cell>
        </row>
        <row r="8050">
          <cell r="C8050" t="str">
            <v>Bagobo Babbler</v>
          </cell>
          <cell r="D8050" t="str">
            <v>Leonardina woodi</v>
          </cell>
          <cell r="E8050" t="str">
            <v>(Mearns, 1905)</v>
          </cell>
          <cell r="F8050" t="str">
            <v>R</v>
          </cell>
          <cell r="G8050" t="str">
            <v>LC</v>
          </cell>
          <cell r="Q8050" t="str">
            <v>Y</v>
          </cell>
          <cell r="V8050" t="str">
            <v>Trichastoma woodi (10)</v>
          </cell>
          <cell r="X8050" t="str">
            <v>Use of the genus Leonardina follows Dickinson et al. (1991) and Dickinson (2003).</v>
          </cell>
        </row>
        <row r="8051">
          <cell r="D8051" t="str">
            <v>Robsonius rabori</v>
          </cell>
          <cell r="E8051" t="str">
            <v>(Rand, 1960)</v>
          </cell>
          <cell r="F8051" t="str">
            <v>NR</v>
          </cell>
          <cell r="G8051" t="str">
            <v>NR</v>
          </cell>
          <cell r="Q8051" t="str">
            <v>Y</v>
          </cell>
          <cell r="V8051" t="str">
            <v>Napothera rabori (10)</v>
          </cell>
          <cell r="X8051" t="str">
            <v>Napothera rabori (Sibley and Monroe 1990, 1993) has been moved into the new genus Robsonius and split into R. rabori and R. sorsogonensis following Collar (2006).</v>
          </cell>
        </row>
        <row r="8052">
          <cell r="C8052" t="str">
            <v>Rusty-faced Babbler</v>
          </cell>
          <cell r="D8052" t="str">
            <v>Robsonius rabori</v>
          </cell>
          <cell r="E8052" t="str">
            <v>(Rand, 1960)</v>
          </cell>
          <cell r="F8052" t="str">
            <v>R</v>
          </cell>
          <cell r="G8052" t="str">
            <v>VU</v>
          </cell>
          <cell r="T8052" t="str">
            <v>Y</v>
          </cell>
          <cell r="U8052" t="str">
            <v>Collar (2006)</v>
          </cell>
          <cell r="X8052" t="str">
            <v>Napothera rabori (Sibley and Monroe 1990, 1993) has been moved into the new genus Robsonius and split into R. rabori and R. sorsogonensis following Collar (2006).</v>
          </cell>
        </row>
        <row r="8053">
          <cell r="C8053" t="str">
            <v>Grey-banded Babbler</v>
          </cell>
          <cell r="D8053" t="str">
            <v>Robsonius sorsogonensis</v>
          </cell>
          <cell r="E8053" t="str">
            <v>(Rand &amp; Rabor, 1967)</v>
          </cell>
          <cell r="F8053" t="str">
            <v>R</v>
          </cell>
          <cell r="G8053" t="str">
            <v>VU</v>
          </cell>
          <cell r="T8053" t="str">
            <v>Y</v>
          </cell>
          <cell r="U8053" t="str">
            <v>Collar (2006)</v>
          </cell>
          <cell r="X8053" t="str">
            <v>Napothera rabori (Sibley and Monroe 1990, 1993) has been moved into the new genus Robsonius and split into R. rabori and R. sorsogonensis following Collar (2006).</v>
          </cell>
        </row>
        <row r="8054">
          <cell r="D8054" t="str">
            <v>Pellorneum tickelli</v>
          </cell>
          <cell r="E8054" t="str">
            <v>Blyth, 1859</v>
          </cell>
          <cell r="F8054" t="str">
            <v>NR</v>
          </cell>
          <cell r="G8054" t="str">
            <v>NR</v>
          </cell>
          <cell r="Q8054" t="str">
            <v>Y</v>
          </cell>
          <cell r="X8054" t="str">
            <v xml:space="preserve">Pellorneum tickelli (Sibley and Monroe 1990, 1993) has been split into tickelli and buettikoferi and both placed in the genus Trichastoma following Wells et al. (2001). </v>
          </cell>
        </row>
        <row r="8055">
          <cell r="C8055" t="str">
            <v>Spot-throated Babbler</v>
          </cell>
          <cell r="D8055" t="str">
            <v>Pellorneum albiventre</v>
          </cell>
          <cell r="E8055" t="str">
            <v>(Godwin-Austen, 1877)</v>
          </cell>
          <cell r="F8055" t="str">
            <v>R</v>
          </cell>
          <cell r="G8055" t="str">
            <v>LC</v>
          </cell>
          <cell r="Q8055" t="str">
            <v>Y</v>
          </cell>
        </row>
        <row r="8056">
          <cell r="C8056" t="str">
            <v>Marsh Babbler</v>
          </cell>
          <cell r="D8056" t="str">
            <v>Pellorneum palustre</v>
          </cell>
          <cell r="E8056" t="str">
            <v>Gould, 1872</v>
          </cell>
          <cell r="F8056" t="str">
            <v>R</v>
          </cell>
          <cell r="G8056" t="str">
            <v>VU</v>
          </cell>
          <cell r="Q8056" t="str">
            <v>Y</v>
          </cell>
        </row>
        <row r="8057">
          <cell r="C8057" t="str">
            <v>Puff-throated Babbler</v>
          </cell>
          <cell r="D8057" t="str">
            <v>Pellorneum ruficeps</v>
          </cell>
          <cell r="E8057" t="str">
            <v>Swainson, 1832</v>
          </cell>
          <cell r="F8057" t="str">
            <v>R</v>
          </cell>
          <cell r="G8057" t="str">
            <v>LC</v>
          </cell>
          <cell r="Q8057" t="str">
            <v>Y</v>
          </cell>
        </row>
        <row r="8058">
          <cell r="C8058" t="str">
            <v>Brown-capped Babbler</v>
          </cell>
          <cell r="D8058" t="str">
            <v>Pellorneum fuscocapillus</v>
          </cell>
          <cell r="E8058" t="str">
            <v>(Blyth, 1849)</v>
          </cell>
          <cell r="F8058" t="str">
            <v>R</v>
          </cell>
          <cell r="G8058" t="str">
            <v>LC</v>
          </cell>
          <cell r="Q8058" t="str">
            <v>Y</v>
          </cell>
          <cell r="V8058" t="str">
            <v>Pellorneum fuscocapillum (10)</v>
          </cell>
          <cell r="X8058" t="str">
            <v>Gender agreement of species name follows David and Gosselin (2002a).</v>
          </cell>
        </row>
        <row r="8059">
          <cell r="C8059" t="str">
            <v>Black-capped Babbler</v>
          </cell>
          <cell r="D8059" t="str">
            <v>Pellorneum capistratum</v>
          </cell>
          <cell r="E8059" t="str">
            <v>(Temminck, 1823)</v>
          </cell>
          <cell r="F8059" t="str">
            <v>R</v>
          </cell>
          <cell r="G8059" t="str">
            <v>LC</v>
          </cell>
          <cell r="Q8059" t="str">
            <v>Y</v>
          </cell>
        </row>
        <row r="8060">
          <cell r="C8060" t="str">
            <v>White-chested Babbler</v>
          </cell>
          <cell r="D8060" t="str">
            <v>Trichastoma rostratum</v>
          </cell>
          <cell r="E8060" t="str">
            <v>Blyth, 1842</v>
          </cell>
          <cell r="F8060" t="str">
            <v>R</v>
          </cell>
          <cell r="G8060" t="str">
            <v>NT</v>
          </cell>
          <cell r="Q8060" t="str">
            <v>Y</v>
          </cell>
        </row>
        <row r="8061">
          <cell r="C8061" t="str">
            <v>Sulawesi Babbler</v>
          </cell>
          <cell r="D8061" t="str">
            <v>Trichastoma celebense</v>
          </cell>
          <cell r="E8061" t="str">
            <v>Strickland, 1849</v>
          </cell>
          <cell r="F8061" t="str">
            <v>R</v>
          </cell>
          <cell r="G8061" t="str">
            <v>LC</v>
          </cell>
          <cell r="Q8061" t="str">
            <v>Y</v>
          </cell>
        </row>
        <row r="8062">
          <cell r="C8062" t="str">
            <v>Ferruginous Babbler</v>
          </cell>
          <cell r="D8062" t="str">
            <v>Trichastoma bicolor</v>
          </cell>
          <cell r="E8062" t="str">
            <v>(Lesson, 1839)</v>
          </cell>
          <cell r="F8062" t="str">
            <v>R</v>
          </cell>
          <cell r="G8062" t="str">
            <v>LC</v>
          </cell>
          <cell r="Q8062" t="str">
            <v>Y</v>
          </cell>
        </row>
        <row r="8063">
          <cell r="C8063" t="str">
            <v>Buff-breasted babbler</v>
          </cell>
          <cell r="D8063" t="str">
            <v>Trichastoma tickelli</v>
          </cell>
          <cell r="E8063" t="str">
            <v>Blyth, 1859</v>
          </cell>
          <cell r="F8063" t="str">
            <v>R</v>
          </cell>
          <cell r="G8063" t="str">
            <v>LC</v>
          </cell>
          <cell r="T8063" t="str">
            <v>Y</v>
          </cell>
          <cell r="U8063" t="str">
            <v>Wells et al. (2001)</v>
          </cell>
          <cell r="X8063" t="str">
            <v xml:space="preserve">Pellorneum tickelli (Sibley and Monroe 1990, 1993) has been split into tickelli and buettikoferi and both placed in the genus Trichastoma following Wells et al. (2001). </v>
          </cell>
        </row>
        <row r="8064">
          <cell r="C8064" t="str">
            <v>Sumatran Babbler</v>
          </cell>
          <cell r="D8064" t="str">
            <v>Trichastoma buettikoferi</v>
          </cell>
          <cell r="E8064" t="str">
            <v>(Vorderman, 1892)</v>
          </cell>
          <cell r="F8064" t="str">
            <v>R</v>
          </cell>
          <cell r="G8064" t="str">
            <v>NT</v>
          </cell>
          <cell r="T8064" t="str">
            <v>Y</v>
          </cell>
          <cell r="U8064" t="str">
            <v>Wells et al. (2001)</v>
          </cell>
          <cell r="X8064" t="str">
            <v xml:space="preserve">Pellorneum tickelli (Sibley and Monroe 1990, 1993) has been split into tickelli and buettikoferi and both placed in the genus Trichastoma following Wells et al. (2001). </v>
          </cell>
        </row>
        <row r="8065">
          <cell r="C8065" t="str">
            <v>Temminck's Babbler</v>
          </cell>
          <cell r="D8065" t="str">
            <v>Trichastoma pyrrogenys</v>
          </cell>
          <cell r="E8065" t="str">
            <v>(Temminck, 1827)</v>
          </cell>
          <cell r="F8065" t="str">
            <v>R</v>
          </cell>
          <cell r="G8065" t="str">
            <v>LC</v>
          </cell>
          <cell r="Q8065" t="str">
            <v>Y</v>
          </cell>
          <cell r="V8065" t="str">
            <v>Pellorneum pyrrogenys (10)</v>
          </cell>
          <cell r="X8065" t="str">
            <v>This species has been placed in the genus Trichastoma following Wells et al. (2001).</v>
          </cell>
        </row>
        <row r="8066">
          <cell r="C8066" t="str">
            <v>Abbott's Babbler</v>
          </cell>
          <cell r="D8066" t="str">
            <v>Malacocincla abbotti</v>
          </cell>
          <cell r="E8066" t="str">
            <v>Blyth, 1845</v>
          </cell>
          <cell r="F8066" t="str">
            <v>R</v>
          </cell>
          <cell r="G8066" t="str">
            <v>LC</v>
          </cell>
          <cell r="Q8066" t="str">
            <v>Y</v>
          </cell>
        </row>
        <row r="8067">
          <cell r="D8067" t="str">
            <v>Malacocincla sepiarium</v>
          </cell>
          <cell r="E8067" t="str">
            <v>(Horsfield, 1821)</v>
          </cell>
          <cell r="F8067" t="str">
            <v>NR</v>
          </cell>
          <cell r="G8067" t="str">
            <v>NR</v>
          </cell>
          <cell r="Q8067" t="str">
            <v>Y</v>
          </cell>
          <cell r="X8067" t="str">
            <v>Malacocincla sepiarium and M. vanderbilti (Sibley and Monroe 1990, 1993) have been lumped into M. sepiaria following Hoogerwerf (1966). Gender agreement of Malacocincla sepiaria follows David and Gosselin (2002a).</v>
          </cell>
        </row>
        <row r="8068">
          <cell r="C8068" t="str">
            <v>Horsfield's Babbler</v>
          </cell>
          <cell r="D8068" t="str">
            <v>Malacocincla sepiaria</v>
          </cell>
          <cell r="E8068" t="str">
            <v>(Horsfield, 1821)</v>
          </cell>
          <cell r="F8068" t="str">
            <v>R</v>
          </cell>
          <cell r="G8068" t="str">
            <v>LC</v>
          </cell>
          <cell r="T8068" t="str">
            <v>Y</v>
          </cell>
          <cell r="U8068" t="str">
            <v>Hoogerwerf (1966)</v>
          </cell>
          <cell r="X8068" t="str">
            <v>Malacocincla sepiarium and M. vanderbilti (Sibley and Monroe 1990, 1993) have been lumped into M. sepiaria following Hoogerwerf (1966). Gender agreement of Malacocincla sepiaria follows David and Gosselin (2002a).</v>
          </cell>
        </row>
        <row r="8069">
          <cell r="D8069" t="str">
            <v>Malacocincla vanderbilti</v>
          </cell>
          <cell r="E8069" t="str">
            <v>Meyer de Schauensee &amp; Ripley, 1940</v>
          </cell>
          <cell r="F8069" t="str">
            <v>NR</v>
          </cell>
          <cell r="G8069" t="str">
            <v>NR</v>
          </cell>
          <cell r="Q8069" t="str">
            <v>Y</v>
          </cell>
          <cell r="X8069" t="str">
            <v>Malacocincla sepiarium and M. vanderbilti (Sibley and Monroe 1990, 1993) have been lumped into M. sepiaria following Hoogerwerf (1966). Gender agreement of Malacocincla sepiaria follows David and Gosselin (2002a).</v>
          </cell>
        </row>
        <row r="8070">
          <cell r="C8070" t="str">
            <v>Black-browed Babbler</v>
          </cell>
          <cell r="D8070" t="str">
            <v>Malacocincla perspicillata</v>
          </cell>
          <cell r="E8070" t="str">
            <v>(Bonaparte, 1850)</v>
          </cell>
          <cell r="F8070" t="str">
            <v>R</v>
          </cell>
          <cell r="G8070" t="str">
            <v>DD</v>
          </cell>
          <cell r="Q8070" t="str">
            <v>Y</v>
          </cell>
        </row>
        <row r="8071">
          <cell r="C8071" t="str">
            <v>Short-tailed Babbler</v>
          </cell>
          <cell r="D8071" t="str">
            <v>Malacocincla malaccensis</v>
          </cell>
          <cell r="E8071" t="str">
            <v>(Hartlaub, 1844)</v>
          </cell>
          <cell r="F8071" t="str">
            <v>R</v>
          </cell>
          <cell r="G8071" t="str">
            <v>NT</v>
          </cell>
          <cell r="Q8071" t="str">
            <v>Y</v>
          </cell>
        </row>
        <row r="8072">
          <cell r="C8072" t="str">
            <v>Ashy-headed Babbler</v>
          </cell>
          <cell r="D8072" t="str">
            <v>Malacocincla cinereiceps</v>
          </cell>
          <cell r="E8072" t="str">
            <v>(Tweeddale, 1878)</v>
          </cell>
          <cell r="F8072" t="str">
            <v>R</v>
          </cell>
          <cell r="G8072" t="str">
            <v>LC</v>
          </cell>
          <cell r="Q8072" t="str">
            <v>Y</v>
          </cell>
        </row>
        <row r="8073">
          <cell r="C8073" t="str">
            <v>Moustached Babbler</v>
          </cell>
          <cell r="D8073" t="str">
            <v>Malacopteron magnirostre</v>
          </cell>
          <cell r="E8073" t="str">
            <v>(Moore, 1854)</v>
          </cell>
          <cell r="F8073" t="str">
            <v>R</v>
          </cell>
          <cell r="G8073" t="str">
            <v>LC</v>
          </cell>
          <cell r="Q8073" t="str">
            <v>Y</v>
          </cell>
        </row>
        <row r="8074">
          <cell r="C8074" t="str">
            <v>Sooty-capped Babbler</v>
          </cell>
          <cell r="D8074" t="str">
            <v>Malacopteron affine</v>
          </cell>
          <cell r="E8074" t="str">
            <v>(Blyth, 1842)</v>
          </cell>
          <cell r="F8074" t="str">
            <v>R</v>
          </cell>
          <cell r="G8074" t="str">
            <v>NT</v>
          </cell>
          <cell r="Q8074" t="str">
            <v>Y</v>
          </cell>
        </row>
        <row r="8075">
          <cell r="C8075" t="str">
            <v>Scaly-crowned Babbler</v>
          </cell>
          <cell r="D8075" t="str">
            <v>Malacopteron cinereum</v>
          </cell>
          <cell r="E8075" t="str">
            <v>Eyton, 1839</v>
          </cell>
          <cell r="F8075" t="str">
            <v>R</v>
          </cell>
          <cell r="G8075" t="str">
            <v>LC</v>
          </cell>
          <cell r="Q8075" t="str">
            <v>Y</v>
          </cell>
        </row>
        <row r="8076">
          <cell r="C8076" t="str">
            <v>Rufous-crowned Babbler</v>
          </cell>
          <cell r="D8076" t="str">
            <v>Malacopteron magnum</v>
          </cell>
          <cell r="E8076" t="str">
            <v>Eyton, 1839</v>
          </cell>
          <cell r="F8076" t="str">
            <v>R</v>
          </cell>
          <cell r="G8076" t="str">
            <v>NT</v>
          </cell>
          <cell r="Q8076" t="str">
            <v>Y</v>
          </cell>
        </row>
        <row r="8077">
          <cell r="C8077" t="str">
            <v>Melodious Babbler</v>
          </cell>
          <cell r="D8077" t="str">
            <v>Malacopteron palawanense</v>
          </cell>
          <cell r="E8077" t="str">
            <v>Büttikofer, 1895</v>
          </cell>
          <cell r="F8077" t="str">
            <v>R</v>
          </cell>
          <cell r="G8077" t="str">
            <v>NT</v>
          </cell>
          <cell r="Q8077" t="str">
            <v>Y</v>
          </cell>
        </row>
        <row r="8078">
          <cell r="C8078" t="str">
            <v>Grey-breasted Babbler</v>
          </cell>
          <cell r="D8078" t="str">
            <v>Malacopteron albogulare</v>
          </cell>
          <cell r="E8078" t="str">
            <v>(Blyth, 1844)</v>
          </cell>
          <cell r="F8078" t="str">
            <v>R</v>
          </cell>
          <cell r="G8078" t="str">
            <v>NT</v>
          </cell>
          <cell r="Q8078" t="str">
            <v>Y</v>
          </cell>
        </row>
        <row r="8079">
          <cell r="C8079" t="str">
            <v>Blackcap Illadopsis</v>
          </cell>
          <cell r="D8079" t="str">
            <v>Illadopsis cleaveri</v>
          </cell>
          <cell r="E8079" t="str">
            <v>(Shelley, 1874)</v>
          </cell>
          <cell r="F8079" t="str">
            <v>R</v>
          </cell>
          <cell r="G8079" t="str">
            <v>LC</v>
          </cell>
          <cell r="N8079" t="str">
            <v>Y</v>
          </cell>
          <cell r="Q8079" t="str">
            <v>Y</v>
          </cell>
        </row>
        <row r="8080">
          <cell r="C8080" t="str">
            <v>Scaly-breasted Illadopsis</v>
          </cell>
          <cell r="D8080" t="str">
            <v>Illadopsis albipectus</v>
          </cell>
          <cell r="E8080" t="str">
            <v>(Reichenow, 1887)</v>
          </cell>
          <cell r="F8080" t="str">
            <v>R</v>
          </cell>
          <cell r="G8080" t="str">
            <v>LC</v>
          </cell>
          <cell r="N8080" t="str">
            <v>Y</v>
          </cell>
          <cell r="Q8080" t="str">
            <v>Y</v>
          </cell>
        </row>
        <row r="8081">
          <cell r="C8081" t="str">
            <v>Rufous-winged Illadopsis</v>
          </cell>
          <cell r="D8081" t="str">
            <v>Illadopsis rufescens</v>
          </cell>
          <cell r="E8081" t="str">
            <v>(Reichenow, 1878)</v>
          </cell>
          <cell r="F8081" t="str">
            <v>R</v>
          </cell>
          <cell r="G8081" t="str">
            <v>NT</v>
          </cell>
          <cell r="N8081" t="str">
            <v>Y</v>
          </cell>
          <cell r="Q8081" t="str">
            <v>Y</v>
          </cell>
        </row>
        <row r="8082">
          <cell r="C8082" t="str">
            <v>Puvel's Illadopsis</v>
          </cell>
          <cell r="D8082" t="str">
            <v>Illadopsis puveli</v>
          </cell>
          <cell r="E8082" t="str">
            <v>(Salvadori, 1901)</v>
          </cell>
          <cell r="F8082" t="str">
            <v>R</v>
          </cell>
          <cell r="G8082" t="str">
            <v>LC</v>
          </cell>
          <cell r="N8082" t="str">
            <v>Y</v>
          </cell>
          <cell r="Q8082" t="str">
            <v>Y</v>
          </cell>
        </row>
        <row r="8083">
          <cell r="C8083" t="str">
            <v>Pale-breasted Illadopsis</v>
          </cell>
          <cell r="D8083" t="str">
            <v>Illadopsis rufipennis</v>
          </cell>
          <cell r="E8083" t="str">
            <v>(Sharpe, 1872)</v>
          </cell>
          <cell r="F8083" t="str">
            <v>R</v>
          </cell>
          <cell r="G8083" t="str">
            <v>LC</v>
          </cell>
          <cell r="N8083" t="str">
            <v>Y</v>
          </cell>
          <cell r="Q8083" t="str">
            <v>Y</v>
          </cell>
        </row>
        <row r="8084">
          <cell r="C8084" t="str">
            <v>Brown Illadopsis</v>
          </cell>
          <cell r="D8084" t="str">
            <v>Illadopsis fulvescens</v>
          </cell>
          <cell r="E8084" t="str">
            <v>(Cassin, 1859)</v>
          </cell>
          <cell r="F8084" t="str">
            <v>R</v>
          </cell>
          <cell r="G8084" t="str">
            <v>LC</v>
          </cell>
          <cell r="N8084" t="str">
            <v>Y</v>
          </cell>
          <cell r="Q8084" t="str">
            <v>Y</v>
          </cell>
        </row>
        <row r="8085">
          <cell r="C8085" t="str">
            <v>Mountain Illadopsis</v>
          </cell>
          <cell r="D8085" t="str">
            <v>Illadopsis pyrrhoptera</v>
          </cell>
          <cell r="E8085" t="str">
            <v>(Reichenow &amp; Neumann, 1895)</v>
          </cell>
          <cell r="F8085" t="str">
            <v>R</v>
          </cell>
          <cell r="G8085" t="str">
            <v>LC</v>
          </cell>
          <cell r="N8085" t="str">
            <v>Y</v>
          </cell>
          <cell r="Q8085" t="str">
            <v>Y</v>
          </cell>
        </row>
        <row r="8086">
          <cell r="D8086" t="str">
            <v>Illadopsis atriceps</v>
          </cell>
          <cell r="E8086" t="str">
            <v>(Sharpe, 1902)</v>
          </cell>
          <cell r="F8086" t="str">
            <v>NR</v>
          </cell>
          <cell r="G8086" t="str">
            <v>NR</v>
          </cell>
          <cell r="Q8086" t="str">
            <v>Y</v>
          </cell>
          <cell r="X8086" t="str">
            <v>Illadopsis abyssinica and I. atriceps (Sibley and Monroe 1990, 1993) have been lumped as abyssinica and transferred to the genus Pseudoalcippe following Dowsett and Forbes-Watson (1993).</v>
          </cell>
        </row>
        <row r="8087">
          <cell r="D8087" t="str">
            <v>Illadopsis abyssinica</v>
          </cell>
          <cell r="E8087" t="str">
            <v>(Rüppell, 1840)</v>
          </cell>
          <cell r="F8087" t="str">
            <v>NR</v>
          </cell>
          <cell r="G8087" t="str">
            <v>NR</v>
          </cell>
          <cell r="Q8087" t="str">
            <v>Y</v>
          </cell>
          <cell r="X8087" t="str">
            <v>Illadopsis abyssinica and I. atriceps (Sibley and Monroe 1990, 1993) have been lumped as abyssinica and transferred to the genus Pseudoalcippe following Dowsett and Forbes-Watson (1993).</v>
          </cell>
        </row>
        <row r="8088">
          <cell r="C8088" t="str">
            <v>Grey-chested Babbler</v>
          </cell>
          <cell r="D8088" t="str">
            <v>Kakamega poliothorax</v>
          </cell>
          <cell r="E8088" t="str">
            <v>(Reichenow, 1900)</v>
          </cell>
          <cell r="F8088" t="str">
            <v>R</v>
          </cell>
          <cell r="G8088" t="str">
            <v>LC</v>
          </cell>
          <cell r="N8088" t="str">
            <v>Y</v>
          </cell>
          <cell r="Q8088" t="str">
            <v>Y</v>
          </cell>
          <cell r="W8088" t="str">
            <v>Grey-chested Illadopsis (7); Grey-chested Illadopsis (10)</v>
          </cell>
        </row>
        <row r="8089">
          <cell r="C8089" t="str">
            <v>African Hill Babbler</v>
          </cell>
          <cell r="D8089" t="str">
            <v>Pseudoalcippe abyssinica</v>
          </cell>
          <cell r="E8089" t="str">
            <v>(Rüppell, 1840)</v>
          </cell>
          <cell r="F8089" t="str">
            <v>R</v>
          </cell>
          <cell r="G8089" t="str">
            <v>LC</v>
          </cell>
          <cell r="N8089" t="str">
            <v>Y</v>
          </cell>
          <cell r="X8089" t="str">
            <v>Illadopsis abyssinica and I. atriceps (Sibley and Monroe 1990, 1993) have been lumped as abyssinica and transferred to the genus Pseudoalcippe following Dowsett and Forbes-Watson (1993).</v>
          </cell>
        </row>
        <row r="8090">
          <cell r="C8090" t="str">
            <v>Thrush Babbler</v>
          </cell>
          <cell r="D8090" t="str">
            <v>Ptyrticus turdinus</v>
          </cell>
          <cell r="E8090" t="str">
            <v>Hartlaub, 1883</v>
          </cell>
          <cell r="F8090" t="str">
            <v>R</v>
          </cell>
          <cell r="G8090" t="str">
            <v>LC</v>
          </cell>
          <cell r="N8090" t="str">
            <v>Y</v>
          </cell>
          <cell r="Q8090" t="str">
            <v>Y</v>
          </cell>
          <cell r="W8090" t="str">
            <v>Spotted Thrush-Babbler (7); Spotted Thrush-Babbler (15)</v>
          </cell>
        </row>
        <row r="8091">
          <cell r="C8091" t="str">
            <v>Large Scimitar-babbler</v>
          </cell>
          <cell r="D8091" t="str">
            <v>Pomatorhinus hypoleucos</v>
          </cell>
          <cell r="E8091" t="str">
            <v>(Blyth, 1844)</v>
          </cell>
          <cell r="F8091" t="str">
            <v>R</v>
          </cell>
          <cell r="G8091" t="str">
            <v>LC</v>
          </cell>
          <cell r="Q8091" t="str">
            <v>Y</v>
          </cell>
          <cell r="W8091" t="str">
            <v>Large Scimitar Babbler (15)</v>
          </cell>
        </row>
        <row r="8092">
          <cell r="D8092" t="str">
            <v>Pomatorhinus erythrocnemis</v>
          </cell>
          <cell r="E8092" t="str">
            <v>Gould, 1863</v>
          </cell>
          <cell r="F8092" t="str">
            <v>NR</v>
          </cell>
          <cell r="G8092" t="str">
            <v>NR</v>
          </cell>
          <cell r="Q8092" t="str">
            <v>Y</v>
          </cell>
          <cell r="X8092" t="str">
            <v>Pomatorhinus erythrocnemis (Sibley and Monroe 1990, 1993) has been split into P. erythrocnemis, P. gravivox, P. mcclellandi and P. swinhoei following Collar (2006).</v>
          </cell>
        </row>
        <row r="8093">
          <cell r="C8093" t="str">
            <v>Black-necklaced Scimitar-babbler</v>
          </cell>
          <cell r="D8093" t="str">
            <v>Pomatorhinus erythrocnemis</v>
          </cell>
          <cell r="E8093" t="str">
            <v>Gould, 1863</v>
          </cell>
          <cell r="F8093" t="str">
            <v>R</v>
          </cell>
          <cell r="G8093" t="str">
            <v>LC</v>
          </cell>
          <cell r="T8093" t="str">
            <v>Y</v>
          </cell>
          <cell r="U8093" t="str">
            <v>Collar (2006)</v>
          </cell>
          <cell r="X8093" t="str">
            <v>Pomatorhinus erythrocnemis (Sibley and Monroe 1990, 1993) has been split into P. erythrocnemis, P. gravivox, P. mcclellandi and P. swinhoei following Collar (2006).</v>
          </cell>
        </row>
        <row r="8094">
          <cell r="C8094" t="str">
            <v>Black-streaked Scimitar-babbler</v>
          </cell>
          <cell r="D8094" t="str">
            <v>Pomatorhinus gravivox</v>
          </cell>
          <cell r="E8094" t="str">
            <v>David, 1873</v>
          </cell>
          <cell r="F8094" t="str">
            <v>R</v>
          </cell>
          <cell r="G8094" t="str">
            <v>LC</v>
          </cell>
          <cell r="T8094" t="str">
            <v>Y</v>
          </cell>
          <cell r="U8094" t="str">
            <v>Collar (2006)</v>
          </cell>
          <cell r="X8094" t="str">
            <v>Pomatorhinus erythrocnemis (Sibley and Monroe 1990, 1993) has been split into P. erythrocnemis, P. gravivox, P. mcclellandi and P. swinhoei following Collar (2006).</v>
          </cell>
        </row>
        <row r="8095">
          <cell r="C8095" t="str">
            <v>Spot-breasted Scimitar-babbler</v>
          </cell>
          <cell r="D8095" t="str">
            <v>Pomatorhinus mcclellandi</v>
          </cell>
          <cell r="E8095" t="str">
            <v>Godwin-Austin, 1870</v>
          </cell>
          <cell r="F8095" t="str">
            <v>R</v>
          </cell>
          <cell r="G8095" t="str">
            <v>LC</v>
          </cell>
          <cell r="T8095" t="str">
            <v>Y</v>
          </cell>
          <cell r="U8095" t="str">
            <v>Collar (2006)</v>
          </cell>
          <cell r="X8095" t="str">
            <v>Pomatorhinus erythrocnemis (Sibley and Monroe 1990, 1993) has been split into P. erythrocnemis, P. gravivox, P. mcclellandi and P. swinhoei following Collar (2006).</v>
          </cell>
        </row>
        <row r="8096">
          <cell r="C8096" t="str">
            <v>Grey-sided Scimitar-babbler</v>
          </cell>
          <cell r="D8096" t="str">
            <v>Pomatorhinus swinhoei</v>
          </cell>
          <cell r="E8096" t="str">
            <v>David, 1874</v>
          </cell>
          <cell r="F8096" t="str">
            <v>R</v>
          </cell>
          <cell r="G8096" t="str">
            <v>LC</v>
          </cell>
          <cell r="T8096" t="str">
            <v>Y</v>
          </cell>
          <cell r="U8096" t="str">
            <v>Collar (2006)</v>
          </cell>
          <cell r="X8096" t="str">
            <v>Pomatorhinus erythrocnemis (Sibley and Monroe 1990, 1993) has been split into P. erythrocnemis, P. gravivox, P. mcclellandi and P. swinhoei following Collar (2006).</v>
          </cell>
        </row>
        <row r="8097">
          <cell r="C8097" t="str">
            <v>Rusty-cheeked Scimitar-babbler</v>
          </cell>
          <cell r="D8097" t="str">
            <v>Pomatorhinus erythrogenys</v>
          </cell>
          <cell r="E8097" t="str">
            <v>Vigors, 1832</v>
          </cell>
          <cell r="F8097" t="str">
            <v>R</v>
          </cell>
          <cell r="G8097" t="str">
            <v>LC</v>
          </cell>
          <cell r="Q8097" t="str">
            <v>Y</v>
          </cell>
          <cell r="W8097" t="str">
            <v>Rusty-cheeked Scimitar Babbler (15)</v>
          </cell>
        </row>
        <row r="8098">
          <cell r="D8098" t="str">
            <v>Pomatorhinus horsfieldii</v>
          </cell>
          <cell r="E8098" t="str">
            <v>Sykes, 1832</v>
          </cell>
          <cell r="F8098" t="str">
            <v>NR</v>
          </cell>
          <cell r="G8098" t="str">
            <v>NR</v>
          </cell>
          <cell r="Q8098" t="str">
            <v>Y</v>
          </cell>
          <cell r="X8098" t="str">
            <v>Pomatorhinus horsfieldii (Sibley and Monroe 1990, 1993) has been split into P. horsfieldii and P. melanurus following Rasmussen and Anderton (2005) and Collar (2006).</v>
          </cell>
        </row>
        <row r="8099">
          <cell r="C8099" t="str">
            <v>Indian Scimitar-babbler</v>
          </cell>
          <cell r="D8099" t="str">
            <v>Pomatorhinus horsfieldii</v>
          </cell>
          <cell r="E8099" t="str">
            <v>Sykes, 1832</v>
          </cell>
          <cell r="F8099" t="str">
            <v>R</v>
          </cell>
          <cell r="G8099" t="str">
            <v>LC</v>
          </cell>
          <cell r="T8099" t="str">
            <v>Y</v>
          </cell>
          <cell r="U8099" t="str">
            <v>Rasmussen and Anderton (2005); Collar (2006)</v>
          </cell>
          <cell r="X8099" t="str">
            <v>Pomatorhinus horsfieldii (Sibley and Monroe 1990, 1993) has been split into P. horsfieldii and P. melanurus following Rasmussen and Anderton (2005) and Collar (2006).</v>
          </cell>
        </row>
        <row r="8100">
          <cell r="C8100" t="str">
            <v>Sri Lanka Scimitar-babbler</v>
          </cell>
          <cell r="D8100" t="str">
            <v>Pomatorhinus melanurus</v>
          </cell>
          <cell r="E8100" t="str">
            <v>Blyth, 1847</v>
          </cell>
          <cell r="F8100" t="str">
            <v>R</v>
          </cell>
          <cell r="G8100" t="str">
            <v>LC</v>
          </cell>
          <cell r="T8100" t="str">
            <v>Y</v>
          </cell>
          <cell r="U8100" t="str">
            <v>Rasmussen and Anderton (2005); Collar (2006)</v>
          </cell>
          <cell r="X8100" t="str">
            <v>Pomatorhinus horsfieldii (Sibley and Monroe 1990, 1993) has been split into P. horsfieldii and P. melanurus following Rasmussen and Anderton (2005) and Collar (2006).</v>
          </cell>
        </row>
        <row r="8101">
          <cell r="C8101" t="str">
            <v>White-browed Scimitar-babbler</v>
          </cell>
          <cell r="D8101" t="str">
            <v>Pomatorhinus schisticeps</v>
          </cell>
          <cell r="E8101" t="str">
            <v>Hodgson, 1836</v>
          </cell>
          <cell r="F8101" t="str">
            <v>R</v>
          </cell>
          <cell r="G8101" t="str">
            <v>LC</v>
          </cell>
          <cell r="Q8101" t="str">
            <v>Y</v>
          </cell>
          <cell r="W8101" t="str">
            <v>White-browed Scimitar Babbler (15)</v>
          </cell>
        </row>
        <row r="8102">
          <cell r="C8102" t="str">
            <v>Chestnut-backed Scimitar-babbler</v>
          </cell>
          <cell r="D8102" t="str">
            <v>Pomatorhinus montanus</v>
          </cell>
          <cell r="E8102" t="str">
            <v>Horsfield, 1821</v>
          </cell>
          <cell r="F8102" t="str">
            <v>R</v>
          </cell>
          <cell r="G8102" t="str">
            <v>LC</v>
          </cell>
          <cell r="Q8102" t="str">
            <v>Y</v>
          </cell>
          <cell r="W8102" t="str">
            <v>Chestnut-backed Scimitar Babbler (15)</v>
          </cell>
        </row>
        <row r="8103">
          <cell r="D8103" t="str">
            <v>Pomatorhinus ruficollis</v>
          </cell>
          <cell r="E8103" t="str">
            <v>Hodgson, 1836</v>
          </cell>
          <cell r="F8103" t="str">
            <v>NR</v>
          </cell>
          <cell r="G8103" t="str">
            <v>NR</v>
          </cell>
          <cell r="Q8103" t="str">
            <v>Y</v>
          </cell>
          <cell r="X8103" t="str">
            <v>Pomatorhinus ruficollis (Sibley and Monroe 1990, 1993) has been split into P. ruficollis and P. musicus following Collar (2006).</v>
          </cell>
        </row>
        <row r="8104">
          <cell r="C8104" t="str">
            <v>Streak-breasted Scimitar-babbler</v>
          </cell>
          <cell r="D8104" t="str">
            <v>Pomatorhinus ruficollis</v>
          </cell>
          <cell r="E8104" t="str">
            <v>Hodgson, 1836</v>
          </cell>
          <cell r="F8104" t="str">
            <v>R</v>
          </cell>
          <cell r="G8104" t="str">
            <v>LC</v>
          </cell>
          <cell r="T8104" t="str">
            <v>Y</v>
          </cell>
          <cell r="U8104" t="str">
            <v>Collar (2006)</v>
          </cell>
          <cell r="W8104" t="str">
            <v>Streak-breasted Scimitar Babbler (15)</v>
          </cell>
          <cell r="X8104" t="str">
            <v>Pomatorhinus ruficollis (Sibley and Monroe 1990, 1993) has been split into P. ruficollis and P. musicus following Collar (2006).</v>
          </cell>
        </row>
        <row r="8105">
          <cell r="C8105" t="str">
            <v>Taiwan Scimitar-babbler</v>
          </cell>
          <cell r="D8105" t="str">
            <v>Pomatorhinus musicus</v>
          </cell>
          <cell r="E8105" t="str">
            <v>Swinhoe, 1859</v>
          </cell>
          <cell r="F8105" t="str">
            <v>R</v>
          </cell>
          <cell r="G8105" t="str">
            <v>LC</v>
          </cell>
          <cell r="T8105" t="str">
            <v>Y</v>
          </cell>
          <cell r="U8105" t="str">
            <v>Collar (2006)</v>
          </cell>
          <cell r="X8105" t="str">
            <v>Pomatorhinus ruficollis (Sibley and Monroe 1990, 1993) has been split into P. ruficollis and P. musicus following Collar (2006).</v>
          </cell>
        </row>
        <row r="8106">
          <cell r="C8106" t="str">
            <v>Red-billed Scimitar-babbler</v>
          </cell>
          <cell r="D8106" t="str">
            <v>Pomatorhinus ochraceiceps</v>
          </cell>
          <cell r="E8106" t="str">
            <v>Walden, 1873</v>
          </cell>
          <cell r="F8106" t="str">
            <v>R</v>
          </cell>
          <cell r="G8106" t="str">
            <v>LC</v>
          </cell>
          <cell r="Q8106" t="str">
            <v>Y</v>
          </cell>
          <cell r="W8106" t="str">
            <v>Red-billed Scimitar Babbler (15)</v>
          </cell>
        </row>
        <row r="8107">
          <cell r="C8107" t="str">
            <v>Coral-billed Scimitar-babbler</v>
          </cell>
          <cell r="D8107" t="str">
            <v>Pomatorhinus ferruginosus</v>
          </cell>
          <cell r="E8107" t="str">
            <v>Blyth, 1845</v>
          </cell>
          <cell r="F8107" t="str">
            <v>R</v>
          </cell>
          <cell r="G8107" t="str">
            <v>LC</v>
          </cell>
          <cell r="Q8107" t="str">
            <v>Y</v>
          </cell>
          <cell r="W8107" t="str">
            <v>Coral-billed Scimitar Babbler (15)</v>
          </cell>
        </row>
        <row r="8108">
          <cell r="C8108" t="str">
            <v>Slender-billed Scimitar-babbler</v>
          </cell>
          <cell r="D8108" t="str">
            <v>Xiphirhynchus superciliaris</v>
          </cell>
          <cell r="E8108" t="str">
            <v>Blyth, 1842</v>
          </cell>
          <cell r="F8108" t="str">
            <v>R</v>
          </cell>
          <cell r="G8108" t="str">
            <v>LC</v>
          </cell>
          <cell r="Q8108" t="str">
            <v>Y</v>
          </cell>
          <cell r="W8108" t="str">
            <v>Slender-billed Scimitar Babbler (15)</v>
          </cell>
        </row>
        <row r="8109">
          <cell r="C8109" t="str">
            <v>Short-tailed Scimitar-babbler</v>
          </cell>
          <cell r="D8109" t="str">
            <v>Jabouilleia danjoui</v>
          </cell>
          <cell r="E8109" t="str">
            <v>(Robinson &amp; Kloss, 1919)</v>
          </cell>
          <cell r="F8109" t="str">
            <v>R</v>
          </cell>
          <cell r="G8109" t="str">
            <v>NT</v>
          </cell>
          <cell r="Q8109" t="str">
            <v>Y</v>
          </cell>
          <cell r="W8109" t="str">
            <v>Short-tailed Scimitar Babbler (15)</v>
          </cell>
        </row>
        <row r="8110">
          <cell r="D8110" t="str">
            <v>Jabouilleia naungmungensis</v>
          </cell>
          <cell r="E8110" t="str">
            <v>Rappole, 2005</v>
          </cell>
          <cell r="F8110" t="str">
            <v>NR</v>
          </cell>
          <cell r="G8110" t="str">
            <v>NR</v>
          </cell>
          <cell r="T8110" t="str">
            <v>Y</v>
          </cell>
          <cell r="U8110" t="str">
            <v>Rappole et al. (2005)</v>
          </cell>
          <cell r="X8110" t="str">
            <v>Described as new to science by Rappole et al. (2005), this taxon is treated as a subspecies of J. danjoui by the BirdLife Taxonomic Working Group. This is because discrepancies both within the type description and between it and the accompanying illustration suggest that it may not be nearly as distinct in either size or pattern from danjoui as is stated.</v>
          </cell>
        </row>
        <row r="8111">
          <cell r="D8111" t="str">
            <v>Rimator malacoptilus</v>
          </cell>
          <cell r="E8111" t="str">
            <v>Blyth, 1847</v>
          </cell>
          <cell r="F8111" t="str">
            <v>NR</v>
          </cell>
          <cell r="G8111" t="str">
            <v>NR</v>
          </cell>
          <cell r="Q8111" t="str">
            <v>Y</v>
          </cell>
          <cell r="X8111" t="str">
            <v>Rimator malacoptilus (Sibley and Monroe 1990, 1993) has been split into R. malacoptilus, R. albostriatus and R. pasquieri following Collar (2006).</v>
          </cell>
        </row>
        <row r="8112">
          <cell r="C8112" t="str">
            <v>Long-billed Wren-babbler</v>
          </cell>
          <cell r="D8112" t="str">
            <v>Rimator malacoptilus</v>
          </cell>
          <cell r="E8112" t="str">
            <v>Blyth, 1847</v>
          </cell>
          <cell r="F8112" t="str">
            <v>R</v>
          </cell>
          <cell r="G8112" t="str">
            <v>LC</v>
          </cell>
          <cell r="T8112" t="str">
            <v>Y</v>
          </cell>
          <cell r="U8112" t="str">
            <v>Collar (2006)</v>
          </cell>
          <cell r="X8112" t="str">
            <v>Rimator malacoptilus (Sibley and Monroe 1990, 1993) has been split into R. malacoptilus, R. albostriatus and R. pasquieri following Collar (2006).</v>
          </cell>
        </row>
        <row r="8113">
          <cell r="C8113" t="str">
            <v>Sumatran Wren-babbler</v>
          </cell>
          <cell r="D8113" t="str">
            <v>Rimator albostriatus</v>
          </cell>
          <cell r="E8113" t="str">
            <v>Salvadori, 1879</v>
          </cell>
          <cell r="F8113" t="str">
            <v>R</v>
          </cell>
          <cell r="G8113" t="str">
            <v>LC</v>
          </cell>
          <cell r="T8113" t="str">
            <v>Y</v>
          </cell>
          <cell r="U8113" t="str">
            <v>Collar (2006)</v>
          </cell>
          <cell r="X8113" t="str">
            <v>Rimator malacoptilus (Sibley and Monroe 1990, 1993) has been split into R. malacoptilus, R. albostriatus and R. pasquieri following Collar (2006).</v>
          </cell>
        </row>
        <row r="8114">
          <cell r="C8114" t="str">
            <v>White-throated Wren-babbler</v>
          </cell>
          <cell r="D8114" t="str">
            <v>Rimator pasquieri</v>
          </cell>
          <cell r="E8114" t="str">
            <v>Delacour &amp; Jabouille, 1930</v>
          </cell>
          <cell r="F8114" t="str">
            <v>R</v>
          </cell>
          <cell r="G8114" t="str">
            <v>LC</v>
          </cell>
          <cell r="T8114" t="str">
            <v>Y</v>
          </cell>
          <cell r="U8114" t="str">
            <v>Collar (2006)</v>
          </cell>
          <cell r="X8114" t="str">
            <v>Rimator malacoptilus (Sibley and Monroe 1990, 1993) has been split into R. malacoptilus, R. albostriatus and R. pasquieri following Collar (2006).</v>
          </cell>
        </row>
        <row r="8115">
          <cell r="C8115" t="str">
            <v>Bornean Wren-babbler</v>
          </cell>
          <cell r="D8115" t="str">
            <v>Ptilocichla leucogrammica</v>
          </cell>
          <cell r="E8115" t="str">
            <v>(Bonaparte, 1850)</v>
          </cell>
          <cell r="F8115" t="str">
            <v>R</v>
          </cell>
          <cell r="G8115" t="str">
            <v>VU</v>
          </cell>
          <cell r="Q8115" t="str">
            <v>Y</v>
          </cell>
        </row>
        <row r="8116">
          <cell r="C8116" t="str">
            <v>Striated Wren-babbler</v>
          </cell>
          <cell r="D8116" t="str">
            <v>Ptilocichla mindanensis</v>
          </cell>
          <cell r="E8116" t="str">
            <v>(Blasius, 1890)</v>
          </cell>
          <cell r="F8116" t="str">
            <v>R</v>
          </cell>
          <cell r="G8116" t="str">
            <v>LC</v>
          </cell>
          <cell r="Q8116" t="str">
            <v>Y</v>
          </cell>
        </row>
        <row r="8117">
          <cell r="C8117" t="str">
            <v>Falcated Wren-babbler</v>
          </cell>
          <cell r="D8117" t="str">
            <v>Ptilocichla falcata</v>
          </cell>
          <cell r="E8117" t="str">
            <v>Sharpe, 1877</v>
          </cell>
          <cell r="F8117" t="str">
            <v>R</v>
          </cell>
          <cell r="G8117" t="str">
            <v>VU</v>
          </cell>
          <cell r="Q8117" t="str">
            <v>Y</v>
          </cell>
        </row>
        <row r="8118">
          <cell r="C8118" t="str">
            <v>Striped Wren-babbler</v>
          </cell>
          <cell r="D8118" t="str">
            <v>Kenopia striata</v>
          </cell>
          <cell r="E8118" t="str">
            <v>(Blyth, 1842)</v>
          </cell>
          <cell r="F8118" t="str">
            <v>R</v>
          </cell>
          <cell r="G8118" t="str">
            <v>NT</v>
          </cell>
          <cell r="Q8118" t="str">
            <v>Y</v>
          </cell>
        </row>
        <row r="8119">
          <cell r="C8119" t="str">
            <v>Limestone Wren-babbler</v>
          </cell>
          <cell r="D8119" t="str">
            <v>Gypsophila crispifrons</v>
          </cell>
          <cell r="E8119" t="str">
            <v>(Blyth, 1855)</v>
          </cell>
          <cell r="F8119" t="str">
            <v>R</v>
          </cell>
          <cell r="G8119" t="str">
            <v>LC</v>
          </cell>
          <cell r="Q8119" t="str">
            <v>Y</v>
          </cell>
          <cell r="V8119" t="str">
            <v>Napothera crispifrons (10)</v>
          </cell>
          <cell r="X8119" t="str">
            <v>Use of the genus Gypsophila follows Collar (2006).</v>
          </cell>
        </row>
        <row r="8120">
          <cell r="C8120" t="str">
            <v>Marbled Wren-babbler</v>
          </cell>
          <cell r="D8120" t="str">
            <v>Turdinus marmorata</v>
          </cell>
          <cell r="E8120" t="str">
            <v>(Ramsay, 1880)</v>
          </cell>
          <cell r="F8120" t="str">
            <v>R</v>
          </cell>
          <cell r="G8120" t="str">
            <v>LC</v>
          </cell>
          <cell r="Q8120" t="str">
            <v>Y</v>
          </cell>
          <cell r="V8120" t="str">
            <v>Napothera marmorata (10)</v>
          </cell>
          <cell r="X8120" t="str">
            <v>Use of the genus Turdinus follows Collar (2006).</v>
          </cell>
        </row>
        <row r="8121">
          <cell r="C8121" t="str">
            <v>Rusty-breasted Wren-babbler</v>
          </cell>
          <cell r="D8121" t="str">
            <v>Turdinus rufipectus</v>
          </cell>
          <cell r="E8121" t="str">
            <v>(Salvadori, 1879)</v>
          </cell>
          <cell r="F8121" t="str">
            <v>R</v>
          </cell>
          <cell r="G8121" t="str">
            <v>LC</v>
          </cell>
          <cell r="Q8121" t="str">
            <v>Y</v>
          </cell>
          <cell r="V8121" t="str">
            <v>Napothera rufipectus (10)</v>
          </cell>
          <cell r="X8121" t="str">
            <v>Use of the genus Turdinus follows Collar (2006).</v>
          </cell>
        </row>
        <row r="8122">
          <cell r="C8122" t="str">
            <v>Black-throated Wren-babbler</v>
          </cell>
          <cell r="D8122" t="str">
            <v>Turdinus atrigularis</v>
          </cell>
          <cell r="E8122" t="str">
            <v>(Bonaparte, 1850)</v>
          </cell>
          <cell r="F8122" t="str">
            <v>R</v>
          </cell>
          <cell r="G8122" t="str">
            <v>NT</v>
          </cell>
          <cell r="Q8122" t="str">
            <v>Y</v>
          </cell>
          <cell r="V8122" t="str">
            <v>Napothera atrigularis (10)</v>
          </cell>
          <cell r="X8122" t="str">
            <v>Use of the genus Turdinus follows Collar (2006).</v>
          </cell>
        </row>
        <row r="8123">
          <cell r="C8123" t="str">
            <v>Large Wren-babbler</v>
          </cell>
          <cell r="D8123" t="str">
            <v>Turdinus macrodactylus</v>
          </cell>
          <cell r="E8123" t="str">
            <v>(Strickland, 1844)</v>
          </cell>
          <cell r="F8123" t="str">
            <v>R</v>
          </cell>
          <cell r="G8123" t="str">
            <v>NT</v>
          </cell>
          <cell r="Q8123" t="str">
            <v>Y</v>
          </cell>
          <cell r="V8123" t="str">
            <v>Napothera macrodactyla (10)</v>
          </cell>
          <cell r="X8123" t="str">
            <v>Use of the genus Turdinus follows Collar (2006).</v>
          </cell>
        </row>
        <row r="8124">
          <cell r="C8124" t="str">
            <v>Streaked Wren-babbler</v>
          </cell>
          <cell r="D8124" t="str">
            <v>Napothera brevicaudata</v>
          </cell>
          <cell r="E8124" t="str">
            <v>(Blyth, 1855)</v>
          </cell>
          <cell r="F8124" t="str">
            <v>R</v>
          </cell>
          <cell r="G8124" t="str">
            <v>LC</v>
          </cell>
          <cell r="Q8124" t="str">
            <v>Y</v>
          </cell>
        </row>
        <row r="8125">
          <cell r="C8125" t="str">
            <v>Mountain Wren-babbler</v>
          </cell>
          <cell r="D8125" t="str">
            <v>Napothera crassa</v>
          </cell>
          <cell r="E8125" t="str">
            <v>(Sharpe, 1888)</v>
          </cell>
          <cell r="F8125" t="str">
            <v>R</v>
          </cell>
          <cell r="G8125" t="str">
            <v>LC</v>
          </cell>
          <cell r="Q8125" t="str">
            <v>Y</v>
          </cell>
        </row>
        <row r="8126">
          <cell r="C8126" t="str">
            <v>Eyebrowed Wren-babbler</v>
          </cell>
          <cell r="D8126" t="str">
            <v>Napothera epilepidota</v>
          </cell>
          <cell r="E8126" t="str">
            <v>(Temminck, 1827)</v>
          </cell>
          <cell r="F8126" t="str">
            <v>R</v>
          </cell>
          <cell r="G8126" t="str">
            <v>LC</v>
          </cell>
          <cell r="Q8126" t="str">
            <v>Y</v>
          </cell>
        </row>
        <row r="8127">
          <cell r="D8127" t="str">
            <v>Pnoepyga albiventer</v>
          </cell>
          <cell r="E8127" t="str">
            <v>(Hodgson, 1837)</v>
          </cell>
          <cell r="F8127" t="str">
            <v>NR</v>
          </cell>
          <cell r="G8127" t="str">
            <v>NR</v>
          </cell>
          <cell r="Q8127" t="str">
            <v>Y</v>
          </cell>
          <cell r="X8127" t="str">
            <v>Pnoepyga albiventer (Sibley and Monroe 1990, 1993) has been split into P. albiventer and P. formosana following Collar (2006).</v>
          </cell>
        </row>
        <row r="8128">
          <cell r="C8128" t="str">
            <v>Scaly-breasted Wren-babbler</v>
          </cell>
          <cell r="D8128" t="str">
            <v>Pnoepyga albiventer</v>
          </cell>
          <cell r="E8128" t="str">
            <v>(Hodgson, 1837)</v>
          </cell>
          <cell r="F8128" t="str">
            <v>R</v>
          </cell>
          <cell r="G8128" t="str">
            <v>LC</v>
          </cell>
          <cell r="T8128" t="str">
            <v>Y</v>
          </cell>
          <cell r="U8128" t="str">
            <v>Collar (2006)</v>
          </cell>
          <cell r="X8128" t="str">
            <v>Pnoepyga albiventer (Sibley and Monroe 1990, 1993) has been split into P. albiventer and P. formosana following Collar (2006).</v>
          </cell>
        </row>
        <row r="8129">
          <cell r="C8129" t="str">
            <v>Taiwan Wren-babbler</v>
          </cell>
          <cell r="D8129" t="str">
            <v>Pnoepyga formosana</v>
          </cell>
          <cell r="E8129" t="str">
            <v>Ingram, 1909</v>
          </cell>
          <cell r="F8129" t="str">
            <v>R</v>
          </cell>
          <cell r="G8129" t="str">
            <v>LC</v>
          </cell>
          <cell r="T8129" t="str">
            <v>Y</v>
          </cell>
          <cell r="U8129" t="str">
            <v>Collar (2006)</v>
          </cell>
          <cell r="X8129" t="str">
            <v>Pnoepyga albiventer (Sibley and Monroe 1990, 1993) has been split into P. albiventer and P. formosana following Collar (2006).</v>
          </cell>
        </row>
        <row r="8130">
          <cell r="C8130" t="str">
            <v>Nepal Wren-babbler</v>
          </cell>
          <cell r="D8130" t="str">
            <v>Pnoepyga immaculata</v>
          </cell>
          <cell r="E8130" t="str">
            <v>Martens &amp; Eck, 1991</v>
          </cell>
          <cell r="F8130" t="str">
            <v>R</v>
          </cell>
          <cell r="G8130" t="str">
            <v>LC</v>
          </cell>
          <cell r="Q8130" t="str">
            <v>Y</v>
          </cell>
        </row>
        <row r="8131">
          <cell r="C8131" t="str">
            <v>Pygmy Wren-babbler</v>
          </cell>
          <cell r="D8131" t="str">
            <v>Pnoepyga pusilla</v>
          </cell>
          <cell r="E8131" t="str">
            <v>Hodgson, 1845</v>
          </cell>
          <cell r="F8131" t="str">
            <v>R</v>
          </cell>
          <cell r="G8131" t="str">
            <v>LC</v>
          </cell>
          <cell r="Q8131" t="str">
            <v>Y</v>
          </cell>
        </row>
        <row r="8132">
          <cell r="C8132" t="str">
            <v>Rufous-throated Wren-babbler</v>
          </cell>
          <cell r="D8132" t="str">
            <v>Spelaeornis caudatus</v>
          </cell>
          <cell r="E8132" t="str">
            <v>(Blyth, 1845)</v>
          </cell>
          <cell r="F8132" t="str">
            <v>R</v>
          </cell>
          <cell r="G8132" t="str">
            <v>NT</v>
          </cell>
          <cell r="Q8132" t="str">
            <v>Y</v>
          </cell>
        </row>
        <row r="8133">
          <cell r="C8133" t="str">
            <v>Rusty-throated Wren-babbler</v>
          </cell>
          <cell r="D8133" t="str">
            <v>Spelaeornis badeigularis</v>
          </cell>
          <cell r="E8133" t="str">
            <v>Ripley, 1948</v>
          </cell>
          <cell r="F8133" t="str">
            <v>R</v>
          </cell>
          <cell r="G8133" t="str">
            <v>VU</v>
          </cell>
          <cell r="Q8133" t="str">
            <v>Y</v>
          </cell>
        </row>
        <row r="8134">
          <cell r="C8134" t="str">
            <v>Bar-winged Wren-babbler</v>
          </cell>
          <cell r="D8134" t="str">
            <v>Spelaeornis troglodytoides</v>
          </cell>
          <cell r="E8134" t="str">
            <v>(Verreaux, 1870)</v>
          </cell>
          <cell r="F8134" t="str">
            <v>R</v>
          </cell>
          <cell r="G8134" t="str">
            <v>LC</v>
          </cell>
          <cell r="Q8134" t="str">
            <v>Y</v>
          </cell>
        </row>
        <row r="8135">
          <cell r="C8135" t="str">
            <v>Spotted Wren-babbler</v>
          </cell>
          <cell r="D8135" t="str">
            <v>Spelaeornis formosus</v>
          </cell>
          <cell r="E8135" t="str">
            <v>(Walden, 1874)</v>
          </cell>
          <cell r="F8135" t="str">
            <v>R</v>
          </cell>
          <cell r="G8135" t="str">
            <v>LC</v>
          </cell>
          <cell r="Q8135" t="str">
            <v>Y</v>
          </cell>
        </row>
        <row r="8136">
          <cell r="D8136" t="str">
            <v>Spelaeornis chocolatinus</v>
          </cell>
          <cell r="E8136" t="str">
            <v>(Godwin-Austen &amp; Walden, 1875)</v>
          </cell>
          <cell r="F8136" t="str">
            <v>NR</v>
          </cell>
          <cell r="G8136" t="str">
            <v>NR</v>
          </cell>
          <cell r="Q8136" t="str">
            <v>Y</v>
          </cell>
          <cell r="X8136" t="str">
            <v>Spelaeornis chocolatinus (Sibley and Monroe 1990, 1993) has been split into S. chocolatinus, S. reptatus, S. oatesi and S. kinneari following Collar (2006).</v>
          </cell>
        </row>
        <row r="8137">
          <cell r="C8137" t="str">
            <v>Long-tailed Wren-babbler</v>
          </cell>
          <cell r="D8137" t="str">
            <v>Spelaeornis chocolatinus</v>
          </cell>
          <cell r="E8137" t="str">
            <v>(Godwin-Austen &amp; Walden, 1875)</v>
          </cell>
          <cell r="F8137" t="str">
            <v>R</v>
          </cell>
          <cell r="G8137" t="str">
            <v>NT</v>
          </cell>
          <cell r="T8137" t="str">
            <v>Y</v>
          </cell>
          <cell r="U8137" t="str">
            <v>Collar (2006)</v>
          </cell>
          <cell r="X8137" t="str">
            <v>Spelaeornis chocolatinus (Sibley and Monroe 1990, 1993) has been split into S. chocolatinus, S. reptatus, S. oatesi and S. kinneari following Collar (2006).</v>
          </cell>
        </row>
        <row r="8138">
          <cell r="C8138" t="str">
            <v>Grey-bellied Wren-babbler</v>
          </cell>
          <cell r="D8138" t="str">
            <v>Spelaeornis reptatus</v>
          </cell>
          <cell r="E8138" t="str">
            <v>(Bingham, 1903)</v>
          </cell>
          <cell r="F8138" t="str">
            <v>R</v>
          </cell>
          <cell r="G8138" t="str">
            <v>LC</v>
          </cell>
          <cell r="T8138" t="str">
            <v>Y</v>
          </cell>
          <cell r="U8138" t="str">
            <v>Collar (2006)</v>
          </cell>
          <cell r="X8138" t="str">
            <v>Spelaeornis chocolatinus (Sibley and Monroe 1990, 1993) has been split into S. chocolatinus, S. reptatus, S. oatesi and S. kinneari following Collar (2006).</v>
          </cell>
        </row>
        <row r="8139">
          <cell r="C8139" t="str">
            <v>Chin Hills Wren-babbler</v>
          </cell>
          <cell r="D8139" t="str">
            <v>Spelaeornis oatesi</v>
          </cell>
          <cell r="E8139" t="str">
            <v>(Rippon, 1904)</v>
          </cell>
          <cell r="F8139" t="str">
            <v>R</v>
          </cell>
          <cell r="G8139" t="str">
            <v>LC</v>
          </cell>
          <cell r="T8139" t="str">
            <v>Y</v>
          </cell>
          <cell r="U8139" t="str">
            <v>Collar (2006)</v>
          </cell>
          <cell r="X8139" t="str">
            <v>Spelaeornis chocolatinus (Sibley and Monroe 1990, 1993) has been split into S. chocolatinus, S. reptatus, S. oatesi and S. kinneari following Collar (2006).</v>
          </cell>
        </row>
        <row r="8140">
          <cell r="C8140" t="str">
            <v>Pale-throated Wren-babbler</v>
          </cell>
          <cell r="D8140" t="str">
            <v>Spelaeornis kinneari</v>
          </cell>
          <cell r="E8140" t="str">
            <v>Delacour &amp; Jabouille, 1930</v>
          </cell>
          <cell r="F8140" t="str">
            <v>R</v>
          </cell>
          <cell r="G8140" t="str">
            <v>LC</v>
          </cell>
          <cell r="T8140" t="str">
            <v>Y</v>
          </cell>
          <cell r="U8140" t="str">
            <v>Collar (2006)</v>
          </cell>
          <cell r="X8140" t="str">
            <v>Spelaeornis chocolatinus (Sibley and Monroe 1990, 1993) has been split into S. chocolatinus, S. reptatus, S. oatesi and S. kinneari following Collar (2006).</v>
          </cell>
        </row>
        <row r="8141">
          <cell r="C8141" t="str">
            <v>Tawny-breasted Wren-babbler</v>
          </cell>
          <cell r="D8141" t="str">
            <v>Spelaeornis longicaudatus</v>
          </cell>
          <cell r="E8141" t="str">
            <v>(Moore, 1854)</v>
          </cell>
          <cell r="F8141" t="str">
            <v>R</v>
          </cell>
          <cell r="G8141" t="str">
            <v>VU</v>
          </cell>
          <cell r="Q8141" t="str">
            <v>Y</v>
          </cell>
        </row>
        <row r="8142">
          <cell r="D8142" t="str">
            <v>Sphenocichla humei</v>
          </cell>
          <cell r="E8142" t="str">
            <v>(Mandelli, 1873)</v>
          </cell>
          <cell r="F8142" t="str">
            <v>NR</v>
          </cell>
          <cell r="G8142" t="str">
            <v>NR</v>
          </cell>
          <cell r="Q8142" t="str">
            <v>Y</v>
          </cell>
          <cell r="X8142" t="str">
            <v>Sphenocichla humei (Sibley and Monroe 1990, 1993) has been split into S. humei and S. roberti following Collar (2006).</v>
          </cell>
        </row>
        <row r="8143">
          <cell r="C8143" t="str">
            <v>Blackish-breasted Babbler</v>
          </cell>
          <cell r="D8143" t="str">
            <v>Sphenocichla humei</v>
          </cell>
          <cell r="E8143" t="str">
            <v>(Mandelli, 1873)</v>
          </cell>
          <cell r="F8143" t="str">
            <v>R</v>
          </cell>
          <cell r="G8143" t="str">
            <v>NT</v>
          </cell>
          <cell r="T8143" t="str">
            <v>Y</v>
          </cell>
          <cell r="U8143" t="str">
            <v>Collar (2006)</v>
          </cell>
          <cell r="X8143" t="str">
            <v>Sphenocichla humei (Sibley and Monroe 1990, 1993) has been split into S. humei and S. roberti following Collar (2006).</v>
          </cell>
        </row>
        <row r="8144">
          <cell r="C8144" t="str">
            <v>Chevron-breasted Babbler</v>
          </cell>
          <cell r="D8144" t="str">
            <v>Sphenocichla roberti</v>
          </cell>
          <cell r="E8144" t="str">
            <v>Godwin-Austen &amp; Walden, 1875</v>
          </cell>
          <cell r="F8144" t="str">
            <v>R</v>
          </cell>
          <cell r="G8144" t="str">
            <v>NT</v>
          </cell>
          <cell r="T8144" t="str">
            <v>Y</v>
          </cell>
          <cell r="U8144" t="str">
            <v>Collar (2006)</v>
          </cell>
          <cell r="X8144" t="str">
            <v>Sphenocichla humei (Sibley and Monroe 1990, 1993) has been split into S. humei and S. roberti following Collar (2006).</v>
          </cell>
        </row>
        <row r="8145">
          <cell r="D8145" t="str">
            <v>Stachyris rodolphei</v>
          </cell>
          <cell r="E8145" t="str">
            <v>Deignan, 1939</v>
          </cell>
          <cell r="F8145" t="str">
            <v>NR</v>
          </cell>
          <cell r="G8145" t="str">
            <v>NR</v>
          </cell>
          <cell r="Q8145" t="str">
            <v>Y</v>
          </cell>
          <cell r="X8145" t="str">
            <v>Stachyris rufifrons and Stachyris rodolphei (Sibley and Monroe 1990, 1993) have been lumped into Stachyris rufifrons following Robson (2000).</v>
          </cell>
        </row>
        <row r="8146">
          <cell r="D8146" t="str">
            <v>Stachyris rufifrons</v>
          </cell>
          <cell r="E8146" t="str">
            <v>Hume, 1873</v>
          </cell>
          <cell r="F8146" t="str">
            <v>NR</v>
          </cell>
          <cell r="G8146" t="str">
            <v>NR</v>
          </cell>
          <cell r="Q8146" t="str">
            <v>Y</v>
          </cell>
          <cell r="X8146" t="str">
            <v>Stachyris rufifrons and Stachyris rodolphei (Sibley and Monroe 1990, 1993) have been lumped into Stachyris rufifrons following Robson (2000).</v>
          </cell>
        </row>
        <row r="8147">
          <cell r="C8147" t="str">
            <v>Rufous-fronted Babbler</v>
          </cell>
          <cell r="D8147" t="str">
            <v>Stachyris rufifrons</v>
          </cell>
          <cell r="E8147" t="str">
            <v>Hume, 1873</v>
          </cell>
          <cell r="F8147" t="str">
            <v>R</v>
          </cell>
          <cell r="G8147" t="str">
            <v>LC</v>
          </cell>
          <cell r="T8147" t="str">
            <v>Y</v>
          </cell>
          <cell r="U8147" t="str">
            <v>Robson (2000)</v>
          </cell>
          <cell r="X8147" t="str">
            <v>Stachyris rufifrons and Stachyris rodolphei (Sibley and Monroe 1990, 1993) have been lumped into Stachyris rufifrons following Robson (2000).</v>
          </cell>
        </row>
        <row r="8148">
          <cell r="C8148" t="str">
            <v>Buff-chested Babbler</v>
          </cell>
          <cell r="D8148" t="str">
            <v>Stachyris ambigua</v>
          </cell>
          <cell r="E8148" t="str">
            <v>(Harington, 1915)</v>
          </cell>
          <cell r="F8148" t="str">
            <v>R</v>
          </cell>
          <cell r="G8148" t="str">
            <v>LC</v>
          </cell>
          <cell r="Q8148" t="str">
            <v>Y</v>
          </cell>
        </row>
        <row r="8149">
          <cell r="C8149" t="str">
            <v>Rufous-capped Babbler</v>
          </cell>
          <cell r="D8149" t="str">
            <v>Stachyris ruficeps</v>
          </cell>
          <cell r="E8149" t="str">
            <v>Blyth, 1847</v>
          </cell>
          <cell r="F8149" t="str">
            <v>R</v>
          </cell>
          <cell r="G8149" t="str">
            <v>LC</v>
          </cell>
          <cell r="Q8149" t="str">
            <v>Y</v>
          </cell>
        </row>
        <row r="8150">
          <cell r="C8150" t="str">
            <v>Black-chinned Babbler</v>
          </cell>
          <cell r="D8150" t="str">
            <v>Stachyris pyrrhops</v>
          </cell>
          <cell r="E8150" t="str">
            <v>Blyth, 1844</v>
          </cell>
          <cell r="F8150" t="str">
            <v>R</v>
          </cell>
          <cell r="G8150" t="str">
            <v>LC</v>
          </cell>
          <cell r="Q8150" t="str">
            <v>Y</v>
          </cell>
        </row>
        <row r="8151">
          <cell r="C8151" t="str">
            <v>Golden Babbler</v>
          </cell>
          <cell r="D8151" t="str">
            <v>Stachyris chrysaea</v>
          </cell>
          <cell r="E8151" t="str">
            <v>Blyth, 1844</v>
          </cell>
          <cell r="F8151" t="str">
            <v>R</v>
          </cell>
          <cell r="G8151" t="str">
            <v>LC</v>
          </cell>
          <cell r="Q8151" t="str">
            <v>Y</v>
          </cell>
        </row>
        <row r="8152">
          <cell r="D8152" t="str">
            <v>Stachyris plateni</v>
          </cell>
          <cell r="E8152" t="str">
            <v>(Blasius, 1890)</v>
          </cell>
          <cell r="F8152" t="str">
            <v>NR</v>
          </cell>
          <cell r="G8152" t="str">
            <v>NR</v>
          </cell>
          <cell r="Q8152" t="str">
            <v>Y</v>
          </cell>
          <cell r="X8152" t="str">
            <v>Stachyris plateni (Sibley and Monroe 1990, 1993) has been split into S. plateni and S. pygmaea following Collar (2006).</v>
          </cell>
        </row>
        <row r="8153">
          <cell r="C8153" t="str">
            <v>Mindanao Pygmy-babbler</v>
          </cell>
          <cell r="D8153" t="str">
            <v>Stachyris plateni</v>
          </cell>
          <cell r="E8153" t="str">
            <v>(Blasius, 1890)</v>
          </cell>
          <cell r="F8153" t="str">
            <v>R</v>
          </cell>
          <cell r="G8153" t="str">
            <v>NT</v>
          </cell>
          <cell r="T8153" t="str">
            <v>Y</v>
          </cell>
          <cell r="U8153" t="str">
            <v>Collar (2006)</v>
          </cell>
          <cell r="X8153" t="str">
            <v>Stachyris plateni (Sibley and Monroe 1990, 1993) has been split into S. plateni and S. pygmaea following Collar (2006).</v>
          </cell>
        </row>
        <row r="8154">
          <cell r="C8154" t="str">
            <v>Visayan Pygmy Babbler</v>
          </cell>
          <cell r="D8154" t="str">
            <v>Stachyris pygmaea</v>
          </cell>
          <cell r="E8154" t="str">
            <v>(Ogilvie-Grant, 1896)</v>
          </cell>
          <cell r="F8154" t="str">
            <v>R</v>
          </cell>
          <cell r="G8154" t="str">
            <v>NT</v>
          </cell>
          <cell r="T8154" t="str">
            <v>Y</v>
          </cell>
          <cell r="U8154" t="str">
            <v>Collar (2006)</v>
          </cell>
          <cell r="X8154" t="str">
            <v>Stachyris plateni (Sibley and Monroe 1990, 1993) has been split into S. plateni and S. pygmaea following Collar (2006).</v>
          </cell>
        </row>
        <row r="8155">
          <cell r="C8155" t="str">
            <v>Golden-crowned Babbler</v>
          </cell>
          <cell r="D8155" t="str">
            <v>Stachyris dennistouni</v>
          </cell>
          <cell r="E8155" t="str">
            <v>(Ogilvie-Grant, 1895)</v>
          </cell>
          <cell r="F8155" t="str">
            <v>R</v>
          </cell>
          <cell r="G8155" t="str">
            <v>NT</v>
          </cell>
          <cell r="Q8155" t="str">
            <v>Y</v>
          </cell>
        </row>
        <row r="8156">
          <cell r="C8156" t="str">
            <v>Black-crowned Babbler</v>
          </cell>
          <cell r="D8156" t="str">
            <v>Stachyris nigrocapitata</v>
          </cell>
          <cell r="E8156" t="str">
            <v>(Steere, 1890)</v>
          </cell>
          <cell r="F8156" t="str">
            <v>R</v>
          </cell>
          <cell r="G8156" t="str">
            <v>LC</v>
          </cell>
          <cell r="Q8156" t="str">
            <v>Y</v>
          </cell>
        </row>
        <row r="8157">
          <cell r="C8157" t="str">
            <v>Rusty-crowned Babbler</v>
          </cell>
          <cell r="D8157" t="str">
            <v>Stachyris capitalis</v>
          </cell>
          <cell r="E8157" t="str">
            <v>(Tweeddale, 1877)</v>
          </cell>
          <cell r="F8157" t="str">
            <v>R</v>
          </cell>
          <cell r="G8157" t="str">
            <v>LC</v>
          </cell>
          <cell r="Q8157" t="str">
            <v>Y</v>
          </cell>
        </row>
        <row r="8158">
          <cell r="C8158" t="str">
            <v>Chestnut-faced Babbler</v>
          </cell>
          <cell r="D8158" t="str">
            <v>Stachyris whiteheadi</v>
          </cell>
          <cell r="E8158" t="str">
            <v>(Ogilvie-Grant, 1894)</v>
          </cell>
          <cell r="F8158" t="str">
            <v>R</v>
          </cell>
          <cell r="G8158" t="str">
            <v>LC</v>
          </cell>
          <cell r="Q8158" t="str">
            <v>Y</v>
          </cell>
        </row>
        <row r="8159">
          <cell r="C8159" t="str">
            <v>Luzon Striped-babbler</v>
          </cell>
          <cell r="D8159" t="str">
            <v>Stachyris striata</v>
          </cell>
          <cell r="E8159" t="str">
            <v>(Ogilvie-Grant, 1894)</v>
          </cell>
          <cell r="F8159" t="str">
            <v>R</v>
          </cell>
          <cell r="G8159" t="str">
            <v>NT</v>
          </cell>
          <cell r="Q8159" t="str">
            <v>Y</v>
          </cell>
          <cell r="W8159" t="str">
            <v>Luzon Striped Babbler (15)</v>
          </cell>
        </row>
        <row r="8160">
          <cell r="C8160" t="str">
            <v>Panay Striped-babbler</v>
          </cell>
          <cell r="D8160" t="str">
            <v>Stachyris latistriata</v>
          </cell>
          <cell r="E8160" t="str">
            <v>Gonzales &amp; Kennedy, 1990</v>
          </cell>
          <cell r="F8160" t="str">
            <v>R</v>
          </cell>
          <cell r="G8160" t="str">
            <v>NT</v>
          </cell>
          <cell r="Q8160" t="str">
            <v>Y</v>
          </cell>
          <cell r="W8160" t="str">
            <v>Panay Striped Babbler (15)</v>
          </cell>
        </row>
        <row r="8161">
          <cell r="C8161" t="str">
            <v>Negros Striped-babbler</v>
          </cell>
          <cell r="D8161" t="str">
            <v>Stachyris nigrorum</v>
          </cell>
          <cell r="E8161" t="str">
            <v>Rand &amp; Rabor, 1952</v>
          </cell>
          <cell r="F8161" t="str">
            <v>R</v>
          </cell>
          <cell r="G8161" t="str">
            <v>EN</v>
          </cell>
          <cell r="Q8161" t="str">
            <v>Y</v>
          </cell>
          <cell r="W8161" t="str">
            <v>Negros Striped Babbler (15)</v>
          </cell>
        </row>
        <row r="8162">
          <cell r="C8162" t="str">
            <v>Palawan Striped-babbler</v>
          </cell>
          <cell r="D8162" t="str">
            <v>Stachyris hypogrammica</v>
          </cell>
          <cell r="E8162" t="str">
            <v>Salomonsen, 1961</v>
          </cell>
          <cell r="F8162" t="str">
            <v>R</v>
          </cell>
          <cell r="G8162" t="str">
            <v>NT</v>
          </cell>
          <cell r="Q8162" t="str">
            <v>Y</v>
          </cell>
          <cell r="W8162" t="str">
            <v>Palawan Striped Babbler (15)</v>
          </cell>
        </row>
        <row r="8163">
          <cell r="C8163" t="str">
            <v>White-breasted Babbler</v>
          </cell>
          <cell r="D8163" t="str">
            <v>Stachyris grammiceps</v>
          </cell>
          <cell r="E8163" t="str">
            <v>(Temminck, 1827)</v>
          </cell>
          <cell r="F8163" t="str">
            <v>R</v>
          </cell>
          <cell r="G8163" t="str">
            <v>NT</v>
          </cell>
          <cell r="Q8163" t="str">
            <v>Y</v>
          </cell>
        </row>
        <row r="8164">
          <cell r="C8164" t="str">
            <v>Sooty Babbler</v>
          </cell>
          <cell r="D8164" t="str">
            <v>Stachyris herberti</v>
          </cell>
          <cell r="E8164" t="str">
            <v>(Baker, 1920)</v>
          </cell>
          <cell r="F8164" t="str">
            <v>R</v>
          </cell>
          <cell r="G8164" t="str">
            <v>LC</v>
          </cell>
          <cell r="Q8164" t="str">
            <v>Y</v>
          </cell>
        </row>
        <row r="8165">
          <cell r="C8165" t="str">
            <v>Nonggang Babbler</v>
          </cell>
          <cell r="D8165" t="str">
            <v>Stachyris nonggangensis</v>
          </cell>
          <cell r="E8165" t="str">
            <v>Zhou &amp; Jiang, 2008</v>
          </cell>
          <cell r="F8165" t="str">
            <v>R</v>
          </cell>
          <cell r="G8165" t="str">
            <v>NT</v>
          </cell>
          <cell r="T8165" t="str">
            <v>Y</v>
          </cell>
          <cell r="U8165" t="str">
            <v>Zhou and Jiang (2008)</v>
          </cell>
          <cell r="X8165" t="str">
            <v>Stachyris nonggangensis was described as new to science by Zhou Fang and Jiang Aiwu (2008). Comparison of nonggangensis with its closest relative S. herberti reveals relatively minor but consistent morphological differences that justify its specific status.</v>
          </cell>
        </row>
        <row r="8166">
          <cell r="C8166" t="str">
            <v>Grey-throated Babbler</v>
          </cell>
          <cell r="D8166" t="str">
            <v>Stachyris nigriceps</v>
          </cell>
          <cell r="E8166" t="str">
            <v>Blyth, 1844</v>
          </cell>
          <cell r="F8166" t="str">
            <v>R</v>
          </cell>
          <cell r="G8166" t="str">
            <v>LC</v>
          </cell>
          <cell r="Q8166" t="str">
            <v>Y</v>
          </cell>
        </row>
        <row r="8167">
          <cell r="C8167" t="str">
            <v>Grey-headed Babbler</v>
          </cell>
          <cell r="D8167" t="str">
            <v>Stachyris poliocephala</v>
          </cell>
          <cell r="E8167" t="str">
            <v>(Temminck, 1836)</v>
          </cell>
          <cell r="F8167" t="str">
            <v>R</v>
          </cell>
          <cell r="G8167" t="str">
            <v>LC</v>
          </cell>
          <cell r="Q8167" t="str">
            <v>Y</v>
          </cell>
        </row>
        <row r="8168">
          <cell r="C8168" t="str">
            <v>Snowy-throated Babbler</v>
          </cell>
          <cell r="D8168" t="str">
            <v>Stachyris oglei</v>
          </cell>
          <cell r="E8168" t="str">
            <v>(Godwin-Austen, 1877)</v>
          </cell>
          <cell r="F8168" t="str">
            <v>R</v>
          </cell>
          <cell r="G8168" t="str">
            <v>VU</v>
          </cell>
          <cell r="Q8168" t="str">
            <v>Y</v>
          </cell>
        </row>
        <row r="8169">
          <cell r="C8169" t="str">
            <v>Spot-necked Babbler</v>
          </cell>
          <cell r="D8169" t="str">
            <v>Stachyris striolata</v>
          </cell>
          <cell r="E8169" t="str">
            <v>(Müller, 1835)</v>
          </cell>
          <cell r="F8169" t="str">
            <v>R</v>
          </cell>
          <cell r="G8169" t="str">
            <v>LC</v>
          </cell>
          <cell r="Q8169" t="str">
            <v>Y</v>
          </cell>
        </row>
        <row r="8170">
          <cell r="C8170" t="str">
            <v>White-necked Babbler</v>
          </cell>
          <cell r="D8170" t="str">
            <v>Stachyris leucotis</v>
          </cell>
          <cell r="E8170" t="str">
            <v>(Strickland, 1848)</v>
          </cell>
          <cell r="F8170" t="str">
            <v>R</v>
          </cell>
          <cell r="G8170" t="str">
            <v>NT</v>
          </cell>
          <cell r="Q8170" t="str">
            <v>Y</v>
          </cell>
        </row>
        <row r="8171">
          <cell r="C8171" t="str">
            <v>Black-throated Babbler</v>
          </cell>
          <cell r="D8171" t="str">
            <v>Stachyris nigricollis</v>
          </cell>
          <cell r="E8171" t="str">
            <v>(Temminck, 1836)</v>
          </cell>
          <cell r="F8171" t="str">
            <v>R</v>
          </cell>
          <cell r="G8171" t="str">
            <v>NT</v>
          </cell>
          <cell r="Q8171" t="str">
            <v>Y</v>
          </cell>
        </row>
        <row r="8172">
          <cell r="C8172" t="str">
            <v>White-bibbed Babbler</v>
          </cell>
          <cell r="D8172" t="str">
            <v>Stachyris thoracica</v>
          </cell>
          <cell r="E8172" t="str">
            <v>(Temminck, 1821)</v>
          </cell>
          <cell r="F8172" t="str">
            <v>R</v>
          </cell>
          <cell r="G8172" t="str">
            <v>LC</v>
          </cell>
          <cell r="Q8172" t="str">
            <v>Y</v>
          </cell>
        </row>
        <row r="8173">
          <cell r="C8173" t="str">
            <v>Chestnut-rumped Babbler</v>
          </cell>
          <cell r="D8173" t="str">
            <v>Stachyris maculata</v>
          </cell>
          <cell r="E8173" t="str">
            <v>(Temminck, 1836)</v>
          </cell>
          <cell r="F8173" t="str">
            <v>R</v>
          </cell>
          <cell r="G8173" t="str">
            <v>NT</v>
          </cell>
          <cell r="Q8173" t="str">
            <v>Y</v>
          </cell>
        </row>
        <row r="8174">
          <cell r="C8174" t="str">
            <v>Chestnut-winged Babbler</v>
          </cell>
          <cell r="D8174" t="str">
            <v>Stachyris erythroptera</v>
          </cell>
          <cell r="E8174" t="str">
            <v>(Blyth, 1842)</v>
          </cell>
          <cell r="F8174" t="str">
            <v>R</v>
          </cell>
          <cell r="G8174" t="str">
            <v>LC</v>
          </cell>
          <cell r="Q8174" t="str">
            <v>Y</v>
          </cell>
        </row>
        <row r="8175">
          <cell r="C8175" t="str">
            <v>Crescent-chested Babbler</v>
          </cell>
          <cell r="D8175" t="str">
            <v>Stachyris melanothorax</v>
          </cell>
          <cell r="E8175" t="str">
            <v>(Temminck, 1823)</v>
          </cell>
          <cell r="F8175" t="str">
            <v>R</v>
          </cell>
          <cell r="G8175" t="str">
            <v>LC</v>
          </cell>
          <cell r="Q8175" t="str">
            <v>Y</v>
          </cell>
        </row>
        <row r="8176">
          <cell r="C8176" t="str">
            <v>Flame-templed Babbler</v>
          </cell>
          <cell r="D8176" t="str">
            <v>Dasycrotapha speciosa</v>
          </cell>
          <cell r="E8176" t="str">
            <v>(Tweeddale, 1878)</v>
          </cell>
          <cell r="F8176" t="str">
            <v>R</v>
          </cell>
          <cell r="G8176" t="str">
            <v>EN</v>
          </cell>
          <cell r="Q8176" t="str">
            <v>Y</v>
          </cell>
          <cell r="V8176" t="str">
            <v>Stachyris speciosa (10)</v>
          </cell>
          <cell r="X8176" t="str">
            <v>Use of the genus Dasycrotapha follows BirdLife International (2001).</v>
          </cell>
        </row>
        <row r="8177">
          <cell r="C8177" t="str">
            <v>Tawny-bellied Babbler</v>
          </cell>
          <cell r="D8177" t="str">
            <v>Dumetia hyperythra</v>
          </cell>
          <cell r="E8177" t="str">
            <v>(Franklin, 1831)</v>
          </cell>
          <cell r="F8177" t="str">
            <v>R</v>
          </cell>
          <cell r="G8177" t="str">
            <v>LC</v>
          </cell>
          <cell r="Q8177" t="str">
            <v>Y</v>
          </cell>
        </row>
        <row r="8178">
          <cell r="C8178" t="str">
            <v>Dark-fronted Babbler</v>
          </cell>
          <cell r="D8178" t="str">
            <v>Rhopocichla atriceps</v>
          </cell>
          <cell r="E8178" t="str">
            <v>(Jerdon, 1839)</v>
          </cell>
          <cell r="F8178" t="str">
            <v>R</v>
          </cell>
          <cell r="G8178" t="str">
            <v>LC</v>
          </cell>
          <cell r="Q8178" t="str">
            <v>Y</v>
          </cell>
        </row>
        <row r="8179">
          <cell r="D8179" t="str">
            <v>Macronous gularis</v>
          </cell>
          <cell r="E8179" t="str">
            <v>(Horsfield, 1822)</v>
          </cell>
          <cell r="F8179" t="str">
            <v>NR</v>
          </cell>
          <cell r="G8179" t="str">
            <v>NR</v>
          </cell>
          <cell r="Q8179" t="str">
            <v>Y</v>
          </cell>
          <cell r="X8179" t="str">
            <v>Macronous gularis (Sibley and Monroe 1990, 1993) has been split into M. gularis and M. bornensis following Collar (2006).</v>
          </cell>
        </row>
        <row r="8180">
          <cell r="C8180" t="str">
            <v>Pin-striped Tit-babbler</v>
          </cell>
          <cell r="D8180" t="str">
            <v>Macronous gularis</v>
          </cell>
          <cell r="E8180" t="str">
            <v>(Horsfield, 1822)</v>
          </cell>
          <cell r="F8180" t="str">
            <v>R</v>
          </cell>
          <cell r="G8180" t="str">
            <v>LC</v>
          </cell>
          <cell r="T8180" t="str">
            <v>Y</v>
          </cell>
          <cell r="U8180" t="str">
            <v>Collar (2006)</v>
          </cell>
          <cell r="X8180" t="str">
            <v>Macronous gularis (Sibley and Monroe 1990, 1993) has been split into M. gularis and M. bornensis following Collar (2006).</v>
          </cell>
        </row>
        <row r="8181">
          <cell r="C8181" t="str">
            <v>Bold-striped Tit-babbler</v>
          </cell>
          <cell r="D8181" t="str">
            <v>Macronous bornensis</v>
          </cell>
          <cell r="E8181" t="str">
            <v>(Bonaparte, 1850)</v>
          </cell>
          <cell r="F8181" t="str">
            <v>R</v>
          </cell>
          <cell r="G8181" t="str">
            <v>LC</v>
          </cell>
          <cell r="T8181" t="str">
            <v>Y</v>
          </cell>
          <cell r="U8181" t="str">
            <v>Collar (2006)</v>
          </cell>
          <cell r="X8181" t="str">
            <v>Macronous gularis (Sibley and Monroe 1990, 1993) has been split into M. gularis and M. bornensis following Collar (2006).</v>
          </cell>
        </row>
        <row r="8182">
          <cell r="C8182" t="str">
            <v>Grey-cheeked Tit-babbler</v>
          </cell>
          <cell r="D8182" t="str">
            <v>Macronous flavicollis</v>
          </cell>
          <cell r="E8182" t="str">
            <v>(Bonaparte, 1850)</v>
          </cell>
          <cell r="F8182" t="str">
            <v>R</v>
          </cell>
          <cell r="G8182" t="str">
            <v>LC</v>
          </cell>
          <cell r="Q8182" t="str">
            <v>Y</v>
          </cell>
        </row>
        <row r="8183">
          <cell r="C8183" t="str">
            <v>Grey-faced Tit-babbler</v>
          </cell>
          <cell r="D8183" t="str">
            <v>Macronous kelleyi</v>
          </cell>
          <cell r="E8183" t="str">
            <v>(Delacour, 1932)</v>
          </cell>
          <cell r="F8183" t="str">
            <v>R</v>
          </cell>
          <cell r="G8183" t="str">
            <v>LC</v>
          </cell>
          <cell r="Q8183" t="str">
            <v>Y</v>
          </cell>
        </row>
        <row r="8184">
          <cell r="C8184" t="str">
            <v>Brown Tit-babbler</v>
          </cell>
          <cell r="D8184" t="str">
            <v>Macronous striaticeps</v>
          </cell>
          <cell r="E8184" t="str">
            <v>Sharpe, 1877</v>
          </cell>
          <cell r="F8184" t="str">
            <v>R</v>
          </cell>
          <cell r="G8184" t="str">
            <v>LC</v>
          </cell>
          <cell r="Q8184" t="str">
            <v>Y</v>
          </cell>
        </row>
        <row r="8185">
          <cell r="C8185" t="str">
            <v>Fluffy-backed Tit-babbler</v>
          </cell>
          <cell r="D8185" t="str">
            <v>Macronous ptilosus</v>
          </cell>
          <cell r="E8185" t="str">
            <v>Jardine &amp; Selby, 1835</v>
          </cell>
          <cell r="F8185" t="str">
            <v>R</v>
          </cell>
          <cell r="G8185" t="str">
            <v>NT</v>
          </cell>
          <cell r="Q8185" t="str">
            <v>Y</v>
          </cell>
        </row>
        <row r="8186">
          <cell r="D8186" t="str">
            <v>Micromacronus leytensis</v>
          </cell>
          <cell r="E8186" t="str">
            <v>Amadon, 1962</v>
          </cell>
          <cell r="F8186" t="str">
            <v>NR</v>
          </cell>
          <cell r="G8186" t="str">
            <v>NR</v>
          </cell>
          <cell r="Q8186" t="str">
            <v>Y</v>
          </cell>
          <cell r="X8186" t="str">
            <v>Micromacronus leytensis (Sibley and Monroe 1990, 1993) has been split into M. leytensis and M. sordidus following Collar (2006).</v>
          </cell>
        </row>
        <row r="8187">
          <cell r="C8187" t="str">
            <v>Visayan Miniature-babbler</v>
          </cell>
          <cell r="D8187" t="str">
            <v>Micromacronus leytensis</v>
          </cell>
          <cell r="E8187" t="str">
            <v>Amadon, 1962</v>
          </cell>
          <cell r="F8187" t="str">
            <v>R</v>
          </cell>
          <cell r="G8187" t="str">
            <v>DD</v>
          </cell>
          <cell r="T8187" t="str">
            <v>Y</v>
          </cell>
          <cell r="U8187" t="str">
            <v>Collar (2006)</v>
          </cell>
          <cell r="X8187" t="str">
            <v>Micromacronus leytensis (Sibley and Monroe 1990, 1993) has been split into M. leytensis and M. sordidus following Collar (2006).</v>
          </cell>
        </row>
        <row r="8188">
          <cell r="C8188" t="str">
            <v>Mindanao Miniature-babbler</v>
          </cell>
          <cell r="D8188" t="str">
            <v>Micromacronus sordidus</v>
          </cell>
          <cell r="E8188" t="str">
            <v>Ripley &amp; Rabor, 1968</v>
          </cell>
          <cell r="F8188" t="str">
            <v>R</v>
          </cell>
          <cell r="G8188" t="str">
            <v>DD</v>
          </cell>
          <cell r="T8188" t="str">
            <v>Y</v>
          </cell>
          <cell r="U8188" t="str">
            <v>Collar (2006)</v>
          </cell>
          <cell r="X8188" t="str">
            <v>Micromacronus leytensis (Sibley and Monroe 1990, 1993) has been split into M. leytensis and M. sordidus following Collar (2006).</v>
          </cell>
        </row>
        <row r="8189">
          <cell r="C8189" t="str">
            <v>Chestnut-capped Babbler</v>
          </cell>
          <cell r="D8189" t="str">
            <v>Timalia pileata</v>
          </cell>
          <cell r="E8189" t="str">
            <v>Horsfield, 1821</v>
          </cell>
          <cell r="F8189" t="str">
            <v>R</v>
          </cell>
          <cell r="G8189" t="str">
            <v>LC</v>
          </cell>
          <cell r="Q8189" t="str">
            <v>Y</v>
          </cell>
        </row>
        <row r="8190">
          <cell r="C8190" t="str">
            <v>Yellow-eyed Babbler</v>
          </cell>
          <cell r="D8190" t="str">
            <v>Chrysomma sinense</v>
          </cell>
          <cell r="E8190" t="str">
            <v>(Gmelin, 1789)</v>
          </cell>
          <cell r="F8190" t="str">
            <v>R</v>
          </cell>
          <cell r="G8190" t="str">
            <v>LC</v>
          </cell>
          <cell r="Q8190" t="str">
            <v>Y</v>
          </cell>
        </row>
        <row r="8191">
          <cell r="C8191" t="str">
            <v>Jerdon's Babbler</v>
          </cell>
          <cell r="D8191" t="str">
            <v>Chrysomma altirostre</v>
          </cell>
          <cell r="E8191" t="str">
            <v>(Jerdon, 1862)</v>
          </cell>
          <cell r="F8191" t="str">
            <v>R</v>
          </cell>
          <cell r="G8191" t="str">
            <v>VU</v>
          </cell>
          <cell r="Q8191" t="str">
            <v>Y</v>
          </cell>
        </row>
        <row r="8192">
          <cell r="C8192" t="str">
            <v>Rufous-tailed Babbler</v>
          </cell>
          <cell r="D8192" t="str">
            <v>Chrysomma poecilotis</v>
          </cell>
          <cell r="E8192" t="str">
            <v>(Verreaux, 1870)</v>
          </cell>
          <cell r="F8192" t="str">
            <v>R</v>
          </cell>
          <cell r="G8192" t="str">
            <v>LC</v>
          </cell>
          <cell r="Q8192" t="str">
            <v>Y</v>
          </cell>
        </row>
        <row r="8193">
          <cell r="C8193" t="str">
            <v>Wrentit</v>
          </cell>
          <cell r="D8193" t="str">
            <v>Chamaea fasciata</v>
          </cell>
          <cell r="E8193" t="str">
            <v>(Gambel, 1845)</v>
          </cell>
          <cell r="F8193" t="str">
            <v>R</v>
          </cell>
          <cell r="G8193" t="str">
            <v>LC</v>
          </cell>
          <cell r="I8193" t="str">
            <v>Y</v>
          </cell>
          <cell r="Q8193" t="str">
            <v>Y</v>
          </cell>
          <cell r="R8193" t="str">
            <v>Y</v>
          </cell>
        </row>
        <row r="8194">
          <cell r="C8194" t="str">
            <v>Spiny Babbler</v>
          </cell>
          <cell r="D8194" t="str">
            <v>Turdoides nipalensis</v>
          </cell>
          <cell r="E8194" t="str">
            <v>(Hodgson, 1836)</v>
          </cell>
          <cell r="F8194" t="str">
            <v>R</v>
          </cell>
          <cell r="G8194" t="str">
            <v>LC</v>
          </cell>
          <cell r="Q8194" t="str">
            <v>Y</v>
          </cell>
        </row>
        <row r="8195">
          <cell r="C8195" t="str">
            <v>Iraq Babbler</v>
          </cell>
          <cell r="D8195" t="str">
            <v>Turdoides altirostris</v>
          </cell>
          <cell r="E8195" t="str">
            <v>(Hartert, 1909)</v>
          </cell>
          <cell r="F8195" t="str">
            <v>R</v>
          </cell>
          <cell r="G8195" t="str">
            <v>LC</v>
          </cell>
          <cell r="H8195" t="str">
            <v>Y</v>
          </cell>
          <cell r="M8195" t="str">
            <v>Y</v>
          </cell>
          <cell r="Q8195" t="str">
            <v>Y</v>
          </cell>
        </row>
        <row r="8196">
          <cell r="C8196" t="str">
            <v>Common Babbler</v>
          </cell>
          <cell r="D8196" t="str">
            <v>Turdoides caudata</v>
          </cell>
          <cell r="E8196" t="str">
            <v>(Dumont, 1823)</v>
          </cell>
          <cell r="F8196" t="str">
            <v>R</v>
          </cell>
          <cell r="G8196" t="str">
            <v>LC</v>
          </cell>
          <cell r="H8196" t="str">
            <v>Y</v>
          </cell>
          <cell r="M8196" t="str">
            <v>Y</v>
          </cell>
          <cell r="Q8196" t="str">
            <v>Y</v>
          </cell>
          <cell r="V8196" t="str">
            <v>Turdoides caudatus (6); Turdoides caudatus (10)</v>
          </cell>
          <cell r="X8196" t="str">
            <v>Gender agreement of species name follows David and Gosselin (2002b).</v>
          </cell>
        </row>
        <row r="8197">
          <cell r="C8197" t="str">
            <v>Striated Babbler</v>
          </cell>
          <cell r="D8197" t="str">
            <v>Turdoides earlei</v>
          </cell>
          <cell r="E8197" t="str">
            <v>(Blyth, 1844)</v>
          </cell>
          <cell r="F8197" t="str">
            <v>R</v>
          </cell>
          <cell r="G8197" t="str">
            <v>LC</v>
          </cell>
          <cell r="Q8197" t="str">
            <v>Y</v>
          </cell>
        </row>
        <row r="8198">
          <cell r="C8198" t="str">
            <v>White-throated Babbler</v>
          </cell>
          <cell r="D8198" t="str">
            <v>Turdoides gularis</v>
          </cell>
          <cell r="E8198" t="str">
            <v>(Blyth, 1855)</v>
          </cell>
          <cell r="F8198" t="str">
            <v>R</v>
          </cell>
          <cell r="G8198" t="str">
            <v>LC</v>
          </cell>
          <cell r="Q8198" t="str">
            <v>Y</v>
          </cell>
        </row>
        <row r="8199">
          <cell r="C8199" t="str">
            <v>Slender-billed Babbler</v>
          </cell>
          <cell r="D8199" t="str">
            <v>Turdoides longirostris</v>
          </cell>
          <cell r="E8199" t="str">
            <v>(Moore, 1854)</v>
          </cell>
          <cell r="F8199" t="str">
            <v>R</v>
          </cell>
          <cell r="G8199" t="str">
            <v>VU</v>
          </cell>
          <cell r="Q8199" t="str">
            <v>Y</v>
          </cell>
        </row>
        <row r="8200">
          <cell r="C8200" t="str">
            <v>Large Grey Babbler</v>
          </cell>
          <cell r="D8200" t="str">
            <v>Turdoides malcolmi</v>
          </cell>
          <cell r="E8200" t="str">
            <v>(Sykes, 1832)</v>
          </cell>
          <cell r="F8200" t="str">
            <v>R</v>
          </cell>
          <cell r="G8200" t="str">
            <v>LC</v>
          </cell>
          <cell r="Q8200" t="str">
            <v>Y</v>
          </cell>
        </row>
        <row r="8201">
          <cell r="C8201" t="str">
            <v>Arabian Babbler</v>
          </cell>
          <cell r="D8201" t="str">
            <v>Turdoides squamiceps</v>
          </cell>
          <cell r="E8201" t="str">
            <v>(Cretzschmar, 1827)</v>
          </cell>
          <cell r="F8201" t="str">
            <v>R</v>
          </cell>
          <cell r="G8201" t="str">
            <v>LC</v>
          </cell>
          <cell r="H8201" t="str">
            <v>Y</v>
          </cell>
          <cell r="M8201" t="str">
            <v>Y</v>
          </cell>
          <cell r="N8201" t="str">
            <v>Y</v>
          </cell>
          <cell r="Q8201" t="str">
            <v>Y</v>
          </cell>
        </row>
        <row r="8202">
          <cell r="C8202" t="str">
            <v>Fulvous Chatterer</v>
          </cell>
          <cell r="D8202" t="str">
            <v>Turdoides fulva</v>
          </cell>
          <cell r="E8202" t="str">
            <v>(Desfontaines, 1789)</v>
          </cell>
          <cell r="F8202" t="str">
            <v>R</v>
          </cell>
          <cell r="G8202" t="str">
            <v>LC</v>
          </cell>
          <cell r="H8202" t="str">
            <v>Y</v>
          </cell>
          <cell r="M8202" t="str">
            <v>Y</v>
          </cell>
          <cell r="N8202" t="str">
            <v>Y</v>
          </cell>
          <cell r="Q8202" t="str">
            <v>Y</v>
          </cell>
          <cell r="V8202" t="str">
            <v>Turdoides fulvus (6); Turdoides fulvus (7); Turdoides fulvus (10)</v>
          </cell>
          <cell r="W8202" t="str">
            <v>Fulvous Babbler (1); Fulvous Babbler (6); Fulvous Babbler (7); Fulvous Babbler (15)</v>
          </cell>
          <cell r="X8202" t="str">
            <v>Gender agreement of species name follows David and Gosselin (2002b).</v>
          </cell>
        </row>
        <row r="8203">
          <cell r="C8203" t="str">
            <v>Scaly Chatterer</v>
          </cell>
          <cell r="D8203" t="str">
            <v>Turdoides aylmeri</v>
          </cell>
          <cell r="E8203" t="str">
            <v>(Shelley, 1885)</v>
          </cell>
          <cell r="F8203" t="str">
            <v>R</v>
          </cell>
          <cell r="G8203" t="str">
            <v>LC</v>
          </cell>
          <cell r="N8203" t="str">
            <v>Y</v>
          </cell>
          <cell r="Q8203" t="str">
            <v>Y</v>
          </cell>
        </row>
        <row r="8204">
          <cell r="C8204" t="str">
            <v>Rufous Chatterer</v>
          </cell>
          <cell r="D8204" t="str">
            <v>Turdoides rubiginosa</v>
          </cell>
          <cell r="E8204" t="str">
            <v>(Rüppell, 1845)</v>
          </cell>
          <cell r="F8204" t="str">
            <v>R</v>
          </cell>
          <cell r="G8204" t="str">
            <v>LC</v>
          </cell>
          <cell r="N8204" t="str">
            <v>Y</v>
          </cell>
          <cell r="Q8204" t="str">
            <v>Y</v>
          </cell>
          <cell r="V8204" t="str">
            <v>Turdoides rubiginosus (7); Turdoides rubiginosus (10)</v>
          </cell>
          <cell r="X8204" t="str">
            <v>Gender agreement of species name follows David and Gosselin (2002b).</v>
          </cell>
        </row>
        <row r="8205">
          <cell r="C8205" t="str">
            <v>Rufous Babbler</v>
          </cell>
          <cell r="D8205" t="str">
            <v>Turdoides subrufa</v>
          </cell>
          <cell r="E8205" t="str">
            <v>(Jerdon, 1839)</v>
          </cell>
          <cell r="F8205" t="str">
            <v>R</v>
          </cell>
          <cell r="G8205" t="str">
            <v>LC</v>
          </cell>
          <cell r="Q8205" t="str">
            <v>Y</v>
          </cell>
          <cell r="V8205" t="str">
            <v>Turdoides subrufus (10)</v>
          </cell>
          <cell r="X8205" t="str">
            <v>Gender agreement of species name follows David and Gosselin (2002b).</v>
          </cell>
        </row>
        <row r="8206">
          <cell r="C8206" t="str">
            <v>Jungle Babbler</v>
          </cell>
          <cell r="D8206" t="str">
            <v>Turdoides striata</v>
          </cell>
          <cell r="E8206" t="str">
            <v>(Dumont, 1823)</v>
          </cell>
          <cell r="F8206" t="str">
            <v>R</v>
          </cell>
          <cell r="G8206" t="str">
            <v>LC</v>
          </cell>
          <cell r="Q8206" t="str">
            <v>Y</v>
          </cell>
          <cell r="V8206" t="str">
            <v>Turdoides striatus (10)</v>
          </cell>
          <cell r="X8206" t="str">
            <v>Gender agreement of species name follows David and Gosselin (2002b).</v>
          </cell>
        </row>
        <row r="8207">
          <cell r="C8207" t="str">
            <v>Orange-billed Babbler</v>
          </cell>
          <cell r="D8207" t="str">
            <v>Turdoides rufescens</v>
          </cell>
          <cell r="E8207" t="str">
            <v>(Blyth, 1847)</v>
          </cell>
          <cell r="F8207" t="str">
            <v>R</v>
          </cell>
          <cell r="G8207" t="str">
            <v>NT</v>
          </cell>
          <cell r="Q8207" t="str">
            <v>Y</v>
          </cell>
        </row>
        <row r="8208">
          <cell r="C8208" t="str">
            <v>Yellow-billed Babbler</v>
          </cell>
          <cell r="D8208" t="str">
            <v>Turdoides affinis</v>
          </cell>
          <cell r="E8208" t="str">
            <v>(Jerdon, 1845)</v>
          </cell>
          <cell r="F8208" t="str">
            <v>R</v>
          </cell>
          <cell r="G8208" t="str">
            <v>LC</v>
          </cell>
          <cell r="Q8208" t="str">
            <v>Y</v>
          </cell>
        </row>
        <row r="8209">
          <cell r="C8209" t="str">
            <v>Blackcap Babbler</v>
          </cell>
          <cell r="D8209" t="str">
            <v>Turdoides reinwardii</v>
          </cell>
          <cell r="E8209" t="str">
            <v>(Swainson, 1831)</v>
          </cell>
          <cell r="F8209" t="str">
            <v>R</v>
          </cell>
          <cell r="G8209" t="str">
            <v>LC</v>
          </cell>
          <cell r="N8209" t="str">
            <v>Y</v>
          </cell>
          <cell r="Q8209" t="str">
            <v>Y</v>
          </cell>
          <cell r="V8209" t="str">
            <v>Turdoides reinwardtii (10)</v>
          </cell>
        </row>
        <row r="8210">
          <cell r="C8210" t="str">
            <v>Dusky Babbler</v>
          </cell>
          <cell r="D8210" t="str">
            <v>Turdoides tenebrosa</v>
          </cell>
          <cell r="E8210" t="str">
            <v>(Hartlaub, 1883)</v>
          </cell>
          <cell r="F8210" t="str">
            <v>R</v>
          </cell>
          <cell r="G8210" t="str">
            <v>LC</v>
          </cell>
          <cell r="N8210" t="str">
            <v>Y</v>
          </cell>
          <cell r="Q8210" t="str">
            <v>Y</v>
          </cell>
          <cell r="V8210" t="str">
            <v>Turdoides tenebrosus (7); Turdoides tenebrosus (10)</v>
          </cell>
          <cell r="X8210" t="str">
            <v>Gender agreement of species name follows David and Gosselin (2002b).</v>
          </cell>
        </row>
        <row r="8211">
          <cell r="C8211" t="str">
            <v>Black-lored Babbler</v>
          </cell>
          <cell r="D8211" t="str">
            <v>Turdoides melanops</v>
          </cell>
          <cell r="E8211" t="str">
            <v>(Hartlaub, 1867)</v>
          </cell>
          <cell r="F8211" t="str">
            <v>R</v>
          </cell>
          <cell r="G8211" t="str">
            <v>LC</v>
          </cell>
          <cell r="Q8211" t="str">
            <v>Y</v>
          </cell>
          <cell r="W8211" t="str">
            <v>Black-faced Babbler (15)</v>
          </cell>
          <cell r="X8211" t="str">
            <v>Turdoides melanops and T. sharpei (Sibley and Monroe 1990, 1993) are retained as separate species contra Dowsett and Forbes-Watson (1993) who include sharpei as a subspecies of T. melanops.</v>
          </cell>
        </row>
        <row r="8212">
          <cell r="D8212" t="str">
            <v>Turdoides melanops</v>
          </cell>
          <cell r="E8212" t="str">
            <v>(Hartlaub, 1867)</v>
          </cell>
          <cell r="F8212" t="str">
            <v>NR</v>
          </cell>
          <cell r="G8212" t="str">
            <v>NR</v>
          </cell>
          <cell r="N8212" t="str">
            <v>Y</v>
          </cell>
          <cell r="X8212" t="str">
            <v>Turdoides melanops and T. sharpei (Sibley and Monroe 1990, 1993) are retained as separate species contra Dowsett and Forbes-Watson (1993) who include sharpei as a subspecies of T. melanops.</v>
          </cell>
        </row>
        <row r="8213">
          <cell r="C8213" t="str">
            <v>Sharpe's Pied-babbler</v>
          </cell>
          <cell r="D8213" t="str">
            <v>Turdoides sharpei</v>
          </cell>
          <cell r="E8213" t="str">
            <v>(Reichenow, 1891)</v>
          </cell>
          <cell r="F8213" t="str">
            <v>R</v>
          </cell>
          <cell r="G8213" t="str">
            <v>LC</v>
          </cell>
          <cell r="Q8213" t="str">
            <v>Y</v>
          </cell>
          <cell r="W8213" t="str">
            <v>Black-lored Babbler (15)</v>
          </cell>
          <cell r="X8213" t="str">
            <v>Turdoides melanops and T. sharpei (Sibley and Monroe 1990, 1993) are retained as separate species contra Dowsett and Forbes-Watson (1993) who include sharpei as a subspecies of T. melanops.</v>
          </cell>
        </row>
        <row r="8214">
          <cell r="C8214" t="str">
            <v>Scaly Babbler</v>
          </cell>
          <cell r="D8214" t="str">
            <v>Turdoides squamulata</v>
          </cell>
          <cell r="E8214" t="str">
            <v>(Shelley, 1884)</v>
          </cell>
          <cell r="F8214" t="str">
            <v>R</v>
          </cell>
          <cell r="G8214" t="str">
            <v>LC</v>
          </cell>
          <cell r="N8214" t="str">
            <v>Y</v>
          </cell>
          <cell r="Q8214" t="str">
            <v>Y</v>
          </cell>
          <cell r="V8214" t="str">
            <v>Turdoides squamulatus (7); Turdoides squamulatus (10)</v>
          </cell>
          <cell r="X8214" t="str">
            <v>Gender agreement of species name follows David and Gosselin (2002b).</v>
          </cell>
        </row>
        <row r="8215">
          <cell r="C8215" t="str">
            <v>White-rumped Babbler</v>
          </cell>
          <cell r="D8215" t="str">
            <v>Turdoides leucopygia</v>
          </cell>
          <cell r="E8215" t="str">
            <v>(Rüppell, 1840)</v>
          </cell>
          <cell r="F8215" t="str">
            <v>R</v>
          </cell>
          <cell r="G8215" t="str">
            <v>LC</v>
          </cell>
          <cell r="Q8215" t="str">
            <v>Y</v>
          </cell>
          <cell r="V8215" t="str">
            <v>Turdoides leucopygius (10)</v>
          </cell>
          <cell r="X8215" t="str">
            <v>Turdoides leucopygius and T. hartlaubii (Sibley and Monroe 1990, 1993) are retained as separate species contra Dowsett and Forbes-Watson (1993) who include hartlaubii as a subspecies of T. leucopygius. Gender agreement of leucopygia follows David and Gosselin (2002b).</v>
          </cell>
        </row>
        <row r="8216">
          <cell r="D8216" t="str">
            <v>Turdoides leucopygius</v>
          </cell>
          <cell r="E8216" t="str">
            <v>(Ruppell, 1840)</v>
          </cell>
          <cell r="F8216" t="str">
            <v>NR</v>
          </cell>
          <cell r="G8216" t="str">
            <v>NR</v>
          </cell>
          <cell r="N8216" t="str">
            <v>Y</v>
          </cell>
          <cell r="X8216" t="str">
            <v>Turdoides leucopygius and T. hartlaubii (Sibley and Monroe 1990, 1993) are retained as separate species contra Dowsett and Forbes-Watson (1993) who include hartlaubii as a subspecies of T. leucopygius. Gender agreement of leucopygia follows David and Gosselin (2002b).</v>
          </cell>
        </row>
        <row r="8217">
          <cell r="C8217" t="str">
            <v>Angola Babbler</v>
          </cell>
          <cell r="D8217" t="str">
            <v>Turdoides hartlaubii</v>
          </cell>
          <cell r="E8217" t="str">
            <v>(Barboza du Bocage, 1868)</v>
          </cell>
          <cell r="F8217" t="str">
            <v>R</v>
          </cell>
          <cell r="G8217" t="str">
            <v>LC</v>
          </cell>
          <cell r="Q8217" t="str">
            <v>Y</v>
          </cell>
          <cell r="W8217" t="str">
            <v>Hartlaub's Babbler (15)</v>
          </cell>
          <cell r="X8217" t="str">
            <v>Turdoides leucopygius and T. hartlaubii (Sibley and Monroe 1990, 1993) are retained as separate species contra Dowsett and Forbes-Watson (1993) who include hartlaubii as a subspecies of T. leucopygius. Gender agreement of leucopygia follows David and Gosselin (2002b).</v>
          </cell>
        </row>
        <row r="8218">
          <cell r="C8218" t="str">
            <v>Southern Pied-babbler</v>
          </cell>
          <cell r="D8218" t="str">
            <v>Turdoides bicolor</v>
          </cell>
          <cell r="E8218" t="str">
            <v>(Jardine, 1831)</v>
          </cell>
          <cell r="F8218" t="str">
            <v>R</v>
          </cell>
          <cell r="G8218" t="str">
            <v>LC</v>
          </cell>
          <cell r="N8218" t="str">
            <v>Y</v>
          </cell>
          <cell r="Q8218" t="str">
            <v>Y</v>
          </cell>
          <cell r="W8218" t="str">
            <v>Southern Pied Babbler (7); Southern Pied Babbler (15)</v>
          </cell>
        </row>
        <row r="8219">
          <cell r="C8219" t="str">
            <v>Northern Pied-babbler</v>
          </cell>
          <cell r="D8219" t="str">
            <v>Turdoides hypoleuca</v>
          </cell>
          <cell r="E8219" t="str">
            <v>(Cabanis, 1878)</v>
          </cell>
          <cell r="F8219" t="str">
            <v>R</v>
          </cell>
          <cell r="G8219" t="str">
            <v>LC</v>
          </cell>
          <cell r="N8219" t="str">
            <v>Y</v>
          </cell>
          <cell r="Q8219" t="str">
            <v>Y</v>
          </cell>
          <cell r="V8219" t="str">
            <v>Turdoides hypoleucus (7); Turdoides hypoleucus (10)</v>
          </cell>
          <cell r="W8219" t="str">
            <v>Northern Pied Babbler (7); Northern Pied Babbler (15)</v>
          </cell>
          <cell r="X8219" t="str">
            <v>Gender agreement of species name follows David and Gosselin (2002b).</v>
          </cell>
        </row>
        <row r="8220">
          <cell r="C8220" t="str">
            <v>Hinde's Pied-babbler</v>
          </cell>
          <cell r="D8220" t="str">
            <v>Turdoides hindei</v>
          </cell>
          <cell r="E8220" t="str">
            <v>(Sharpe, 1900)</v>
          </cell>
          <cell r="F8220" t="str">
            <v>R</v>
          </cell>
          <cell r="G8220" t="str">
            <v>VU</v>
          </cell>
          <cell r="N8220" t="str">
            <v>Y</v>
          </cell>
          <cell r="Q8220" t="str">
            <v>Y</v>
          </cell>
          <cell r="W8220" t="str">
            <v>Hinde's Pied Babbler (7); Hinde's Babbler (15)</v>
          </cell>
        </row>
        <row r="8221">
          <cell r="C8221" t="str">
            <v>Brown Babbler</v>
          </cell>
          <cell r="D8221" t="str">
            <v>Turdoides plebejus</v>
          </cell>
          <cell r="E8221" t="str">
            <v>(Cretzschmar, 1828)</v>
          </cell>
          <cell r="F8221" t="str">
            <v>R</v>
          </cell>
          <cell r="G8221" t="str">
            <v>LC</v>
          </cell>
          <cell r="N8221" t="str">
            <v>Y</v>
          </cell>
          <cell r="Q8221" t="str">
            <v>Y</v>
          </cell>
        </row>
        <row r="8222">
          <cell r="C8222" t="str">
            <v>Cretschmar's Babbler</v>
          </cell>
          <cell r="D8222" t="str">
            <v>Turdoides leucocephala</v>
          </cell>
          <cell r="E8222" t="str">
            <v>Cretzschmar, 1827</v>
          </cell>
          <cell r="F8222" t="str">
            <v>R</v>
          </cell>
          <cell r="G8222" t="str">
            <v>LC</v>
          </cell>
          <cell r="N8222" t="str">
            <v>Y</v>
          </cell>
          <cell r="Q8222" t="str">
            <v>Y</v>
          </cell>
          <cell r="V8222" t="str">
            <v>Turdoides leucocephalus (7); Turdoides leucocephalus (10)</v>
          </cell>
          <cell r="W8222" t="str">
            <v>White-headed Babbler (7); White-headed Babbler (15)</v>
          </cell>
          <cell r="X8222" t="str">
            <v>Gender agreement of species name follows David and Gosselin (2002b).</v>
          </cell>
        </row>
        <row r="8223">
          <cell r="C8223" t="str">
            <v>Arrow-marked Babbler</v>
          </cell>
          <cell r="D8223" t="str">
            <v>Turdoides jardineii</v>
          </cell>
          <cell r="E8223" t="str">
            <v>(Smith, 1836)</v>
          </cell>
          <cell r="F8223" t="str">
            <v>R</v>
          </cell>
          <cell r="G8223" t="str">
            <v>LC</v>
          </cell>
          <cell r="N8223" t="str">
            <v>Y</v>
          </cell>
          <cell r="Q8223" t="str">
            <v>Y</v>
          </cell>
        </row>
        <row r="8224">
          <cell r="C8224" t="str">
            <v>Bare-cheeked Babbler</v>
          </cell>
          <cell r="D8224" t="str">
            <v>Turdoides gymnogenys</v>
          </cell>
          <cell r="E8224" t="str">
            <v>(Hartlaub, 1865)</v>
          </cell>
          <cell r="F8224" t="str">
            <v>R</v>
          </cell>
          <cell r="G8224" t="str">
            <v>LC</v>
          </cell>
          <cell r="N8224" t="str">
            <v>Y</v>
          </cell>
          <cell r="Q8224" t="str">
            <v>Y</v>
          </cell>
        </row>
        <row r="8225">
          <cell r="C8225" t="str">
            <v>Chinese Babax</v>
          </cell>
          <cell r="D8225" t="str">
            <v>Babax lanceolatus</v>
          </cell>
          <cell r="E8225" t="str">
            <v>(Verreaux, 1870)</v>
          </cell>
          <cell r="F8225" t="str">
            <v>R</v>
          </cell>
          <cell r="G8225" t="str">
            <v>LC</v>
          </cell>
          <cell r="Q8225" t="str">
            <v>Y</v>
          </cell>
        </row>
        <row r="8226">
          <cell r="C8226" t="str">
            <v>Giant Babax</v>
          </cell>
          <cell r="D8226" t="str">
            <v>Babax waddelli</v>
          </cell>
          <cell r="E8226" t="str">
            <v>Dresser, 1905</v>
          </cell>
          <cell r="F8226" t="str">
            <v>R</v>
          </cell>
          <cell r="G8226" t="str">
            <v>NT</v>
          </cell>
          <cell r="Q8226" t="str">
            <v>Y</v>
          </cell>
        </row>
        <row r="8227">
          <cell r="C8227" t="str">
            <v>Tibetan Babax</v>
          </cell>
          <cell r="D8227" t="str">
            <v>Babax koslowi</v>
          </cell>
          <cell r="E8227" t="str">
            <v>(Bianchi, 1906)</v>
          </cell>
          <cell r="F8227" t="str">
            <v>R</v>
          </cell>
          <cell r="G8227" t="str">
            <v>NT</v>
          </cell>
          <cell r="Q8227" t="str">
            <v>Y</v>
          </cell>
        </row>
        <row r="8228">
          <cell r="C8228" t="str">
            <v>Ashy-headed Laughingthrush</v>
          </cell>
          <cell r="D8228" t="str">
            <v>Garrulax cinereifrons</v>
          </cell>
          <cell r="E8228" t="str">
            <v>Blyth, 1851</v>
          </cell>
          <cell r="F8228" t="str">
            <v>R</v>
          </cell>
          <cell r="G8228" t="str">
            <v>VU</v>
          </cell>
          <cell r="Q8228" t="str">
            <v>Y</v>
          </cell>
        </row>
        <row r="8229">
          <cell r="C8229" t="str">
            <v>Sunda Laughingthrush</v>
          </cell>
          <cell r="D8229" t="str">
            <v>Garrulax palliatus</v>
          </cell>
          <cell r="E8229" t="str">
            <v>(Bonaparte, 1850)</v>
          </cell>
          <cell r="F8229" t="str">
            <v>R</v>
          </cell>
          <cell r="G8229" t="str">
            <v>LC</v>
          </cell>
          <cell r="Q8229" t="str">
            <v>Y</v>
          </cell>
        </row>
        <row r="8230">
          <cell r="C8230" t="str">
            <v>Rufous-fronted Laughingthrush</v>
          </cell>
          <cell r="D8230" t="str">
            <v>Garrulax rufifrons</v>
          </cell>
          <cell r="E8230" t="str">
            <v>Lesson, 1831</v>
          </cell>
          <cell r="F8230" t="str">
            <v>R</v>
          </cell>
          <cell r="G8230" t="str">
            <v>NT</v>
          </cell>
          <cell r="Q8230" t="str">
            <v>Y</v>
          </cell>
        </row>
        <row r="8231">
          <cell r="C8231" t="str">
            <v>Masked Laughingthrush</v>
          </cell>
          <cell r="D8231" t="str">
            <v>Garrulax perspicillatus</v>
          </cell>
          <cell r="E8231" t="str">
            <v>(Gmelin, 1789)</v>
          </cell>
          <cell r="F8231" t="str">
            <v>R</v>
          </cell>
          <cell r="G8231" t="str">
            <v>LC</v>
          </cell>
          <cell r="Q8231" t="str">
            <v>Y</v>
          </cell>
        </row>
        <row r="8232">
          <cell r="D8232" t="str">
            <v>Garrulax albogularis</v>
          </cell>
          <cell r="E8232" t="str">
            <v>(Gould, 1836)</v>
          </cell>
          <cell r="F8232" t="str">
            <v>NR</v>
          </cell>
          <cell r="G8232" t="str">
            <v>NR</v>
          </cell>
          <cell r="Q8232" t="str">
            <v>Y</v>
          </cell>
          <cell r="X8232" t="str">
            <v>Garrulax albogularis (Sibley and Monroe 1990, 1993) has been split into G. albogularis and G. ruficeps following Collar (2006).</v>
          </cell>
        </row>
        <row r="8233">
          <cell r="C8233" t="str">
            <v>White-throated Laughingthrush</v>
          </cell>
          <cell r="D8233" t="str">
            <v>Garrulax albogularis</v>
          </cell>
          <cell r="E8233" t="str">
            <v>(Gould, 1836)</v>
          </cell>
          <cell r="F8233" t="str">
            <v>R</v>
          </cell>
          <cell r="G8233" t="str">
            <v>LC</v>
          </cell>
          <cell r="T8233" t="str">
            <v>Y</v>
          </cell>
          <cell r="U8233" t="str">
            <v>Collar (2006)</v>
          </cell>
          <cell r="X8233" t="str">
            <v>Garrulax albogularis (Sibley and Monroe 1990, 1993) has been split into G. albogularis and G. ruficeps following Collar (2006).</v>
          </cell>
        </row>
        <row r="8234">
          <cell r="C8234" t="str">
            <v>Rufous-crowned Laughingthrush</v>
          </cell>
          <cell r="D8234" t="str">
            <v>Garrulax ruficeps</v>
          </cell>
          <cell r="E8234" t="str">
            <v>Gould, 1863</v>
          </cell>
          <cell r="F8234" t="str">
            <v>R</v>
          </cell>
          <cell r="G8234" t="str">
            <v>LC</v>
          </cell>
          <cell r="T8234" t="str">
            <v>Y</v>
          </cell>
          <cell r="U8234" t="str">
            <v>Collar (2006)</v>
          </cell>
          <cell r="X8234" t="str">
            <v>Garrulax albogularis (Sibley and Monroe 1990, 1993) has been split into G. albogularis and G. ruficeps following Collar (2006).</v>
          </cell>
        </row>
        <row r="8235">
          <cell r="D8235" t="str">
            <v>Garrulax leucolophus</v>
          </cell>
          <cell r="E8235" t="str">
            <v>(Hardwicke, 1815)</v>
          </cell>
          <cell r="F8235" t="str">
            <v>NR</v>
          </cell>
          <cell r="G8235" t="str">
            <v>NR</v>
          </cell>
          <cell r="Q8235" t="str">
            <v>Y</v>
          </cell>
          <cell r="X8235" t="str">
            <v>Garrulax leucolophus (Sibley and Monroe 1990, 1993) has been split into G. leucolophus and G. bicolor following Collar (2006).</v>
          </cell>
        </row>
        <row r="8236">
          <cell r="C8236" t="str">
            <v>White-crested Laughingthrush</v>
          </cell>
          <cell r="D8236" t="str">
            <v>Garrulax leucolophus</v>
          </cell>
          <cell r="E8236" t="str">
            <v>(Hardwicke, 1815)</v>
          </cell>
          <cell r="F8236" t="str">
            <v>R</v>
          </cell>
          <cell r="G8236" t="str">
            <v>LC</v>
          </cell>
          <cell r="T8236" t="str">
            <v>Y</v>
          </cell>
          <cell r="U8236" t="str">
            <v>Collar (2006)</v>
          </cell>
          <cell r="X8236" t="str">
            <v>Garrulax leucolophus (Sibley and Monroe 1990, 1993) has been split into G. leucolophus and G. bicolor following Collar (2006).</v>
          </cell>
        </row>
        <row r="8237">
          <cell r="C8237" t="str">
            <v>Sumatran Laughingthrush</v>
          </cell>
          <cell r="D8237" t="str">
            <v>Garrulax bicolor</v>
          </cell>
          <cell r="E8237" t="str">
            <v>Hartlaub, 1844</v>
          </cell>
          <cell r="F8237" t="str">
            <v>R</v>
          </cell>
          <cell r="G8237" t="str">
            <v>VU</v>
          </cell>
          <cell r="T8237" t="str">
            <v>Y</v>
          </cell>
          <cell r="U8237" t="str">
            <v>Collar (2006)</v>
          </cell>
          <cell r="X8237" t="str">
            <v>Garrulax leucolophus (Sibley and Monroe 1990, 1993) has been split into G. leucolophus and G. bicolor following Collar (2006).</v>
          </cell>
        </row>
        <row r="8238">
          <cell r="C8238" t="str">
            <v>Lesser Necklaced Laughingthrush</v>
          </cell>
          <cell r="D8238" t="str">
            <v>Garrulax monileger</v>
          </cell>
          <cell r="E8238" t="str">
            <v>Riley, 1930</v>
          </cell>
          <cell r="F8238" t="str">
            <v>R</v>
          </cell>
          <cell r="G8238" t="str">
            <v>LC</v>
          </cell>
          <cell r="Q8238" t="str">
            <v>Y</v>
          </cell>
        </row>
        <row r="8239">
          <cell r="C8239" t="str">
            <v>Greater Necklaced Laughingthrush</v>
          </cell>
          <cell r="D8239" t="str">
            <v>Garrulax pectoralis</v>
          </cell>
          <cell r="E8239" t="str">
            <v>(Gould, 1836)</v>
          </cell>
          <cell r="F8239" t="str">
            <v>R</v>
          </cell>
          <cell r="G8239" t="str">
            <v>LC</v>
          </cell>
          <cell r="I8239" t="str">
            <v>Y</v>
          </cell>
          <cell r="Q8239" t="str">
            <v>Y</v>
          </cell>
        </row>
        <row r="8240">
          <cell r="C8240" t="str">
            <v>Black Laughingthrush</v>
          </cell>
          <cell r="D8240" t="str">
            <v>Garrulax lugubris</v>
          </cell>
          <cell r="E8240" t="str">
            <v>(Müller, 1835)</v>
          </cell>
          <cell r="F8240" t="str">
            <v>R</v>
          </cell>
          <cell r="G8240" t="str">
            <v>LC</v>
          </cell>
          <cell r="Q8240" t="str">
            <v>Y</v>
          </cell>
        </row>
        <row r="8241">
          <cell r="C8241" t="str">
            <v>Bare-headed Laughingthrush</v>
          </cell>
          <cell r="D8241" t="str">
            <v>Garrulax calvus</v>
          </cell>
          <cell r="E8241" t="str">
            <v>(Sharpe, 1888)</v>
          </cell>
          <cell r="F8241" t="str">
            <v>R</v>
          </cell>
          <cell r="G8241" t="str">
            <v>LC</v>
          </cell>
          <cell r="Q8241" t="str">
            <v>Y</v>
          </cell>
        </row>
        <row r="8242">
          <cell r="C8242" t="str">
            <v>Striated Laughingthrush</v>
          </cell>
          <cell r="D8242" t="str">
            <v>Garrulax striatus</v>
          </cell>
          <cell r="E8242" t="str">
            <v>(Vigors, 1831)</v>
          </cell>
          <cell r="F8242" t="str">
            <v>R</v>
          </cell>
          <cell r="G8242" t="str">
            <v>LC</v>
          </cell>
          <cell r="Q8242" t="str">
            <v>Y</v>
          </cell>
        </row>
        <row r="8243">
          <cell r="D8243" t="str">
            <v>Garrulax strepitans</v>
          </cell>
          <cell r="E8243" t="str">
            <v>Blyth, 1855</v>
          </cell>
          <cell r="F8243" t="str">
            <v>NR</v>
          </cell>
          <cell r="G8243" t="str">
            <v>NR</v>
          </cell>
          <cell r="Q8243" t="str">
            <v>Y</v>
          </cell>
          <cell r="X8243" t="str">
            <v>Garrulax strepitans (Sibley and Monroe 1990, 1993) has been split into G. strepitans and G. ferrarius following Collar (2006).</v>
          </cell>
        </row>
        <row r="8244">
          <cell r="C8244" t="str">
            <v>White-necked Laughingthrush</v>
          </cell>
          <cell r="D8244" t="str">
            <v>Garrulax strepitans</v>
          </cell>
          <cell r="E8244" t="str">
            <v>Blyth, 1855</v>
          </cell>
          <cell r="F8244" t="str">
            <v>R</v>
          </cell>
          <cell r="G8244" t="str">
            <v>LC</v>
          </cell>
          <cell r="T8244" t="str">
            <v>Y</v>
          </cell>
          <cell r="U8244" t="str">
            <v>Collar (2006)</v>
          </cell>
          <cell r="X8244" t="str">
            <v>Garrulax strepitans (Sibley and Monroe 1990, 1993) has been split into G. strepitans and G. ferrarius following Collar (2006).</v>
          </cell>
        </row>
        <row r="8245">
          <cell r="C8245" t="str">
            <v>Cambodian Laughingthrush</v>
          </cell>
          <cell r="D8245" t="str">
            <v>Garrulax ferrarius</v>
          </cell>
          <cell r="E8245" t="str">
            <v>Riley, 1930</v>
          </cell>
          <cell r="F8245" t="str">
            <v>R</v>
          </cell>
          <cell r="G8245" t="str">
            <v>NT</v>
          </cell>
          <cell r="T8245" t="str">
            <v>Y</v>
          </cell>
          <cell r="U8245" t="str">
            <v>Collar (2006)</v>
          </cell>
          <cell r="X8245" t="str">
            <v>Garrulax strepitans (Sibley and Monroe 1990, 1993) has been split into G. strepitans and G. ferrarius following Collar (2006).</v>
          </cell>
        </row>
        <row r="8246">
          <cell r="C8246" t="str">
            <v>Black-hooded Laughingthrush</v>
          </cell>
          <cell r="D8246" t="str">
            <v>Garrulax milleti</v>
          </cell>
          <cell r="E8246" t="str">
            <v>Robinson &amp; Kloss, 1919</v>
          </cell>
          <cell r="F8246" t="str">
            <v>R</v>
          </cell>
          <cell r="G8246" t="str">
            <v>NT</v>
          </cell>
          <cell r="Q8246" t="str">
            <v>Y</v>
          </cell>
        </row>
        <row r="8247">
          <cell r="D8247" t="str">
            <v>Garrulax maesi</v>
          </cell>
          <cell r="E8247" t="str">
            <v>(Oustalet, 1890)</v>
          </cell>
          <cell r="F8247" t="str">
            <v>NR</v>
          </cell>
          <cell r="G8247" t="str">
            <v>NR</v>
          </cell>
          <cell r="Q8247" t="str">
            <v>Y</v>
          </cell>
          <cell r="X8247" t="str">
            <v>Garrulax maesi (Sibley and Monroe 1990, 1993) has been split into G. maesi and G. castanotis following Collar (2006).</v>
          </cell>
        </row>
        <row r="8248">
          <cell r="C8248" t="str">
            <v>Grey Laughingthrush</v>
          </cell>
          <cell r="D8248" t="str">
            <v>Garrulax maesi</v>
          </cell>
          <cell r="E8248" t="str">
            <v>(Oustalet, 1890)</v>
          </cell>
          <cell r="F8248" t="str">
            <v>R</v>
          </cell>
          <cell r="G8248" t="str">
            <v>LC</v>
          </cell>
          <cell r="T8248" t="str">
            <v>Y</v>
          </cell>
          <cell r="U8248" t="str">
            <v>Collar (2006)</v>
          </cell>
          <cell r="X8248" t="str">
            <v>Garrulax maesi (Sibley and Monroe 1990, 1993) has been split into G. maesi and G. castanotis following Collar (2006).</v>
          </cell>
        </row>
        <row r="8249">
          <cell r="C8249" t="str">
            <v>Rufous-cheeked Laughingthrush</v>
          </cell>
          <cell r="D8249" t="str">
            <v>Garrulax castanotis</v>
          </cell>
          <cell r="E8249" t="str">
            <v>(Ogilvie-Grant, 1899)</v>
          </cell>
          <cell r="F8249" t="str">
            <v>R</v>
          </cell>
          <cell r="G8249" t="str">
            <v>LC</v>
          </cell>
          <cell r="T8249" t="str">
            <v>Y</v>
          </cell>
          <cell r="U8249" t="str">
            <v>Collar (2006)</v>
          </cell>
          <cell r="X8249" t="str">
            <v>Garrulax maesi (Sibley and Monroe 1990, 1993) has been split into G. maesi and G. castanotis following Collar (2006).</v>
          </cell>
        </row>
        <row r="8250">
          <cell r="C8250" t="str">
            <v>Rufous-necked Laughingthrush</v>
          </cell>
          <cell r="D8250" t="str">
            <v>Garrulax ruficollis</v>
          </cell>
          <cell r="E8250" t="str">
            <v>(Jardine &amp; Selby, 1838)</v>
          </cell>
          <cell r="F8250" t="str">
            <v>R</v>
          </cell>
          <cell r="G8250" t="str">
            <v>LC</v>
          </cell>
          <cell r="Q8250" t="str">
            <v>Y</v>
          </cell>
        </row>
        <row r="8251">
          <cell r="C8251" t="str">
            <v>Chestnut-backed Laughingthrush</v>
          </cell>
          <cell r="D8251" t="str">
            <v>Garrulax nuchalis</v>
          </cell>
          <cell r="E8251" t="str">
            <v>Godwin-Austen, 1876</v>
          </cell>
          <cell r="F8251" t="str">
            <v>R</v>
          </cell>
          <cell r="G8251" t="str">
            <v>NT</v>
          </cell>
          <cell r="Q8251" t="str">
            <v>Y</v>
          </cell>
        </row>
        <row r="8252">
          <cell r="C8252" t="str">
            <v>Black-throated Laughingthrush</v>
          </cell>
          <cell r="D8252" t="str">
            <v>Garrulax chinensis</v>
          </cell>
          <cell r="E8252" t="str">
            <v>(Scopoli, 1786)</v>
          </cell>
          <cell r="F8252" t="str">
            <v>R</v>
          </cell>
          <cell r="G8252" t="str">
            <v>LC</v>
          </cell>
          <cell r="Q8252" t="str">
            <v>Y</v>
          </cell>
        </row>
        <row r="8253">
          <cell r="C8253" t="str">
            <v>White-cheeked Laughingthrush</v>
          </cell>
          <cell r="D8253" t="str">
            <v>Garrulax vassali</v>
          </cell>
          <cell r="E8253" t="str">
            <v>(Ogilvie-Grant, 1906)</v>
          </cell>
          <cell r="F8253" t="str">
            <v>R</v>
          </cell>
          <cell r="G8253" t="str">
            <v>LC</v>
          </cell>
          <cell r="Q8253" t="str">
            <v>Y</v>
          </cell>
        </row>
        <row r="8254">
          <cell r="D8254" t="str">
            <v>Garrulax galbanus</v>
          </cell>
          <cell r="E8254" t="str">
            <v>Godwin-Austen, 1874</v>
          </cell>
          <cell r="F8254" t="str">
            <v>NR</v>
          </cell>
          <cell r="G8254" t="str">
            <v>NR</v>
          </cell>
          <cell r="Q8254" t="str">
            <v>Y</v>
          </cell>
          <cell r="X8254" t="str">
            <v>Garrulax galbanus (Sibley and Monroe 1990, 1993) has been split into G. galbanus and G. courtoisi following Collar (2006).</v>
          </cell>
        </row>
        <row r="8255">
          <cell r="C8255" t="str">
            <v>Yellow-throated Laughingthrush</v>
          </cell>
          <cell r="D8255" t="str">
            <v>Garrulax galbanus</v>
          </cell>
          <cell r="E8255" t="str">
            <v>Godwin-Austen, 1874</v>
          </cell>
          <cell r="F8255" t="str">
            <v>R</v>
          </cell>
          <cell r="G8255" t="str">
            <v>LC</v>
          </cell>
          <cell r="T8255" t="str">
            <v>Y</v>
          </cell>
          <cell r="U8255" t="str">
            <v>Collar (2006)</v>
          </cell>
          <cell r="X8255" t="str">
            <v>Garrulax galbanus (Sibley and Monroe 1990, 1993) has been split into G. galbanus and G. courtoisi following Collar (2006).</v>
          </cell>
        </row>
        <row r="8256">
          <cell r="C8256" t="str">
            <v>Blue-crowned Laughingthrush</v>
          </cell>
          <cell r="D8256" t="str">
            <v>Garrulax courtoisi</v>
          </cell>
          <cell r="E8256" t="str">
            <v>Ménégaux, 1923</v>
          </cell>
          <cell r="F8256" t="str">
            <v>R</v>
          </cell>
          <cell r="G8256" t="str">
            <v>CR</v>
          </cell>
          <cell r="T8256" t="str">
            <v>Y</v>
          </cell>
          <cell r="U8256" t="str">
            <v>Collar (2006)</v>
          </cell>
          <cell r="X8256" t="str">
            <v>Garrulax galbanus (Sibley and Monroe 1990, 1993) has been split into G. galbanus and G. courtoisi following Collar (2006).</v>
          </cell>
        </row>
        <row r="8257">
          <cell r="C8257" t="str">
            <v>Wynaad Laughingthrush</v>
          </cell>
          <cell r="D8257" t="str">
            <v>Garrulax delesserti</v>
          </cell>
          <cell r="E8257" t="str">
            <v>(Jerdon, 1839)</v>
          </cell>
          <cell r="F8257" t="str">
            <v>R</v>
          </cell>
          <cell r="G8257" t="str">
            <v>LC</v>
          </cell>
          <cell r="Q8257" t="str">
            <v>Y</v>
          </cell>
        </row>
        <row r="8258">
          <cell r="C8258" t="str">
            <v>Rufous-vented Laughingthrush</v>
          </cell>
          <cell r="D8258" t="str">
            <v>Garrulax gularis</v>
          </cell>
          <cell r="E8258" t="str">
            <v>(McClelland, 1840)</v>
          </cell>
          <cell r="F8258" t="str">
            <v>R</v>
          </cell>
          <cell r="G8258" t="str">
            <v>LC</v>
          </cell>
          <cell r="Q8258" t="str">
            <v>Y</v>
          </cell>
        </row>
        <row r="8259">
          <cell r="C8259" t="str">
            <v>Plain Laughingthrush</v>
          </cell>
          <cell r="D8259" t="str">
            <v>Garrulax davidi</v>
          </cell>
          <cell r="E8259" t="str">
            <v>(Swinhoe, 1868)</v>
          </cell>
          <cell r="F8259" t="str">
            <v>R</v>
          </cell>
          <cell r="G8259" t="str">
            <v>LC</v>
          </cell>
          <cell r="Q8259" t="str">
            <v>Y</v>
          </cell>
        </row>
        <row r="8260">
          <cell r="C8260" t="str">
            <v>Snowy-cheeked Laughingthrush</v>
          </cell>
          <cell r="D8260" t="str">
            <v>Garrulax sukatschewi</v>
          </cell>
          <cell r="E8260" t="str">
            <v>(Berezowski &amp; Bianchi, 1891)</v>
          </cell>
          <cell r="F8260" t="str">
            <v>R</v>
          </cell>
          <cell r="G8260" t="str">
            <v>VU</v>
          </cell>
          <cell r="Q8260" t="str">
            <v>Y</v>
          </cell>
        </row>
        <row r="8261">
          <cell r="C8261" t="str">
            <v>Moustached Laughingthrush</v>
          </cell>
          <cell r="D8261" t="str">
            <v>Garrulax cineraceus</v>
          </cell>
          <cell r="E8261" t="str">
            <v>(Godwin-Austen, 1874)</v>
          </cell>
          <cell r="F8261" t="str">
            <v>R</v>
          </cell>
          <cell r="G8261" t="str">
            <v>LC</v>
          </cell>
          <cell r="Q8261" t="str">
            <v>Y</v>
          </cell>
        </row>
        <row r="8262">
          <cell r="C8262" t="str">
            <v>Rufous-chinned Laughingthrush</v>
          </cell>
          <cell r="D8262" t="str">
            <v>Garrulax rufogularis</v>
          </cell>
          <cell r="E8262" t="str">
            <v>(Gould, 1835)</v>
          </cell>
          <cell r="F8262" t="str">
            <v>R</v>
          </cell>
          <cell r="G8262" t="str">
            <v>LC</v>
          </cell>
          <cell r="Q8262" t="str">
            <v>Y</v>
          </cell>
        </row>
        <row r="8263">
          <cell r="C8263" t="str">
            <v>Barred Laughingthrush</v>
          </cell>
          <cell r="D8263" t="str">
            <v>Garrulax lunulatus</v>
          </cell>
          <cell r="E8263" t="str">
            <v>(Verreaux, 1870)</v>
          </cell>
          <cell r="F8263" t="str">
            <v>R</v>
          </cell>
          <cell r="G8263" t="str">
            <v>LC</v>
          </cell>
          <cell r="Q8263" t="str">
            <v>Y</v>
          </cell>
        </row>
        <row r="8264">
          <cell r="C8264" t="str">
            <v>White-speckled Laughingthrush</v>
          </cell>
          <cell r="D8264" t="str">
            <v>Garrulax bieti</v>
          </cell>
          <cell r="E8264" t="str">
            <v>(Oustalet, 1897)</v>
          </cell>
          <cell r="F8264" t="str">
            <v>R</v>
          </cell>
          <cell r="G8264" t="str">
            <v>VU</v>
          </cell>
          <cell r="Q8264" t="str">
            <v>Y</v>
          </cell>
        </row>
        <row r="8265">
          <cell r="C8265" t="str">
            <v>Giant Laughingthrush</v>
          </cell>
          <cell r="D8265" t="str">
            <v>Garrulax maximus</v>
          </cell>
          <cell r="E8265" t="str">
            <v>(Verreaux, 1870)</v>
          </cell>
          <cell r="F8265" t="str">
            <v>R</v>
          </cell>
          <cell r="G8265" t="str">
            <v>LC</v>
          </cell>
          <cell r="Q8265" t="str">
            <v>Y</v>
          </cell>
        </row>
        <row r="8266">
          <cell r="C8266" t="str">
            <v>Spotted Laughingthrush</v>
          </cell>
          <cell r="D8266" t="str">
            <v>Garrulax ocellatus</v>
          </cell>
          <cell r="E8266" t="str">
            <v>(Vigors, 1831)</v>
          </cell>
          <cell r="F8266" t="str">
            <v>R</v>
          </cell>
          <cell r="G8266" t="str">
            <v>LC</v>
          </cell>
          <cell r="Q8266" t="str">
            <v>Y</v>
          </cell>
        </row>
        <row r="8267">
          <cell r="C8267" t="str">
            <v>Grey-sided Laughingthrush</v>
          </cell>
          <cell r="D8267" t="str">
            <v>Garrulax caerulatus</v>
          </cell>
          <cell r="E8267" t="str">
            <v>(Hodgson, 1836)</v>
          </cell>
          <cell r="F8267" t="str">
            <v>R</v>
          </cell>
          <cell r="G8267" t="str">
            <v>LC</v>
          </cell>
          <cell r="Q8267" t="str">
            <v>Y</v>
          </cell>
        </row>
        <row r="8268">
          <cell r="D8268" t="str">
            <v>Garrulax poecilorhynchus</v>
          </cell>
          <cell r="E8268" t="str">
            <v>Gould, 1863</v>
          </cell>
          <cell r="F8268" t="str">
            <v>NR</v>
          </cell>
          <cell r="G8268" t="str">
            <v>NR</v>
          </cell>
          <cell r="Q8268" t="str">
            <v>Y</v>
          </cell>
          <cell r="X8268" t="str">
            <v>Garrulax poecilorhynchus (Sibley and Monroe 1990, 1993) has been split into G. poecilorhynchus and G. berthemyi following Collar (2006).</v>
          </cell>
        </row>
        <row r="8269">
          <cell r="C8269" t="str">
            <v>Rusty Laughingthrush</v>
          </cell>
          <cell r="D8269" t="str">
            <v>Garrulax poecilorhynchus</v>
          </cell>
          <cell r="E8269" t="str">
            <v>Gould, 1863</v>
          </cell>
          <cell r="F8269" t="str">
            <v>R</v>
          </cell>
          <cell r="G8269" t="str">
            <v>LC</v>
          </cell>
          <cell r="T8269" t="str">
            <v>Y</v>
          </cell>
          <cell r="U8269" t="str">
            <v>Collar (2006)</v>
          </cell>
          <cell r="X8269" t="str">
            <v>Garrulax poecilorhynchus (Sibley and Monroe 1990, 1993) has been split into G. poecilorhynchus and G. berthemyi following Collar (2006).</v>
          </cell>
        </row>
        <row r="8270">
          <cell r="C8270" t="str">
            <v>Buffy Laughingthrush</v>
          </cell>
          <cell r="D8270" t="str">
            <v>Garrulax berthemyi</v>
          </cell>
          <cell r="E8270" t="str">
            <v>(Oustalet, 1876)</v>
          </cell>
          <cell r="F8270" t="str">
            <v>R</v>
          </cell>
          <cell r="G8270" t="str">
            <v>LC</v>
          </cell>
          <cell r="T8270" t="str">
            <v>Y</v>
          </cell>
          <cell r="U8270" t="str">
            <v>Collar (2006)</v>
          </cell>
          <cell r="X8270" t="str">
            <v>Garrulax poecilorhynchus (Sibley and Monroe 1990, 1993) has been split into G. poecilorhynchus and G. berthemyi following Collar (2006).</v>
          </cell>
        </row>
        <row r="8271">
          <cell r="C8271" t="str">
            <v>Chestnut-capped Laughingthrush</v>
          </cell>
          <cell r="D8271" t="str">
            <v>Garrulax mitratus</v>
          </cell>
          <cell r="E8271" t="str">
            <v>(Müller, 1835)</v>
          </cell>
          <cell r="F8271" t="str">
            <v>R</v>
          </cell>
          <cell r="G8271" t="str">
            <v>LC</v>
          </cell>
          <cell r="Q8271" t="str">
            <v>Y</v>
          </cell>
        </row>
        <row r="8272">
          <cell r="D8272" t="str">
            <v>Garrulax merulinus</v>
          </cell>
          <cell r="E8272" t="str">
            <v>Blyth, 1851</v>
          </cell>
          <cell r="F8272" t="str">
            <v>NR</v>
          </cell>
          <cell r="G8272" t="str">
            <v>NR</v>
          </cell>
          <cell r="Q8272" t="str">
            <v>Y</v>
          </cell>
          <cell r="X8272" t="str">
            <v>Garrulax merulinus (Sibley and Monroe 1990, 1993) has been split into G. merulinus and G. annamensis fol.lowing Collar (2006).</v>
          </cell>
        </row>
        <row r="8273">
          <cell r="C8273" t="str">
            <v>Spot-breasted Laughingthrush</v>
          </cell>
          <cell r="D8273" t="str">
            <v>Garrulax merulinus</v>
          </cell>
          <cell r="E8273" t="str">
            <v>Blyth, 1851</v>
          </cell>
          <cell r="F8273" t="str">
            <v>R</v>
          </cell>
          <cell r="G8273" t="str">
            <v>LC</v>
          </cell>
          <cell r="T8273" t="str">
            <v>Y</v>
          </cell>
          <cell r="U8273" t="str">
            <v>Collar (2006)</v>
          </cell>
          <cell r="X8273" t="str">
            <v>Garrulax merulinus (Sibley and Monroe 1990, 1993) has been split into G. merulinus and G. annamensis following Collar (2006).</v>
          </cell>
        </row>
        <row r="8274">
          <cell r="C8274" t="str">
            <v>Orange-breasted Laughingthrush</v>
          </cell>
          <cell r="D8274" t="str">
            <v>Garrulax annamensis</v>
          </cell>
          <cell r="E8274" t="str">
            <v>(Robinson &amp; Kloss, 1919)</v>
          </cell>
          <cell r="F8274" t="str">
            <v>R</v>
          </cell>
          <cell r="G8274" t="str">
            <v>LC</v>
          </cell>
          <cell r="T8274" t="str">
            <v>Y</v>
          </cell>
          <cell r="U8274" t="str">
            <v>Collar (2006)</v>
          </cell>
          <cell r="X8274" t="str">
            <v>Garrulax merulinus (Sibley and Monroe 1990, 1993) has been split into G. merulinus and G. annamensis following Collar (2006).</v>
          </cell>
        </row>
        <row r="8275">
          <cell r="D8275" t="str">
            <v>Garrulax canorus</v>
          </cell>
          <cell r="E8275" t="str">
            <v>(Linnaeus, 1758)</v>
          </cell>
          <cell r="F8275" t="str">
            <v>NR</v>
          </cell>
          <cell r="G8275" t="str">
            <v>NR</v>
          </cell>
          <cell r="I8275" t="str">
            <v>Y</v>
          </cell>
          <cell r="Q8275" t="str">
            <v>Y</v>
          </cell>
          <cell r="X8275" t="str">
            <v>Garrulax canorus (Sibley and Monroe 1990, 1993) has been split into G. canorus and G. taewanus following Collar (2006).</v>
          </cell>
        </row>
        <row r="8276">
          <cell r="C8276" t="str">
            <v>Chinese Hwamei</v>
          </cell>
          <cell r="D8276" t="str">
            <v>Garrulax canorus</v>
          </cell>
          <cell r="E8276" t="str">
            <v>(Linnaeus, 1758)</v>
          </cell>
          <cell r="F8276" t="str">
            <v>R</v>
          </cell>
          <cell r="G8276" t="str">
            <v>LC</v>
          </cell>
          <cell r="T8276" t="str">
            <v>Y</v>
          </cell>
          <cell r="U8276" t="str">
            <v>Collar (2006)</v>
          </cell>
          <cell r="X8276" t="str">
            <v>Garrulax canorus (Sibley and Monroe 1990, 1993) has been split into G. canorus and G. taewanus following Collar (2006).</v>
          </cell>
        </row>
        <row r="8277">
          <cell r="C8277" t="str">
            <v>Taiwan Hwamei</v>
          </cell>
          <cell r="D8277" t="str">
            <v>Garrulax taewanus</v>
          </cell>
          <cell r="E8277" t="str">
            <v>Swinhoe, 1859</v>
          </cell>
          <cell r="F8277" t="str">
            <v>R</v>
          </cell>
          <cell r="G8277" t="str">
            <v>NT</v>
          </cell>
          <cell r="T8277" t="str">
            <v>Y</v>
          </cell>
          <cell r="U8277" t="str">
            <v>Collar (2006)</v>
          </cell>
          <cell r="X8277" t="str">
            <v>Garrulax canorus (Sibley and Monroe 1990, 1993) has been split into G. canorus and G. taewanus following Collar (2006).</v>
          </cell>
        </row>
        <row r="8278">
          <cell r="C8278" t="str">
            <v>White-browed Laughingthrush</v>
          </cell>
          <cell r="D8278" t="str">
            <v>Garrulax sannio</v>
          </cell>
          <cell r="E8278" t="str">
            <v>Swinhoe, 1867</v>
          </cell>
          <cell r="F8278" t="str">
            <v>R</v>
          </cell>
          <cell r="G8278" t="str">
            <v>LC</v>
          </cell>
          <cell r="Q8278" t="str">
            <v>Y</v>
          </cell>
        </row>
        <row r="8279">
          <cell r="D8279" t="str">
            <v>Garrulax cachinnans</v>
          </cell>
          <cell r="E8279" t="str">
            <v>Jerdon, 1839</v>
          </cell>
          <cell r="F8279" t="str">
            <v>NR</v>
          </cell>
          <cell r="G8279" t="str">
            <v>NR</v>
          </cell>
          <cell r="Q8279" t="str">
            <v>Y</v>
          </cell>
          <cell r="X8279" t="str">
            <v>Garrulax jerdoni jerdoni (Sibley and Monroe 1990, 1993) has been moved from G. jerdoni into G. cachinnans, elevating G. j. fairbanki to species rank (including G. j. meridionalis), following Rasmussen and Anderton (2005). All taxa concerned are transferred into the genus Strophocincla, resulting in two recognised species S. fairbanki (including meridionalis) and S. cachinnans (including jerdoni).</v>
          </cell>
        </row>
        <row r="8280">
          <cell r="D8280" t="str">
            <v>Garrulax jerdoni</v>
          </cell>
          <cell r="E8280" t="str">
            <v>Blyth, 1851</v>
          </cell>
          <cell r="F8280" t="str">
            <v>NR</v>
          </cell>
          <cell r="G8280" t="str">
            <v>NR</v>
          </cell>
          <cell r="Q8280" t="str">
            <v>Y</v>
          </cell>
          <cell r="X8280" t="str">
            <v>Garrulax jerdoni jerdoni (Sibley and Monroe 1990, 1993) has been moved from G. jerdoni into G. cachinnans, elevating G. j. fairbanki to species rank (including G. j. meridionalis), following Rasmussen and Anderton (2005). All taxa concerned are transferred into the genus Strophocincla, resulting in two recognised species S. fairbanki (including meridionalis) and S. cachinnans (including jerdoni).</v>
          </cell>
        </row>
        <row r="8281">
          <cell r="C8281" t="str">
            <v>Chestnut-eared Laughingthrush</v>
          </cell>
          <cell r="D8281" t="str">
            <v>Garrulax konkakinhensis</v>
          </cell>
          <cell r="E8281" t="str">
            <v>Eames &amp; Eames, 2001</v>
          </cell>
          <cell r="F8281" t="str">
            <v>R</v>
          </cell>
          <cell r="G8281" t="str">
            <v>VU</v>
          </cell>
          <cell r="T8281" t="str">
            <v>Y</v>
          </cell>
          <cell r="U8281" t="str">
            <v>Eames and Eames (2001)</v>
          </cell>
          <cell r="X8281" t="str">
            <v>Described as new to science by Eames and Eames (2001).</v>
          </cell>
        </row>
        <row r="8282">
          <cell r="D8282" t="str">
            <v>Garrulax lineatus</v>
          </cell>
          <cell r="E8282" t="str">
            <v>(Vigors, 1831)</v>
          </cell>
          <cell r="F8282" t="str">
            <v>NR</v>
          </cell>
          <cell r="G8282" t="str">
            <v>NR</v>
          </cell>
          <cell r="Q8282" t="str">
            <v>Y</v>
          </cell>
          <cell r="X8282" t="str">
            <v>Garrulax lineatus (Sibley and Monroe 1990, 1993) has been split into G. lineatus and G. imbricatus following Collar (2006).</v>
          </cell>
        </row>
        <row r="8283">
          <cell r="C8283" t="str">
            <v>Streaked Laughingthrush</v>
          </cell>
          <cell r="D8283" t="str">
            <v>Garrulax lineatus</v>
          </cell>
          <cell r="E8283" t="str">
            <v>(Vigors, 1831)</v>
          </cell>
          <cell r="F8283" t="str">
            <v>R</v>
          </cell>
          <cell r="G8283" t="str">
            <v>LC</v>
          </cell>
          <cell r="T8283" t="str">
            <v>Y</v>
          </cell>
          <cell r="U8283" t="str">
            <v>Collar (2006)</v>
          </cell>
          <cell r="X8283" t="str">
            <v>Garrulax lineatus (Sibley and Monroe 1990, 1993) has been split into G. lineatus and G. imbricatus following Collar (2006).</v>
          </cell>
        </row>
        <row r="8284">
          <cell r="C8284" t="str">
            <v>Bhutan Laughingthrush</v>
          </cell>
          <cell r="D8284" t="str">
            <v>Garrulax imbricatus</v>
          </cell>
          <cell r="E8284" t="str">
            <v>Blyth, 1843</v>
          </cell>
          <cell r="F8284" t="str">
            <v>R</v>
          </cell>
          <cell r="G8284" t="str">
            <v>LC</v>
          </cell>
          <cell r="T8284" t="str">
            <v>Y</v>
          </cell>
          <cell r="U8284" t="str">
            <v>Collar (2006)</v>
          </cell>
          <cell r="X8284" t="str">
            <v>Garrulax lineatus (Sibley and Monroe 1990, 1993) has been split into G. lineatus and G. imbricatus following Collar (2006).</v>
          </cell>
        </row>
        <row r="8285">
          <cell r="C8285" t="str">
            <v>Striped Laughingthrush</v>
          </cell>
          <cell r="D8285" t="str">
            <v>Garrulax virgatus</v>
          </cell>
          <cell r="E8285" t="str">
            <v>(Godwin-Austen, 1874)</v>
          </cell>
          <cell r="F8285" t="str">
            <v>R</v>
          </cell>
          <cell r="G8285" t="str">
            <v>LC</v>
          </cell>
          <cell r="Q8285" t="str">
            <v>Y</v>
          </cell>
        </row>
        <row r="8286">
          <cell r="C8286" t="str">
            <v>Brown-capped Laughingthrush</v>
          </cell>
          <cell r="D8286" t="str">
            <v>Garrulax austeni</v>
          </cell>
          <cell r="E8286" t="str">
            <v>(Godwin-Austen, 1870)</v>
          </cell>
          <cell r="F8286" t="str">
            <v>R</v>
          </cell>
          <cell r="G8286" t="str">
            <v>LC</v>
          </cell>
          <cell r="Q8286" t="str">
            <v>Y</v>
          </cell>
        </row>
        <row r="8287">
          <cell r="C8287" t="str">
            <v>Blue-winged Laughingthrush</v>
          </cell>
          <cell r="D8287" t="str">
            <v>Garrulax squamatus</v>
          </cell>
          <cell r="E8287" t="str">
            <v>(Gould, 1835)</v>
          </cell>
          <cell r="F8287" t="str">
            <v>R</v>
          </cell>
          <cell r="G8287" t="str">
            <v>LC</v>
          </cell>
          <cell r="Q8287" t="str">
            <v>Y</v>
          </cell>
        </row>
        <row r="8288">
          <cell r="C8288" t="str">
            <v>Scaly Laughingthrush</v>
          </cell>
          <cell r="D8288" t="str">
            <v>Garrulax subunicolor</v>
          </cell>
          <cell r="E8288" t="str">
            <v>(Blyth, 1843)</v>
          </cell>
          <cell r="F8288" t="str">
            <v>R</v>
          </cell>
          <cell r="G8288" t="str">
            <v>LC</v>
          </cell>
          <cell r="Q8288" t="str">
            <v>Y</v>
          </cell>
        </row>
        <row r="8289">
          <cell r="C8289" t="str">
            <v>Elliot's Laughingthrush</v>
          </cell>
          <cell r="D8289" t="str">
            <v>Garrulax elliotii</v>
          </cell>
          <cell r="E8289" t="str">
            <v>(Verreaux, 1870)</v>
          </cell>
          <cell r="F8289" t="str">
            <v>R</v>
          </cell>
          <cell r="G8289" t="str">
            <v>LC</v>
          </cell>
          <cell r="Q8289" t="str">
            <v>Y</v>
          </cell>
        </row>
        <row r="8290">
          <cell r="C8290" t="str">
            <v>Variegated Laughingthrush</v>
          </cell>
          <cell r="D8290" t="str">
            <v>Garrulax variegatus</v>
          </cell>
          <cell r="E8290" t="str">
            <v>(Vigors, 1831)</v>
          </cell>
          <cell r="F8290" t="str">
            <v>R</v>
          </cell>
          <cell r="G8290" t="str">
            <v>LC</v>
          </cell>
          <cell r="Q8290" t="str">
            <v>Y</v>
          </cell>
        </row>
        <row r="8291">
          <cell r="C8291" t="str">
            <v>Brown-cheeked Laughingthrush</v>
          </cell>
          <cell r="D8291" t="str">
            <v>Garrulax henrici</v>
          </cell>
          <cell r="E8291" t="str">
            <v>(Oustalet, 1892)</v>
          </cell>
          <cell r="F8291" t="str">
            <v>R</v>
          </cell>
          <cell r="G8291" t="str">
            <v>LC</v>
          </cell>
          <cell r="Q8291" t="str">
            <v>Y</v>
          </cell>
        </row>
        <row r="8292">
          <cell r="C8292" t="str">
            <v>Black-faced Laughingthrush</v>
          </cell>
          <cell r="D8292" t="str">
            <v>Garrulax affinis</v>
          </cell>
          <cell r="E8292" t="str">
            <v>Blyth, 1843</v>
          </cell>
          <cell r="F8292" t="str">
            <v>R</v>
          </cell>
          <cell r="G8292" t="str">
            <v>LC</v>
          </cell>
          <cell r="Q8292" t="str">
            <v>Y</v>
          </cell>
        </row>
        <row r="8293">
          <cell r="C8293" t="str">
            <v>White-whiskered Laughingthrush</v>
          </cell>
          <cell r="D8293" t="str">
            <v>Garrulax morrisonianus</v>
          </cell>
          <cell r="E8293" t="str">
            <v>(Ogilvie-Grant, 1906)</v>
          </cell>
          <cell r="F8293" t="str">
            <v>R</v>
          </cell>
          <cell r="G8293" t="str">
            <v>LC</v>
          </cell>
          <cell r="Q8293" t="str">
            <v>Y</v>
          </cell>
        </row>
        <row r="8294">
          <cell r="D8294" t="str">
            <v>Garrulax erythrocephalus</v>
          </cell>
          <cell r="E8294" t="str">
            <v>(Vigors, 1832)</v>
          </cell>
          <cell r="F8294" t="str">
            <v>NR</v>
          </cell>
          <cell r="G8294" t="str">
            <v>NR</v>
          </cell>
          <cell r="Q8294" t="str">
            <v>Y</v>
          </cell>
          <cell r="X8294" t="str">
            <v>Garrulax erythrocephalus (Sibley and Monroe 1990, 1993) has been split into G. erythrocephalus, G. chrysopterus, G. melanostigma and G. peninsulae fol.lowing Collar (2006).</v>
          </cell>
        </row>
        <row r="8295">
          <cell r="C8295" t="str">
            <v>Chestnut-crowned Laughingthrush</v>
          </cell>
          <cell r="D8295" t="str">
            <v>Garrulax erythrocephalus</v>
          </cell>
          <cell r="E8295" t="str">
            <v>(Vigors, 1832)</v>
          </cell>
          <cell r="F8295" t="str">
            <v>R</v>
          </cell>
          <cell r="G8295" t="str">
            <v>LC</v>
          </cell>
          <cell r="T8295" t="str">
            <v>Y</v>
          </cell>
          <cell r="U8295" t="str">
            <v>Collar (2006)</v>
          </cell>
          <cell r="X8295" t="str">
            <v>Garrulax erythrocephalus (Sibley and Monroe 1990, 1993) has been split into G. erythrocephalus, G. chrysopterus, G. melanostigma and G. peninsulae fol.lowing Collar (2006).</v>
          </cell>
        </row>
        <row r="8296">
          <cell r="C8296" t="str">
            <v>Assam Laughingthrush</v>
          </cell>
          <cell r="D8296" t="str">
            <v>Garrulax chrysopterus</v>
          </cell>
          <cell r="E8296" t="str">
            <v>(Gould, 1835)</v>
          </cell>
          <cell r="F8296" t="str">
            <v>R</v>
          </cell>
          <cell r="G8296" t="str">
            <v>LC</v>
          </cell>
          <cell r="T8296" t="str">
            <v>Y</v>
          </cell>
          <cell r="U8296" t="str">
            <v>Collar (2006)</v>
          </cell>
          <cell r="X8296" t="str">
            <v>Garrulax erythrocephalus (Sibley and Monroe 1990, 1993) has been split into G. erythrocephalus, G. chrysopterus, G. melanostigma and G. peninsulae fol.lowing Collar (2006).</v>
          </cell>
        </row>
        <row r="8297">
          <cell r="C8297" t="str">
            <v>Silver-eared Laughingthrush</v>
          </cell>
          <cell r="D8297" t="str">
            <v>Garrulax melanostigma</v>
          </cell>
          <cell r="E8297" t="str">
            <v>Blyth, 1855</v>
          </cell>
          <cell r="F8297" t="str">
            <v>R</v>
          </cell>
          <cell r="G8297" t="str">
            <v>LC</v>
          </cell>
          <cell r="T8297" t="str">
            <v>Y</v>
          </cell>
          <cell r="U8297" t="str">
            <v>Collar (2006)</v>
          </cell>
          <cell r="X8297" t="str">
            <v>Garrulax erythrocephalus (Sibley and Monroe 1990, 1993) has been split into G. erythrocephalus, G. chrysopterus, G. melanostigma and G. peninsulae fol.lowing Collar (2006).</v>
          </cell>
        </row>
        <row r="8298">
          <cell r="C8298" t="str">
            <v>Malayan Laughingthrush</v>
          </cell>
          <cell r="D8298" t="str">
            <v>Garrulax peninsulae</v>
          </cell>
          <cell r="E8298" t="str">
            <v>(Sharpe, 1887)</v>
          </cell>
          <cell r="F8298" t="str">
            <v>R</v>
          </cell>
          <cell r="G8298" t="str">
            <v>LC</v>
          </cell>
          <cell r="T8298" t="str">
            <v>Y</v>
          </cell>
          <cell r="U8298" t="str">
            <v>Collar (2006)</v>
          </cell>
          <cell r="X8298" t="str">
            <v>Garrulax erythrocephalus (Sibley and Monroe 1990, 1993) has been split into G. erythrocephalus, G. chrysopterus, G. melanostigma and G. peninsulae fol.lowing Collar (2006).</v>
          </cell>
        </row>
        <row r="8299">
          <cell r="C8299" t="str">
            <v>Golden-winged Laughingthrush</v>
          </cell>
          <cell r="D8299" t="str">
            <v>Garrulax ngoclinhensis</v>
          </cell>
          <cell r="E8299" t="str">
            <v>Eames, Le Trong Trai &amp; Nguyen Cu, 1999</v>
          </cell>
          <cell r="F8299" t="str">
            <v>R</v>
          </cell>
          <cell r="G8299" t="str">
            <v>VU</v>
          </cell>
          <cell r="T8299" t="str">
            <v>Y</v>
          </cell>
          <cell r="U8299" t="str">
            <v>Eames et al. (1999)</v>
          </cell>
          <cell r="X8299" t="str">
            <v>Described as new to science by Eames et al. (1999a).</v>
          </cell>
        </row>
        <row r="8300">
          <cell r="C8300" t="str">
            <v>Collared Laughingthrush</v>
          </cell>
          <cell r="D8300" t="str">
            <v>Garrulax yersini</v>
          </cell>
          <cell r="E8300" t="str">
            <v>(Robinson &amp; Kloss, 1919)</v>
          </cell>
          <cell r="F8300" t="str">
            <v>R</v>
          </cell>
          <cell r="G8300" t="str">
            <v>EN</v>
          </cell>
          <cell r="Q8300" t="str">
            <v>Y</v>
          </cell>
        </row>
        <row r="8301">
          <cell r="C8301" t="str">
            <v>Red-winged Laughingthrush</v>
          </cell>
          <cell r="D8301" t="str">
            <v>Garrulax formosus</v>
          </cell>
          <cell r="E8301" t="str">
            <v>(Verreaux, 1869)</v>
          </cell>
          <cell r="F8301" t="str">
            <v>R</v>
          </cell>
          <cell r="G8301" t="str">
            <v>LC</v>
          </cell>
          <cell r="Q8301" t="str">
            <v>Y</v>
          </cell>
        </row>
        <row r="8302">
          <cell r="C8302" t="str">
            <v>Red-tailed Laughingthrush</v>
          </cell>
          <cell r="D8302" t="str">
            <v>Garrulax milnei</v>
          </cell>
          <cell r="E8302" t="str">
            <v>(David, 1874)</v>
          </cell>
          <cell r="F8302" t="str">
            <v>R</v>
          </cell>
          <cell r="G8302" t="str">
            <v>LC</v>
          </cell>
          <cell r="Q8302" t="str">
            <v>Y</v>
          </cell>
        </row>
        <row r="8303">
          <cell r="C8303" t="str">
            <v>Black-chinned Laughingthrush</v>
          </cell>
          <cell r="D8303" t="str">
            <v>Strophocincla cachinnans</v>
          </cell>
          <cell r="E8303" t="str">
            <v>(Jerdon, 1839)</v>
          </cell>
          <cell r="F8303" t="str">
            <v>R</v>
          </cell>
          <cell r="G8303" t="str">
            <v>EN</v>
          </cell>
          <cell r="T8303" t="str">
            <v>Y</v>
          </cell>
          <cell r="U8303" t="str">
            <v>Rasmussen and Anderton (2005)</v>
          </cell>
          <cell r="X8303" t="str">
            <v>Garrulax jerdoni jerdoni (Sibley and Monroe 1990, 1993) has been moved from G. jerdoni into G. cachinnans, elevating G. j. fairbanki to species rank (including G. j. meridionalis), following Rasmussen and Anderton (2005). All taxa concerned are transferred into the genus Strophocincla, resulting in two recognised species S. fairbanki (including meridionalis) and S. cachinnans (including jerdoni).</v>
          </cell>
        </row>
        <row r="8304">
          <cell r="C8304" t="str">
            <v>Kerala Laughingthrush</v>
          </cell>
          <cell r="D8304" t="str">
            <v>Strophocincla fairbanki</v>
          </cell>
          <cell r="E8304" t="str">
            <v>(Blanford, 1869)</v>
          </cell>
          <cell r="F8304" t="str">
            <v>R</v>
          </cell>
          <cell r="G8304" t="str">
            <v>NT</v>
          </cell>
          <cell r="T8304" t="str">
            <v>Y</v>
          </cell>
          <cell r="U8304" t="str">
            <v>Rasmussen and Anderton (2005)</v>
          </cell>
          <cell r="X8304" t="str">
            <v>Garrulax jerdoni jerdoni (Sibley and Monroe 1990, 1993) has been moved from G. jerdoni into G. cachinnans, elevating G. j. fairbanki to species rank (including G. j. meridionalis), following Rasmussen and Anderton (2005). All taxa concerned are transferred into the genus Strophocincla, resulting in two recognised species S. fairbanki (including meridionalis) and S. cachinnans (including jerdoni).</v>
          </cell>
        </row>
        <row r="8305">
          <cell r="C8305" t="str">
            <v>Red-faced Liocichla</v>
          </cell>
          <cell r="D8305" t="str">
            <v>Liocichla phoenicea</v>
          </cell>
          <cell r="E8305" t="str">
            <v>(Gould, 1837)</v>
          </cell>
          <cell r="F8305" t="str">
            <v>R</v>
          </cell>
          <cell r="G8305" t="str">
            <v>LC</v>
          </cell>
          <cell r="Q8305" t="str">
            <v>Y</v>
          </cell>
        </row>
        <row r="8306">
          <cell r="C8306" t="str">
            <v>Omei Shan Liocichla</v>
          </cell>
          <cell r="D8306" t="str">
            <v>Liocichla omeiensis</v>
          </cell>
          <cell r="E8306" t="str">
            <v>Riley, 1926</v>
          </cell>
          <cell r="F8306" t="str">
            <v>R</v>
          </cell>
          <cell r="G8306" t="str">
            <v>VU</v>
          </cell>
          <cell r="Q8306" t="str">
            <v>Y</v>
          </cell>
          <cell r="W8306" t="str">
            <v>Emei Shan Liocichla (15)</v>
          </cell>
        </row>
        <row r="8307">
          <cell r="C8307" t="str">
            <v>Bugun Liocichla</v>
          </cell>
          <cell r="D8307" t="str">
            <v>Liocichla bugunorum</v>
          </cell>
          <cell r="E8307" t="str">
            <v>Athreya, 2006</v>
          </cell>
          <cell r="F8307" t="str">
            <v>R</v>
          </cell>
          <cell r="G8307" t="str">
            <v>VU</v>
          </cell>
          <cell r="T8307" t="str">
            <v>Y</v>
          </cell>
          <cell r="U8307" t="str">
            <v>Athreya (2006)</v>
          </cell>
          <cell r="X8307" t="str">
            <v>Described as new to science by Athreya (2006).</v>
          </cell>
        </row>
        <row r="8308">
          <cell r="C8308" t="str">
            <v>Taiwan Liocichla</v>
          </cell>
          <cell r="D8308" t="str">
            <v>Liocichla steerii</v>
          </cell>
          <cell r="E8308" t="str">
            <v>Swinhoe, 1877</v>
          </cell>
          <cell r="F8308" t="str">
            <v>R</v>
          </cell>
          <cell r="G8308" t="str">
            <v>LC</v>
          </cell>
          <cell r="Q8308" t="str">
            <v>Y</v>
          </cell>
          <cell r="W8308" t="str">
            <v>Steere's Liocichla (10); Steere's Liocichla (15)</v>
          </cell>
        </row>
        <row r="8309">
          <cell r="C8309" t="str">
            <v>Silver-eared Mesia</v>
          </cell>
          <cell r="D8309" t="str">
            <v>Leiothrix argentauris</v>
          </cell>
          <cell r="E8309" t="str">
            <v>(Hodgson, 1837)</v>
          </cell>
          <cell r="F8309" t="str">
            <v>R</v>
          </cell>
          <cell r="G8309" t="str">
            <v>LC</v>
          </cell>
          <cell r="Q8309" t="str">
            <v>Y</v>
          </cell>
          <cell r="W8309" t="str">
            <v>Silver-eared Leiothrix (15)</v>
          </cell>
        </row>
        <row r="8310">
          <cell r="C8310" t="str">
            <v>Red-billed Leiothrix</v>
          </cell>
          <cell r="D8310" t="str">
            <v>Leiothrix lutea</v>
          </cell>
          <cell r="E8310" t="str">
            <v>(Scopoli, 1786)</v>
          </cell>
          <cell r="F8310" t="str">
            <v>R</v>
          </cell>
          <cell r="G8310" t="str">
            <v>LC</v>
          </cell>
          <cell r="H8310" t="str">
            <v>Y</v>
          </cell>
          <cell r="I8310" t="str">
            <v>Y</v>
          </cell>
          <cell r="Q8310" t="str">
            <v>Y</v>
          </cell>
          <cell r="W8310" t="str">
            <v>Pekin Robin (1)</v>
          </cell>
        </row>
        <row r="8311">
          <cell r="D8311" t="str">
            <v>Cutia nipalensis</v>
          </cell>
          <cell r="E8311" t="str">
            <v>Hodgson, 1837</v>
          </cell>
          <cell r="F8311" t="str">
            <v>NR</v>
          </cell>
          <cell r="G8311" t="str">
            <v>NR</v>
          </cell>
          <cell r="Q8311" t="str">
            <v>Y</v>
          </cell>
          <cell r="X8311" t="str">
            <v>Cutia nipalensis (Sibley and Monroe 1990, 1993) has been split into C. nipalensis and C. legalleni following Collar (2006).</v>
          </cell>
        </row>
        <row r="8312">
          <cell r="C8312" t="str">
            <v>Himalayan Cutia</v>
          </cell>
          <cell r="D8312" t="str">
            <v>Cutia nipalensis</v>
          </cell>
          <cell r="E8312" t="str">
            <v>Hodgson, 1837</v>
          </cell>
          <cell r="F8312" t="str">
            <v>R</v>
          </cell>
          <cell r="G8312" t="str">
            <v>LC</v>
          </cell>
          <cell r="T8312" t="str">
            <v>Y</v>
          </cell>
          <cell r="U8312" t="str">
            <v>Collar (2006)</v>
          </cell>
          <cell r="X8312" t="str">
            <v>Cutia nipalensis (Sibley and Monroe 1990, 1993) has been split into C. nipalensis and C. legalleni following Collar (2006).</v>
          </cell>
        </row>
        <row r="8313">
          <cell r="C8313" t="str">
            <v>Vietnamese Cutia</v>
          </cell>
          <cell r="D8313" t="str">
            <v>Cutia legalleni</v>
          </cell>
          <cell r="E8313" t="str">
            <v>Robinson &amp; Kloss, 1919</v>
          </cell>
          <cell r="F8313" t="str">
            <v>R</v>
          </cell>
          <cell r="G8313" t="str">
            <v>NT</v>
          </cell>
          <cell r="T8313" t="str">
            <v>Y</v>
          </cell>
          <cell r="U8313" t="str">
            <v>Collar (2006)</v>
          </cell>
          <cell r="X8313" t="str">
            <v>Cutia nipalensis (Sibley and Monroe 1990, 1993) has been split into C. nipalensis and C. legalleni following Collar (2006).</v>
          </cell>
        </row>
        <row r="8314">
          <cell r="C8314" t="str">
            <v>Black-headed Shrike-babbler</v>
          </cell>
          <cell r="D8314" t="str">
            <v>Pteruthius rufiventer</v>
          </cell>
          <cell r="E8314" t="str">
            <v>Blyth, 1842</v>
          </cell>
          <cell r="F8314" t="str">
            <v>R</v>
          </cell>
          <cell r="G8314" t="str">
            <v>LC</v>
          </cell>
          <cell r="Q8314" t="str">
            <v>Y</v>
          </cell>
        </row>
        <row r="8315">
          <cell r="C8315" t="str">
            <v>White-browed Shrike-babbler</v>
          </cell>
          <cell r="D8315" t="str">
            <v>Pteruthius flaviscapis</v>
          </cell>
          <cell r="E8315" t="str">
            <v>(Temminck, 1835)</v>
          </cell>
          <cell r="F8315" t="str">
            <v>R</v>
          </cell>
          <cell r="G8315" t="str">
            <v>LC</v>
          </cell>
          <cell r="Q8315" t="str">
            <v>Y</v>
          </cell>
        </row>
        <row r="8316">
          <cell r="C8316" t="str">
            <v>Green Shrike-babbler</v>
          </cell>
          <cell r="D8316" t="str">
            <v>Pteruthius xanthochlorus</v>
          </cell>
          <cell r="E8316" t="str">
            <v>Gray, 1846</v>
          </cell>
          <cell r="F8316" t="str">
            <v>R</v>
          </cell>
          <cell r="G8316" t="str">
            <v>LC</v>
          </cell>
          <cell r="Q8316" t="str">
            <v>Y</v>
          </cell>
        </row>
        <row r="8317">
          <cell r="C8317" t="str">
            <v>Black-eared Shrike-babbler</v>
          </cell>
          <cell r="D8317" t="str">
            <v>Pteruthius melanotis</v>
          </cell>
          <cell r="E8317" t="str">
            <v>Hodgson, 1847</v>
          </cell>
          <cell r="F8317" t="str">
            <v>R</v>
          </cell>
          <cell r="G8317" t="str">
            <v>LC</v>
          </cell>
          <cell r="Q8317" t="str">
            <v>Y</v>
          </cell>
        </row>
        <row r="8318">
          <cell r="C8318" t="str">
            <v>Chestnut-fronted Shrike-babbler</v>
          </cell>
          <cell r="D8318" t="str">
            <v>Pteruthius aenobarbus</v>
          </cell>
          <cell r="E8318" t="str">
            <v>(Temminck, 1835)</v>
          </cell>
          <cell r="F8318" t="str">
            <v>R</v>
          </cell>
          <cell r="G8318" t="str">
            <v>LC</v>
          </cell>
          <cell r="Q8318" t="str">
            <v>Y</v>
          </cell>
        </row>
        <row r="8319">
          <cell r="D8319" t="str">
            <v>Gampsorhynchus rufulus</v>
          </cell>
          <cell r="E8319" t="str">
            <v>Blyth, 1844</v>
          </cell>
          <cell r="F8319" t="str">
            <v>NR</v>
          </cell>
          <cell r="G8319" t="str">
            <v>NR</v>
          </cell>
          <cell r="Q8319" t="str">
            <v>Y</v>
          </cell>
          <cell r="X8319" t="str">
            <v>Gampsorhynchus rufulus (Sibley and Monroe 1990, 1993) has been split into G. rufulus and G. torquatus following Collar (2006).</v>
          </cell>
        </row>
        <row r="8320">
          <cell r="C8320" t="str">
            <v>White-hooded Babbler</v>
          </cell>
          <cell r="D8320" t="str">
            <v>Gampsorhynchus rufulus</v>
          </cell>
          <cell r="E8320" t="str">
            <v>Blyth, 1844</v>
          </cell>
          <cell r="F8320" t="str">
            <v>R</v>
          </cell>
          <cell r="G8320" t="str">
            <v>LC</v>
          </cell>
          <cell r="T8320" t="str">
            <v>Y</v>
          </cell>
          <cell r="U8320" t="str">
            <v>Collar (2006)</v>
          </cell>
          <cell r="X8320" t="str">
            <v>Gampsorhynchus rufulus (Sibley and Monroe 1990, 1993) has been split into G. rufulus and G. torquatus following Collar (2006).</v>
          </cell>
        </row>
        <row r="8321">
          <cell r="C8321" t="str">
            <v>Collared Babbler</v>
          </cell>
          <cell r="D8321" t="str">
            <v>Gampsorhynchus torquatus</v>
          </cell>
          <cell r="E8321" t="str">
            <v>Hume, 1874</v>
          </cell>
          <cell r="F8321" t="str">
            <v>R</v>
          </cell>
          <cell r="G8321" t="str">
            <v>LC</v>
          </cell>
          <cell r="T8321" t="str">
            <v>Y</v>
          </cell>
          <cell r="U8321" t="str">
            <v>Collar (2006)</v>
          </cell>
          <cell r="X8321" t="str">
            <v>Gampsorhynchus rufulus (Sibley and Monroe 1990, 1993) has been split into G. rufulus and G. torquatus following Collar (2006).</v>
          </cell>
        </row>
        <row r="8322">
          <cell r="C8322" t="str">
            <v>Black-crowned Barwing</v>
          </cell>
          <cell r="D8322" t="str">
            <v>Actinodura sodangorum</v>
          </cell>
          <cell r="E8322" t="str">
            <v>Eames, Le Trong Trai, Nguyen Cu &amp; Eve, 1999</v>
          </cell>
          <cell r="F8322" t="str">
            <v>R</v>
          </cell>
          <cell r="G8322" t="str">
            <v>VU</v>
          </cell>
          <cell r="T8322" t="str">
            <v>Y</v>
          </cell>
          <cell r="U8322" t="str">
            <v>Eames et al. (1999)</v>
          </cell>
          <cell r="X8322" t="str">
            <v>Described as new to science by Eames et al. (1999b).</v>
          </cell>
        </row>
        <row r="8323">
          <cell r="C8323" t="str">
            <v>Rusty-fronted Barwing</v>
          </cell>
          <cell r="D8323" t="str">
            <v>Actinodura egertoni</v>
          </cell>
          <cell r="E8323" t="str">
            <v>Gould, 1836</v>
          </cell>
          <cell r="F8323" t="str">
            <v>R</v>
          </cell>
          <cell r="G8323" t="str">
            <v>LC</v>
          </cell>
          <cell r="Q8323" t="str">
            <v>Y</v>
          </cell>
        </row>
        <row r="8324">
          <cell r="C8324" t="str">
            <v>Spectacled Barwing</v>
          </cell>
          <cell r="D8324" t="str">
            <v>Actinodura ramsayi</v>
          </cell>
          <cell r="E8324" t="str">
            <v>(Walden, 1875)</v>
          </cell>
          <cell r="F8324" t="str">
            <v>R</v>
          </cell>
          <cell r="G8324" t="str">
            <v>LC</v>
          </cell>
          <cell r="Q8324" t="str">
            <v>Y</v>
          </cell>
        </row>
        <row r="8325">
          <cell r="C8325" t="str">
            <v>Hoary-throated Barwing</v>
          </cell>
          <cell r="D8325" t="str">
            <v>Actinodura nipalensis</v>
          </cell>
          <cell r="E8325" t="str">
            <v>(Hodgson, 1836)</v>
          </cell>
          <cell r="F8325" t="str">
            <v>R</v>
          </cell>
          <cell r="G8325" t="str">
            <v>LC</v>
          </cell>
          <cell r="Q8325" t="str">
            <v>Y</v>
          </cell>
        </row>
        <row r="8326">
          <cell r="C8326" t="str">
            <v>Streak-throated Barwing</v>
          </cell>
          <cell r="D8326" t="str">
            <v>Actinodura waldeni</v>
          </cell>
          <cell r="E8326" t="str">
            <v>Godwin-Austen, 1874</v>
          </cell>
          <cell r="F8326" t="str">
            <v>R</v>
          </cell>
          <cell r="G8326" t="str">
            <v>LC</v>
          </cell>
          <cell r="Q8326" t="str">
            <v>Y</v>
          </cell>
        </row>
        <row r="8327">
          <cell r="C8327" t="str">
            <v>Streaked Barwing</v>
          </cell>
          <cell r="D8327" t="str">
            <v>Actinodura souliei</v>
          </cell>
          <cell r="E8327" t="str">
            <v>Oustalet, 1897</v>
          </cell>
          <cell r="F8327" t="str">
            <v>R</v>
          </cell>
          <cell r="G8327" t="str">
            <v>LC</v>
          </cell>
          <cell r="Q8327" t="str">
            <v>Y</v>
          </cell>
        </row>
        <row r="8328">
          <cell r="C8328" t="str">
            <v>Taiwan Barwing</v>
          </cell>
          <cell r="D8328" t="str">
            <v>Actinodura morrisoniana</v>
          </cell>
          <cell r="E8328" t="str">
            <v>Ogilvie-Grant, 1906</v>
          </cell>
          <cell r="F8328" t="str">
            <v>R</v>
          </cell>
          <cell r="G8328" t="str">
            <v>LC</v>
          </cell>
          <cell r="Q8328" t="str">
            <v>Y</v>
          </cell>
          <cell r="W8328" t="str">
            <v>Formosan Barwing (10)</v>
          </cell>
        </row>
        <row r="8329">
          <cell r="C8329" t="str">
            <v>Blue-winged Minla</v>
          </cell>
          <cell r="D8329" t="str">
            <v>Minla cyanouroptera</v>
          </cell>
          <cell r="E8329" t="str">
            <v>(Hodgson, 1838)</v>
          </cell>
          <cell r="F8329" t="str">
            <v>R</v>
          </cell>
          <cell r="G8329" t="str">
            <v>LC</v>
          </cell>
          <cell r="Q8329" t="str">
            <v>Y</v>
          </cell>
        </row>
        <row r="8330">
          <cell r="C8330" t="str">
            <v>Chestnut-tailed Minla</v>
          </cell>
          <cell r="D8330" t="str">
            <v>Minla strigula</v>
          </cell>
          <cell r="E8330" t="str">
            <v>(Hodgson, 1837)</v>
          </cell>
          <cell r="F8330" t="str">
            <v>R</v>
          </cell>
          <cell r="G8330" t="str">
            <v>LC</v>
          </cell>
          <cell r="Q8330" t="str">
            <v>Y</v>
          </cell>
        </row>
        <row r="8331">
          <cell r="C8331" t="str">
            <v>Red-tailed Minla</v>
          </cell>
          <cell r="D8331" t="str">
            <v>Minla ignotincta</v>
          </cell>
          <cell r="E8331" t="str">
            <v>Hodgson, 1837</v>
          </cell>
          <cell r="F8331" t="str">
            <v>R</v>
          </cell>
          <cell r="G8331" t="str">
            <v>LC</v>
          </cell>
          <cell r="Q8331" t="str">
            <v>Y</v>
          </cell>
        </row>
        <row r="8332">
          <cell r="C8332" t="str">
            <v>Golden-breasted Fulvetta</v>
          </cell>
          <cell r="D8332" t="str">
            <v>Alcippe chrysotis</v>
          </cell>
          <cell r="E8332" t="str">
            <v>(Blyth, 1845)</v>
          </cell>
          <cell r="F8332" t="str">
            <v>R</v>
          </cell>
          <cell r="G8332" t="str">
            <v>LC</v>
          </cell>
          <cell r="Q8332" t="str">
            <v>Y</v>
          </cell>
        </row>
        <row r="8333">
          <cell r="C8333" t="str">
            <v>Gold-fronted Fulvetta</v>
          </cell>
          <cell r="D8333" t="str">
            <v>Alcippe variegaticeps</v>
          </cell>
          <cell r="E8333" t="str">
            <v>Yen, 1932</v>
          </cell>
          <cell r="F8333" t="str">
            <v>R</v>
          </cell>
          <cell r="G8333" t="str">
            <v>VU</v>
          </cell>
          <cell r="Q8333" t="str">
            <v>Y</v>
          </cell>
          <cell r="W8333" t="str">
            <v>Golden-fronted Fulvetta (15)</v>
          </cell>
        </row>
        <row r="8334">
          <cell r="C8334" t="str">
            <v>Yellow-throated Fulvetta</v>
          </cell>
          <cell r="D8334" t="str">
            <v>Alcippe cinerea</v>
          </cell>
          <cell r="E8334" t="str">
            <v>(Blyth, 1847)</v>
          </cell>
          <cell r="F8334" t="str">
            <v>R</v>
          </cell>
          <cell r="G8334" t="str">
            <v>LC</v>
          </cell>
          <cell r="Q8334" t="str">
            <v>Y</v>
          </cell>
        </row>
        <row r="8335">
          <cell r="D8335" t="str">
            <v>Alcippe castaneceps</v>
          </cell>
          <cell r="E8335" t="str">
            <v>(Hodgson, 1837)</v>
          </cell>
          <cell r="F8335" t="str">
            <v>NR</v>
          </cell>
          <cell r="G8335" t="str">
            <v>NR</v>
          </cell>
          <cell r="Q8335" t="str">
            <v>Y</v>
          </cell>
          <cell r="X8335" t="str">
            <v>Alcippe castaneceps (Sibley and Monroe 1990, 1993) has been split into A. castaneceps and A. klossi following Collar (2006).</v>
          </cell>
        </row>
        <row r="8336">
          <cell r="C8336" t="str">
            <v>Rufous-winged Fulvetta</v>
          </cell>
          <cell r="D8336" t="str">
            <v>Alcippe castaneceps</v>
          </cell>
          <cell r="E8336" t="str">
            <v>(Hodgson, 1837)</v>
          </cell>
          <cell r="F8336" t="str">
            <v>R</v>
          </cell>
          <cell r="G8336" t="str">
            <v>LC</v>
          </cell>
          <cell r="T8336" t="str">
            <v>Y</v>
          </cell>
          <cell r="U8336" t="str">
            <v>Collar (2006)</v>
          </cell>
          <cell r="X8336" t="str">
            <v>Alcippe castaneceps (Sibley and Monroe 1990, 1993) has been split into A. castaneceps and A. klossi following Collar (2006).</v>
          </cell>
        </row>
        <row r="8337">
          <cell r="C8337" t="str">
            <v>Black-crowned Fulvetta</v>
          </cell>
          <cell r="D8337" t="str">
            <v>Alcippe klossi</v>
          </cell>
          <cell r="E8337" t="str">
            <v>Delacour &amp; Jabouille, 1919</v>
          </cell>
          <cell r="F8337" t="str">
            <v>R</v>
          </cell>
          <cell r="G8337" t="str">
            <v>LC</v>
          </cell>
          <cell r="T8337" t="str">
            <v>Y</v>
          </cell>
          <cell r="U8337" t="str">
            <v>Collar (2006)</v>
          </cell>
          <cell r="X8337" t="str">
            <v>Alcippe castaneceps (Sibley and Monroe 1990, 1993) has been split into A. castaneceps and A. klossi following Collar (2006).</v>
          </cell>
        </row>
        <row r="8338">
          <cell r="C8338" t="str">
            <v>White-browed Fulvetta</v>
          </cell>
          <cell r="D8338" t="str">
            <v>Alcippe vinipectus</v>
          </cell>
          <cell r="E8338" t="str">
            <v>(Hodgson, 1837)</v>
          </cell>
          <cell r="F8338" t="str">
            <v>R</v>
          </cell>
          <cell r="G8338" t="str">
            <v>LC</v>
          </cell>
          <cell r="Q8338" t="str">
            <v>Y</v>
          </cell>
        </row>
        <row r="8339">
          <cell r="C8339" t="str">
            <v>Chinese Fulvetta</v>
          </cell>
          <cell r="D8339" t="str">
            <v>Alcippe striaticollis</v>
          </cell>
          <cell r="E8339" t="str">
            <v>(Verreaux, 1870)</v>
          </cell>
          <cell r="F8339" t="str">
            <v>R</v>
          </cell>
          <cell r="G8339" t="str">
            <v>LC</v>
          </cell>
          <cell r="Q8339" t="str">
            <v>Y</v>
          </cell>
        </row>
        <row r="8340">
          <cell r="D8340" t="str">
            <v>Alcippe ruficapilla</v>
          </cell>
          <cell r="E8340" t="str">
            <v>(Verreaux, 1870)</v>
          </cell>
          <cell r="F8340" t="str">
            <v>NR</v>
          </cell>
          <cell r="G8340" t="str">
            <v>NR</v>
          </cell>
          <cell r="Q8340" t="str">
            <v>Y</v>
          </cell>
          <cell r="X8340" t="str">
            <v>Alcippe ruficapilla (Sibley and Monroe 1990, 1993) has been split into A. ruficapilla and A. danisi following Collar (2006).</v>
          </cell>
        </row>
        <row r="8341">
          <cell r="C8341" t="str">
            <v>Spectacled Fulvetta</v>
          </cell>
          <cell r="D8341" t="str">
            <v>Alcippe ruficapilla</v>
          </cell>
          <cell r="E8341" t="str">
            <v>(Verreaux, 1870)</v>
          </cell>
          <cell r="F8341" t="str">
            <v>R</v>
          </cell>
          <cell r="G8341" t="str">
            <v>LC</v>
          </cell>
          <cell r="T8341" t="str">
            <v>Y</v>
          </cell>
          <cell r="U8341" t="str">
            <v>Collar (2006)</v>
          </cell>
          <cell r="X8341" t="str">
            <v>Alcippe ruficapilla (Sibley and Monroe 1990, 1993) has been split into A. ruficapilla and A. danisi following Collar (2006).</v>
          </cell>
        </row>
        <row r="8342">
          <cell r="C8342" t="str">
            <v>Indochinese Fulvetta</v>
          </cell>
          <cell r="D8342" t="str">
            <v>Alcippe danisi</v>
          </cell>
          <cell r="E8342" t="str">
            <v>Delacour &amp; Greenway, 1941</v>
          </cell>
          <cell r="F8342" t="str">
            <v>R</v>
          </cell>
          <cell r="G8342" t="str">
            <v>LC</v>
          </cell>
          <cell r="T8342" t="str">
            <v>Y</v>
          </cell>
          <cell r="U8342" t="str">
            <v>Collar (2006)</v>
          </cell>
          <cell r="X8342" t="str">
            <v>Alcippe ruficapilla (Sibley and Monroe 1990, 1993) has been split into A. ruficapilla and A. danisi following Collar (2006).</v>
          </cell>
        </row>
        <row r="8343">
          <cell r="D8343" t="str">
            <v>Alcippe cinereiceps</v>
          </cell>
          <cell r="E8343" t="str">
            <v>(Verreaux, 1870)</v>
          </cell>
          <cell r="F8343" t="str">
            <v>NR</v>
          </cell>
          <cell r="G8343" t="str">
            <v>NR</v>
          </cell>
          <cell r="Q8343" t="str">
            <v>Y</v>
          </cell>
          <cell r="X8343" t="str">
            <v>Alcippe cinereiceps (Sibley and Monroe 1990, 1993) has been split into A. cinereiceps, A. manipurensis and A. formosana following Collar (2006).</v>
          </cell>
        </row>
        <row r="8344">
          <cell r="C8344" t="str">
            <v>Grey-hooded Fulvetta</v>
          </cell>
          <cell r="D8344" t="str">
            <v>Alcippe cinereiceps</v>
          </cell>
          <cell r="E8344" t="str">
            <v>(Verreaux, 1870)</v>
          </cell>
          <cell r="F8344" t="str">
            <v>R</v>
          </cell>
          <cell r="G8344" t="str">
            <v>LC</v>
          </cell>
          <cell r="T8344" t="str">
            <v>Y</v>
          </cell>
          <cell r="U8344" t="str">
            <v>Collar (2006)</v>
          </cell>
          <cell r="X8344" t="str">
            <v>Alcippe cinereiceps (Sibley and Monroe 1990, 1993) has been split into A. cinereiceps, A. manipurensis and A. formosana following Collar (2006).</v>
          </cell>
        </row>
        <row r="8345">
          <cell r="C8345" t="str">
            <v>Taiwan Fulvetta</v>
          </cell>
          <cell r="D8345" t="str">
            <v>Alcippe formosana</v>
          </cell>
          <cell r="E8345" t="str">
            <v>(Ogilvie-Grant, 1906)</v>
          </cell>
          <cell r="F8345" t="str">
            <v>R</v>
          </cell>
          <cell r="G8345" t="str">
            <v>LC</v>
          </cell>
          <cell r="T8345" t="str">
            <v>Y</v>
          </cell>
          <cell r="U8345" t="str">
            <v>Collar (2006)</v>
          </cell>
          <cell r="X8345" t="str">
            <v>Alcippe cinereiceps (Sibley and Monroe 1990, 1993) has been split into A. cinereiceps, A. manipurensis and A. formosana following Collar (2006).</v>
          </cell>
        </row>
        <row r="8346">
          <cell r="C8346" t="str">
            <v>Streak-throated Fulvetta</v>
          </cell>
          <cell r="D8346" t="str">
            <v>Alcippe manipurensis</v>
          </cell>
          <cell r="E8346" t="str">
            <v>(Ogilvie-Grant, 1906)</v>
          </cell>
          <cell r="F8346" t="str">
            <v>R</v>
          </cell>
          <cell r="G8346" t="str">
            <v>LC</v>
          </cell>
          <cell r="T8346" t="str">
            <v>Y</v>
          </cell>
          <cell r="U8346" t="str">
            <v>Collar (2006)</v>
          </cell>
          <cell r="X8346" t="str">
            <v>Alcippe cinereiceps (Sibley and Monroe 1990, 1993) has been split into A. cinereiceps, A. manipurensis and A. formosana following Collar (2006).</v>
          </cell>
        </row>
        <row r="8347">
          <cell r="C8347" t="str">
            <v>Ludlow's Fulvetta</v>
          </cell>
          <cell r="D8347" t="str">
            <v>Alcippe ludlowi</v>
          </cell>
          <cell r="E8347" t="str">
            <v>(Kinnear, 1935)</v>
          </cell>
          <cell r="F8347" t="str">
            <v>R</v>
          </cell>
          <cell r="G8347" t="str">
            <v>LC</v>
          </cell>
          <cell r="Q8347" t="str">
            <v>Y</v>
          </cell>
          <cell r="W8347" t="str">
            <v>Brown-throated Fulvetta (15)</v>
          </cell>
        </row>
        <row r="8348">
          <cell r="C8348" t="str">
            <v>Rufous-throated Fulvetta</v>
          </cell>
          <cell r="D8348" t="str">
            <v>Alcippe rufogularis</v>
          </cell>
          <cell r="E8348" t="str">
            <v>(Mandelli, 1873)</v>
          </cell>
          <cell r="F8348" t="str">
            <v>R</v>
          </cell>
          <cell r="G8348" t="str">
            <v>LC</v>
          </cell>
          <cell r="Q8348" t="str">
            <v>Y</v>
          </cell>
        </row>
        <row r="8349">
          <cell r="C8349" t="str">
            <v>Dusky Fulvetta</v>
          </cell>
          <cell r="D8349" t="str">
            <v>Alcippe brunnea</v>
          </cell>
          <cell r="E8349" t="str">
            <v>Gould, 1863</v>
          </cell>
          <cell r="F8349" t="str">
            <v>R</v>
          </cell>
          <cell r="G8349" t="str">
            <v>LC</v>
          </cell>
          <cell r="Q8349" t="str">
            <v>Y</v>
          </cell>
        </row>
        <row r="8350">
          <cell r="C8350" t="str">
            <v>Rusty-capped Fulvetta</v>
          </cell>
          <cell r="D8350" t="str">
            <v>Alcippe dubia</v>
          </cell>
          <cell r="E8350" t="str">
            <v>(Hume, 1874)</v>
          </cell>
          <cell r="F8350" t="str">
            <v>R</v>
          </cell>
          <cell r="G8350" t="str">
            <v>LC</v>
          </cell>
          <cell r="Q8350" t="str">
            <v>Y</v>
          </cell>
        </row>
        <row r="8351">
          <cell r="C8351" t="str">
            <v>Brown Fulvetta</v>
          </cell>
          <cell r="D8351" t="str">
            <v>Alcippe brunneicauda</v>
          </cell>
          <cell r="E8351" t="str">
            <v>(Salvadori, 1879)</v>
          </cell>
          <cell r="F8351" t="str">
            <v>R</v>
          </cell>
          <cell r="G8351" t="str">
            <v>NT</v>
          </cell>
          <cell r="Q8351" t="str">
            <v>Y</v>
          </cell>
        </row>
        <row r="8352">
          <cell r="C8352" t="str">
            <v>Brown-cheeked Fulvetta</v>
          </cell>
          <cell r="D8352" t="str">
            <v>Alcippe poioicephala</v>
          </cell>
          <cell r="E8352" t="str">
            <v>(Jerdon, 1844)</v>
          </cell>
          <cell r="F8352" t="str">
            <v>R</v>
          </cell>
          <cell r="G8352" t="str">
            <v>LC</v>
          </cell>
          <cell r="Q8352" t="str">
            <v>Y</v>
          </cell>
        </row>
        <row r="8353">
          <cell r="C8353" t="str">
            <v>Javan Fulvetta</v>
          </cell>
          <cell r="D8353" t="str">
            <v>Alcippe pyrrhoptera</v>
          </cell>
          <cell r="E8353" t="str">
            <v>(Bonaparte, 1850)</v>
          </cell>
          <cell r="F8353" t="str">
            <v>R</v>
          </cell>
          <cell r="G8353" t="str">
            <v>LC</v>
          </cell>
          <cell r="Q8353" t="str">
            <v>Y</v>
          </cell>
        </row>
        <row r="8354">
          <cell r="D8354" t="str">
            <v>Alcippe peracensis</v>
          </cell>
          <cell r="E8354" t="str">
            <v>Sharpe, 1887</v>
          </cell>
          <cell r="F8354" t="str">
            <v>NR</v>
          </cell>
          <cell r="G8354" t="str">
            <v>NR</v>
          </cell>
          <cell r="Q8354" t="str">
            <v>Y</v>
          </cell>
          <cell r="X8354" t="str">
            <v>Alcippe peracensis (Sibley and Monroe 1990, 1993) has been split into A. peracensis and A. grotei following Collar (2006).</v>
          </cell>
        </row>
        <row r="8355">
          <cell r="C8355" t="str">
            <v>Mountain Fulvetta</v>
          </cell>
          <cell r="D8355" t="str">
            <v>Alcippe peracensis</v>
          </cell>
          <cell r="E8355" t="str">
            <v>Sharpe, 1887</v>
          </cell>
          <cell r="F8355" t="str">
            <v>R</v>
          </cell>
          <cell r="G8355" t="str">
            <v>LC</v>
          </cell>
          <cell r="T8355" t="str">
            <v>Y</v>
          </cell>
          <cell r="U8355" t="str">
            <v>Collar (2006)</v>
          </cell>
          <cell r="X8355" t="str">
            <v>Alcippe peracensis (Sibley and Monroe 1990, 1993) has been split into A. peracensis and A. grotei following Collar (2006).</v>
          </cell>
        </row>
        <row r="8356">
          <cell r="C8356" t="str">
            <v>Black-browed Fulvetta</v>
          </cell>
          <cell r="D8356" t="str">
            <v>Alcippe grotei</v>
          </cell>
          <cell r="E8356" t="str">
            <v>Delacour, 1926</v>
          </cell>
          <cell r="F8356" t="str">
            <v>R</v>
          </cell>
          <cell r="G8356" t="str">
            <v>LC</v>
          </cell>
          <cell r="T8356" t="str">
            <v>Y</v>
          </cell>
          <cell r="U8356" t="str">
            <v>Collar (2006)</v>
          </cell>
          <cell r="X8356" t="str">
            <v>Alcippe peracensis (Sibley and Monroe 1990, 1993) has been split into A. peracensis and A. grotei following Collar (2006).</v>
          </cell>
        </row>
        <row r="8357">
          <cell r="C8357" t="str">
            <v>Grey-cheeked Fulvetta</v>
          </cell>
          <cell r="D8357" t="str">
            <v>Alcippe morrisonia</v>
          </cell>
          <cell r="E8357" t="str">
            <v>Swinhoe, 1863</v>
          </cell>
          <cell r="F8357" t="str">
            <v>R</v>
          </cell>
          <cell r="G8357" t="str">
            <v>LC</v>
          </cell>
          <cell r="Q8357" t="str">
            <v>Y</v>
          </cell>
        </row>
        <row r="8358">
          <cell r="C8358" t="str">
            <v>Yunnan Fulvetta</v>
          </cell>
          <cell r="D8358" t="str">
            <v>Alcippe fratercula</v>
          </cell>
          <cell r="E8358" t="str">
            <v>Rippon, 1900</v>
          </cell>
          <cell r="F8358" t="str">
            <v>UR</v>
          </cell>
          <cell r="G8358" t="str">
            <v>UR</v>
          </cell>
          <cell r="T8358" t="str">
            <v>Y</v>
          </cell>
        </row>
        <row r="8359">
          <cell r="D8359" t="str">
            <v>Alcippe davidi</v>
          </cell>
          <cell r="E8359" t="str">
            <v>Styan, 1896</v>
          </cell>
          <cell r="F8359" t="str">
            <v>UR</v>
          </cell>
          <cell r="G8359" t="str">
            <v>UR</v>
          </cell>
          <cell r="T8359" t="str">
            <v>Y</v>
          </cell>
        </row>
        <row r="8360">
          <cell r="D8360" t="str">
            <v>Alcippe annamensis</v>
          </cell>
          <cell r="E8360" t="str">
            <v>Robinson &amp; Kloss, 1919</v>
          </cell>
          <cell r="F8360" t="str">
            <v>UR</v>
          </cell>
          <cell r="G8360" t="str">
            <v>UR</v>
          </cell>
          <cell r="T8360" t="str">
            <v>Y</v>
          </cell>
        </row>
        <row r="8361">
          <cell r="C8361" t="str">
            <v>Nepal Fulvetta</v>
          </cell>
          <cell r="D8361" t="str">
            <v>Alcippe nipalensis</v>
          </cell>
          <cell r="E8361" t="str">
            <v>(Hodgson, 1837)</v>
          </cell>
          <cell r="F8361" t="str">
            <v>R</v>
          </cell>
          <cell r="G8361" t="str">
            <v>LC</v>
          </cell>
          <cell r="Q8361" t="str">
            <v>Y</v>
          </cell>
        </row>
        <row r="8362">
          <cell r="C8362" t="str">
            <v>Bush Blackcap</v>
          </cell>
          <cell r="D8362" t="str">
            <v>Lioptilus nigricapillus</v>
          </cell>
          <cell r="E8362" t="str">
            <v>(Vieillot, 1818)</v>
          </cell>
          <cell r="F8362" t="str">
            <v>R</v>
          </cell>
          <cell r="G8362" t="str">
            <v>NT</v>
          </cell>
          <cell r="N8362" t="str">
            <v>Y</v>
          </cell>
          <cell r="Q8362" t="str">
            <v>Y</v>
          </cell>
          <cell r="W8362" t="str">
            <v>Blackcap Mountain-Babbler (10)</v>
          </cell>
        </row>
        <row r="8363">
          <cell r="C8363" t="str">
            <v>White-throated Mountain-babbler</v>
          </cell>
          <cell r="D8363" t="str">
            <v>Kupeornis gilberti</v>
          </cell>
          <cell r="E8363" t="str">
            <v>Serle, 1949</v>
          </cell>
          <cell r="F8363" t="str">
            <v>R</v>
          </cell>
          <cell r="G8363" t="str">
            <v>EN</v>
          </cell>
          <cell r="N8363" t="str">
            <v>Y</v>
          </cell>
          <cell r="Q8363" t="str">
            <v>Y</v>
          </cell>
          <cell r="W8363" t="str">
            <v>White-throated Mountain Babbler (7); White-throated Mountain Babbler (15)</v>
          </cell>
        </row>
        <row r="8364">
          <cell r="C8364" t="str">
            <v>Red-collared Mountain-babbler</v>
          </cell>
          <cell r="D8364" t="str">
            <v>Kupeornis rufocinctus</v>
          </cell>
          <cell r="E8364" t="str">
            <v>(Rothschild, 1908)</v>
          </cell>
          <cell r="F8364" t="str">
            <v>R</v>
          </cell>
          <cell r="G8364" t="str">
            <v>NT</v>
          </cell>
          <cell r="N8364" t="str">
            <v>Y</v>
          </cell>
          <cell r="Q8364" t="str">
            <v>Y</v>
          </cell>
          <cell r="W8364" t="str">
            <v>Red-collared Babbler (7); Red-collared Babbler (15)</v>
          </cell>
        </row>
        <row r="8365">
          <cell r="C8365" t="str">
            <v>Chapin's Mountain-babbler</v>
          </cell>
          <cell r="D8365" t="str">
            <v>Kupeornis chapini</v>
          </cell>
          <cell r="E8365" t="str">
            <v>Schouteden, 1949</v>
          </cell>
          <cell r="F8365" t="str">
            <v>R</v>
          </cell>
          <cell r="G8365" t="str">
            <v>NT</v>
          </cell>
          <cell r="N8365" t="str">
            <v>Y</v>
          </cell>
          <cell r="Q8365" t="str">
            <v>Y</v>
          </cell>
          <cell r="W8365" t="str">
            <v>Chapin's Babbler (7); Chapin's Babbler (15)</v>
          </cell>
        </row>
        <row r="8366">
          <cell r="C8366" t="str">
            <v>Abyssinian Catbird</v>
          </cell>
          <cell r="D8366" t="str">
            <v>Parophasma galinieri</v>
          </cell>
          <cell r="E8366" t="str">
            <v>(Guérin-Méneville, 1843)</v>
          </cell>
          <cell r="F8366" t="str">
            <v>R</v>
          </cell>
          <cell r="G8366" t="str">
            <v>LC</v>
          </cell>
          <cell r="N8366" t="str">
            <v>Y</v>
          </cell>
          <cell r="Q8366" t="str">
            <v>Y</v>
          </cell>
        </row>
        <row r="8367">
          <cell r="C8367" t="str">
            <v>Capuchin Babbler</v>
          </cell>
          <cell r="D8367" t="str">
            <v>Phyllanthus atripennis</v>
          </cell>
          <cell r="E8367" t="str">
            <v>(Swainson, 1837)</v>
          </cell>
          <cell r="F8367" t="str">
            <v>R</v>
          </cell>
          <cell r="G8367" t="str">
            <v>LC</v>
          </cell>
          <cell r="N8367" t="str">
            <v>Y</v>
          </cell>
          <cell r="Q8367" t="str">
            <v>Y</v>
          </cell>
        </row>
        <row r="8368">
          <cell r="C8368" t="str">
            <v>Grey-crowned Crocias</v>
          </cell>
          <cell r="D8368" t="str">
            <v>Crocias langbianis</v>
          </cell>
          <cell r="E8368" t="str">
            <v>Gyldenstolpe, 1939</v>
          </cell>
          <cell r="F8368" t="str">
            <v>R</v>
          </cell>
          <cell r="G8368" t="str">
            <v>EN</v>
          </cell>
          <cell r="Q8368" t="str">
            <v>Y</v>
          </cell>
        </row>
        <row r="8369">
          <cell r="C8369" t="str">
            <v>Spotted Crocias</v>
          </cell>
          <cell r="D8369" t="str">
            <v>Crocias albonotatus</v>
          </cell>
          <cell r="E8369" t="str">
            <v>(Lesson, 1832)</v>
          </cell>
          <cell r="F8369" t="str">
            <v>R</v>
          </cell>
          <cell r="G8369" t="str">
            <v>NT</v>
          </cell>
          <cell r="Q8369" t="str">
            <v>Y</v>
          </cell>
        </row>
        <row r="8370">
          <cell r="C8370" t="str">
            <v>Rufous-backed Sibia</v>
          </cell>
          <cell r="D8370" t="str">
            <v>Heterophasia annectens</v>
          </cell>
          <cell r="E8370" t="str">
            <v>(Blyth, 1847)</v>
          </cell>
          <cell r="F8370" t="str">
            <v>R</v>
          </cell>
          <cell r="G8370" t="str">
            <v>LC</v>
          </cell>
          <cell r="Q8370" t="str">
            <v>Y</v>
          </cell>
        </row>
        <row r="8371">
          <cell r="C8371" t="str">
            <v>Rufous Sibia</v>
          </cell>
          <cell r="D8371" t="str">
            <v>Heterophasia capistrata</v>
          </cell>
          <cell r="E8371" t="str">
            <v>(Vigors, 1831)</v>
          </cell>
          <cell r="F8371" t="str">
            <v>R</v>
          </cell>
          <cell r="G8371" t="str">
            <v>LC</v>
          </cell>
          <cell r="Q8371" t="str">
            <v>Y</v>
          </cell>
        </row>
        <row r="8372">
          <cell r="C8372" t="str">
            <v>Grey Sibia</v>
          </cell>
          <cell r="D8372" t="str">
            <v>Heterophasia gracilis</v>
          </cell>
          <cell r="E8372" t="str">
            <v>(McClelland, 1840)</v>
          </cell>
          <cell r="F8372" t="str">
            <v>R</v>
          </cell>
          <cell r="G8372" t="str">
            <v>LC</v>
          </cell>
          <cell r="Q8372" t="str">
            <v>Y</v>
          </cell>
        </row>
        <row r="8373">
          <cell r="D8373" t="str">
            <v>Heterophasia melanoleuca</v>
          </cell>
          <cell r="E8373" t="str">
            <v>(Blyth, 1859)</v>
          </cell>
          <cell r="F8373" t="str">
            <v>NR</v>
          </cell>
          <cell r="G8373" t="str">
            <v>NR</v>
          </cell>
          <cell r="Q8373" t="str">
            <v>Y</v>
          </cell>
          <cell r="X8373" t="str">
            <v>Heterophasia melanoleuca (Sibley and Monroe 1990, 1993) has been split into H. melanoleuca and H. desgodinsi following Collar (2006).</v>
          </cell>
        </row>
        <row r="8374">
          <cell r="C8374" t="str">
            <v>Dark-backed Sibia</v>
          </cell>
          <cell r="D8374" t="str">
            <v>Heterophasia melanoleuca</v>
          </cell>
          <cell r="E8374" t="str">
            <v>(Blyth, 1859)</v>
          </cell>
          <cell r="F8374" t="str">
            <v>R</v>
          </cell>
          <cell r="G8374" t="str">
            <v>LC</v>
          </cell>
          <cell r="T8374" t="str">
            <v>Y</v>
          </cell>
          <cell r="U8374" t="str">
            <v>Collar (2006)</v>
          </cell>
          <cell r="X8374" t="str">
            <v>Heterophasia melanoleuca (Sibley and Monroe 1990, 1993) has been split into H. melanoleuca and H. desgodinsi following Collar (2006).</v>
          </cell>
        </row>
        <row r="8375">
          <cell r="C8375" t="str">
            <v>Black-headed Sibia</v>
          </cell>
          <cell r="D8375" t="str">
            <v>Heterophasia desgodinsi</v>
          </cell>
          <cell r="E8375" t="str">
            <v>(Oustalet, 1877)</v>
          </cell>
          <cell r="F8375" t="str">
            <v>R</v>
          </cell>
          <cell r="G8375" t="str">
            <v>LC</v>
          </cell>
          <cell r="T8375" t="str">
            <v>Y</v>
          </cell>
          <cell r="U8375" t="str">
            <v>Collar (2006)</v>
          </cell>
          <cell r="X8375" t="str">
            <v>Heterophasia melanoleuca (Sibley and Monroe 1990, 1993) has been split into H. melanoleuca and H. desgodinsi following Collar (2006).</v>
          </cell>
        </row>
        <row r="8376">
          <cell r="C8376" t="str">
            <v>White-eared Sibia</v>
          </cell>
          <cell r="D8376" t="str">
            <v>Heterophasia auricularis</v>
          </cell>
          <cell r="E8376" t="str">
            <v>(Swinhoe, 1864)</v>
          </cell>
          <cell r="F8376" t="str">
            <v>R</v>
          </cell>
          <cell r="G8376" t="str">
            <v>LC</v>
          </cell>
          <cell r="Q8376" t="str">
            <v>Y</v>
          </cell>
        </row>
        <row r="8377">
          <cell r="C8377" t="str">
            <v>Beautiful Sibia</v>
          </cell>
          <cell r="D8377" t="str">
            <v>Heterophasia pulchella</v>
          </cell>
          <cell r="E8377" t="str">
            <v>(Godwin-Austen, 1874)</v>
          </cell>
          <cell r="F8377" t="str">
            <v>R</v>
          </cell>
          <cell r="G8377" t="str">
            <v>LC</v>
          </cell>
          <cell r="Q8377" t="str">
            <v>Y</v>
          </cell>
        </row>
        <row r="8378">
          <cell r="C8378" t="str">
            <v>Long-tailed Sibia</v>
          </cell>
          <cell r="D8378" t="str">
            <v>Heterophasia picaoides</v>
          </cell>
          <cell r="E8378" t="str">
            <v>(Hodgson, 1839)</v>
          </cell>
          <cell r="F8378" t="str">
            <v>R</v>
          </cell>
          <cell r="G8378" t="str">
            <v>LC</v>
          </cell>
          <cell r="Q8378" t="str">
            <v>Y</v>
          </cell>
        </row>
        <row r="8379">
          <cell r="D8379" t="str">
            <v>Yuhina castaniceps</v>
          </cell>
          <cell r="E8379" t="str">
            <v>(Moore, 1854)</v>
          </cell>
          <cell r="F8379" t="str">
            <v>NR</v>
          </cell>
          <cell r="G8379" t="str">
            <v>NR</v>
          </cell>
          <cell r="Q8379" t="str">
            <v>Y</v>
          </cell>
          <cell r="X8379" t="str">
            <v>Yuhina castaniceps (Sibley and Monroe 1990, 1993) has been split into Y. castaniceps and Y. torqueola following Collar (2006).</v>
          </cell>
        </row>
        <row r="8380">
          <cell r="C8380" t="str">
            <v>Striated Yuhina</v>
          </cell>
          <cell r="D8380" t="str">
            <v>Yuhina castaniceps</v>
          </cell>
          <cell r="E8380" t="str">
            <v>(Moore, 1854)</v>
          </cell>
          <cell r="F8380" t="str">
            <v>R</v>
          </cell>
          <cell r="G8380" t="str">
            <v>LC</v>
          </cell>
          <cell r="T8380" t="str">
            <v>Y</v>
          </cell>
          <cell r="U8380" t="str">
            <v>Collar (2006)</v>
          </cell>
          <cell r="X8380" t="str">
            <v>Yuhina castaniceps (Sibley and Monroe 1990, 1993) has been split into Y. castaniceps and Y. torqueola following Collar (2006).</v>
          </cell>
        </row>
        <row r="8381">
          <cell r="C8381" t="str">
            <v>Indochinese Yuhina</v>
          </cell>
          <cell r="D8381" t="str">
            <v>Yuhina torqueola</v>
          </cell>
          <cell r="E8381" t="str">
            <v>(Swinhoe, 1870)</v>
          </cell>
          <cell r="F8381" t="str">
            <v>R</v>
          </cell>
          <cell r="G8381" t="str">
            <v>LC</v>
          </cell>
          <cell r="T8381" t="str">
            <v>Y</v>
          </cell>
          <cell r="U8381" t="str">
            <v>Collar (2006)</v>
          </cell>
          <cell r="X8381" t="str">
            <v>Yuhina castaniceps (Sibley and Monroe 1990, 1993) has been split into Y. castaniceps and Y. torqueola following Collar (2006).</v>
          </cell>
        </row>
        <row r="8382">
          <cell r="C8382" t="str">
            <v>Chestnut-crested Yuhina</v>
          </cell>
          <cell r="D8382" t="str">
            <v>Yuhina everetti</v>
          </cell>
          <cell r="E8382" t="str">
            <v>(Sharpe, 1887)</v>
          </cell>
          <cell r="F8382" t="str">
            <v>R</v>
          </cell>
          <cell r="G8382" t="str">
            <v>LC</v>
          </cell>
          <cell r="Q8382" t="str">
            <v>Y</v>
          </cell>
        </row>
        <row r="8383">
          <cell r="C8383" t="str">
            <v>White-naped Yuhina</v>
          </cell>
          <cell r="D8383" t="str">
            <v>Yuhina bakeri</v>
          </cell>
          <cell r="E8383" t="str">
            <v>Rothschild, 1926</v>
          </cell>
          <cell r="F8383" t="str">
            <v>R</v>
          </cell>
          <cell r="G8383" t="str">
            <v>LC</v>
          </cell>
          <cell r="Q8383" t="str">
            <v>Y</v>
          </cell>
        </row>
        <row r="8384">
          <cell r="C8384" t="str">
            <v>Whiskered Yuhina</v>
          </cell>
          <cell r="D8384" t="str">
            <v>Yuhina flavicollis</v>
          </cell>
          <cell r="E8384" t="str">
            <v>Hodgson, 1836</v>
          </cell>
          <cell r="F8384" t="str">
            <v>R</v>
          </cell>
          <cell r="G8384" t="str">
            <v>LC</v>
          </cell>
          <cell r="Q8384" t="str">
            <v>Y</v>
          </cell>
        </row>
        <row r="8385">
          <cell r="C8385" t="str">
            <v>Burmese Yuhina</v>
          </cell>
          <cell r="D8385" t="str">
            <v>Yuhina humilis</v>
          </cell>
          <cell r="E8385" t="str">
            <v>(Hume, 1877)</v>
          </cell>
          <cell r="F8385" t="str">
            <v>R</v>
          </cell>
          <cell r="G8385" t="str">
            <v>LC</v>
          </cell>
          <cell r="Q8385" t="str">
            <v>Y</v>
          </cell>
        </row>
        <row r="8386">
          <cell r="C8386" t="str">
            <v>Stripe-throated Yuhina</v>
          </cell>
          <cell r="D8386" t="str">
            <v>Yuhina gularis</v>
          </cell>
          <cell r="E8386" t="str">
            <v>Hodgson, 1836</v>
          </cell>
          <cell r="F8386" t="str">
            <v>R</v>
          </cell>
          <cell r="G8386" t="str">
            <v>LC</v>
          </cell>
          <cell r="Q8386" t="str">
            <v>Y</v>
          </cell>
        </row>
        <row r="8387">
          <cell r="C8387" t="str">
            <v>White-collared Yuhina</v>
          </cell>
          <cell r="D8387" t="str">
            <v>Yuhina diademata</v>
          </cell>
          <cell r="E8387" t="str">
            <v>Verreaux, 1869</v>
          </cell>
          <cell r="F8387" t="str">
            <v>R</v>
          </cell>
          <cell r="G8387" t="str">
            <v>LC</v>
          </cell>
          <cell r="Q8387" t="str">
            <v>Y</v>
          </cell>
        </row>
        <row r="8388">
          <cell r="C8388" t="str">
            <v>Rufous-vented Yuhina</v>
          </cell>
          <cell r="D8388" t="str">
            <v>Yuhina occipitalis</v>
          </cell>
          <cell r="E8388" t="str">
            <v>Hodgson, 1836</v>
          </cell>
          <cell r="F8388" t="str">
            <v>R</v>
          </cell>
          <cell r="G8388" t="str">
            <v>LC</v>
          </cell>
          <cell r="Q8388" t="str">
            <v>Y</v>
          </cell>
        </row>
        <row r="8389">
          <cell r="C8389" t="str">
            <v>Taiwan Yuhina</v>
          </cell>
          <cell r="D8389" t="str">
            <v>Yuhina brunneiceps</v>
          </cell>
          <cell r="E8389" t="str">
            <v>Ogilvie-Grant, 1906</v>
          </cell>
          <cell r="F8389" t="str">
            <v>R</v>
          </cell>
          <cell r="G8389" t="str">
            <v>LC</v>
          </cell>
          <cell r="Q8389" t="str">
            <v>Y</v>
          </cell>
          <cell r="W8389" t="str">
            <v>Formosan Yuhina (10)</v>
          </cell>
        </row>
        <row r="8390">
          <cell r="C8390" t="str">
            <v>Black-chinned Yuhina</v>
          </cell>
          <cell r="D8390" t="str">
            <v>Yuhina nigrimenta</v>
          </cell>
          <cell r="E8390" t="str">
            <v>Blyth, 1845</v>
          </cell>
          <cell r="F8390" t="str">
            <v>R</v>
          </cell>
          <cell r="G8390" t="str">
            <v>LC</v>
          </cell>
          <cell r="Q8390" t="str">
            <v>Y</v>
          </cell>
        </row>
        <row r="8391">
          <cell r="C8391" t="str">
            <v>White-bellied Yuhina</v>
          </cell>
          <cell r="D8391" t="str">
            <v>Erpornis zantholeuca</v>
          </cell>
          <cell r="E8391" t="str">
            <v>(Blyth, 1844)</v>
          </cell>
          <cell r="F8391" t="str">
            <v>R</v>
          </cell>
          <cell r="G8391" t="str">
            <v>LC</v>
          </cell>
          <cell r="Q8391" t="str">
            <v>Y</v>
          </cell>
          <cell r="V8391" t="str">
            <v>Yuhina zantholeuca (10)</v>
          </cell>
          <cell r="X8391" t="str">
            <v>Use of the genus Erpornis follows Cibois et al. (2002).</v>
          </cell>
        </row>
        <row r="8392">
          <cell r="C8392" t="str">
            <v>Bearded Parrotbill</v>
          </cell>
          <cell r="D8392" t="str">
            <v>Panurus biarmicus</v>
          </cell>
          <cell r="E8392" t="str">
            <v>(Linnaeus, 1758)</v>
          </cell>
          <cell r="F8392" t="str">
            <v>R</v>
          </cell>
          <cell r="G8392" t="str">
            <v>LC</v>
          </cell>
          <cell r="H8392" t="str">
            <v>Y</v>
          </cell>
          <cell r="M8392" t="str">
            <v>Y</v>
          </cell>
          <cell r="Q8392" t="str">
            <v>Y</v>
          </cell>
          <cell r="W8392" t="str">
            <v>Bearded Reedling (1); Bearded Tit (6); Bearded Reedling (15)</v>
          </cell>
        </row>
        <row r="8393">
          <cell r="C8393" t="str">
            <v>Great Parrotbill</v>
          </cell>
          <cell r="D8393" t="str">
            <v>Conostoma oemodium</v>
          </cell>
          <cell r="E8393" t="str">
            <v>Hodgson, 1842</v>
          </cell>
          <cell r="F8393" t="str">
            <v>R</v>
          </cell>
          <cell r="G8393" t="str">
            <v>LC</v>
          </cell>
          <cell r="Q8393" t="str">
            <v>Y</v>
          </cell>
        </row>
        <row r="8394">
          <cell r="C8394" t="str">
            <v>Three-toed Parrotbill</v>
          </cell>
          <cell r="D8394" t="str">
            <v>Paradoxornis paradoxus</v>
          </cell>
          <cell r="E8394" t="str">
            <v>(Verreaux, 1870)</v>
          </cell>
          <cell r="F8394" t="str">
            <v>R</v>
          </cell>
          <cell r="G8394" t="str">
            <v>LC</v>
          </cell>
          <cell r="Q8394" t="str">
            <v>Y</v>
          </cell>
        </row>
        <row r="8395">
          <cell r="C8395" t="str">
            <v>Brown Parrotbill</v>
          </cell>
          <cell r="D8395" t="str">
            <v>Paradoxornis unicolor</v>
          </cell>
          <cell r="E8395" t="str">
            <v>(Hodgson, 1843)</v>
          </cell>
          <cell r="F8395" t="str">
            <v>R</v>
          </cell>
          <cell r="G8395" t="str">
            <v>LC</v>
          </cell>
          <cell r="Q8395" t="str">
            <v>Y</v>
          </cell>
        </row>
        <row r="8396">
          <cell r="D8396" t="str">
            <v>Paradoxornis gularis</v>
          </cell>
          <cell r="E8396" t="str">
            <v>Gray, 1845</v>
          </cell>
          <cell r="F8396" t="str">
            <v>NR</v>
          </cell>
          <cell r="G8396" t="str">
            <v>NR</v>
          </cell>
          <cell r="Q8396" t="str">
            <v>Y</v>
          </cell>
          <cell r="X8396" t="str">
            <v>Paradoxornis gularis (Sibley and Monroe 1990, 1993) has been split into P. gularis and P. margaritae following Collar (2006).</v>
          </cell>
        </row>
        <row r="8397">
          <cell r="C8397" t="str">
            <v>Grey-headed Parrotbill</v>
          </cell>
          <cell r="D8397" t="str">
            <v>Paradoxornis gularis</v>
          </cell>
          <cell r="E8397" t="str">
            <v>Gray, 1845</v>
          </cell>
          <cell r="F8397" t="str">
            <v>R</v>
          </cell>
          <cell r="G8397" t="str">
            <v>LC</v>
          </cell>
          <cell r="T8397" t="str">
            <v>Y</v>
          </cell>
          <cell r="U8397" t="str">
            <v>Collar (2006)</v>
          </cell>
          <cell r="X8397" t="str">
            <v>Paradoxornis gularis (Sibley and Monroe 1990, 1993) has been split into P. gularis and P. margaritae following Collar (2006).</v>
          </cell>
        </row>
        <row r="8398">
          <cell r="C8398" t="str">
            <v>Black-headed Parrotbill</v>
          </cell>
          <cell r="D8398" t="str">
            <v>Paradoxornis margaritae</v>
          </cell>
          <cell r="E8398" t="str">
            <v>(Delacour, 1927)</v>
          </cell>
          <cell r="F8398" t="str">
            <v>R</v>
          </cell>
          <cell r="G8398" t="str">
            <v>NT</v>
          </cell>
          <cell r="T8398" t="str">
            <v>Y</v>
          </cell>
          <cell r="U8398" t="str">
            <v>Collar (2006)</v>
          </cell>
          <cell r="X8398" t="str">
            <v>Paradoxornis gularis (Sibley and Monroe 1990, 1993) has been split into P. gularis and P. margaritae following Collar (2006).</v>
          </cell>
        </row>
        <row r="8399">
          <cell r="C8399" t="str">
            <v>Black-breasted Parrotbill</v>
          </cell>
          <cell r="D8399" t="str">
            <v>Paradoxornis flavirostris</v>
          </cell>
          <cell r="E8399" t="str">
            <v>Gould, 1836</v>
          </cell>
          <cell r="F8399" t="str">
            <v>R</v>
          </cell>
          <cell r="G8399" t="str">
            <v>VU</v>
          </cell>
          <cell r="Q8399" t="str">
            <v>Y</v>
          </cell>
        </row>
        <row r="8400">
          <cell r="C8400" t="str">
            <v>Spot-breasted Parrotbill</v>
          </cell>
          <cell r="D8400" t="str">
            <v>Paradoxornis guttaticollis</v>
          </cell>
          <cell r="E8400" t="str">
            <v>David, 1871</v>
          </cell>
          <cell r="F8400" t="str">
            <v>R</v>
          </cell>
          <cell r="G8400" t="str">
            <v>LC</v>
          </cell>
          <cell r="Q8400" t="str">
            <v>Y</v>
          </cell>
        </row>
        <row r="8401">
          <cell r="C8401" t="str">
            <v>Spectacled Parrotbill</v>
          </cell>
          <cell r="D8401" t="str">
            <v>Paradoxornis conspicillatus</v>
          </cell>
          <cell r="E8401" t="str">
            <v>(David, 1871)</v>
          </cell>
          <cell r="F8401" t="str">
            <v>R</v>
          </cell>
          <cell r="G8401" t="str">
            <v>LC</v>
          </cell>
          <cell r="Q8401" t="str">
            <v>Y</v>
          </cell>
        </row>
        <row r="8402">
          <cell r="C8402" t="str">
            <v>Vinous-throated Parrotbill</v>
          </cell>
          <cell r="D8402" t="str">
            <v>Paradoxornis webbianus</v>
          </cell>
          <cell r="E8402" t="str">
            <v>(Gould, 1852)</v>
          </cell>
          <cell r="F8402" t="str">
            <v>R</v>
          </cell>
          <cell r="G8402" t="str">
            <v>LC</v>
          </cell>
          <cell r="Q8402" t="str">
            <v>Y</v>
          </cell>
        </row>
        <row r="8403">
          <cell r="C8403" t="str">
            <v>Brown-winged Parrotbill</v>
          </cell>
          <cell r="D8403" t="str">
            <v>Paradoxornis brunneus</v>
          </cell>
          <cell r="E8403" t="str">
            <v>(Anderson, 1871)</v>
          </cell>
          <cell r="F8403" t="str">
            <v>R</v>
          </cell>
          <cell r="G8403" t="str">
            <v>LC</v>
          </cell>
          <cell r="Q8403" t="str">
            <v>Y</v>
          </cell>
        </row>
        <row r="8404">
          <cell r="C8404" t="str">
            <v>Ashy-throated Parrotbill</v>
          </cell>
          <cell r="D8404" t="str">
            <v>Paradoxornis alphonsianus</v>
          </cell>
          <cell r="E8404" t="str">
            <v>(Verreaux, 1870)</v>
          </cell>
          <cell r="F8404" t="str">
            <v>R</v>
          </cell>
          <cell r="G8404" t="str">
            <v>LC</v>
          </cell>
          <cell r="H8404" t="str">
            <v>Y</v>
          </cell>
          <cell r="Q8404" t="str">
            <v>Y</v>
          </cell>
        </row>
        <row r="8405">
          <cell r="C8405" t="str">
            <v>Grey-hooded Parrotbill</v>
          </cell>
          <cell r="D8405" t="str">
            <v>Paradoxornis zappeyi</v>
          </cell>
          <cell r="E8405" t="str">
            <v>(Thayer &amp; Bangs, 1912)</v>
          </cell>
          <cell r="F8405" t="str">
            <v>R</v>
          </cell>
          <cell r="G8405" t="str">
            <v>VU</v>
          </cell>
          <cell r="Q8405" t="str">
            <v>Y</v>
          </cell>
        </row>
        <row r="8406">
          <cell r="C8406" t="str">
            <v>Rusty-throated Parrotbill</v>
          </cell>
          <cell r="D8406" t="str">
            <v>Paradoxornis przewalskii</v>
          </cell>
          <cell r="E8406" t="str">
            <v>(Berezowski &amp; Bianchi, 1891)</v>
          </cell>
          <cell r="F8406" t="str">
            <v>R</v>
          </cell>
          <cell r="G8406" t="str">
            <v>VU</v>
          </cell>
          <cell r="Q8406" t="str">
            <v>Y</v>
          </cell>
          <cell r="W8406" t="str">
            <v>Przevalski's Parrotbill (15)</v>
          </cell>
        </row>
        <row r="8407">
          <cell r="C8407" t="str">
            <v>Fulvous Parrotbill</v>
          </cell>
          <cell r="D8407" t="str">
            <v>Paradoxornis fulvifrons</v>
          </cell>
          <cell r="E8407" t="str">
            <v>(Hodgson, 1845)</v>
          </cell>
          <cell r="F8407" t="str">
            <v>R</v>
          </cell>
          <cell r="G8407" t="str">
            <v>LC</v>
          </cell>
          <cell r="Q8407" t="str">
            <v>Y</v>
          </cell>
        </row>
        <row r="8408">
          <cell r="C8408" t="str">
            <v>Black-throated Parrotbill</v>
          </cell>
          <cell r="D8408" t="str">
            <v>Paradoxornis nipalensis</v>
          </cell>
          <cell r="E8408" t="str">
            <v>(Hodgson, 1837)</v>
          </cell>
          <cell r="F8408" t="str">
            <v>R</v>
          </cell>
          <cell r="G8408" t="str">
            <v>LC</v>
          </cell>
          <cell r="Q8408" t="str">
            <v>Y</v>
          </cell>
        </row>
        <row r="8409">
          <cell r="C8409" t="str">
            <v>Golden Parrotbill</v>
          </cell>
          <cell r="D8409" t="str">
            <v>Paradoxornis verreauxi</v>
          </cell>
          <cell r="E8409" t="str">
            <v>(Sharpe, 1883)</v>
          </cell>
          <cell r="F8409" t="str">
            <v>R</v>
          </cell>
          <cell r="G8409" t="str">
            <v>LC</v>
          </cell>
          <cell r="Q8409" t="str">
            <v>Y</v>
          </cell>
        </row>
        <row r="8410">
          <cell r="C8410" t="str">
            <v>Short-tailed Parrotbill</v>
          </cell>
          <cell r="D8410" t="str">
            <v>Paradoxornis davidianus</v>
          </cell>
          <cell r="E8410" t="str">
            <v>(Slater, 1897)</v>
          </cell>
          <cell r="F8410" t="str">
            <v>R</v>
          </cell>
          <cell r="G8410" t="str">
            <v>LC</v>
          </cell>
          <cell r="Q8410" t="str">
            <v>Y</v>
          </cell>
        </row>
        <row r="8411">
          <cell r="C8411" t="str">
            <v>Pale-billed Parrotbill</v>
          </cell>
          <cell r="D8411" t="str">
            <v>Paradoxornis atrosuperciliaris</v>
          </cell>
          <cell r="E8411" t="str">
            <v>(Godwin-Austen, 1877)</v>
          </cell>
          <cell r="F8411" t="str">
            <v>R</v>
          </cell>
          <cell r="G8411" t="str">
            <v>LC</v>
          </cell>
          <cell r="Q8411" t="str">
            <v>Y</v>
          </cell>
          <cell r="W8411" t="str">
            <v>Black-browed Parrotbill (10); Lesser Rufous-headed Parrotbill (15)</v>
          </cell>
        </row>
        <row r="8412">
          <cell r="C8412" t="str">
            <v>Rufous-headed Parrotbill</v>
          </cell>
          <cell r="D8412" t="str">
            <v>Paradoxornis ruficeps</v>
          </cell>
          <cell r="E8412" t="str">
            <v>Blyth, 1842</v>
          </cell>
          <cell r="F8412" t="str">
            <v>R</v>
          </cell>
          <cell r="G8412" t="str">
            <v>LC</v>
          </cell>
          <cell r="Q8412" t="str">
            <v>Y</v>
          </cell>
          <cell r="W8412" t="str">
            <v>Greater Rufous-headed Parrotbill (15)</v>
          </cell>
        </row>
        <row r="8413">
          <cell r="C8413" t="str">
            <v>Rufous-headed Parrotbill</v>
          </cell>
          <cell r="D8413" t="str">
            <v>Paradoxornis bakeri</v>
          </cell>
          <cell r="E8413" t="str">
            <v>(Hartert, 1900)</v>
          </cell>
          <cell r="F8413" t="str">
            <v>UR</v>
          </cell>
          <cell r="G8413" t="str">
            <v>UR</v>
          </cell>
          <cell r="T8413" t="str">
            <v>Y</v>
          </cell>
          <cell r="U8413" t="str">
            <v>King and Robson (2008)</v>
          </cell>
        </row>
        <row r="8414">
          <cell r="C8414" t="str">
            <v>Reed Parrotbill</v>
          </cell>
          <cell r="D8414" t="str">
            <v>Paradoxornis heudei</v>
          </cell>
          <cell r="E8414" t="str">
            <v>David, 1872</v>
          </cell>
          <cell r="F8414" t="str">
            <v>R</v>
          </cell>
          <cell r="G8414" t="str">
            <v>NT</v>
          </cell>
          <cell r="Q8414" t="str">
            <v>Y</v>
          </cell>
          <cell r="X8414" t="str">
            <v>Paradoxornis heudei (Sibley and Monroe 1990, 1993) was split by Stepanyan (1998) into P. heudei and P. polivanovi but the BirdLife Taxonomic Working Group prefer to follow the treatment of Penhallurick &amp; Robson (2009) who resist this split.</v>
          </cell>
        </row>
        <row r="8415">
          <cell r="D8415" t="str">
            <v>Paradoxornis polivanovi</v>
          </cell>
          <cell r="E8415" t="str">
            <v>Stepanyan, 1974</v>
          </cell>
          <cell r="F8415" t="str">
            <v>NR</v>
          </cell>
          <cell r="G8415" t="str">
            <v>NR</v>
          </cell>
          <cell r="T8415" t="str">
            <v>Y</v>
          </cell>
          <cell r="U8415" t="str">
            <v>Stepanyan (1998)</v>
          </cell>
          <cell r="X8415" t="str">
            <v>Paradoxornis heudei (Sibley and Monroe 1990, 1993) was split by Stepanyan (1998) into P. heudei and P. polivanovi but the BirdLife Taxonomic Working Group prefer to follow the treatment of Penhallurick &amp; Robson (2009) who resist this split.</v>
          </cell>
        </row>
        <row r="8416">
          <cell r="C8416" t="str">
            <v>Fire-tailed Myzornis</v>
          </cell>
          <cell r="D8416" t="str">
            <v>Myzornis pyrrhoura</v>
          </cell>
          <cell r="E8416" t="str">
            <v>Blyth, 1843</v>
          </cell>
          <cell r="F8416" t="str">
            <v>R</v>
          </cell>
          <cell r="G8416" t="str">
            <v>LC</v>
          </cell>
          <cell r="Q8416" t="str">
            <v>Y</v>
          </cell>
        </row>
        <row r="8417">
          <cell r="C8417" t="str">
            <v>Malia</v>
          </cell>
          <cell r="D8417" t="str">
            <v>Malia grata</v>
          </cell>
          <cell r="E8417" t="str">
            <v>Schlegel, 1880</v>
          </cell>
          <cell r="F8417" t="str">
            <v>R</v>
          </cell>
          <cell r="G8417" t="str">
            <v>LC</v>
          </cell>
          <cell r="Q8417" t="str">
            <v>Y</v>
          </cell>
        </row>
        <row r="8418">
          <cell r="C8418" t="str">
            <v>Principe Thrush-babbler</v>
          </cell>
          <cell r="D8418" t="str">
            <v>Horizorhinus dohrni</v>
          </cell>
          <cell r="E8418" t="str">
            <v>(Hartlaub, 1866)</v>
          </cell>
          <cell r="F8418" t="str">
            <v>R</v>
          </cell>
          <cell r="G8418" t="str">
            <v>LC</v>
          </cell>
          <cell r="N8418" t="str">
            <v>Y</v>
          </cell>
          <cell r="Q8418" t="str">
            <v>Y</v>
          </cell>
          <cell r="W8418" t="str">
            <v>Dohrn's Thrush-Babbler (7); Dohrn's Flycatcher (10); Príncipe Thrush-babbler (14); Dohrn's Thrush-Babbler (15)</v>
          </cell>
        </row>
        <row r="8419">
          <cell r="D8419" t="str">
            <v>Zosterops senegalensis</v>
          </cell>
          <cell r="E8419" t="str">
            <v>Bonaparte, 1850</v>
          </cell>
          <cell r="F8419" t="str">
            <v>NR</v>
          </cell>
          <cell r="G8419" t="str">
            <v>NR</v>
          </cell>
          <cell r="N8419" t="str">
            <v>Y</v>
          </cell>
          <cell r="X8419" t="str">
            <v>Zosterops senegalensis and Z. vaughani (Sibley and Monroe 1990, 1993) are retained as species contra Dowsett and Forbes-Watson (1993) who include vaughani as a subspecies of Z. senegalensis.</v>
          </cell>
        </row>
        <row r="8420">
          <cell r="C8420" t="str">
            <v>African Yellow White-eye</v>
          </cell>
          <cell r="D8420" t="str">
            <v>Zosterops senegalensis</v>
          </cell>
          <cell r="E8420" t="str">
            <v>Bonaparte, 1850</v>
          </cell>
          <cell r="F8420" t="str">
            <v>R</v>
          </cell>
          <cell r="G8420" t="str">
            <v>LC</v>
          </cell>
          <cell r="Q8420" t="str">
            <v>Y</v>
          </cell>
          <cell r="X8420" t="str">
            <v>Zosterops senegalensis and Z. vaughani (Sibley and Monroe 1990, 1993) are retained as species contra Dowsett and Forbes-Watson (1993) who include vaughani as a subspecies of Z. senegalensis.</v>
          </cell>
        </row>
        <row r="8421">
          <cell r="C8421" t="str">
            <v>Pemba White-eye</v>
          </cell>
          <cell r="D8421" t="str">
            <v>Zosterops vaughani</v>
          </cell>
          <cell r="E8421" t="str">
            <v>Bannerman, 1924</v>
          </cell>
          <cell r="F8421" t="str">
            <v>R</v>
          </cell>
          <cell r="G8421" t="str">
            <v>LC</v>
          </cell>
          <cell r="Q8421" t="str">
            <v>Y</v>
          </cell>
          <cell r="X8421" t="str">
            <v>Zosterops senegalensis and Z. vaughani (Sibley and Monroe 1990, 1993) are retained as species contra Dowsett and Forbes-Watson (1993) who include vaughani as a subspecies of Z. senegalensis.</v>
          </cell>
        </row>
        <row r="8422">
          <cell r="C8422" t="str">
            <v>Mayotte White-eye</v>
          </cell>
          <cell r="D8422" t="str">
            <v>Zosterops mayottensis</v>
          </cell>
          <cell r="E8422" t="str">
            <v>Schlegel, 1866</v>
          </cell>
          <cell r="F8422" t="str">
            <v>R</v>
          </cell>
          <cell r="G8422" t="str">
            <v>LC</v>
          </cell>
          <cell r="N8422" t="str">
            <v>Y</v>
          </cell>
          <cell r="Q8422" t="str">
            <v>Y</v>
          </cell>
          <cell r="W8422" t="str">
            <v>Chestnut-sided White-eye (10)</v>
          </cell>
        </row>
        <row r="8423">
          <cell r="C8423" t="str">
            <v>Montane White-eye</v>
          </cell>
          <cell r="D8423" t="str">
            <v>Zosterops poliogastrus</v>
          </cell>
          <cell r="E8423" t="str">
            <v>Heuglin, 1861</v>
          </cell>
          <cell r="F8423" t="str">
            <v>R</v>
          </cell>
          <cell r="G8423" t="str">
            <v>LC</v>
          </cell>
          <cell r="N8423" t="str">
            <v>Y</v>
          </cell>
          <cell r="Q8423" t="str">
            <v>Y</v>
          </cell>
          <cell r="V8423" t="str">
            <v>Zosterops poliogaster (7); Zosterops poliogaster (10)</v>
          </cell>
          <cell r="W8423" t="str">
            <v>Broad-ringed White-eye (10)</v>
          </cell>
          <cell r="X8423" t="str">
            <v>Zosterops poliogaster (Sibley and Monroe 1990, 1993) was split into Z. poliogastrus, Z. kulalensis, Z. winifredae and Z. silvanus by Collar et al. (1994) but the minor plumage differences are not considered sufficient to warrant this treatment, which is no longer adopted by the BirdLife Taxonomic Working Group. Gender agreement of Zosterops poliogastrus follows David and Gosselin (2002a).</v>
          </cell>
        </row>
        <row r="8424">
          <cell r="D8424" t="str">
            <v>Zosterops poliogastrus</v>
          </cell>
          <cell r="E8424" t="str">
            <v>Heuglin, 1861</v>
          </cell>
          <cell r="F8424" t="str">
            <v>NR</v>
          </cell>
          <cell r="G8424" t="str">
            <v>NR</v>
          </cell>
          <cell r="T8424" t="str">
            <v>Y</v>
          </cell>
          <cell r="U8424" t="str">
            <v>Collar et al. (1994)</v>
          </cell>
          <cell r="X8424" t="str">
            <v>Zosterops poliogaster (Sibley and Monroe 1990, 1993) was split into Z. poliogastrus, Z. kulalensis, Z. winifredae and Z. silvanus by Collar et al. (1994) but the minor plumage differences are not considered sufficient to warrant this treatment, which is no longer adopted by the BirdLife Taxonomic Working Group.</v>
          </cell>
        </row>
        <row r="8425">
          <cell r="D8425" t="str">
            <v>Zosterops kulalensis</v>
          </cell>
          <cell r="E8425" t="str">
            <v>Williams, 1947</v>
          </cell>
          <cell r="F8425" t="str">
            <v>NR</v>
          </cell>
          <cell r="G8425" t="str">
            <v>NR</v>
          </cell>
          <cell r="T8425" t="str">
            <v>Y</v>
          </cell>
          <cell r="U8425" t="str">
            <v>Collar et al. (1994)</v>
          </cell>
          <cell r="X8425" t="str">
            <v>Zosterops poliogaster (Sibley and Monroe 1990, 1993) was split into Z. poliogastrus, Z. kulalensis, Z. winifredae and Z. silvanus by Collar et al. (1994) but the minor plumage differences are not considered sufficient to warrant this treatment, which is no longer adopted by the BirdLife Taxonomic Working Group.</v>
          </cell>
        </row>
        <row r="8426">
          <cell r="D8426" t="str">
            <v>Zosterops winifredae</v>
          </cell>
          <cell r="E8426" t="str">
            <v>Sclater, 1935</v>
          </cell>
          <cell r="F8426" t="str">
            <v>NR</v>
          </cell>
          <cell r="G8426" t="str">
            <v>NR</v>
          </cell>
          <cell r="T8426" t="str">
            <v>Y</v>
          </cell>
          <cell r="U8426" t="str">
            <v>Collar et al. (1994)</v>
          </cell>
          <cell r="X8426" t="str">
            <v>Zosterops poliogaster (Sibley and Monroe 1990, 1993) was split into Z. poliogastrus, Z. kulalensis, Z. winifredae and Z. silvanus by Collar et al. (1994) but the minor plumage differences are not considered sufficient to warrant this treatment, which is no longer adopted by the BirdLife Taxonomic Working Group.</v>
          </cell>
        </row>
        <row r="8427">
          <cell r="D8427" t="str">
            <v>Zosterops silvanus</v>
          </cell>
          <cell r="E8427" t="str">
            <v>Peters &amp; Loveridge, 1935</v>
          </cell>
          <cell r="F8427" t="str">
            <v>NR</v>
          </cell>
          <cell r="G8427" t="str">
            <v>NR</v>
          </cell>
          <cell r="T8427" t="str">
            <v>Y</v>
          </cell>
          <cell r="U8427" t="str">
            <v>Collar et al. (1994)</v>
          </cell>
          <cell r="X8427" t="str">
            <v>Zosterops poliogaster (Sibley and Monroe 1990, 1993) was split into Z. poliogastrus, Z. kulalensis, Z. winifredae and Z. silvanus by Collar et al. (1994) but the minor plumage differences are not considered sufficient to warrant this treatment, which is no longer adopted by the BirdLife Taxonomic Working Group.</v>
          </cell>
        </row>
        <row r="8428">
          <cell r="C8428" t="str">
            <v>White-breasted White-eye</v>
          </cell>
          <cell r="D8428" t="str">
            <v>Zosterops abyssinicus</v>
          </cell>
          <cell r="E8428" t="str">
            <v>Guérin-Méneville, 1843</v>
          </cell>
          <cell r="F8428" t="str">
            <v>R</v>
          </cell>
          <cell r="G8428" t="str">
            <v>LC</v>
          </cell>
          <cell r="N8428" t="str">
            <v>Y</v>
          </cell>
          <cell r="Q8428" t="str">
            <v>Y</v>
          </cell>
          <cell r="W8428" t="str">
            <v>Abyssinian White-eye (7); Abyssinian White-eye (15)</v>
          </cell>
        </row>
        <row r="8429">
          <cell r="C8429" t="str">
            <v>Pale White-eye</v>
          </cell>
          <cell r="D8429" t="str">
            <v>Zosterops pallidus</v>
          </cell>
          <cell r="E8429" t="str">
            <v>Swainson, 1838</v>
          </cell>
          <cell r="F8429" t="str">
            <v>R</v>
          </cell>
          <cell r="G8429" t="str">
            <v>LC</v>
          </cell>
          <cell r="N8429" t="str">
            <v>Y</v>
          </cell>
          <cell r="Q8429" t="str">
            <v>Y</v>
          </cell>
          <cell r="W8429" t="str">
            <v>Cape White-eye (7); Cape White-eye (15)</v>
          </cell>
        </row>
        <row r="8430">
          <cell r="C8430" t="str">
            <v>Madagascar White-eye</v>
          </cell>
          <cell r="D8430" t="str">
            <v>Zosterops maderaspatanus</v>
          </cell>
          <cell r="E8430" t="str">
            <v>(Linnaeus, 1766)</v>
          </cell>
          <cell r="F8430" t="str">
            <v>R</v>
          </cell>
          <cell r="G8430" t="str">
            <v>LC</v>
          </cell>
          <cell r="N8430" t="str">
            <v>Y</v>
          </cell>
          <cell r="Q8430" t="str">
            <v>Y</v>
          </cell>
          <cell r="W8430" t="str">
            <v>Malagasy White-eye (10)</v>
          </cell>
        </row>
        <row r="8431">
          <cell r="C8431" t="str">
            <v>Mount Karthala White-eye</v>
          </cell>
          <cell r="D8431" t="str">
            <v>Zosterops mouroniensis</v>
          </cell>
          <cell r="E8431" t="str">
            <v>Milne-Edwards &amp; Oustalet, 1885</v>
          </cell>
          <cell r="F8431" t="str">
            <v>R</v>
          </cell>
          <cell r="G8431" t="str">
            <v>VU</v>
          </cell>
          <cell r="N8431" t="str">
            <v>Y</v>
          </cell>
          <cell r="Q8431" t="str">
            <v>Y</v>
          </cell>
          <cell r="W8431" t="str">
            <v>Comoro White-eye (10); Karthala White-eye (15)</v>
          </cell>
        </row>
        <row r="8432">
          <cell r="C8432" t="str">
            <v>Sao Tome White-eye</v>
          </cell>
          <cell r="D8432" t="str">
            <v>Zosterops ficedulinus</v>
          </cell>
          <cell r="E8432" t="str">
            <v>Hartlaub, 1866</v>
          </cell>
          <cell r="F8432" t="str">
            <v>R</v>
          </cell>
          <cell r="G8432" t="str">
            <v>VU</v>
          </cell>
          <cell r="N8432" t="str">
            <v>Y</v>
          </cell>
          <cell r="Q8432" t="str">
            <v>Y</v>
          </cell>
          <cell r="W8432" t="str">
            <v>Principe White-eye (7); Principe White-eye (10); São Tomé White-eye (14); Principe White-eye (15)</v>
          </cell>
        </row>
        <row r="8433">
          <cell r="C8433" t="str">
            <v>Annobon White-eye</v>
          </cell>
          <cell r="D8433" t="str">
            <v>Zosterops griseovirescens</v>
          </cell>
          <cell r="E8433" t="str">
            <v>Barboza du Bocage, 1893</v>
          </cell>
          <cell r="F8433" t="str">
            <v>R</v>
          </cell>
          <cell r="G8433" t="str">
            <v>VU</v>
          </cell>
          <cell r="N8433" t="str">
            <v>Y</v>
          </cell>
          <cell r="Q8433" t="str">
            <v>Y</v>
          </cell>
          <cell r="W8433" t="str">
            <v>Annobón White-eye (14)</v>
          </cell>
        </row>
        <row r="8434">
          <cell r="C8434" t="str">
            <v>Mascarene Grey White-eye</v>
          </cell>
          <cell r="D8434" t="str">
            <v>Zosterops borbonicus</v>
          </cell>
          <cell r="E8434" t="str">
            <v>(Boddaert, 1783)</v>
          </cell>
          <cell r="F8434" t="str">
            <v>R</v>
          </cell>
          <cell r="G8434" t="str">
            <v>LC</v>
          </cell>
          <cell r="N8434" t="str">
            <v>Y</v>
          </cell>
          <cell r="Q8434" t="str">
            <v>Y</v>
          </cell>
          <cell r="W8434" t="str">
            <v>Grey White-eye (7); Reunion Grey White-eye (15)</v>
          </cell>
        </row>
        <row r="8435">
          <cell r="C8435" t="str">
            <v>Reunion Olive White-eye</v>
          </cell>
          <cell r="D8435" t="str">
            <v>Zosterops olivaceus</v>
          </cell>
          <cell r="E8435" t="str">
            <v>(Linnaeus, 1766)</v>
          </cell>
          <cell r="F8435" t="str">
            <v>R</v>
          </cell>
          <cell r="G8435" t="str">
            <v>LC</v>
          </cell>
          <cell r="N8435" t="str">
            <v>Y</v>
          </cell>
          <cell r="Q8435" t="str">
            <v>Y</v>
          </cell>
          <cell r="W8435" t="str">
            <v>Réunion Olive White-eye (7); Réunion Olive White-eye (10); Réunion Olive White-eye (14)</v>
          </cell>
        </row>
        <row r="8436">
          <cell r="C8436" t="str">
            <v>Mauritius Olive White-eye</v>
          </cell>
          <cell r="D8436" t="str">
            <v>Zosterops chloronothus</v>
          </cell>
          <cell r="E8436" t="str">
            <v>(Vieillot, 1817)</v>
          </cell>
          <cell r="F8436" t="str">
            <v>R</v>
          </cell>
          <cell r="G8436" t="str">
            <v>CR</v>
          </cell>
          <cell r="N8436" t="str">
            <v>Y</v>
          </cell>
          <cell r="Q8436" t="str">
            <v>Y</v>
          </cell>
          <cell r="V8436" t="str">
            <v>Zosterops chloronothos (10)</v>
          </cell>
        </row>
        <row r="8437">
          <cell r="C8437" t="str">
            <v>Seychelles White-eye</v>
          </cell>
          <cell r="D8437" t="str">
            <v>Zosterops modestus</v>
          </cell>
          <cell r="E8437" t="str">
            <v>Newton, 1867</v>
          </cell>
          <cell r="F8437" t="str">
            <v>R</v>
          </cell>
          <cell r="G8437" t="str">
            <v>EN</v>
          </cell>
          <cell r="N8437" t="str">
            <v>Y</v>
          </cell>
          <cell r="Q8437" t="str">
            <v>Y</v>
          </cell>
          <cell r="W8437" t="str">
            <v>Seychelles Grey White-eye (10)</v>
          </cell>
        </row>
        <row r="8438">
          <cell r="C8438" t="str">
            <v>Sri Lanka White-eye</v>
          </cell>
          <cell r="D8438" t="str">
            <v>Zosterops ceylonensis</v>
          </cell>
          <cell r="E8438" t="str">
            <v>Holdsworth, 1872</v>
          </cell>
          <cell r="F8438" t="str">
            <v>R</v>
          </cell>
          <cell r="G8438" t="str">
            <v>LC</v>
          </cell>
          <cell r="Q8438" t="str">
            <v>Y</v>
          </cell>
          <cell r="W8438" t="str">
            <v>Ceylon White-eye (10)</v>
          </cell>
        </row>
        <row r="8439">
          <cell r="C8439" t="str">
            <v>Chestnut-flanked White-eye</v>
          </cell>
          <cell r="D8439" t="str">
            <v>Zosterops erythropleurus</v>
          </cell>
          <cell r="E8439" t="str">
            <v>Swinhoe, 1863</v>
          </cell>
          <cell r="F8439" t="str">
            <v>R</v>
          </cell>
          <cell r="G8439" t="str">
            <v>LC</v>
          </cell>
          <cell r="Q8439" t="str">
            <v>Y</v>
          </cell>
        </row>
        <row r="8440">
          <cell r="C8440" t="str">
            <v>Oriental White-eye</v>
          </cell>
          <cell r="D8440" t="str">
            <v>Zosterops palpebrosus</v>
          </cell>
          <cell r="E8440" t="str">
            <v>(Temminck, 1824)</v>
          </cell>
          <cell r="F8440" t="str">
            <v>R</v>
          </cell>
          <cell r="G8440" t="str">
            <v>LC</v>
          </cell>
          <cell r="Q8440" t="str">
            <v>Y</v>
          </cell>
        </row>
        <row r="8441">
          <cell r="C8441" t="str">
            <v>Japanese White-eye</v>
          </cell>
          <cell r="D8441" t="str">
            <v>Zosterops japonicus</v>
          </cell>
          <cell r="E8441" t="str">
            <v>Temminck &amp; Schlegel, 1847</v>
          </cell>
          <cell r="F8441" t="str">
            <v>R</v>
          </cell>
          <cell r="G8441" t="str">
            <v>LC</v>
          </cell>
          <cell r="I8441" t="str">
            <v>Y</v>
          </cell>
          <cell r="Q8441" t="str">
            <v>Y</v>
          </cell>
        </row>
        <row r="8442">
          <cell r="C8442" t="str">
            <v>Lowland White-eye</v>
          </cell>
          <cell r="D8442" t="str">
            <v>Zosterops meyeni</v>
          </cell>
          <cell r="E8442" t="str">
            <v>Bonaparte, 1850</v>
          </cell>
          <cell r="F8442" t="str">
            <v>R</v>
          </cell>
          <cell r="G8442" t="str">
            <v>LC</v>
          </cell>
          <cell r="Q8442" t="str">
            <v>Y</v>
          </cell>
        </row>
        <row r="8443">
          <cell r="C8443" t="str">
            <v>Enggano White-eye</v>
          </cell>
          <cell r="D8443" t="str">
            <v>Zosterops salvadorii</v>
          </cell>
          <cell r="E8443" t="str">
            <v>Meyer &amp; Wiglesworth, 1894</v>
          </cell>
          <cell r="F8443" t="str">
            <v>R</v>
          </cell>
          <cell r="G8443" t="str">
            <v>LC</v>
          </cell>
          <cell r="Q8443" t="str">
            <v>Y</v>
          </cell>
        </row>
        <row r="8444">
          <cell r="D8444" t="str">
            <v>Zosterops conspicillatus</v>
          </cell>
          <cell r="E8444" t="str">
            <v>(Kittlitz, 1832)</v>
          </cell>
          <cell r="F8444" t="str">
            <v>NR</v>
          </cell>
          <cell r="G8444" t="str">
            <v>NR</v>
          </cell>
          <cell r="Q8444" t="str">
            <v>Y</v>
          </cell>
          <cell r="X8444" t="str">
            <v>Zosterops conspicillatus (Sibley and Monroe 1990, 1993) has been split into Z. conspicillatus and Z. rotensis following Slikas et al. (2000). In Collar et al. (1994), Z. conspicillatus was split into the extinct Z. conspicillatus, and the extant Z. saypani and Z. rotensis following H. D. Pratt in litt. (1994). Slikas et al. (2000) treat saypani as a subspecies of conspicillatus.</v>
          </cell>
        </row>
        <row r="8445">
          <cell r="D8445" t="str">
            <v>Zosterops conspicillatus</v>
          </cell>
          <cell r="E8445" t="str">
            <v>(Kittlitz, 1832)</v>
          </cell>
          <cell r="F8445" t="str">
            <v>NR</v>
          </cell>
          <cell r="G8445" t="str">
            <v>NR</v>
          </cell>
          <cell r="T8445" t="str">
            <v>Y</v>
          </cell>
          <cell r="U8445" t="str">
            <v>H. D. Pratt in litt. (1994)</v>
          </cell>
          <cell r="X8445" t="str">
            <v>Zosterops conspicillatus (Sibley and Monroe 1990, 1993) has been split into Z. conspicillatus and Z. rotensis following Slikas et al. (2000). In Collar et al. (1994), Z. conspicillatus was split into the extinct Z. conspicillatus, and the extant Z. saypani and Z. rotensis following H. D. Pratt in litt. (1994). Slikas et al. (2000) treat saypani as a subspecies of conspicillatus.</v>
          </cell>
        </row>
        <row r="8446">
          <cell r="C8446" t="str">
            <v>Bridled White-eye</v>
          </cell>
          <cell r="D8446" t="str">
            <v>Zosterops conspicillatus</v>
          </cell>
          <cell r="E8446" t="str">
            <v>(Kittlitz, 1832)</v>
          </cell>
          <cell r="F8446" t="str">
            <v>R</v>
          </cell>
          <cell r="G8446" t="str">
            <v>EN</v>
          </cell>
          <cell r="T8446" t="str">
            <v>Y</v>
          </cell>
          <cell r="U8446" t="str">
            <v>Slikas et al. (2000)</v>
          </cell>
          <cell r="X8446" t="str">
            <v>Zosterops conspicillatus (Sibley and Monroe 1990, 1993) has been split into Z. conspicillatus and Z. rotensis following Slikas et al. (2000). In Collar et al. (1994), Z. conspicillatus was split into the extinct Z. conspicillatus, and the extant Z. saypani and Z. rotensis following H. D. Pratt in litt. (1994). Slikas et al. (2000) treat saypani as a subspecies of conspicillatus.</v>
          </cell>
        </row>
        <row r="8447">
          <cell r="D8447" t="str">
            <v>Zosterops saypani</v>
          </cell>
          <cell r="E8447" t="str">
            <v>Dubois, 1902</v>
          </cell>
          <cell r="F8447" t="str">
            <v>NR</v>
          </cell>
          <cell r="G8447" t="str">
            <v>NR</v>
          </cell>
          <cell r="T8447" t="str">
            <v>Y</v>
          </cell>
          <cell r="U8447" t="str">
            <v>H. D. Pratt in litt. (1994)</v>
          </cell>
          <cell r="X8447" t="str">
            <v>Zosterops conspicillatus (Sibley and Monroe 1990, 1993) has been split into Z. conspicillatus and Z. rotensis following Slikas et al. (2000). In Collar et al. (1994), Z. conspicillatus was split into the extinct Z. conspicillatus, and the extant Z. saypani and Z. rotensis following H. D. Pratt in litt. (1994). Slikas et al. (2000) treat saypani as a subspecies of conspicillatus.</v>
          </cell>
        </row>
        <row r="8448">
          <cell r="C8448" t="str">
            <v>Rota Bridled White-eye</v>
          </cell>
          <cell r="D8448" t="str">
            <v>Zosterops rotensis</v>
          </cell>
          <cell r="E8448" t="str">
            <v>Takatsukasa &amp; Yamashina, 1931</v>
          </cell>
          <cell r="F8448" t="str">
            <v>R</v>
          </cell>
          <cell r="G8448" t="str">
            <v>CR</v>
          </cell>
          <cell r="T8448" t="str">
            <v>Y</v>
          </cell>
          <cell r="U8448" t="str">
            <v>Slikas et al. (2000)</v>
          </cell>
          <cell r="W8448" t="str">
            <v>Rota White-eye (15)</v>
          </cell>
          <cell r="X8448" t="str">
            <v>Zosterops conspicillatus (Sibley and Monroe 1990, 1993) has been split into Z. conspicillatus and Z. rotensis following Slikas et al. (2000). In Collar et al. (1994), Z. conspicillatus was split into the extinct Z. conspicillatus, and the extant Z. saypani and Z. rotensis following H. D. Pratt in litt. (1994). Slikas et al. (2000) treat saypani as a subspecies of conspicillatus.</v>
          </cell>
        </row>
        <row r="8449">
          <cell r="C8449" t="str">
            <v>Plain White-eye</v>
          </cell>
          <cell r="D8449" t="str">
            <v>Zosterops hypolais</v>
          </cell>
          <cell r="E8449" t="str">
            <v>Hartlaub &amp; Finsch, 1872</v>
          </cell>
          <cell r="F8449" t="str">
            <v>R</v>
          </cell>
          <cell r="G8449" t="str">
            <v>NT</v>
          </cell>
          <cell r="Q8449" t="str">
            <v>Y</v>
          </cell>
        </row>
        <row r="8450">
          <cell r="C8450" t="str">
            <v>Caroline Islands White-eye</v>
          </cell>
          <cell r="D8450" t="str">
            <v>Zosterops semperi</v>
          </cell>
          <cell r="E8450" t="str">
            <v>Hartlaub, 1868</v>
          </cell>
          <cell r="F8450" t="str">
            <v>R</v>
          </cell>
          <cell r="G8450" t="str">
            <v>LC</v>
          </cell>
          <cell r="Q8450" t="str">
            <v>Y</v>
          </cell>
          <cell r="W8450" t="str">
            <v>Citrine White-eye (15)</v>
          </cell>
        </row>
        <row r="8451">
          <cell r="C8451" t="str">
            <v>Black-capped White-eye</v>
          </cell>
          <cell r="D8451" t="str">
            <v>Zosterops atricapilla</v>
          </cell>
          <cell r="E8451" t="str">
            <v>Salvadori, 1879</v>
          </cell>
          <cell r="F8451" t="str">
            <v>R</v>
          </cell>
          <cell r="G8451" t="str">
            <v>LC</v>
          </cell>
          <cell r="Q8451" t="str">
            <v>Y</v>
          </cell>
          <cell r="V8451" t="str">
            <v>Zosterops atricapillus (10)</v>
          </cell>
          <cell r="X8451" t="str">
            <v>Gender agreement of species name follows David and Gosselin (2002a).</v>
          </cell>
        </row>
        <row r="8452">
          <cell r="C8452" t="str">
            <v>Everett's White-eye</v>
          </cell>
          <cell r="D8452" t="str">
            <v>Zosterops everetti</v>
          </cell>
          <cell r="E8452" t="str">
            <v>Tweeddale, 1878</v>
          </cell>
          <cell r="F8452" t="str">
            <v>R</v>
          </cell>
          <cell r="G8452" t="str">
            <v>LC</v>
          </cell>
          <cell r="Q8452" t="str">
            <v>Y</v>
          </cell>
        </row>
        <row r="8453">
          <cell r="C8453" t="str">
            <v>Golden-yellow White-eye</v>
          </cell>
          <cell r="D8453" t="str">
            <v>Zosterops nigrorum</v>
          </cell>
          <cell r="E8453" t="str">
            <v>Tweeddale, 1878</v>
          </cell>
          <cell r="F8453" t="str">
            <v>R</v>
          </cell>
          <cell r="G8453" t="str">
            <v>LC</v>
          </cell>
          <cell r="Q8453" t="str">
            <v>Y</v>
          </cell>
          <cell r="W8453" t="str">
            <v>Yellowish White-eye (15)</v>
          </cell>
        </row>
        <row r="8454">
          <cell r="C8454" t="str">
            <v>Mountain White-eye</v>
          </cell>
          <cell r="D8454" t="str">
            <v>Zosterops montanus</v>
          </cell>
          <cell r="E8454" t="str">
            <v>Bonaparte, 1850</v>
          </cell>
          <cell r="F8454" t="str">
            <v>R</v>
          </cell>
          <cell r="G8454" t="str">
            <v>LC</v>
          </cell>
          <cell r="Q8454" t="str">
            <v>Y</v>
          </cell>
        </row>
        <row r="8455">
          <cell r="C8455" t="str">
            <v>Christmas Island White-eye</v>
          </cell>
          <cell r="D8455" t="str">
            <v>Zosterops natalis</v>
          </cell>
          <cell r="E8455" t="str">
            <v>Lister, 1889</v>
          </cell>
          <cell r="F8455" t="str">
            <v>R</v>
          </cell>
          <cell r="G8455" t="str">
            <v>VU</v>
          </cell>
          <cell r="L8455" t="str">
            <v>Y</v>
          </cell>
          <cell r="Q8455" t="str">
            <v>Y</v>
          </cell>
          <cell r="W8455" t="str">
            <v>Christmas White-eye (15)</v>
          </cell>
        </row>
        <row r="8456">
          <cell r="C8456" t="str">
            <v>Javan White-eye</v>
          </cell>
          <cell r="D8456" t="str">
            <v>Zosterops flavus</v>
          </cell>
          <cell r="E8456" t="str">
            <v>(Horsfield, 1821)</v>
          </cell>
          <cell r="F8456" t="str">
            <v>R</v>
          </cell>
          <cell r="G8456" t="str">
            <v>NT</v>
          </cell>
          <cell r="Q8456" t="str">
            <v>Y</v>
          </cell>
        </row>
        <row r="8457">
          <cell r="C8457" t="str">
            <v>Lemon-bellied White-eye</v>
          </cell>
          <cell r="D8457" t="str">
            <v>Zosterops chloris</v>
          </cell>
          <cell r="E8457" t="str">
            <v>Bonaparte, 1850</v>
          </cell>
          <cell r="F8457" t="str">
            <v>R</v>
          </cell>
          <cell r="G8457" t="str">
            <v>LC</v>
          </cell>
          <cell r="Q8457" t="str">
            <v>Y</v>
          </cell>
        </row>
        <row r="8458">
          <cell r="C8458" t="str">
            <v>Ashy-bellied White-eye</v>
          </cell>
          <cell r="D8458" t="str">
            <v>Zosterops citrinella</v>
          </cell>
          <cell r="E8458" t="str">
            <v>Bonaparte, 1850</v>
          </cell>
          <cell r="F8458" t="str">
            <v>R</v>
          </cell>
          <cell r="G8458" t="str">
            <v>LC</v>
          </cell>
          <cell r="L8458" t="str">
            <v>Y</v>
          </cell>
          <cell r="Q8458" t="str">
            <v>Y</v>
          </cell>
          <cell r="V8458" t="str">
            <v>Zosterops citrinellus (10)</v>
          </cell>
          <cell r="W8458" t="str">
            <v>Pale White-eye (5)</v>
          </cell>
          <cell r="X8458" t="str">
            <v>Gender agreement of species name follows David and Gosselin (2002a).</v>
          </cell>
        </row>
        <row r="8459">
          <cell r="C8459" t="str">
            <v>Pearl-bellied White-eye</v>
          </cell>
          <cell r="D8459" t="str">
            <v>Zosterops grayi</v>
          </cell>
          <cell r="E8459" t="str">
            <v>Wallace, 1864</v>
          </cell>
          <cell r="F8459" t="str">
            <v>R</v>
          </cell>
          <cell r="G8459" t="str">
            <v>NT</v>
          </cell>
          <cell r="Q8459" t="str">
            <v>Y</v>
          </cell>
        </row>
        <row r="8460">
          <cell r="C8460" t="str">
            <v>Golden-bellied White-eye</v>
          </cell>
          <cell r="D8460" t="str">
            <v>Zosterops uropygialis</v>
          </cell>
          <cell r="E8460" t="str">
            <v>Salvadori, 1874</v>
          </cell>
          <cell r="F8460" t="str">
            <v>R</v>
          </cell>
          <cell r="G8460" t="str">
            <v>NT</v>
          </cell>
          <cell r="Q8460" t="str">
            <v>Y</v>
          </cell>
        </row>
        <row r="8461">
          <cell r="C8461" t="str">
            <v>Pale-bellied White-eye</v>
          </cell>
          <cell r="D8461" t="str">
            <v>Zosterops consobrinorum</v>
          </cell>
          <cell r="E8461" t="str">
            <v>Meyer, 1904</v>
          </cell>
          <cell r="F8461" t="str">
            <v>R</v>
          </cell>
          <cell r="G8461" t="str">
            <v>LC</v>
          </cell>
          <cell r="Q8461" t="str">
            <v>Y</v>
          </cell>
        </row>
        <row r="8462">
          <cell r="C8462" t="str">
            <v>Lemon-throated White-eye</v>
          </cell>
          <cell r="D8462" t="str">
            <v>Zosterops anomalus</v>
          </cell>
          <cell r="E8462" t="str">
            <v>Meyer &amp; Wiglesworth, 1896</v>
          </cell>
          <cell r="F8462" t="str">
            <v>R</v>
          </cell>
          <cell r="G8462" t="str">
            <v>LC</v>
          </cell>
          <cell r="Q8462" t="str">
            <v>Y</v>
          </cell>
          <cell r="W8462" t="str">
            <v>Black-ringed White-eye (15)</v>
          </cell>
        </row>
        <row r="8463">
          <cell r="C8463" t="str">
            <v>Yellow-spectacled White-eye</v>
          </cell>
          <cell r="D8463" t="str">
            <v>Zosterops wallacei</v>
          </cell>
          <cell r="E8463" t="str">
            <v>Finsch, 1901</v>
          </cell>
          <cell r="F8463" t="str">
            <v>R</v>
          </cell>
          <cell r="G8463" t="str">
            <v>LC</v>
          </cell>
          <cell r="Q8463" t="str">
            <v>Y</v>
          </cell>
          <cell r="W8463" t="str">
            <v>Yellow-ringed White-eye (15)</v>
          </cell>
        </row>
        <row r="8464">
          <cell r="D8464" t="str">
            <v>Zosterops atrifrons</v>
          </cell>
          <cell r="E8464" t="str">
            <v>Ogilvie-Grant, 1910</v>
          </cell>
          <cell r="F8464" t="str">
            <v>NR</v>
          </cell>
          <cell r="G8464" t="str">
            <v>NR</v>
          </cell>
          <cell r="Q8464" t="str">
            <v>Y</v>
          </cell>
          <cell r="X8464" t="str">
            <v>Zosterops atrifrons (Sibley and Monroe 1990, 1993) has been split into Z. atrifrons, Z. nehrkorni and Z. stalkeri following Rasmussen et al. (2000b).</v>
          </cell>
        </row>
        <row r="8465">
          <cell r="C8465" t="str">
            <v>Black-crowned White-eye</v>
          </cell>
          <cell r="D8465" t="str">
            <v>Zosterops atrifrons</v>
          </cell>
          <cell r="E8465" t="str">
            <v>Ogilvie-Grant, 1910</v>
          </cell>
          <cell r="F8465" t="str">
            <v>R</v>
          </cell>
          <cell r="G8465" t="str">
            <v>LC</v>
          </cell>
          <cell r="T8465" t="str">
            <v>Y</v>
          </cell>
          <cell r="U8465" t="str">
            <v>Rasmussen et al. (2000)</v>
          </cell>
          <cell r="X8465" t="str">
            <v>Zosterops atrifrons (Sibley and Monroe 1990, 1993) has been split into Z. atrifrons, Z. nehrkorni and Z. stalkeri following Rasmussen et al. (2000b).</v>
          </cell>
        </row>
        <row r="8466">
          <cell r="C8466" t="str">
            <v>Togian White-eye</v>
          </cell>
          <cell r="D8466" t="str">
            <v>Zosterops somadikartai</v>
          </cell>
          <cell r="E8466" t="str">
            <v>Indrawan, Rasmussen &amp; Sunarto, 2008</v>
          </cell>
          <cell r="F8466" t="str">
            <v>R</v>
          </cell>
          <cell r="G8466" t="str">
            <v>NT</v>
          </cell>
          <cell r="T8466" t="str">
            <v>Y</v>
          </cell>
          <cell r="U8466" t="str">
            <v>Indrawan et al. (2008)</v>
          </cell>
          <cell r="X8466" t="str">
            <v>Zosterops somadikartai was described as new to science by Indrawan et al. (2008).</v>
          </cell>
        </row>
        <row r="8467">
          <cell r="C8467" t="str">
            <v>Sangihe White-eye</v>
          </cell>
          <cell r="D8467" t="str">
            <v>Zosterops nehrkorni</v>
          </cell>
          <cell r="E8467" t="str">
            <v>Blasius, 1888</v>
          </cell>
          <cell r="F8467" t="str">
            <v>R</v>
          </cell>
          <cell r="G8467" t="str">
            <v>CR</v>
          </cell>
          <cell r="T8467" t="str">
            <v>Y</v>
          </cell>
          <cell r="U8467" t="str">
            <v>Rasmussen et al. (2000)</v>
          </cell>
          <cell r="X8467" t="str">
            <v>Zosterops atrifrons (Sibley and Monroe 1990, 1993) has been split into Z. atrifrons, Z. nehrkorni and Z. stalkeri following Rasmussen et al. (2000b).</v>
          </cell>
        </row>
        <row r="8468">
          <cell r="C8468" t="str">
            <v>Seram White-eye</v>
          </cell>
          <cell r="D8468" t="str">
            <v>Zosterops stalkeri</v>
          </cell>
          <cell r="E8468" t="str">
            <v>Ogilvie-Grant, 1910</v>
          </cell>
          <cell r="F8468" t="str">
            <v>R</v>
          </cell>
          <cell r="G8468" t="str">
            <v>LC</v>
          </cell>
          <cell r="T8468" t="str">
            <v>Y</v>
          </cell>
          <cell r="U8468" t="str">
            <v>Rasmussen et al. (2000)</v>
          </cell>
          <cell r="X8468" t="str">
            <v>Zosterops atrifrons (Sibley and Monroe 1990, 1993) has been split into Z. atrifrons, Z. nehrkorni and Z. stalkeri following Rasmussen et al. (2000b).</v>
          </cell>
        </row>
        <row r="8469">
          <cell r="C8469" t="str">
            <v>Creamy-throated White-eye</v>
          </cell>
          <cell r="D8469" t="str">
            <v>Zosterops atriceps</v>
          </cell>
          <cell r="E8469" t="str">
            <v>Gray, 1860</v>
          </cell>
          <cell r="F8469" t="str">
            <v>R</v>
          </cell>
          <cell r="G8469" t="str">
            <v>LC</v>
          </cell>
          <cell r="Q8469" t="str">
            <v>Y</v>
          </cell>
          <cell r="W8469" t="str">
            <v>Cream-throated White-eye (15)</v>
          </cell>
        </row>
        <row r="8470">
          <cell r="C8470" t="str">
            <v>Black-fronted White-eye</v>
          </cell>
          <cell r="D8470" t="str">
            <v>Zosterops minor</v>
          </cell>
          <cell r="E8470" t="str">
            <v>Meyer, 1874</v>
          </cell>
          <cell r="F8470" t="str">
            <v>R</v>
          </cell>
          <cell r="G8470" t="str">
            <v>LC</v>
          </cell>
          <cell r="Q8470" t="str">
            <v>Y</v>
          </cell>
        </row>
        <row r="8471">
          <cell r="C8471" t="str">
            <v>White-throated White-eye</v>
          </cell>
          <cell r="D8471" t="str">
            <v>Zosterops meeki</v>
          </cell>
          <cell r="E8471" t="str">
            <v>Hartert, 1898</v>
          </cell>
          <cell r="F8471" t="str">
            <v>R</v>
          </cell>
          <cell r="G8471" t="str">
            <v>DD</v>
          </cell>
          <cell r="Q8471" t="str">
            <v>Y</v>
          </cell>
          <cell r="W8471" t="str">
            <v>Tagula White-eye (15)</v>
          </cell>
        </row>
        <row r="8472">
          <cell r="C8472" t="str">
            <v>Black-headed White-eye</v>
          </cell>
          <cell r="D8472" t="str">
            <v>Zosterops hypoxanthus</v>
          </cell>
          <cell r="E8472" t="str">
            <v>Salvadori, 1881</v>
          </cell>
          <cell r="F8472" t="str">
            <v>R</v>
          </cell>
          <cell r="G8472" t="str">
            <v>LC</v>
          </cell>
          <cell r="Q8472" t="str">
            <v>Y</v>
          </cell>
          <cell r="W8472" t="str">
            <v>Bismarck White-eye (15)</v>
          </cell>
        </row>
        <row r="8473">
          <cell r="C8473" t="str">
            <v>Biak White-eye</v>
          </cell>
          <cell r="D8473" t="str">
            <v>Zosterops mysorensis</v>
          </cell>
          <cell r="E8473" t="str">
            <v>Meyer, 1874</v>
          </cell>
          <cell r="F8473" t="str">
            <v>R</v>
          </cell>
          <cell r="G8473" t="str">
            <v>NT</v>
          </cell>
          <cell r="Q8473" t="str">
            <v>Y</v>
          </cell>
        </row>
        <row r="8474">
          <cell r="C8474" t="str">
            <v>Capped White-eye</v>
          </cell>
          <cell r="D8474" t="str">
            <v>Zosterops fuscicapilla</v>
          </cell>
          <cell r="E8474" t="str">
            <v>Salvadori, 1875</v>
          </cell>
          <cell r="F8474" t="str">
            <v>R</v>
          </cell>
          <cell r="G8474" t="str">
            <v>LC</v>
          </cell>
          <cell r="Q8474" t="str">
            <v>Y</v>
          </cell>
          <cell r="V8474" t="str">
            <v>Zosterops fuscicapillus (10)</v>
          </cell>
          <cell r="X8474" t="str">
            <v>Gender agreement of species name follows David and Gosselin (2002a).</v>
          </cell>
        </row>
        <row r="8475">
          <cell r="C8475" t="str">
            <v>Buru Yellow White-eye</v>
          </cell>
          <cell r="D8475" t="str">
            <v>Zosterops buruensis</v>
          </cell>
          <cell r="E8475" t="str">
            <v>Salvadori, 1878</v>
          </cell>
          <cell r="F8475" t="str">
            <v>R</v>
          </cell>
          <cell r="G8475" t="str">
            <v>LC</v>
          </cell>
          <cell r="Q8475" t="str">
            <v>Y</v>
          </cell>
          <cell r="W8475" t="str">
            <v>Buru White-eye (15)</v>
          </cell>
        </row>
        <row r="8476">
          <cell r="C8476" t="str">
            <v>Ambon Yellow White-eye</v>
          </cell>
          <cell r="D8476" t="str">
            <v>Zosterops kuehni</v>
          </cell>
          <cell r="E8476" t="str">
            <v>Hartert, 1906</v>
          </cell>
          <cell r="F8476" t="str">
            <v>R</v>
          </cell>
          <cell r="G8476" t="str">
            <v>NT</v>
          </cell>
          <cell r="Q8476" t="str">
            <v>Y</v>
          </cell>
          <cell r="W8476" t="str">
            <v>Ambon White-eye (15)</v>
          </cell>
        </row>
        <row r="8477">
          <cell r="C8477" t="str">
            <v>New Guinea White-eye</v>
          </cell>
          <cell r="D8477" t="str">
            <v>Zosterops novaeguineae</v>
          </cell>
          <cell r="E8477" t="str">
            <v>Salvadori, 1878</v>
          </cell>
          <cell r="F8477" t="str">
            <v>R</v>
          </cell>
          <cell r="G8477" t="str">
            <v>LC</v>
          </cell>
          <cell r="Q8477" t="str">
            <v>Y</v>
          </cell>
          <cell r="W8477" t="str">
            <v>Papuan White-eye (15)</v>
          </cell>
        </row>
        <row r="8478">
          <cell r="C8478" t="str">
            <v>Australian Yellow White-eye</v>
          </cell>
          <cell r="D8478" t="str">
            <v>Zosterops luteus</v>
          </cell>
          <cell r="E8478" t="str">
            <v>Gould, 1843</v>
          </cell>
          <cell r="F8478" t="str">
            <v>R</v>
          </cell>
          <cell r="G8478" t="str">
            <v>LC</v>
          </cell>
          <cell r="L8478" t="str">
            <v>Y</v>
          </cell>
          <cell r="Q8478" t="str">
            <v>Y</v>
          </cell>
          <cell r="W8478" t="str">
            <v>Yellow White-eye (5); Canary White-eye (15)</v>
          </cell>
        </row>
        <row r="8479">
          <cell r="C8479" t="str">
            <v>Louisiade White-eye</v>
          </cell>
          <cell r="D8479" t="str">
            <v>Zosterops griseotinctus</v>
          </cell>
          <cell r="E8479" t="str">
            <v>Gray, 1858</v>
          </cell>
          <cell r="F8479" t="str">
            <v>R</v>
          </cell>
          <cell r="G8479" t="str">
            <v>LC</v>
          </cell>
          <cell r="Q8479" t="str">
            <v>Y</v>
          </cell>
          <cell r="W8479" t="str">
            <v>Islet White-eye (15)</v>
          </cell>
        </row>
        <row r="8480">
          <cell r="C8480" t="str">
            <v>Rennell White-eye</v>
          </cell>
          <cell r="D8480" t="str">
            <v>Zosterops rennellianus</v>
          </cell>
          <cell r="E8480" t="str">
            <v>Murphy, 1929</v>
          </cell>
          <cell r="F8480" t="str">
            <v>R</v>
          </cell>
          <cell r="G8480" t="str">
            <v>LC</v>
          </cell>
          <cell r="Q8480" t="str">
            <v>Y</v>
          </cell>
          <cell r="W8480" t="str">
            <v>Bare-ringed White-eye (15)</v>
          </cell>
        </row>
        <row r="8481">
          <cell r="C8481" t="str">
            <v>Banded White-eye</v>
          </cell>
          <cell r="D8481" t="str">
            <v>Zosterops vellalavella</v>
          </cell>
          <cell r="E8481" t="str">
            <v>Hartert, 1908</v>
          </cell>
          <cell r="F8481" t="str">
            <v>R</v>
          </cell>
          <cell r="G8481" t="str">
            <v>NT</v>
          </cell>
          <cell r="Q8481" t="str">
            <v>Y</v>
          </cell>
          <cell r="W8481" t="str">
            <v>Belted White-eye (15)</v>
          </cell>
        </row>
        <row r="8482">
          <cell r="C8482" t="str">
            <v>Ranongga White-eye</v>
          </cell>
          <cell r="D8482" t="str">
            <v>Zosterops splendidus</v>
          </cell>
          <cell r="E8482" t="str">
            <v>Hartert, 1929</v>
          </cell>
          <cell r="F8482" t="str">
            <v>R</v>
          </cell>
          <cell r="G8482" t="str">
            <v>VU</v>
          </cell>
          <cell r="Q8482" t="str">
            <v>Y</v>
          </cell>
          <cell r="W8482" t="str">
            <v>Ganongga White-eye (10); Splendid White-eye (15)</v>
          </cell>
        </row>
        <row r="8483">
          <cell r="C8483" t="str">
            <v>Splendid White-eye</v>
          </cell>
          <cell r="D8483" t="str">
            <v>Zosterops luteirostris</v>
          </cell>
          <cell r="E8483" t="str">
            <v>Hartert, 1904</v>
          </cell>
          <cell r="F8483" t="str">
            <v>R</v>
          </cell>
          <cell r="G8483" t="str">
            <v>EN</v>
          </cell>
          <cell r="Q8483" t="str">
            <v>Y</v>
          </cell>
          <cell r="W8483" t="str">
            <v>Yellow-billed White-eye (15)</v>
          </cell>
        </row>
        <row r="8484">
          <cell r="C8484" t="str">
            <v>Solomons White-eye</v>
          </cell>
          <cell r="D8484" t="str">
            <v>Zosterops kulambangrae</v>
          </cell>
          <cell r="E8484" t="str">
            <v>Rothschild &amp; Hartert, 1901</v>
          </cell>
          <cell r="F8484" t="str">
            <v>R</v>
          </cell>
          <cell r="G8484" t="str">
            <v>LC</v>
          </cell>
          <cell r="Q8484" t="str">
            <v>Y</v>
          </cell>
          <cell r="W8484" t="str">
            <v>Solomon Islands White-eye (10); New Georgia White-eye (15)</v>
          </cell>
        </row>
        <row r="8485">
          <cell r="C8485" t="str">
            <v>Hermit White-eye</v>
          </cell>
          <cell r="D8485" t="str">
            <v>Zosterops murphyi</v>
          </cell>
          <cell r="E8485" t="str">
            <v>Hartert, 1929</v>
          </cell>
          <cell r="F8485" t="str">
            <v>R</v>
          </cell>
          <cell r="G8485" t="str">
            <v>LC</v>
          </cell>
          <cell r="Q8485" t="str">
            <v>Y</v>
          </cell>
        </row>
        <row r="8486">
          <cell r="C8486" t="str">
            <v>Yellow-throated White-eye</v>
          </cell>
          <cell r="D8486" t="str">
            <v>Zosterops metcalfii</v>
          </cell>
          <cell r="E8486" t="str">
            <v>Tristram, 1894</v>
          </cell>
          <cell r="F8486" t="str">
            <v>R</v>
          </cell>
          <cell r="G8486" t="str">
            <v>LC</v>
          </cell>
          <cell r="Q8486" t="str">
            <v>Y</v>
          </cell>
        </row>
        <row r="8487">
          <cell r="C8487" t="str">
            <v>Grey-throated White-eye</v>
          </cell>
          <cell r="D8487" t="str">
            <v>Zosterops rendovae</v>
          </cell>
          <cell r="E8487" t="str">
            <v>Tristram, 1882</v>
          </cell>
          <cell r="F8487" t="str">
            <v>R</v>
          </cell>
          <cell r="G8487" t="str">
            <v>LC</v>
          </cell>
          <cell r="Q8487" t="str">
            <v>Y</v>
          </cell>
        </row>
        <row r="8488">
          <cell r="C8488" t="str">
            <v>Malaita White-eye</v>
          </cell>
          <cell r="D8488" t="str">
            <v>Zosterops stresemanni</v>
          </cell>
          <cell r="E8488" t="str">
            <v>Mayr, 1931</v>
          </cell>
          <cell r="F8488" t="str">
            <v>R</v>
          </cell>
          <cell r="G8488" t="str">
            <v>LC</v>
          </cell>
          <cell r="Q8488" t="str">
            <v>Y</v>
          </cell>
        </row>
        <row r="8489">
          <cell r="C8489" t="str">
            <v>Vanikoro White-eye</v>
          </cell>
          <cell r="D8489" t="str">
            <v>Zosterops gibbsi</v>
          </cell>
          <cell r="E8489" t="str">
            <v>Dutson, 2008</v>
          </cell>
          <cell r="F8489" t="str">
            <v>R</v>
          </cell>
          <cell r="G8489" t="str">
            <v>LC</v>
          </cell>
          <cell r="T8489" t="str">
            <v>Y</v>
          </cell>
          <cell r="U8489" t="str">
            <v>Dutson (2008)</v>
          </cell>
          <cell r="X8489" t="str">
            <v>Zosterops gibbsi was described as new to science by Dutson (2008).</v>
          </cell>
        </row>
        <row r="8490">
          <cell r="C8490" t="str">
            <v>Santa Cruz White-eye</v>
          </cell>
          <cell r="D8490" t="str">
            <v>Zosterops sanctaecrucis</v>
          </cell>
          <cell r="E8490" t="str">
            <v>Tristram, 1894</v>
          </cell>
          <cell r="F8490" t="str">
            <v>R</v>
          </cell>
          <cell r="G8490" t="str">
            <v>LC</v>
          </cell>
          <cell r="Q8490" t="str">
            <v>Y</v>
          </cell>
        </row>
        <row r="8491">
          <cell r="D8491" t="str">
            <v>Zosterops tephropleurus</v>
          </cell>
          <cell r="E8491" t="str">
            <v>Gould, 1855</v>
          </cell>
          <cell r="F8491" t="str">
            <v>NR</v>
          </cell>
          <cell r="G8491" t="str">
            <v>NR</v>
          </cell>
          <cell r="Q8491" t="str">
            <v>Y</v>
          </cell>
          <cell r="X8491" t="str">
            <v>Zosterops lateralis and Z. tephropleurus (Sibley and Monroe 1990, 1993) have been lumped into Z. lateralis following Christidis and Boles (1994).</v>
          </cell>
        </row>
        <row r="8492">
          <cell r="D8492" t="str">
            <v>Zosterops lateralis</v>
          </cell>
          <cell r="E8492" t="str">
            <v>(Latham, 1801)</v>
          </cell>
          <cell r="F8492" t="str">
            <v>NR</v>
          </cell>
          <cell r="G8492" t="str">
            <v>NR</v>
          </cell>
          <cell r="Q8492" t="str">
            <v>Y</v>
          </cell>
          <cell r="S8492" t="str">
            <v>Y</v>
          </cell>
          <cell r="X8492" t="str">
            <v>Zosterops lateralis and Z. tephropleurus (Sibley and Monroe 1990, 1993) have been lumped into Z. lateralis following Christidis and Boles (1994).</v>
          </cell>
        </row>
        <row r="8493">
          <cell r="C8493" t="str">
            <v>Silvereye</v>
          </cell>
          <cell r="D8493" t="str">
            <v>Zosterops lateralis</v>
          </cell>
          <cell r="E8493" t="str">
            <v>(Latham, 1801)</v>
          </cell>
          <cell r="F8493" t="str">
            <v>R</v>
          </cell>
          <cell r="G8493" t="str">
            <v>LC</v>
          </cell>
          <cell r="L8493" t="str">
            <v>Y</v>
          </cell>
          <cell r="X8493" t="str">
            <v>Zosterops lateralis and Z. tephropleurus (Sibley and Monroe 1990, 1993) have been lumped into Z. lateralis following Christidis and Boles (1994).</v>
          </cell>
        </row>
        <row r="8494">
          <cell r="C8494" t="str">
            <v>Robust White-eye</v>
          </cell>
          <cell r="D8494" t="str">
            <v>Zosterops strenuus</v>
          </cell>
          <cell r="E8494" t="str">
            <v>Gould, 1855</v>
          </cell>
          <cell r="F8494" t="str">
            <v>R</v>
          </cell>
          <cell r="G8494" t="str">
            <v>EX</v>
          </cell>
          <cell r="K8494" t="str">
            <v>Y</v>
          </cell>
          <cell r="L8494" t="str">
            <v>Y</v>
          </cell>
          <cell r="Q8494" t="str">
            <v>Y</v>
          </cell>
        </row>
        <row r="8495">
          <cell r="C8495" t="str">
            <v>Slender-billed White-eye</v>
          </cell>
          <cell r="D8495" t="str">
            <v>Zosterops tenuirostris</v>
          </cell>
          <cell r="E8495" t="str">
            <v>Gould, 1837</v>
          </cell>
          <cell r="F8495" t="str">
            <v>R</v>
          </cell>
          <cell r="G8495" t="str">
            <v>EN</v>
          </cell>
          <cell r="L8495" t="str">
            <v>Y</v>
          </cell>
          <cell r="Q8495" t="str">
            <v>Y</v>
          </cell>
        </row>
        <row r="8496">
          <cell r="C8496" t="str">
            <v>White-chested White-eye</v>
          </cell>
          <cell r="D8496" t="str">
            <v>Zosterops albogularis</v>
          </cell>
          <cell r="E8496" t="str">
            <v>Gould, 1837</v>
          </cell>
          <cell r="F8496" t="str">
            <v>R</v>
          </cell>
          <cell r="G8496" t="str">
            <v>CR</v>
          </cell>
          <cell r="L8496" t="str">
            <v>Y</v>
          </cell>
          <cell r="Q8496" t="str">
            <v>Y</v>
          </cell>
        </row>
        <row r="8497">
          <cell r="C8497" t="str">
            <v>Large Lifu White-eye</v>
          </cell>
          <cell r="D8497" t="str">
            <v>Zosterops inornatus</v>
          </cell>
          <cell r="E8497" t="str">
            <v>Layard, 1878</v>
          </cell>
          <cell r="F8497" t="str">
            <v>R</v>
          </cell>
          <cell r="G8497" t="str">
            <v>LC</v>
          </cell>
          <cell r="Q8497" t="str">
            <v>Y</v>
          </cell>
          <cell r="W8497" t="str">
            <v>Forest White-eye (15)</v>
          </cell>
        </row>
        <row r="8498">
          <cell r="C8498" t="str">
            <v>Layard's White-eye</v>
          </cell>
          <cell r="D8498" t="str">
            <v>Zosterops explorator</v>
          </cell>
          <cell r="E8498" t="str">
            <v>Layard, 1875</v>
          </cell>
          <cell r="F8498" t="str">
            <v>R</v>
          </cell>
          <cell r="G8498" t="str">
            <v>LC</v>
          </cell>
          <cell r="Q8498" t="str">
            <v>Y</v>
          </cell>
          <cell r="W8498" t="str">
            <v>Fiji White-eye (15)</v>
          </cell>
        </row>
        <row r="8499">
          <cell r="C8499" t="str">
            <v>Yellow-fronted White-eye</v>
          </cell>
          <cell r="D8499" t="str">
            <v>Zosterops flavifrons</v>
          </cell>
          <cell r="E8499" t="str">
            <v>(Gmelin, 1789)</v>
          </cell>
          <cell r="F8499" t="str">
            <v>R</v>
          </cell>
          <cell r="G8499" t="str">
            <v>LC</v>
          </cell>
          <cell r="Q8499" t="str">
            <v>Y</v>
          </cell>
          <cell r="W8499" t="str">
            <v>Vanuatu White-eye (15)</v>
          </cell>
        </row>
        <row r="8500">
          <cell r="C8500" t="str">
            <v>Green-backed White-eye</v>
          </cell>
          <cell r="D8500" t="str">
            <v>Zosterops xanthochroa</v>
          </cell>
          <cell r="E8500" t="str">
            <v>Gray, 1859</v>
          </cell>
          <cell r="F8500" t="str">
            <v>R</v>
          </cell>
          <cell r="G8500" t="str">
            <v>LC</v>
          </cell>
          <cell r="Q8500" t="str">
            <v>Y</v>
          </cell>
          <cell r="V8500" t="str">
            <v>Zosterops xanthochrous (10)</v>
          </cell>
          <cell r="X8500" t="str">
            <v>Gender agreement of species name follows David and Gosselin (2002a).</v>
          </cell>
        </row>
        <row r="8501">
          <cell r="C8501" t="str">
            <v>Small Lifu White-eye</v>
          </cell>
          <cell r="D8501" t="str">
            <v>Zosterops minutus</v>
          </cell>
          <cell r="E8501" t="str">
            <v>Layard, 1878</v>
          </cell>
          <cell r="F8501" t="str">
            <v>R</v>
          </cell>
          <cell r="G8501" t="str">
            <v>LC</v>
          </cell>
          <cell r="Q8501" t="str">
            <v>Y</v>
          </cell>
          <cell r="W8501" t="str">
            <v>Sulphur White-eye (15)</v>
          </cell>
        </row>
        <row r="8502">
          <cell r="C8502" t="str">
            <v>Samoan White-eye</v>
          </cell>
          <cell r="D8502" t="str">
            <v>Zosterops samoensis</v>
          </cell>
          <cell r="E8502" t="str">
            <v>Murphy &amp; Mathews, 1929</v>
          </cell>
          <cell r="F8502" t="str">
            <v>R</v>
          </cell>
          <cell r="G8502" t="str">
            <v>VU</v>
          </cell>
          <cell r="Q8502" t="str">
            <v>Y</v>
          </cell>
        </row>
        <row r="8503">
          <cell r="C8503" t="str">
            <v>Dusky White-eye</v>
          </cell>
          <cell r="D8503" t="str">
            <v>Zosterops finschii</v>
          </cell>
          <cell r="E8503" t="str">
            <v>(Hartlaub, 1868)</v>
          </cell>
          <cell r="F8503" t="str">
            <v>R</v>
          </cell>
          <cell r="G8503" t="str">
            <v>LC</v>
          </cell>
          <cell r="Q8503" t="str">
            <v>Y</v>
          </cell>
        </row>
        <row r="8504">
          <cell r="C8504" t="str">
            <v>Grey-brown White-eye</v>
          </cell>
          <cell r="D8504" t="str">
            <v>Zosterops cinereus</v>
          </cell>
          <cell r="E8504" t="str">
            <v>(Kittlitz, 1832)</v>
          </cell>
          <cell r="F8504" t="str">
            <v>R</v>
          </cell>
          <cell r="G8504" t="str">
            <v>LC</v>
          </cell>
          <cell r="Q8504" t="str">
            <v>Y</v>
          </cell>
        </row>
        <row r="8505">
          <cell r="C8505" t="str">
            <v>Yap Olive White-eye</v>
          </cell>
          <cell r="D8505" t="str">
            <v>Zosterops oleagineus</v>
          </cell>
          <cell r="E8505" t="str">
            <v>Hartlaub &amp; Finsch, 1872</v>
          </cell>
          <cell r="F8505" t="str">
            <v>R</v>
          </cell>
          <cell r="G8505" t="str">
            <v>NT</v>
          </cell>
          <cell r="Q8505" t="str">
            <v>Y</v>
          </cell>
          <cell r="W8505" t="str">
            <v>Olive-colored White-eye (15)</v>
          </cell>
        </row>
        <row r="8506">
          <cell r="C8506" t="str">
            <v>Bare-eyed White-eye</v>
          </cell>
          <cell r="D8506" t="str">
            <v>Woodfordia superciliosa</v>
          </cell>
          <cell r="E8506" t="str">
            <v>North, 1906</v>
          </cell>
          <cell r="F8506" t="str">
            <v>R</v>
          </cell>
          <cell r="G8506" t="str">
            <v>LC</v>
          </cell>
          <cell r="Q8506" t="str">
            <v>Y</v>
          </cell>
        </row>
        <row r="8507">
          <cell r="C8507" t="str">
            <v>Sanford's White-eye</v>
          </cell>
          <cell r="D8507" t="str">
            <v>Woodfordia lacertosa</v>
          </cell>
          <cell r="E8507" t="str">
            <v>(Murphy &amp; Mathews, 1929)</v>
          </cell>
          <cell r="F8507" t="str">
            <v>R</v>
          </cell>
          <cell r="G8507" t="str">
            <v>NT</v>
          </cell>
          <cell r="Q8507" t="str">
            <v>Y</v>
          </cell>
        </row>
        <row r="8508">
          <cell r="C8508" t="str">
            <v>Long-billed White-eye</v>
          </cell>
          <cell r="D8508" t="str">
            <v>Rukia longirostra</v>
          </cell>
          <cell r="E8508" t="str">
            <v>(Takatsukasa &amp; Yamashina, 1931)</v>
          </cell>
          <cell r="F8508" t="str">
            <v>R</v>
          </cell>
          <cell r="G8508" t="str">
            <v>NT</v>
          </cell>
          <cell r="Q8508" t="str">
            <v>Y</v>
          </cell>
        </row>
        <row r="8509">
          <cell r="C8509" t="str">
            <v>Faichuk White-eye</v>
          </cell>
          <cell r="D8509" t="str">
            <v>Rukia ruki</v>
          </cell>
          <cell r="E8509" t="str">
            <v>(Hartert, 1897)</v>
          </cell>
          <cell r="F8509" t="str">
            <v>R</v>
          </cell>
          <cell r="G8509" t="str">
            <v>CR</v>
          </cell>
          <cell r="Q8509" t="str">
            <v>Y</v>
          </cell>
          <cell r="W8509" t="str">
            <v>Truk White-eye (10); Teardrop White-eye (15)</v>
          </cell>
        </row>
        <row r="8510">
          <cell r="C8510" t="str">
            <v>Golden White-eye</v>
          </cell>
          <cell r="D8510" t="str">
            <v>Cleptornis marchei</v>
          </cell>
          <cell r="E8510" t="str">
            <v>(Oustalet, 1889)</v>
          </cell>
          <cell r="F8510" t="str">
            <v>R</v>
          </cell>
          <cell r="G8510" t="str">
            <v>CR</v>
          </cell>
          <cell r="Q8510" t="str">
            <v>Y</v>
          </cell>
        </row>
        <row r="8511">
          <cell r="C8511" t="str">
            <v>Bonin White-eye</v>
          </cell>
          <cell r="D8511" t="str">
            <v>Apalopteron familiare</v>
          </cell>
          <cell r="E8511" t="str">
            <v>(Kittlitz, 1831)</v>
          </cell>
          <cell r="F8511" t="str">
            <v>R</v>
          </cell>
          <cell r="G8511" t="str">
            <v>VU</v>
          </cell>
          <cell r="Q8511" t="str">
            <v>Y</v>
          </cell>
          <cell r="W8511" t="str">
            <v>Bonin Honeyeater (10)</v>
          </cell>
        </row>
        <row r="8512">
          <cell r="C8512" t="str">
            <v>Bicoloured White-eye</v>
          </cell>
          <cell r="D8512" t="str">
            <v>Tephrozosterops stalkeri</v>
          </cell>
          <cell r="E8512" t="str">
            <v>(Ogilvie-Grant, 1910)</v>
          </cell>
          <cell r="F8512" t="str">
            <v>R</v>
          </cell>
          <cell r="G8512" t="str">
            <v>LC</v>
          </cell>
          <cell r="Q8512" t="str">
            <v>Y</v>
          </cell>
          <cell r="W8512" t="str">
            <v>Bicolored White-eye (10); Rufescent Darkeye (15)</v>
          </cell>
        </row>
        <row r="8513">
          <cell r="C8513" t="str">
            <v>Rufous-throated White-eye</v>
          </cell>
          <cell r="D8513" t="str">
            <v>Madanga ruficollis</v>
          </cell>
          <cell r="E8513" t="str">
            <v>Rothschild &amp; Hartert, 1923</v>
          </cell>
          <cell r="F8513" t="str">
            <v>R</v>
          </cell>
          <cell r="G8513" t="str">
            <v>EN</v>
          </cell>
          <cell r="Q8513" t="str">
            <v>Y</v>
          </cell>
          <cell r="W8513" t="str">
            <v>Madanga (15)</v>
          </cell>
        </row>
        <row r="8514">
          <cell r="C8514" t="str">
            <v>Javan Grey-throated White-eye</v>
          </cell>
          <cell r="D8514" t="str">
            <v>Lophozosterops javanicus</v>
          </cell>
          <cell r="E8514" t="str">
            <v>(Horsfield, 1821)</v>
          </cell>
          <cell r="F8514" t="str">
            <v>R</v>
          </cell>
          <cell r="G8514" t="str">
            <v>LC</v>
          </cell>
          <cell r="Q8514" t="str">
            <v>Y</v>
          </cell>
          <cell r="W8514" t="str">
            <v>Grey-throated Ibon (15)</v>
          </cell>
        </row>
        <row r="8515">
          <cell r="C8515" t="str">
            <v>Streaky-headed White-eye</v>
          </cell>
          <cell r="D8515" t="str">
            <v>Lophozosterops squamiceps</v>
          </cell>
          <cell r="E8515" t="str">
            <v>(Hartert, 1896)</v>
          </cell>
          <cell r="F8515" t="str">
            <v>R</v>
          </cell>
          <cell r="G8515" t="str">
            <v>LC</v>
          </cell>
          <cell r="Q8515" t="str">
            <v>Y</v>
          </cell>
          <cell r="W8515" t="str">
            <v>Streak-headed Ibon (15)</v>
          </cell>
        </row>
        <row r="8516">
          <cell r="C8516" t="str">
            <v>Black-masked White-eye</v>
          </cell>
          <cell r="D8516" t="str">
            <v>Lophozosterops goodfellowi</v>
          </cell>
          <cell r="E8516" t="str">
            <v>(Hartert, 1903)</v>
          </cell>
          <cell r="F8516" t="str">
            <v>R</v>
          </cell>
          <cell r="G8516" t="str">
            <v>LC</v>
          </cell>
          <cell r="Q8516" t="str">
            <v>Y</v>
          </cell>
          <cell r="W8516" t="str">
            <v>Mindanao Ibon (15)</v>
          </cell>
        </row>
        <row r="8517">
          <cell r="C8517" t="str">
            <v>Yellow-browed White-eye</v>
          </cell>
          <cell r="D8517" t="str">
            <v>Lophozosterops superciliaris</v>
          </cell>
          <cell r="E8517" t="str">
            <v>(Hartert, 1897)</v>
          </cell>
          <cell r="F8517" t="str">
            <v>R</v>
          </cell>
          <cell r="G8517" t="str">
            <v>LC</v>
          </cell>
          <cell r="Q8517" t="str">
            <v>Y</v>
          </cell>
          <cell r="W8517" t="str">
            <v>Cream-browed Ibon (15)</v>
          </cell>
        </row>
        <row r="8518">
          <cell r="C8518" t="str">
            <v>Grey-hooded White-eye</v>
          </cell>
          <cell r="D8518" t="str">
            <v>Lophozosterops pinaiae</v>
          </cell>
          <cell r="E8518" t="str">
            <v>(Stresemann, 1912)</v>
          </cell>
          <cell r="F8518" t="str">
            <v>R</v>
          </cell>
          <cell r="G8518" t="str">
            <v>LC</v>
          </cell>
          <cell r="Q8518" t="str">
            <v>Y</v>
          </cell>
          <cell r="W8518" t="str">
            <v>Grey-hooded Ibon (15)</v>
          </cell>
        </row>
        <row r="8519">
          <cell r="C8519" t="str">
            <v>Crested White-eye</v>
          </cell>
          <cell r="D8519" t="str">
            <v>Lophozosterops dohertyi</v>
          </cell>
          <cell r="E8519" t="str">
            <v>Hartert, 1896</v>
          </cell>
          <cell r="F8519" t="str">
            <v>R</v>
          </cell>
          <cell r="G8519" t="str">
            <v>LC</v>
          </cell>
          <cell r="Q8519" t="str">
            <v>Y</v>
          </cell>
          <cell r="W8519" t="str">
            <v>Crested Ibon (15)</v>
          </cell>
        </row>
        <row r="8520">
          <cell r="C8520" t="str">
            <v>Pygmy White-eye</v>
          </cell>
          <cell r="D8520" t="str">
            <v>Oculocincta squamifrons</v>
          </cell>
          <cell r="E8520" t="str">
            <v>(Sharpe, 1892)</v>
          </cell>
          <cell r="F8520" t="str">
            <v>R</v>
          </cell>
          <cell r="G8520" t="str">
            <v>LC</v>
          </cell>
          <cell r="Q8520" t="str">
            <v>Y</v>
          </cell>
          <cell r="W8520" t="str">
            <v>Pygmy Ibon (15)</v>
          </cell>
        </row>
        <row r="8521">
          <cell r="C8521" t="str">
            <v>Thick-billed White-eye</v>
          </cell>
          <cell r="D8521" t="str">
            <v>Heleia crassirostris</v>
          </cell>
          <cell r="E8521" t="str">
            <v>(Hartert, 1897)</v>
          </cell>
          <cell r="F8521" t="str">
            <v>R</v>
          </cell>
          <cell r="G8521" t="str">
            <v>LC</v>
          </cell>
          <cell r="Q8521" t="str">
            <v>Y</v>
          </cell>
          <cell r="W8521" t="str">
            <v>Thick-billed Heleia (15)</v>
          </cell>
        </row>
        <row r="8522">
          <cell r="C8522" t="str">
            <v>Spot-breasted White-eye</v>
          </cell>
          <cell r="D8522" t="str">
            <v>Heleia muelleri</v>
          </cell>
          <cell r="E8522" t="str">
            <v>Hartlaub, 1865</v>
          </cell>
          <cell r="F8522" t="str">
            <v>R</v>
          </cell>
          <cell r="G8522" t="str">
            <v>NT</v>
          </cell>
          <cell r="Q8522" t="str">
            <v>Y</v>
          </cell>
          <cell r="W8522" t="str">
            <v>Spot-breasted Heleia (15)</v>
          </cell>
        </row>
        <row r="8523">
          <cell r="C8523" t="str">
            <v>Mountain Blackeye</v>
          </cell>
          <cell r="D8523" t="str">
            <v>Chlorocharis emiliae</v>
          </cell>
          <cell r="E8523" t="str">
            <v>Sharpe, 1888</v>
          </cell>
          <cell r="F8523" t="str">
            <v>R</v>
          </cell>
          <cell r="G8523" t="str">
            <v>LC</v>
          </cell>
          <cell r="Q8523" t="str">
            <v>Y</v>
          </cell>
        </row>
        <row r="8524">
          <cell r="C8524" t="str">
            <v>Giant White-eye</v>
          </cell>
          <cell r="D8524" t="str">
            <v>Megazosterops palauensis</v>
          </cell>
          <cell r="E8524" t="str">
            <v>(Reichenow, 1915)</v>
          </cell>
          <cell r="F8524" t="str">
            <v>R</v>
          </cell>
          <cell r="G8524" t="str">
            <v>NT</v>
          </cell>
          <cell r="Q8524" t="str">
            <v>Y</v>
          </cell>
        </row>
        <row r="8525">
          <cell r="C8525" t="str">
            <v>Cinnamon Ibon</v>
          </cell>
          <cell r="D8525" t="str">
            <v>Hypocryptadius cinnamomeus</v>
          </cell>
          <cell r="E8525" t="str">
            <v>Hartert, 1903</v>
          </cell>
          <cell r="F8525" t="str">
            <v>R</v>
          </cell>
          <cell r="G8525" t="str">
            <v>LC</v>
          </cell>
          <cell r="Q8525" t="str">
            <v>Y</v>
          </cell>
        </row>
        <row r="8526">
          <cell r="C8526" t="str">
            <v>Mount Cameroon Speirops</v>
          </cell>
          <cell r="D8526" t="str">
            <v>Speirops melanocephalus</v>
          </cell>
          <cell r="E8526" t="str">
            <v>(Gray, 1862)</v>
          </cell>
          <cell r="F8526" t="str">
            <v>R</v>
          </cell>
          <cell r="G8526" t="str">
            <v>VU</v>
          </cell>
          <cell r="Q8526" t="str">
            <v>Y</v>
          </cell>
          <cell r="W8526" t="str">
            <v>Cameroon Speirops (10)</v>
          </cell>
          <cell r="X8526" t="str">
            <v>Speirops lugubris and S. melanocephalus (Sibley and Monroe 1990, 1993) are retained as species contra Dowsett and Forbes-Watson (1993) who include melanocephalus as a subpecies of S. lugubris.</v>
          </cell>
        </row>
        <row r="8527">
          <cell r="C8527" t="str">
            <v>Black-capped Speirops</v>
          </cell>
          <cell r="D8527" t="str">
            <v>Speirops lugubris</v>
          </cell>
          <cell r="E8527" t="str">
            <v>(Hartlaub, 1848)</v>
          </cell>
          <cell r="F8527" t="str">
            <v>R</v>
          </cell>
          <cell r="G8527" t="str">
            <v>LC</v>
          </cell>
          <cell r="Q8527" t="str">
            <v>Y</v>
          </cell>
          <cell r="X8527" t="str">
            <v>Speirops lugubris and S. melanocephalus (Sibley and Monroe 1990, 1993) are retained as species contra Dowsett and Forbes-Watson (1993) who include melanocephalus as a subpecies of S. lugubris.</v>
          </cell>
        </row>
        <row r="8528">
          <cell r="D8528" t="str">
            <v>Speirops lugubris</v>
          </cell>
          <cell r="E8528" t="str">
            <v>(Hartlaub, 1848)</v>
          </cell>
          <cell r="F8528" t="str">
            <v>NR</v>
          </cell>
          <cell r="G8528" t="str">
            <v>NR</v>
          </cell>
          <cell r="N8528" t="str">
            <v>Y</v>
          </cell>
          <cell r="X8528" t="str">
            <v>Speirops lugubris and S. melanocephalus (Sibley and Monroe 1990, 1993) are retained as species contra Dowsett and Forbes-Watson (1993) who include melanocephalus as a subpecies of S. lugubris.</v>
          </cell>
        </row>
        <row r="8529">
          <cell r="C8529" t="str">
            <v>Fernando Po Speirops</v>
          </cell>
          <cell r="D8529" t="str">
            <v>Speirops brunneus</v>
          </cell>
          <cell r="E8529" t="str">
            <v>Salvadori, 1903</v>
          </cell>
          <cell r="F8529" t="str">
            <v>R</v>
          </cell>
          <cell r="G8529" t="str">
            <v>VU</v>
          </cell>
          <cell r="N8529" t="str">
            <v>Y</v>
          </cell>
          <cell r="Q8529" t="str">
            <v>Y</v>
          </cell>
        </row>
        <row r="8530">
          <cell r="C8530" t="str">
            <v>Principe Speirops</v>
          </cell>
          <cell r="D8530" t="str">
            <v>Speirops leucophoeus</v>
          </cell>
          <cell r="E8530" t="str">
            <v>Hartlaub, 1857</v>
          </cell>
          <cell r="F8530" t="str">
            <v>R</v>
          </cell>
          <cell r="G8530" t="str">
            <v>NT</v>
          </cell>
          <cell r="N8530" t="str">
            <v>Y</v>
          </cell>
          <cell r="Q8530" t="str">
            <v>Y</v>
          </cell>
          <cell r="V8530" t="str">
            <v>Speirops leucophaeus (7)</v>
          </cell>
          <cell r="W8530" t="str">
            <v>Príncipe Speirops (7); Príncipe Speirops (10); Príncipe Speirops (14)</v>
          </cell>
          <cell r="X8530" t="str">
            <v>Gender agreement of species name follows David and Gosselin (2002b).</v>
          </cell>
        </row>
        <row r="8531">
          <cell r="C8531" t="str">
            <v>Asian Fairy-bluebird</v>
          </cell>
          <cell r="D8531" t="str">
            <v>Irena puella</v>
          </cell>
          <cell r="E8531" t="str">
            <v>(Latham, 1790)</v>
          </cell>
          <cell r="F8531" t="str">
            <v>R</v>
          </cell>
          <cell r="G8531" t="str">
            <v>LC</v>
          </cell>
          <cell r="Q8531" t="str">
            <v>Y</v>
          </cell>
        </row>
        <row r="8532">
          <cell r="C8532" t="str">
            <v>Philippine Fairy-bluebird</v>
          </cell>
          <cell r="D8532" t="str">
            <v>Irena cyanogastra</v>
          </cell>
          <cell r="E8532" t="str">
            <v>Vigors, 1831</v>
          </cell>
          <cell r="F8532" t="str">
            <v>R</v>
          </cell>
          <cell r="G8532" t="str">
            <v>LC</v>
          </cell>
          <cell r="Q8532" t="str">
            <v>Y</v>
          </cell>
          <cell r="V8532" t="str">
            <v>Irena cyanogaster (10)</v>
          </cell>
          <cell r="X8532" t="str">
            <v>Gender agreement of species name follows David and Gosselin (2002a).</v>
          </cell>
        </row>
        <row r="8533">
          <cell r="C8533" t="str">
            <v>Ruby-crowned Kinglet</v>
          </cell>
          <cell r="D8533" t="str">
            <v>Regulus calendula</v>
          </cell>
          <cell r="E8533" t="str">
            <v>(Linnaeus, 1766)</v>
          </cell>
          <cell r="F8533" t="str">
            <v>R</v>
          </cell>
          <cell r="G8533" t="str">
            <v>LC</v>
          </cell>
          <cell r="H8533" t="str">
            <v>Y</v>
          </cell>
          <cell r="I8533" t="str">
            <v>Y</v>
          </cell>
          <cell r="M8533" t="str">
            <v>Y</v>
          </cell>
          <cell r="Q8533" t="str">
            <v>Y</v>
          </cell>
          <cell r="R8533" t="str">
            <v>Y</v>
          </cell>
        </row>
        <row r="8534">
          <cell r="D8534" t="str">
            <v>Regulus regulus</v>
          </cell>
          <cell r="E8534" t="str">
            <v>(Linnaeus, 1758)</v>
          </cell>
          <cell r="F8534" t="str">
            <v>NR</v>
          </cell>
          <cell r="G8534" t="str">
            <v>NR</v>
          </cell>
          <cell r="Q8534" t="str">
            <v>Y</v>
          </cell>
          <cell r="X8534" t="str">
            <v>Regulus regulus and R. teneriffae (Sibley and Monroe 1990, 1998) are lumped into R. regulus in line with AERC TAC (2003).</v>
          </cell>
        </row>
        <row r="8535">
          <cell r="C8535" t="str">
            <v>Goldcrest</v>
          </cell>
          <cell r="D8535" t="str">
            <v>Regulus regulus</v>
          </cell>
          <cell r="E8535" t="str">
            <v>(Linnaeus, 1758)</v>
          </cell>
          <cell r="F8535" t="str">
            <v>R</v>
          </cell>
          <cell r="G8535" t="str">
            <v>LC</v>
          </cell>
          <cell r="H8535" t="str">
            <v>Y</v>
          </cell>
          <cell r="M8535" t="str">
            <v>Y</v>
          </cell>
          <cell r="X8535" t="str">
            <v>Regulus regulus and R. teneriffae (Sibley and Monroe 1990, 1998) are lumped into R. regulus in line with AERC TAC (2003).</v>
          </cell>
        </row>
        <row r="8536">
          <cell r="D8536" t="str">
            <v>Regulus teneriffae</v>
          </cell>
          <cell r="E8536" t="str">
            <v>Seebohm, 1883</v>
          </cell>
          <cell r="F8536" t="str">
            <v>NR</v>
          </cell>
          <cell r="G8536" t="str">
            <v>NR</v>
          </cell>
          <cell r="Q8536" t="str">
            <v>Y</v>
          </cell>
          <cell r="X8536" t="str">
            <v>Regulus regulus and R. teneriffae (Sibley and Monroe 1990, 1998) are lumped into R. regulus in line with AERC TAC (2003).</v>
          </cell>
        </row>
        <row r="8537">
          <cell r="C8537" t="str">
            <v>Flamecrest</v>
          </cell>
          <cell r="D8537" t="str">
            <v>Regulus goodfellowi</v>
          </cell>
          <cell r="E8537" t="str">
            <v>Ogilvie-Grant, 1906</v>
          </cell>
          <cell r="F8537" t="str">
            <v>R</v>
          </cell>
          <cell r="G8537" t="str">
            <v>LC</v>
          </cell>
          <cell r="Q8537" t="str">
            <v>Y</v>
          </cell>
        </row>
        <row r="8538">
          <cell r="D8538" t="str">
            <v>Regulus ignicapillus</v>
          </cell>
          <cell r="E8538" t="str">
            <v>(Temminck, 1820)</v>
          </cell>
          <cell r="F8538" t="str">
            <v>NR</v>
          </cell>
          <cell r="G8538" t="str">
            <v>NR</v>
          </cell>
          <cell r="M8538" t="str">
            <v>Y</v>
          </cell>
          <cell r="Q8538" t="str">
            <v>Y</v>
          </cell>
          <cell r="X8538" t="str">
            <v>Regulus ignicapillus (Sibley and Monroe 1990, 1993) has been split into R. ignicapilla and R. madeirensis in line with AERC TAC (2003).</v>
          </cell>
        </row>
        <row r="8539">
          <cell r="C8539" t="str">
            <v>Firecrest</v>
          </cell>
          <cell r="D8539" t="str">
            <v>Regulus ignicapilla</v>
          </cell>
          <cell r="E8539" t="str">
            <v>(Temminck, 1820)</v>
          </cell>
          <cell r="F8539" t="str">
            <v>R</v>
          </cell>
          <cell r="G8539" t="str">
            <v>LC</v>
          </cell>
          <cell r="H8539" t="str">
            <v>Y</v>
          </cell>
          <cell r="X8539" t="str">
            <v>Regulus ignicapillus (Sibley and Monroe 1990, 1993) has been split into R. ignicapilla and R. madeirensis in line with AERC TAC (2003). Gender agreement of R. ignicapilla follows David and Gosselin (2002a).</v>
          </cell>
        </row>
        <row r="8540">
          <cell r="C8540" t="str">
            <v>Madeira Kinglet</v>
          </cell>
          <cell r="D8540" t="str">
            <v>Regulus madeirensis</v>
          </cell>
          <cell r="E8540" t="str">
            <v>Harcourt, 1851</v>
          </cell>
          <cell r="F8540" t="str">
            <v>R</v>
          </cell>
          <cell r="G8540" t="str">
            <v>LC</v>
          </cell>
          <cell r="H8540" t="str">
            <v>Y</v>
          </cell>
          <cell r="W8540" t="str">
            <v>Madeiran Kinglet (1)</v>
          </cell>
          <cell r="X8540" t="str">
            <v>Regulus ignicapillus (Sibley and Monroe 1990, 1993) has been split into R. ignicapilla and R. madeirensis in line with AERC TAC (2003). Gender agreement of R. ignicapilla follows David and Gosselin (2002a).</v>
          </cell>
        </row>
        <row r="8541">
          <cell r="C8541" t="str">
            <v>Golden-crowned Kinglet</v>
          </cell>
          <cell r="D8541" t="str">
            <v>Regulus satrapa</v>
          </cell>
          <cell r="E8541" t="str">
            <v>Lichtenstein, 1823</v>
          </cell>
          <cell r="F8541" t="str">
            <v>R</v>
          </cell>
          <cell r="G8541" t="str">
            <v>LC</v>
          </cell>
          <cell r="I8541" t="str">
            <v>Y</v>
          </cell>
          <cell r="M8541" t="str">
            <v>Y</v>
          </cell>
          <cell r="Q8541" t="str">
            <v>Y</v>
          </cell>
          <cell r="R8541" t="str">
            <v>Y</v>
          </cell>
        </row>
        <row r="8542">
          <cell r="C8542" t="str">
            <v>Spotted Wren</v>
          </cell>
          <cell r="D8542" t="str">
            <v>Campylorhynchus gularis</v>
          </cell>
          <cell r="E8542" t="str">
            <v>Sclater, 1861</v>
          </cell>
          <cell r="F8542" t="str">
            <v>R</v>
          </cell>
          <cell r="G8542" t="str">
            <v>LC</v>
          </cell>
          <cell r="I8542" t="str">
            <v>Y</v>
          </cell>
          <cell r="Q8542" t="str">
            <v>Y</v>
          </cell>
          <cell r="R8542" t="str">
            <v>Y</v>
          </cell>
        </row>
        <row r="8543">
          <cell r="C8543" t="str">
            <v>Cactus Wren</v>
          </cell>
          <cell r="D8543" t="str">
            <v>Campylorhynchus brunneicapillus</v>
          </cell>
          <cell r="E8543" t="str">
            <v>(Lafresnaye, 1835)</v>
          </cell>
          <cell r="F8543" t="str">
            <v>R</v>
          </cell>
          <cell r="G8543" t="str">
            <v>LC</v>
          </cell>
          <cell r="I8543" t="str">
            <v>Y</v>
          </cell>
          <cell r="Q8543" t="str">
            <v>Y</v>
          </cell>
          <cell r="R8543" t="str">
            <v>Y</v>
          </cell>
        </row>
        <row r="8544">
          <cell r="C8544" t="str">
            <v>Boucard's Wren</v>
          </cell>
          <cell r="D8544" t="str">
            <v>Campylorhynchus jocosus</v>
          </cell>
          <cell r="E8544" t="str">
            <v>Sclater, 1859</v>
          </cell>
          <cell r="F8544" t="str">
            <v>R</v>
          </cell>
          <cell r="G8544" t="str">
            <v>LC</v>
          </cell>
          <cell r="I8544" t="str">
            <v>Y</v>
          </cell>
          <cell r="Q8544" t="str">
            <v>Y</v>
          </cell>
          <cell r="R8544" t="str">
            <v>Y</v>
          </cell>
        </row>
        <row r="8545">
          <cell r="C8545" t="str">
            <v>Yucatan Wren</v>
          </cell>
          <cell r="D8545" t="str">
            <v>Campylorhynchus yucatanicus</v>
          </cell>
          <cell r="E8545" t="str">
            <v>(Hellmayr, 1934)</v>
          </cell>
          <cell r="F8545" t="str">
            <v>R</v>
          </cell>
          <cell r="G8545" t="str">
            <v>NT</v>
          </cell>
          <cell r="I8545" t="str">
            <v>Y</v>
          </cell>
          <cell r="Q8545" t="str">
            <v>Y</v>
          </cell>
          <cell r="R8545" t="str">
            <v>Y</v>
          </cell>
        </row>
        <row r="8546">
          <cell r="C8546" t="str">
            <v>Giant Wren</v>
          </cell>
          <cell r="D8546" t="str">
            <v>Campylorhynchus chiapensis</v>
          </cell>
          <cell r="E8546" t="str">
            <v>Salvin &amp; Godman, 1891</v>
          </cell>
          <cell r="F8546" t="str">
            <v>R</v>
          </cell>
          <cell r="G8546" t="str">
            <v>LC</v>
          </cell>
          <cell r="I8546" t="str">
            <v>Y</v>
          </cell>
          <cell r="Q8546" t="str">
            <v>Y</v>
          </cell>
          <cell r="R8546" t="str">
            <v>Y</v>
          </cell>
        </row>
        <row r="8547">
          <cell r="C8547" t="str">
            <v>Bicoloured Wren</v>
          </cell>
          <cell r="D8547" t="str">
            <v>Campylorhynchus griseus</v>
          </cell>
          <cell r="E8547" t="str">
            <v>(Swainson, 1837)</v>
          </cell>
          <cell r="F8547" t="str">
            <v>R</v>
          </cell>
          <cell r="G8547" t="str">
            <v>LC</v>
          </cell>
          <cell r="P8547" t="str">
            <v>Y</v>
          </cell>
          <cell r="Q8547" t="str">
            <v>Y</v>
          </cell>
          <cell r="R8547" t="str">
            <v>Y</v>
          </cell>
          <cell r="W8547" t="str">
            <v>Bicolored Wren (9); Bicolored Wren (10); Bicolored Wren (11); Bicolored Wren (15)</v>
          </cell>
        </row>
        <row r="8548">
          <cell r="C8548" t="str">
            <v>Rufous-naped Wren</v>
          </cell>
          <cell r="D8548" t="str">
            <v>Campylorhynchus rufinucha</v>
          </cell>
          <cell r="E8548" t="str">
            <v>(Lesson, 1838)</v>
          </cell>
          <cell r="F8548" t="str">
            <v>R</v>
          </cell>
          <cell r="G8548" t="str">
            <v>LC</v>
          </cell>
          <cell r="I8548" t="str">
            <v>Y</v>
          </cell>
          <cell r="Q8548" t="str">
            <v>Y</v>
          </cell>
          <cell r="R8548" t="str">
            <v>Y</v>
          </cell>
        </row>
        <row r="8549">
          <cell r="C8549" t="str">
            <v>Thrush-like Wren</v>
          </cell>
          <cell r="D8549" t="str">
            <v>Campylorhynchus turdinus</v>
          </cell>
          <cell r="E8549" t="str">
            <v>(Wied, 1821)</v>
          </cell>
          <cell r="F8549" t="str">
            <v>R</v>
          </cell>
          <cell r="G8549" t="str">
            <v>LC</v>
          </cell>
          <cell r="P8549" t="str">
            <v>Y</v>
          </cell>
          <cell r="Q8549" t="str">
            <v>Y</v>
          </cell>
          <cell r="R8549" t="str">
            <v>Y</v>
          </cell>
        </row>
        <row r="8550">
          <cell r="C8550" t="str">
            <v>Grey-barred Wren</v>
          </cell>
          <cell r="D8550" t="str">
            <v>Campylorhynchus megalopterus</v>
          </cell>
          <cell r="E8550" t="str">
            <v>Lafresnaye, 1845</v>
          </cell>
          <cell r="F8550" t="str">
            <v>R</v>
          </cell>
          <cell r="G8550" t="str">
            <v>LC</v>
          </cell>
          <cell r="I8550" t="str">
            <v>Y</v>
          </cell>
          <cell r="Q8550" t="str">
            <v>Y</v>
          </cell>
          <cell r="R8550" t="str">
            <v>Y</v>
          </cell>
          <cell r="W8550" t="str">
            <v>Gray-barred Wren (2)</v>
          </cell>
        </row>
        <row r="8551">
          <cell r="C8551" t="str">
            <v>Band-backed Wren</v>
          </cell>
          <cell r="D8551" t="str">
            <v>Campylorhynchus zonatus</v>
          </cell>
          <cell r="E8551" t="str">
            <v>(Lesson, 1832)</v>
          </cell>
          <cell r="F8551" t="str">
            <v>R</v>
          </cell>
          <cell r="G8551" t="str">
            <v>LC</v>
          </cell>
          <cell r="I8551" t="str">
            <v>Y</v>
          </cell>
          <cell r="P8551" t="str">
            <v>Y</v>
          </cell>
          <cell r="Q8551" t="str">
            <v>Y</v>
          </cell>
          <cell r="R8551" t="str">
            <v>Y</v>
          </cell>
        </row>
        <row r="8552">
          <cell r="C8552" t="str">
            <v>White-headed Wren</v>
          </cell>
          <cell r="D8552" t="str">
            <v>Campylorhynchus albobrunneus</v>
          </cell>
          <cell r="E8552" t="str">
            <v>(Lawrence, 1862)</v>
          </cell>
          <cell r="F8552" t="str">
            <v>R</v>
          </cell>
          <cell r="G8552" t="str">
            <v>LC</v>
          </cell>
          <cell r="I8552" t="str">
            <v>Y</v>
          </cell>
          <cell r="P8552" t="str">
            <v>Y</v>
          </cell>
          <cell r="Q8552" t="str">
            <v>Y</v>
          </cell>
          <cell r="R8552" t="str">
            <v>Y</v>
          </cell>
        </row>
        <row r="8553">
          <cell r="C8553" t="str">
            <v>Stripe-backed Wren</v>
          </cell>
          <cell r="D8553" t="str">
            <v>Campylorhynchus nuchalis</v>
          </cell>
          <cell r="E8553" t="str">
            <v>Cabanis, 1847</v>
          </cell>
          <cell r="F8553" t="str">
            <v>R</v>
          </cell>
          <cell r="G8553" t="str">
            <v>LC</v>
          </cell>
          <cell r="P8553" t="str">
            <v>Y</v>
          </cell>
          <cell r="Q8553" t="str">
            <v>Y</v>
          </cell>
          <cell r="R8553" t="str">
            <v>Y</v>
          </cell>
        </row>
        <row r="8554">
          <cell r="C8554" t="str">
            <v>Fasciated Wren</v>
          </cell>
          <cell r="D8554" t="str">
            <v>Campylorhynchus fasciatus</v>
          </cell>
          <cell r="E8554" t="str">
            <v>(Swainson, 1837)</v>
          </cell>
          <cell r="F8554" t="str">
            <v>R</v>
          </cell>
          <cell r="G8554" t="str">
            <v>LC</v>
          </cell>
          <cell r="P8554" t="str">
            <v>Y</v>
          </cell>
          <cell r="Q8554" t="str">
            <v>Y</v>
          </cell>
          <cell r="R8554" t="str">
            <v>Y</v>
          </cell>
        </row>
        <row r="8555">
          <cell r="C8555" t="str">
            <v>Grey-mantled Wren</v>
          </cell>
          <cell r="D8555" t="str">
            <v>Odontorchilus branickii</v>
          </cell>
          <cell r="E8555" t="str">
            <v>(Taczanowski &amp; Berlepsch, 1885)</v>
          </cell>
          <cell r="F8555" t="str">
            <v>R</v>
          </cell>
          <cell r="G8555" t="str">
            <v>LC</v>
          </cell>
          <cell r="P8555" t="str">
            <v>Y</v>
          </cell>
          <cell r="Q8555" t="str">
            <v>Y</v>
          </cell>
          <cell r="R8555" t="str">
            <v>Y</v>
          </cell>
          <cell r="W8555" t="str">
            <v>Gray-mantled Wren (9)</v>
          </cell>
        </row>
        <row r="8556">
          <cell r="C8556" t="str">
            <v>Tooth-billed Wren</v>
          </cell>
          <cell r="D8556" t="str">
            <v>Odontorchilus cinereus</v>
          </cell>
          <cell r="E8556" t="str">
            <v>(Pelzeln, 1868)</v>
          </cell>
          <cell r="F8556" t="str">
            <v>R</v>
          </cell>
          <cell r="G8556" t="str">
            <v>LC</v>
          </cell>
          <cell r="P8556" t="str">
            <v>Y</v>
          </cell>
          <cell r="Q8556" t="str">
            <v>Y</v>
          </cell>
          <cell r="R8556" t="str">
            <v>Y</v>
          </cell>
        </row>
        <row r="8557">
          <cell r="C8557" t="str">
            <v>Rock Wren</v>
          </cell>
          <cell r="D8557" t="str">
            <v>Salpinctes obsoletus</v>
          </cell>
          <cell r="E8557" t="str">
            <v>(Say, 1823)</v>
          </cell>
          <cell r="F8557" t="str">
            <v>R</v>
          </cell>
          <cell r="G8557" t="str">
            <v>LC</v>
          </cell>
          <cell r="I8557" t="str">
            <v>Y</v>
          </cell>
          <cell r="Q8557" t="str">
            <v>Y</v>
          </cell>
          <cell r="R8557" t="str">
            <v>Y</v>
          </cell>
        </row>
        <row r="8558">
          <cell r="C8558" t="str">
            <v>Canyon Wren</v>
          </cell>
          <cell r="D8558" t="str">
            <v>Catherpes mexicanus</v>
          </cell>
          <cell r="E8558" t="str">
            <v>(Swainson, 1829)</v>
          </cell>
          <cell r="F8558" t="str">
            <v>R</v>
          </cell>
          <cell r="G8558" t="str">
            <v>LC</v>
          </cell>
          <cell r="I8558" t="str">
            <v>Y</v>
          </cell>
          <cell r="Q8558" t="str">
            <v>Y</v>
          </cell>
          <cell r="R8558" t="str">
            <v>Y</v>
          </cell>
          <cell r="V8558" t="str">
            <v>Salpinctes mexicanus (11)</v>
          </cell>
        </row>
        <row r="8559">
          <cell r="D8559" t="str">
            <v>Hylorchilus sumichrasti</v>
          </cell>
          <cell r="E8559" t="str">
            <v>(Lawrence, 1871)</v>
          </cell>
          <cell r="F8559" t="str">
            <v>NR</v>
          </cell>
          <cell r="G8559" t="str">
            <v>NR</v>
          </cell>
          <cell r="Q8559" t="str">
            <v>Y</v>
          </cell>
          <cell r="R8559" t="str">
            <v>Y</v>
          </cell>
          <cell r="X8559" t="str">
            <v>Hylorchilus sumichrasti (Sibley and Monroe 1990, 1993) has been split into H. sumichrasti and H. navai following AOU (1998).</v>
          </cell>
        </row>
        <row r="8560">
          <cell r="C8560" t="str">
            <v>Sumichrast's Wren</v>
          </cell>
          <cell r="D8560" t="str">
            <v>Hylorchilus sumichrasti</v>
          </cell>
          <cell r="E8560" t="str">
            <v>(Lawrence, 1871)</v>
          </cell>
          <cell r="F8560" t="str">
            <v>R</v>
          </cell>
          <cell r="G8560" t="str">
            <v>NT</v>
          </cell>
          <cell r="I8560" t="str">
            <v>Y</v>
          </cell>
          <cell r="X8560" t="str">
            <v>Hylorchilus sumichrasti (Sibley and Monroe 1990, 1993) has been split into H. sumichrasti and H. navai following AOU (1998).</v>
          </cell>
        </row>
        <row r="8561">
          <cell r="C8561" t="str">
            <v>Nava's Wren</v>
          </cell>
          <cell r="D8561" t="str">
            <v>Hylorchilus navai</v>
          </cell>
          <cell r="E8561" t="str">
            <v>Crossin &amp; Ely, 1973</v>
          </cell>
          <cell r="F8561" t="str">
            <v>R</v>
          </cell>
          <cell r="G8561" t="str">
            <v>VU</v>
          </cell>
          <cell r="I8561" t="str">
            <v>Y</v>
          </cell>
          <cell r="X8561" t="str">
            <v>Hylorchilus sumichrasti (Sibley and Monroe 1990, 1993) has been split into H. sumichrasti and H. navai following AOU (1998).</v>
          </cell>
        </row>
        <row r="8562">
          <cell r="C8562" t="str">
            <v>Rufous Wren</v>
          </cell>
          <cell r="D8562" t="str">
            <v>Cinnycerthia unirufa</v>
          </cell>
          <cell r="E8562" t="str">
            <v>(Lafresnaye, 1840)</v>
          </cell>
          <cell r="F8562" t="str">
            <v>R</v>
          </cell>
          <cell r="G8562" t="str">
            <v>LC</v>
          </cell>
          <cell r="P8562" t="str">
            <v>Y</v>
          </cell>
          <cell r="Q8562" t="str">
            <v>Y</v>
          </cell>
          <cell r="R8562" t="str">
            <v>Y</v>
          </cell>
        </row>
        <row r="8563">
          <cell r="D8563" t="str">
            <v>Cinnycerthia peruana</v>
          </cell>
          <cell r="E8563" t="str">
            <v>(Cabanis, 1873)</v>
          </cell>
          <cell r="F8563" t="str">
            <v>NR</v>
          </cell>
          <cell r="G8563" t="str">
            <v>NR</v>
          </cell>
          <cell r="Q8563" t="str">
            <v>Y</v>
          </cell>
          <cell r="R8563" t="str">
            <v>Y</v>
          </cell>
          <cell r="X8563" t="str">
            <v>Cinnycerthia peruana (Sibley and Monroe 1990, 1993) has been split into C. peruana, C. olivascens and C. fulva following SACC (2005).</v>
          </cell>
        </row>
        <row r="8564">
          <cell r="C8564" t="str">
            <v>Peruvian Wren</v>
          </cell>
          <cell r="D8564" t="str">
            <v>Cinnycerthia peruana</v>
          </cell>
          <cell r="E8564" t="str">
            <v>(Cabanis, 1873)</v>
          </cell>
          <cell r="F8564" t="str">
            <v>R</v>
          </cell>
          <cell r="G8564" t="str">
            <v>LC</v>
          </cell>
          <cell r="P8564" t="str">
            <v>Y</v>
          </cell>
          <cell r="X8564" t="str">
            <v>Cinnycerthia peruana (Sibley and Monroe 1990, 1993) has been split into C. peruana, C. olivascens and C. fulva following SACC (2005).</v>
          </cell>
        </row>
        <row r="8565">
          <cell r="C8565" t="str">
            <v>Sharpe's Wren</v>
          </cell>
          <cell r="D8565" t="str">
            <v>Cinnycerthia olivascens</v>
          </cell>
          <cell r="E8565" t="str">
            <v>Sharpe, 1881</v>
          </cell>
          <cell r="F8565" t="str">
            <v>R</v>
          </cell>
          <cell r="G8565" t="str">
            <v>LC</v>
          </cell>
          <cell r="P8565" t="str">
            <v>Y</v>
          </cell>
          <cell r="W8565" t="str">
            <v>Sepia-brown Wren (15)</v>
          </cell>
          <cell r="X8565" t="str">
            <v>Cinnycerthia peruana (Sibley and Monroe 1990, 1993) has been split into C. peruana, C. olivascens and C. fulva following SACC (2005).</v>
          </cell>
        </row>
        <row r="8566">
          <cell r="C8566" t="str">
            <v>Fulvous Wren</v>
          </cell>
          <cell r="D8566" t="str">
            <v>Cinnycerthia fulva</v>
          </cell>
          <cell r="E8566" t="str">
            <v>(P.L. Sclater, 1874)</v>
          </cell>
          <cell r="F8566" t="str">
            <v>R</v>
          </cell>
          <cell r="G8566" t="str">
            <v>LC</v>
          </cell>
          <cell r="P8566" t="str">
            <v>Y</v>
          </cell>
          <cell r="X8566" t="str">
            <v>Cinnycerthia peruana (Sibley and Monroe 1990, 1993) has been split into C. peruana, C. olivascens and C. fulva following SACC (2005).</v>
          </cell>
        </row>
        <row r="8567">
          <cell r="C8567" t="str">
            <v>Sedge Wren</v>
          </cell>
          <cell r="D8567" t="str">
            <v>Cistothorus platensis</v>
          </cell>
          <cell r="E8567" t="str">
            <v>(Latham, 1790)</v>
          </cell>
          <cell r="F8567" t="str">
            <v>R</v>
          </cell>
          <cell r="G8567" t="str">
            <v>LC</v>
          </cell>
          <cell r="I8567" t="str">
            <v>Y</v>
          </cell>
          <cell r="P8567" t="str">
            <v>Y</v>
          </cell>
          <cell r="Q8567" t="str">
            <v>Y</v>
          </cell>
          <cell r="R8567" t="str">
            <v>Y</v>
          </cell>
          <cell r="W8567" t="str">
            <v>Grass Wren (11)</v>
          </cell>
          <cell r="X8567" t="str">
            <v>Cistothorus platensis (Sibley and Monroe 1990, 1993) was provisionally split into C. platensis and C. stellaris by Stotz et al. (1996) but this treatment has not been adopted, following SACC (2005).</v>
          </cell>
        </row>
        <row r="8568">
          <cell r="D8568" t="str">
            <v>Cistothorus stellaris</v>
          </cell>
          <cell r="E8568" t="str">
            <v>(J,P. Naumann, 1823)</v>
          </cell>
          <cell r="F8568" t="str">
            <v>NR</v>
          </cell>
          <cell r="G8568" t="str">
            <v>NR</v>
          </cell>
          <cell r="R8568" t="str">
            <v>Y</v>
          </cell>
          <cell r="X8568" t="str">
            <v>Cistothorus platensis (Sibley and Monroe 1990, 1993) was provisionally split into C. platensis and C. stellaris by Stotz et al. (1996) but this treatment has not been adopted, following SACC (2005).</v>
          </cell>
        </row>
        <row r="8569">
          <cell r="C8569" t="str">
            <v>Apolinar's Wren</v>
          </cell>
          <cell r="D8569" t="str">
            <v>Cistothorus apolinari</v>
          </cell>
          <cell r="E8569" t="str">
            <v>Chapman, 1914</v>
          </cell>
          <cell r="F8569" t="str">
            <v>R</v>
          </cell>
          <cell r="G8569" t="str">
            <v>EN</v>
          </cell>
          <cell r="P8569" t="str">
            <v>Y</v>
          </cell>
          <cell r="Q8569" t="str">
            <v>Y</v>
          </cell>
          <cell r="R8569" t="str">
            <v>Y</v>
          </cell>
        </row>
        <row r="8570">
          <cell r="C8570" t="str">
            <v>Merida Wren</v>
          </cell>
          <cell r="D8570" t="str">
            <v>Cistothorus meridae</v>
          </cell>
          <cell r="E8570" t="str">
            <v>Hellmayr, 1907</v>
          </cell>
          <cell r="F8570" t="str">
            <v>R</v>
          </cell>
          <cell r="G8570" t="str">
            <v>LC</v>
          </cell>
          <cell r="P8570" t="str">
            <v>Y</v>
          </cell>
          <cell r="Q8570" t="str">
            <v>Y</v>
          </cell>
          <cell r="R8570" t="str">
            <v>Y</v>
          </cell>
          <cell r="W8570" t="str">
            <v>Mérida Wren (10); Mérida Wren (11); Mérida Wren (14)</v>
          </cell>
        </row>
        <row r="8571">
          <cell r="C8571" t="str">
            <v>Marsh Wren</v>
          </cell>
          <cell r="D8571" t="str">
            <v>Cistothorus palustris</v>
          </cell>
          <cell r="E8571" t="str">
            <v>(Wilson, 1807)</v>
          </cell>
          <cell r="F8571" t="str">
            <v>R</v>
          </cell>
          <cell r="G8571" t="str">
            <v>LC</v>
          </cell>
          <cell r="I8571" t="str">
            <v>Y</v>
          </cell>
          <cell r="Q8571" t="str">
            <v>Y</v>
          </cell>
          <cell r="R8571" t="str">
            <v>Y</v>
          </cell>
        </row>
        <row r="8572">
          <cell r="C8572" t="str">
            <v>Bewick's Wren</v>
          </cell>
          <cell r="D8572" t="str">
            <v>Thryomanes bewickii</v>
          </cell>
          <cell r="E8572" t="str">
            <v>(Audubon, 1827)</v>
          </cell>
          <cell r="F8572" t="str">
            <v>R</v>
          </cell>
          <cell r="G8572" t="str">
            <v>LC</v>
          </cell>
          <cell r="I8572" t="str">
            <v>Y</v>
          </cell>
          <cell r="Q8572" t="str">
            <v>Y</v>
          </cell>
          <cell r="R8572" t="str">
            <v>Y</v>
          </cell>
        </row>
        <row r="8573">
          <cell r="C8573" t="str">
            <v>Zapata Wren</v>
          </cell>
          <cell r="D8573" t="str">
            <v>Ferminia cerverai</v>
          </cell>
          <cell r="E8573" t="str">
            <v>Barbour, 1926</v>
          </cell>
          <cell r="F8573" t="str">
            <v>R</v>
          </cell>
          <cell r="G8573" t="str">
            <v>EN</v>
          </cell>
          <cell r="I8573" t="str">
            <v>Y</v>
          </cell>
          <cell r="Q8573" t="str">
            <v>Y</v>
          </cell>
          <cell r="R8573" t="str">
            <v>Y</v>
          </cell>
        </row>
        <row r="8574">
          <cell r="C8574" t="str">
            <v>Black-throated Wren</v>
          </cell>
          <cell r="D8574" t="str">
            <v>Thryothorus atrogularis</v>
          </cell>
          <cell r="E8574" t="str">
            <v>Salvin, 1864</v>
          </cell>
          <cell r="F8574" t="str">
            <v>R</v>
          </cell>
          <cell r="G8574" t="str">
            <v>LC</v>
          </cell>
          <cell r="I8574" t="str">
            <v>Y</v>
          </cell>
          <cell r="Q8574" t="str">
            <v>Y</v>
          </cell>
          <cell r="R8574" t="str">
            <v>Y</v>
          </cell>
        </row>
        <row r="8575">
          <cell r="C8575" t="str">
            <v>Sooty-headed Wren</v>
          </cell>
          <cell r="D8575" t="str">
            <v>Thryothorus spadix</v>
          </cell>
          <cell r="E8575" t="str">
            <v>(Bangs, 1910)</v>
          </cell>
          <cell r="F8575" t="str">
            <v>R</v>
          </cell>
          <cell r="G8575" t="str">
            <v>LC</v>
          </cell>
          <cell r="I8575" t="str">
            <v>Y</v>
          </cell>
          <cell r="P8575" t="str">
            <v>Y</v>
          </cell>
          <cell r="Q8575" t="str">
            <v>Y</v>
          </cell>
          <cell r="R8575" t="str">
            <v>Y</v>
          </cell>
        </row>
        <row r="8576">
          <cell r="C8576" t="str">
            <v>Black-bellied Wren</v>
          </cell>
          <cell r="D8576" t="str">
            <v>Thryothorus fasciatoventris</v>
          </cell>
          <cell r="E8576" t="str">
            <v>Lafresnaye, 1845</v>
          </cell>
          <cell r="F8576" t="str">
            <v>R</v>
          </cell>
          <cell r="G8576" t="str">
            <v>LC</v>
          </cell>
          <cell r="I8576" t="str">
            <v>Y</v>
          </cell>
          <cell r="P8576" t="str">
            <v>Y</v>
          </cell>
          <cell r="Q8576" t="str">
            <v>Y</v>
          </cell>
          <cell r="R8576" t="str">
            <v>Y</v>
          </cell>
        </row>
        <row r="8577">
          <cell r="C8577" t="str">
            <v>Plain-tailed Wren</v>
          </cell>
          <cell r="D8577" t="str">
            <v>Thryothorus euophrys</v>
          </cell>
          <cell r="E8577" t="str">
            <v>Sclater, 1860</v>
          </cell>
          <cell r="F8577" t="str">
            <v>R</v>
          </cell>
          <cell r="G8577" t="str">
            <v>LC</v>
          </cell>
          <cell r="P8577" t="str">
            <v>Y</v>
          </cell>
          <cell r="Q8577" t="str">
            <v>Y</v>
          </cell>
          <cell r="R8577" t="str">
            <v>Y</v>
          </cell>
        </row>
        <row r="8578">
          <cell r="C8578" t="str">
            <v>Inca Wren</v>
          </cell>
          <cell r="D8578" t="str">
            <v>Thryothorus eisenmanni</v>
          </cell>
          <cell r="E8578" t="str">
            <v>Parker &amp; O'Neill, 1985</v>
          </cell>
          <cell r="F8578" t="str">
            <v>R</v>
          </cell>
          <cell r="G8578" t="str">
            <v>LC</v>
          </cell>
          <cell r="P8578" t="str">
            <v>Y</v>
          </cell>
          <cell r="Q8578" t="str">
            <v>Y</v>
          </cell>
          <cell r="R8578" t="str">
            <v>Y</v>
          </cell>
        </row>
        <row r="8579">
          <cell r="C8579" t="str">
            <v>Whiskered Wren</v>
          </cell>
          <cell r="D8579" t="str">
            <v>Thryothorus mystacalis</v>
          </cell>
          <cell r="E8579" t="str">
            <v>Sclater, 1860</v>
          </cell>
          <cell r="F8579" t="str">
            <v>R</v>
          </cell>
          <cell r="G8579" t="str">
            <v>LC</v>
          </cell>
          <cell r="P8579" t="str">
            <v>Y</v>
          </cell>
          <cell r="Q8579" t="str">
            <v>Y</v>
          </cell>
          <cell r="R8579" t="str">
            <v>Y</v>
          </cell>
        </row>
        <row r="8580">
          <cell r="C8580" t="str">
            <v>Moustached Wren</v>
          </cell>
          <cell r="D8580" t="str">
            <v>Thryothorus genibarbis</v>
          </cell>
          <cell r="E8580" t="str">
            <v>Swainson, 1837</v>
          </cell>
          <cell r="F8580" t="str">
            <v>R</v>
          </cell>
          <cell r="G8580" t="str">
            <v>LC</v>
          </cell>
          <cell r="P8580" t="str">
            <v>Y</v>
          </cell>
          <cell r="Q8580" t="str">
            <v>Y</v>
          </cell>
          <cell r="R8580" t="str">
            <v>Y</v>
          </cell>
        </row>
        <row r="8581">
          <cell r="C8581" t="str">
            <v>Coraya Wren</v>
          </cell>
          <cell r="D8581" t="str">
            <v>Thryothorus coraya</v>
          </cell>
          <cell r="E8581" t="str">
            <v>(Gmelin, 1789)</v>
          </cell>
          <cell r="F8581" t="str">
            <v>R</v>
          </cell>
          <cell r="G8581" t="str">
            <v>LC</v>
          </cell>
          <cell r="P8581" t="str">
            <v>Y</v>
          </cell>
          <cell r="Q8581" t="str">
            <v>Y</v>
          </cell>
          <cell r="R8581" t="str">
            <v>Y</v>
          </cell>
        </row>
        <row r="8582">
          <cell r="C8582" t="str">
            <v>Happy Wren</v>
          </cell>
          <cell r="D8582" t="str">
            <v>Thryothorus felix</v>
          </cell>
          <cell r="E8582" t="str">
            <v>Sclater, 1859</v>
          </cell>
          <cell r="F8582" t="str">
            <v>R</v>
          </cell>
          <cell r="G8582" t="str">
            <v>LC</v>
          </cell>
          <cell r="I8582" t="str">
            <v>Y</v>
          </cell>
          <cell r="Q8582" t="str">
            <v>Y</v>
          </cell>
          <cell r="R8582" t="str">
            <v>Y</v>
          </cell>
        </row>
        <row r="8583">
          <cell r="C8583" t="str">
            <v>Spot-breasted Wren</v>
          </cell>
          <cell r="D8583" t="str">
            <v>Thryothorus maculipectus</v>
          </cell>
          <cell r="E8583" t="str">
            <v>Lafresnaye, 1845</v>
          </cell>
          <cell r="F8583" t="str">
            <v>R</v>
          </cell>
          <cell r="G8583" t="str">
            <v>LC</v>
          </cell>
          <cell r="I8583" t="str">
            <v>Y</v>
          </cell>
          <cell r="Q8583" t="str">
            <v>Y</v>
          </cell>
          <cell r="R8583" t="str">
            <v>Y</v>
          </cell>
          <cell r="X8583" t="str">
            <v>Thryothorus maculipectus (Sibley and Monroe 1990, 1993) was provisionally split into T. maculipectus, T. colombianus, T. paucimaculatus and T. sclateri by Stotz et al. (1996). T. sclateri has been recognised as a distinct species following SACC (2005), but colombianus and paucimaculatus have been lumped with T. maculipectus following SACC (2005).</v>
          </cell>
        </row>
        <row r="8584">
          <cell r="D8584" t="str">
            <v>Thryothorus colombianus</v>
          </cell>
          <cell r="E8584" t="str">
            <v xml:space="preserve"> Chapman, 1924</v>
          </cell>
          <cell r="F8584" t="str">
            <v>NR</v>
          </cell>
          <cell r="G8584" t="str">
            <v>NR</v>
          </cell>
          <cell r="R8584" t="str">
            <v>Y</v>
          </cell>
          <cell r="X8584" t="str">
            <v xml:space="preserve">Thryothorus maculipectus (Sibley and Monroe 1990, 1993) was provisionally split into T. maculipectus, T. colombianus, T. paucimaculatus and T. sclateri by Stotz et al. (1996). T. sclateri has been recognised as a distinct species following SACC (2005), but colombianus and paucimaculatus have been lumped with T. maculipectus following SACC (2005). </v>
          </cell>
        </row>
        <row r="8585">
          <cell r="D8585" t="str">
            <v>Thryothorus paucimaculatus</v>
          </cell>
          <cell r="E8585" t="str">
            <v>Sharpe, 1881</v>
          </cell>
          <cell r="F8585" t="str">
            <v>NR</v>
          </cell>
          <cell r="G8585" t="str">
            <v>NR</v>
          </cell>
          <cell r="R8585" t="str">
            <v>Y</v>
          </cell>
          <cell r="X8585" t="str">
            <v xml:space="preserve">Thryothorus maculipectus (Sibley and Monroe 1990, 1993) was provisionally split into T. maculipectus, T. colombianus, T. paucimaculatus and T. sclateri by Stotz et al. (1996). T. sclateri has been recognised as a distinct species following SACC (2005), but colombianus and paucimaculatus have been lumped with T. maculipectus following SACC (2005). </v>
          </cell>
        </row>
        <row r="8586">
          <cell r="C8586" t="str">
            <v>Rufous-breasted Wren</v>
          </cell>
          <cell r="D8586" t="str">
            <v>Thryothorus rutilus</v>
          </cell>
          <cell r="E8586" t="str">
            <v>Vieillot, 1819</v>
          </cell>
          <cell r="F8586" t="str">
            <v>R</v>
          </cell>
          <cell r="G8586" t="str">
            <v>LC</v>
          </cell>
          <cell r="I8586" t="str">
            <v>Y</v>
          </cell>
          <cell r="P8586" t="str">
            <v>Y</v>
          </cell>
          <cell r="Q8586" t="str">
            <v>Y</v>
          </cell>
          <cell r="R8586" t="str">
            <v>Y</v>
          </cell>
        </row>
        <row r="8587">
          <cell r="C8587" t="str">
            <v>Speckle-breasted Wren</v>
          </cell>
          <cell r="D8587" t="str">
            <v>Thryothorus sclateri</v>
          </cell>
          <cell r="E8587" t="str">
            <v>Taczanowski, 1879</v>
          </cell>
          <cell r="F8587" t="str">
            <v>R</v>
          </cell>
          <cell r="G8587" t="str">
            <v>LC</v>
          </cell>
          <cell r="P8587" t="str">
            <v>Y</v>
          </cell>
          <cell r="Q8587" t="str">
            <v>Y</v>
          </cell>
          <cell r="R8587" t="str">
            <v>Y</v>
          </cell>
          <cell r="X8587" t="str">
            <v>Thryothorus maculipectus (Sibley and Monroe 1990, 1993) was provisionally split into T. maculipectus, T. colombianus, T. paucimaculatus and T. sclateri by Stotz et al. (1996). T. sclateri has been recognised as a distinct species following SACC (2005), but colombianus and paucimaculatus have been lumped with T. maculipectus following SACC (2005).</v>
          </cell>
        </row>
        <row r="8588">
          <cell r="C8588" t="str">
            <v>Riverside Wren</v>
          </cell>
          <cell r="D8588" t="str">
            <v>Thryothorus semibadius</v>
          </cell>
          <cell r="E8588" t="str">
            <v>Salvin, 1870</v>
          </cell>
          <cell r="F8588" t="str">
            <v>R</v>
          </cell>
          <cell r="G8588" t="str">
            <v>LC</v>
          </cell>
          <cell r="I8588" t="str">
            <v>Y</v>
          </cell>
          <cell r="Q8588" t="str">
            <v>Y</v>
          </cell>
          <cell r="R8588" t="str">
            <v>Y</v>
          </cell>
        </row>
        <row r="8589">
          <cell r="C8589" t="str">
            <v>Bay Wren</v>
          </cell>
          <cell r="D8589" t="str">
            <v>Thryothorus nigricapillus</v>
          </cell>
          <cell r="E8589" t="str">
            <v>Sclater, 1860</v>
          </cell>
          <cell r="F8589" t="str">
            <v>R</v>
          </cell>
          <cell r="G8589" t="str">
            <v>LC</v>
          </cell>
          <cell r="I8589" t="str">
            <v>Y</v>
          </cell>
          <cell r="P8589" t="str">
            <v>Y</v>
          </cell>
          <cell r="Q8589" t="str">
            <v>Y</v>
          </cell>
          <cell r="R8589" t="str">
            <v>Y</v>
          </cell>
        </row>
        <row r="8590">
          <cell r="C8590" t="str">
            <v>Stripe-breasted Wren</v>
          </cell>
          <cell r="D8590" t="str">
            <v>Thryothorus thoracicus</v>
          </cell>
          <cell r="E8590" t="str">
            <v>Salvin, 1864</v>
          </cell>
          <cell r="F8590" t="str">
            <v>R</v>
          </cell>
          <cell r="G8590" t="str">
            <v>LC</v>
          </cell>
          <cell r="I8590" t="str">
            <v>Y</v>
          </cell>
          <cell r="Q8590" t="str">
            <v>Y</v>
          </cell>
          <cell r="R8590" t="str">
            <v>Y</v>
          </cell>
        </row>
        <row r="8591">
          <cell r="C8591" t="str">
            <v>Stripe-throated Wren</v>
          </cell>
          <cell r="D8591" t="str">
            <v>Thryothorus leucopogon</v>
          </cell>
          <cell r="E8591" t="str">
            <v>(Salvadori &amp; Festa, 1899)</v>
          </cell>
          <cell r="F8591" t="str">
            <v>R</v>
          </cell>
          <cell r="G8591" t="str">
            <v>LC</v>
          </cell>
          <cell r="I8591" t="str">
            <v>Y</v>
          </cell>
          <cell r="P8591" t="str">
            <v>Y</v>
          </cell>
          <cell r="Q8591" t="str">
            <v>Y</v>
          </cell>
          <cell r="R8591" t="str">
            <v>Y</v>
          </cell>
        </row>
        <row r="8592">
          <cell r="C8592" t="str">
            <v>Banded Wren</v>
          </cell>
          <cell r="D8592" t="str">
            <v>Thryothorus pleurostictus</v>
          </cell>
          <cell r="E8592" t="str">
            <v>Sclater, 1860</v>
          </cell>
          <cell r="F8592" t="str">
            <v>R</v>
          </cell>
          <cell r="G8592" t="str">
            <v>LC</v>
          </cell>
          <cell r="I8592" t="str">
            <v>Y</v>
          </cell>
          <cell r="Q8592" t="str">
            <v>Y</v>
          </cell>
          <cell r="R8592" t="str">
            <v>Y</v>
          </cell>
        </row>
        <row r="8593">
          <cell r="C8593" t="str">
            <v>Carolina Wren</v>
          </cell>
          <cell r="D8593" t="str">
            <v>Thryothorus ludovicianus</v>
          </cell>
          <cell r="E8593" t="str">
            <v>(Latham, 1790)</v>
          </cell>
          <cell r="F8593" t="str">
            <v>R</v>
          </cell>
          <cell r="G8593" t="str">
            <v>LC</v>
          </cell>
          <cell r="I8593" t="str">
            <v>Y</v>
          </cell>
          <cell r="Q8593" t="str">
            <v>Y</v>
          </cell>
          <cell r="R8593" t="str">
            <v>Y</v>
          </cell>
          <cell r="X8593" t="str">
            <v>Thryothorus ludovicianus (Sibley and Moroe 1990, 1993) was provisionally split into T. ludovicianus and T. albinucha by Stotz et al. (1996) but this treatment has not been adopted, following SACC (2005).</v>
          </cell>
        </row>
        <row r="8594">
          <cell r="D8594" t="str">
            <v>Thryothorus albinucha</v>
          </cell>
          <cell r="E8594" t="str">
            <v>Cabot, 1847</v>
          </cell>
          <cell r="F8594" t="str">
            <v>NR</v>
          </cell>
          <cell r="G8594" t="str">
            <v>NR</v>
          </cell>
          <cell r="R8594" t="str">
            <v>Y</v>
          </cell>
          <cell r="X8594" t="str">
            <v>Thryothorus ludovicianus (Sibley and Moroe 1990, 1993) was provisionally split into T. ludovicianus and T. albinucha by Stotz et al. (1996) but this treatment has not been adopted, following SACC (2005).</v>
          </cell>
        </row>
        <row r="8595">
          <cell r="C8595" t="str">
            <v>Rufous-and-white Wren</v>
          </cell>
          <cell r="D8595" t="str">
            <v>Thryothorus rufalbus</v>
          </cell>
          <cell r="E8595" t="str">
            <v>Lafresnaye, 1845</v>
          </cell>
          <cell r="F8595" t="str">
            <v>R</v>
          </cell>
          <cell r="G8595" t="str">
            <v>LC</v>
          </cell>
          <cell r="I8595" t="str">
            <v>Y</v>
          </cell>
          <cell r="P8595" t="str">
            <v>Y</v>
          </cell>
          <cell r="Q8595" t="str">
            <v>Y</v>
          </cell>
          <cell r="R8595" t="str">
            <v>Y</v>
          </cell>
        </row>
        <row r="8596">
          <cell r="C8596" t="str">
            <v>Niceforo's Wren</v>
          </cell>
          <cell r="D8596" t="str">
            <v>Thryothorus nicefori</v>
          </cell>
          <cell r="E8596" t="str">
            <v>Meyer de Schauensee, 1946</v>
          </cell>
          <cell r="F8596" t="str">
            <v>R</v>
          </cell>
          <cell r="G8596" t="str">
            <v>CR</v>
          </cell>
          <cell r="P8596" t="str">
            <v>Y</v>
          </cell>
          <cell r="Q8596" t="str">
            <v>Y</v>
          </cell>
          <cell r="R8596" t="str">
            <v>Y</v>
          </cell>
        </row>
        <row r="8597">
          <cell r="C8597" t="str">
            <v>Sinaloa Wren</v>
          </cell>
          <cell r="D8597" t="str">
            <v>Thryothorus sinaloa</v>
          </cell>
          <cell r="E8597" t="str">
            <v>(Baird, 1864)</v>
          </cell>
          <cell r="F8597" t="str">
            <v>R</v>
          </cell>
          <cell r="G8597" t="str">
            <v>LC</v>
          </cell>
          <cell r="I8597" t="str">
            <v>Y</v>
          </cell>
          <cell r="Q8597" t="str">
            <v>Y</v>
          </cell>
          <cell r="R8597" t="str">
            <v>Y</v>
          </cell>
        </row>
        <row r="8598">
          <cell r="C8598" t="str">
            <v>Plain Wren</v>
          </cell>
          <cell r="D8598" t="str">
            <v>Thryothorus modestus</v>
          </cell>
          <cell r="E8598" t="str">
            <v>Cabanis, 1861</v>
          </cell>
          <cell r="F8598" t="str">
            <v>R</v>
          </cell>
          <cell r="G8598" t="str">
            <v>LC</v>
          </cell>
          <cell r="I8598" t="str">
            <v>Y</v>
          </cell>
          <cell r="Q8598" t="str">
            <v>Y</v>
          </cell>
          <cell r="R8598" t="str">
            <v>Y</v>
          </cell>
        </row>
        <row r="8599">
          <cell r="C8599" t="str">
            <v>Buff-breasted Wren</v>
          </cell>
          <cell r="D8599" t="str">
            <v>Thryothorus leucotis</v>
          </cell>
          <cell r="E8599" t="str">
            <v>Lafresnaye, 1845</v>
          </cell>
          <cell r="F8599" t="str">
            <v>R</v>
          </cell>
          <cell r="G8599" t="str">
            <v>LC</v>
          </cell>
          <cell r="I8599" t="str">
            <v>Y</v>
          </cell>
          <cell r="P8599" t="str">
            <v>Y</v>
          </cell>
          <cell r="Q8599" t="str">
            <v>Y</v>
          </cell>
          <cell r="R8599" t="str">
            <v>Y</v>
          </cell>
        </row>
        <row r="8600">
          <cell r="C8600" t="str">
            <v>Superciliated Wren</v>
          </cell>
          <cell r="D8600" t="str">
            <v>Thryothorus superciliaris</v>
          </cell>
          <cell r="E8600" t="str">
            <v>Lawrence, 1869</v>
          </cell>
          <cell r="F8600" t="str">
            <v>R</v>
          </cell>
          <cell r="G8600" t="str">
            <v>LC</v>
          </cell>
          <cell r="P8600" t="str">
            <v>Y</v>
          </cell>
          <cell r="Q8600" t="str">
            <v>Y</v>
          </cell>
          <cell r="R8600" t="str">
            <v>Y</v>
          </cell>
        </row>
        <row r="8601">
          <cell r="C8601" t="str">
            <v>Fawn-breasted Wren</v>
          </cell>
          <cell r="D8601" t="str">
            <v>Thryothorus guarayanus</v>
          </cell>
          <cell r="E8601" t="str">
            <v>(Lafresnaye &amp; D'Orbigny, 1837)</v>
          </cell>
          <cell r="F8601" t="str">
            <v>R</v>
          </cell>
          <cell r="G8601" t="str">
            <v>LC</v>
          </cell>
          <cell r="P8601" t="str">
            <v>Y</v>
          </cell>
          <cell r="Q8601" t="str">
            <v>Y</v>
          </cell>
          <cell r="R8601" t="str">
            <v>Y</v>
          </cell>
        </row>
        <row r="8602">
          <cell r="C8602" t="str">
            <v>Long-billed Wren</v>
          </cell>
          <cell r="D8602" t="str">
            <v>Thryothorus longirostris</v>
          </cell>
          <cell r="E8602" t="str">
            <v>Vieillot, 1818</v>
          </cell>
          <cell r="F8602" t="str">
            <v>R</v>
          </cell>
          <cell r="G8602" t="str">
            <v>LC</v>
          </cell>
          <cell r="P8602" t="str">
            <v>Y</v>
          </cell>
          <cell r="Q8602" t="str">
            <v>Y</v>
          </cell>
          <cell r="R8602" t="str">
            <v>Y</v>
          </cell>
        </row>
        <row r="8603">
          <cell r="C8603" t="str">
            <v>Grey Wren</v>
          </cell>
          <cell r="D8603" t="str">
            <v>Thryothorus griseus</v>
          </cell>
          <cell r="E8603" t="str">
            <v>(Todd, 1925)</v>
          </cell>
          <cell r="F8603" t="str">
            <v>R</v>
          </cell>
          <cell r="G8603" t="str">
            <v>LC</v>
          </cell>
          <cell r="P8603" t="str">
            <v>Y</v>
          </cell>
          <cell r="Q8603" t="str">
            <v>Y</v>
          </cell>
          <cell r="R8603" t="str">
            <v>Y</v>
          </cell>
          <cell r="W8603" t="str">
            <v>Gray Wren (9)</v>
          </cell>
        </row>
        <row r="8604">
          <cell r="C8604" t="str">
            <v>Winter Wren</v>
          </cell>
          <cell r="D8604" t="str">
            <v>Troglodytes troglodytes</v>
          </cell>
          <cell r="E8604" t="str">
            <v>(Linnaeus, 1758)</v>
          </cell>
          <cell r="F8604" t="str">
            <v>R</v>
          </cell>
          <cell r="G8604" t="str">
            <v>LC</v>
          </cell>
          <cell r="H8604" t="str">
            <v>Y</v>
          </cell>
          <cell r="I8604" t="str">
            <v>Y</v>
          </cell>
          <cell r="M8604" t="str">
            <v>Y</v>
          </cell>
          <cell r="Q8604" t="str">
            <v>Y</v>
          </cell>
          <cell r="R8604" t="str">
            <v>Y</v>
          </cell>
          <cell r="W8604" t="str">
            <v>Wren (6)</v>
          </cell>
        </row>
        <row r="8605">
          <cell r="C8605" t="str">
            <v>Socorro Wren</v>
          </cell>
          <cell r="D8605" t="str">
            <v>Troglodytes sissonii</v>
          </cell>
          <cell r="E8605" t="str">
            <v>(Grayson, 1868)</v>
          </cell>
          <cell r="F8605" t="str">
            <v>R</v>
          </cell>
          <cell r="G8605" t="str">
            <v>NT</v>
          </cell>
          <cell r="I8605" t="str">
            <v>Y</v>
          </cell>
          <cell r="Q8605" t="str">
            <v>Y</v>
          </cell>
          <cell r="R8605" t="str">
            <v>Y</v>
          </cell>
          <cell r="V8605" t="str">
            <v>Thryomanes sissonii (10); Thryomanes sissonii (11)</v>
          </cell>
          <cell r="X8605" t="str">
            <v>Formerly placed in the genus Thryomanes. Use of the genus Troglodytes follows Martínez Gómez et al. (2005).</v>
          </cell>
        </row>
        <row r="8606">
          <cell r="D8606" t="str">
            <v>Troglodytes aedon</v>
          </cell>
          <cell r="E8606" t="str">
            <v>Vieillot, 1809</v>
          </cell>
          <cell r="F8606" t="str">
            <v>NR</v>
          </cell>
          <cell r="G8606" t="str">
            <v>NR</v>
          </cell>
          <cell r="I8606" t="str">
            <v>Y</v>
          </cell>
          <cell r="P8606" t="str">
            <v>Y</v>
          </cell>
          <cell r="Q8606" t="str">
            <v>Y</v>
          </cell>
          <cell r="R8606" t="str">
            <v>Y</v>
          </cell>
          <cell r="X8606" t="str">
            <v>Troglodytes aedon (Sibley and Monroe 1990, 1993) has been split into T. aedon and T. cobbi following Woods (1993), contra SACC (2005), pending the outcome of investigation into the taxonomy of this form by SACC.</v>
          </cell>
        </row>
        <row r="8607">
          <cell r="C8607" t="str">
            <v>House Wren</v>
          </cell>
          <cell r="D8607" t="str">
            <v>Troglodytes aedon</v>
          </cell>
          <cell r="E8607" t="str">
            <v>Vieillot, 1809</v>
          </cell>
          <cell r="F8607" t="str">
            <v>R</v>
          </cell>
          <cell r="G8607" t="str">
            <v>LC</v>
          </cell>
          <cell r="T8607" t="str">
            <v>Y</v>
          </cell>
          <cell r="U8607" t="str">
            <v>Woods (1993)</v>
          </cell>
          <cell r="X8607" t="str">
            <v>Troglodytes aedon (Sibley and Monroe 1990, 1993) has been split into T. aedon and T. cobbi following Woods (1993), contra SACC (2005), pending the outcome of investigation into the taxonomy of this form by SACC. Troglodytes beani and T. martinicensis, provisionally split from T. aedon by Stotz et al. (1996), have been lumped with T. aedon following SACC (2005).</v>
          </cell>
        </row>
        <row r="8608">
          <cell r="C8608" t="str">
            <v>Cobb's Wren</v>
          </cell>
          <cell r="D8608" t="str">
            <v>Troglodytes cobbi</v>
          </cell>
          <cell r="E8608" t="str">
            <v>Chubb, 1909</v>
          </cell>
          <cell r="F8608" t="str">
            <v>R</v>
          </cell>
          <cell r="G8608" t="str">
            <v>VU</v>
          </cell>
          <cell r="T8608" t="str">
            <v>Y</v>
          </cell>
          <cell r="U8608" t="str">
            <v>Woods (1993)</v>
          </cell>
          <cell r="X8608" t="str">
            <v>Troglodytes aedon (Sibley and Monroe 1990, 1993) has been split into T. aedon and T. cobbi following Woods (1993), contra SACC (2005), pending the outcome of investigation into the taxonomy of this form by SACC.</v>
          </cell>
        </row>
        <row r="8609">
          <cell r="D8609" t="str">
            <v>Troglodytes beani</v>
          </cell>
          <cell r="E8609" t="str">
            <v>Ridgway, 1885</v>
          </cell>
          <cell r="F8609" t="str">
            <v>NR</v>
          </cell>
          <cell r="G8609" t="str">
            <v>NR</v>
          </cell>
          <cell r="R8609" t="str">
            <v>Y</v>
          </cell>
          <cell r="X8609" t="str">
            <v>Troglodytes aedon (Sibley and Monroe 1990, 1993) has been split into T. aedon and T. cobbi following Woods (1993), contra SACC (2005), pending the outcome of investigation into the taxonomy of this form by SACC. T. beani and T. martinicensis, provisionally split from T. aedon by Stotz et al. (1996), have been lumped with T. aedon following SACC (2005).</v>
          </cell>
        </row>
        <row r="8610">
          <cell r="D8610" t="str">
            <v>Troglodytes martinicensis</v>
          </cell>
          <cell r="E8610" t="str">
            <v>(P.L. Sclater, 1866)</v>
          </cell>
          <cell r="F8610" t="str">
            <v>NR</v>
          </cell>
          <cell r="G8610" t="str">
            <v>NR</v>
          </cell>
          <cell r="R8610" t="str">
            <v>Y</v>
          </cell>
          <cell r="X8610" t="str">
            <v>Troglodytes aedon (Sibley and Monroe 1990, 1993) has been split into T. aedon and T. cobbi following Woods (1993), contra SACC (2005), pending the outcome of investigation into the taxonomy of this form by SACC. T. beani and T. martinicensis, provisionally split from T. aedon by Stotz et al. (1996), have been lumped with T. aedon following SACC (2005).</v>
          </cell>
        </row>
        <row r="8611">
          <cell r="C8611" t="str">
            <v>Clarion Wren</v>
          </cell>
          <cell r="D8611" t="str">
            <v>Troglodytes tanneri</v>
          </cell>
          <cell r="E8611" t="str">
            <v>Townsend, 1890</v>
          </cell>
          <cell r="F8611" t="str">
            <v>R</v>
          </cell>
          <cell r="G8611" t="str">
            <v>VU</v>
          </cell>
          <cell r="I8611" t="str">
            <v>Y</v>
          </cell>
          <cell r="Q8611" t="str">
            <v>Y</v>
          </cell>
          <cell r="R8611" t="str">
            <v>Y</v>
          </cell>
          <cell r="W8611" t="str">
            <v>Clarión Wren (14)</v>
          </cell>
        </row>
        <row r="8612">
          <cell r="C8612" t="str">
            <v>Rufous-browed Wren</v>
          </cell>
          <cell r="D8612" t="str">
            <v>Troglodytes rufociliatus</v>
          </cell>
          <cell r="E8612" t="str">
            <v>Sharpe, 1881</v>
          </cell>
          <cell r="F8612" t="str">
            <v>R</v>
          </cell>
          <cell r="G8612" t="str">
            <v>LC</v>
          </cell>
          <cell r="I8612" t="str">
            <v>Y</v>
          </cell>
          <cell r="Q8612" t="str">
            <v>Y</v>
          </cell>
          <cell r="R8612" t="str">
            <v>Y</v>
          </cell>
        </row>
        <row r="8613">
          <cell r="C8613" t="str">
            <v>Ochraceous Wren</v>
          </cell>
          <cell r="D8613" t="str">
            <v>Troglodytes ochraceus</v>
          </cell>
          <cell r="E8613" t="str">
            <v>Ridgway, 1882</v>
          </cell>
          <cell r="F8613" t="str">
            <v>R</v>
          </cell>
          <cell r="G8613" t="str">
            <v>LC</v>
          </cell>
          <cell r="I8613" t="str">
            <v>Y</v>
          </cell>
          <cell r="Q8613" t="str">
            <v>Y</v>
          </cell>
          <cell r="R8613" t="str">
            <v>Y</v>
          </cell>
        </row>
        <row r="8614">
          <cell r="C8614" t="str">
            <v>Santa Marta Wren</v>
          </cell>
          <cell r="D8614" t="str">
            <v>Troglodytes monticola</v>
          </cell>
          <cell r="E8614" t="str">
            <v>Bangs, 1899</v>
          </cell>
          <cell r="F8614" t="str">
            <v>R</v>
          </cell>
          <cell r="G8614" t="str">
            <v>VU</v>
          </cell>
          <cell r="P8614" t="str">
            <v>Y</v>
          </cell>
          <cell r="Q8614" t="str">
            <v>Y</v>
          </cell>
          <cell r="R8614" t="str">
            <v>Y</v>
          </cell>
        </row>
        <row r="8615">
          <cell r="C8615" t="str">
            <v>Mountain Wren</v>
          </cell>
          <cell r="D8615" t="str">
            <v>Troglodytes solstitialis</v>
          </cell>
          <cell r="E8615" t="str">
            <v>Sclater, 1859</v>
          </cell>
          <cell r="F8615" t="str">
            <v>R</v>
          </cell>
          <cell r="G8615" t="str">
            <v>LC</v>
          </cell>
          <cell r="P8615" t="str">
            <v>Y</v>
          </cell>
          <cell r="Q8615" t="str">
            <v>Y</v>
          </cell>
          <cell r="R8615" t="str">
            <v>Y</v>
          </cell>
        </row>
        <row r="8616">
          <cell r="C8616" t="str">
            <v>Tepui Wren</v>
          </cell>
          <cell r="D8616" t="str">
            <v>Troglodytes rufulus</v>
          </cell>
          <cell r="E8616" t="str">
            <v>Cabanis, 1849</v>
          </cell>
          <cell r="F8616" t="str">
            <v>R</v>
          </cell>
          <cell r="G8616" t="str">
            <v>LC</v>
          </cell>
          <cell r="P8616" t="str">
            <v>Y</v>
          </cell>
          <cell r="Q8616" t="str">
            <v>Y</v>
          </cell>
          <cell r="R8616" t="str">
            <v>Y</v>
          </cell>
        </row>
        <row r="8617">
          <cell r="C8617" t="str">
            <v>Timberline Wren</v>
          </cell>
          <cell r="D8617" t="str">
            <v>Thryorchilus browni</v>
          </cell>
          <cell r="E8617" t="str">
            <v>(Bangs, 1902)</v>
          </cell>
          <cell r="F8617" t="str">
            <v>R</v>
          </cell>
          <cell r="G8617" t="str">
            <v>LC</v>
          </cell>
          <cell r="I8617" t="str">
            <v>Y</v>
          </cell>
          <cell r="Q8617" t="str">
            <v>Y</v>
          </cell>
          <cell r="R8617" t="str">
            <v>Y</v>
          </cell>
          <cell r="V8617" t="str">
            <v>Troglodytes browni (11)</v>
          </cell>
        </row>
        <row r="8618">
          <cell r="C8618" t="str">
            <v>White-bellied Wren</v>
          </cell>
          <cell r="D8618" t="str">
            <v>Uropsila leucogastra</v>
          </cell>
          <cell r="E8618" t="str">
            <v>(Goul, 1837)</v>
          </cell>
          <cell r="F8618" t="str">
            <v>R</v>
          </cell>
          <cell r="G8618" t="str">
            <v>LC</v>
          </cell>
          <cell r="I8618" t="str">
            <v>Y</v>
          </cell>
          <cell r="Q8618" t="str">
            <v>Y</v>
          </cell>
          <cell r="R8618" t="str">
            <v>Y</v>
          </cell>
        </row>
        <row r="8619">
          <cell r="C8619" t="str">
            <v>White-breasted Wood-wren</v>
          </cell>
          <cell r="D8619" t="str">
            <v>Henicorhina leucosticta</v>
          </cell>
          <cell r="E8619" t="str">
            <v>(Cabanis, 1847)</v>
          </cell>
          <cell r="F8619" t="str">
            <v>R</v>
          </cell>
          <cell r="G8619" t="str">
            <v>LC</v>
          </cell>
          <cell r="I8619" t="str">
            <v>Y</v>
          </cell>
          <cell r="P8619" t="str">
            <v>Y</v>
          </cell>
          <cell r="Q8619" t="str">
            <v>Y</v>
          </cell>
          <cell r="R8619" t="str">
            <v>Y</v>
          </cell>
          <cell r="W8619" t="str">
            <v>White-breasted Wood Wren (15)</v>
          </cell>
        </row>
        <row r="8620">
          <cell r="C8620" t="str">
            <v>Bar-winged Wood-wren</v>
          </cell>
          <cell r="D8620" t="str">
            <v>Henicorhina leucoptera</v>
          </cell>
          <cell r="E8620" t="str">
            <v>Fitzpatrick, Terborgh &amp; Willard, 1977</v>
          </cell>
          <cell r="F8620" t="str">
            <v>R</v>
          </cell>
          <cell r="G8620" t="str">
            <v>NT</v>
          </cell>
          <cell r="P8620" t="str">
            <v>Y</v>
          </cell>
          <cell r="Q8620" t="str">
            <v>Y</v>
          </cell>
          <cell r="R8620" t="str">
            <v>Y</v>
          </cell>
          <cell r="W8620" t="str">
            <v>Bar-winged Wood Wren (15)</v>
          </cell>
        </row>
        <row r="8621">
          <cell r="C8621" t="str">
            <v>Grey-breasted Wood-wren</v>
          </cell>
          <cell r="D8621" t="str">
            <v>Henicorhina leucophrys</v>
          </cell>
          <cell r="E8621" t="str">
            <v>(Tschudi, 1844)</v>
          </cell>
          <cell r="F8621" t="str">
            <v>R</v>
          </cell>
          <cell r="G8621" t="str">
            <v>LC</v>
          </cell>
          <cell r="I8621" t="str">
            <v>Y</v>
          </cell>
          <cell r="P8621" t="str">
            <v>Y</v>
          </cell>
          <cell r="Q8621" t="str">
            <v>Y</v>
          </cell>
          <cell r="R8621" t="str">
            <v>Y</v>
          </cell>
          <cell r="W8621" t="str">
            <v>Gray-breasted Wood-Wren (2); Gray-breasted Wood-Wren (9); Grey-breasted Wood Wren (15)</v>
          </cell>
        </row>
        <row r="8622">
          <cell r="C8622" t="str">
            <v>Munchique Wood-wren</v>
          </cell>
          <cell r="D8622" t="str">
            <v>Henicorhina negreti</v>
          </cell>
          <cell r="E8622" t="str">
            <v>Salaman, Coopmans, Donegan, Mulligan et al., 2003</v>
          </cell>
          <cell r="F8622" t="str">
            <v>R</v>
          </cell>
          <cell r="G8622" t="str">
            <v>CR</v>
          </cell>
          <cell r="P8622" t="str">
            <v>Y</v>
          </cell>
          <cell r="W8622" t="str">
            <v>Munchique Wood Wren (15)</v>
          </cell>
        </row>
        <row r="8623">
          <cell r="C8623" t="str">
            <v>Northern Nightingale-wren</v>
          </cell>
          <cell r="D8623" t="str">
            <v>Microcerculus philomela</v>
          </cell>
          <cell r="E8623" t="str">
            <v>(Salvin, 1861)</v>
          </cell>
          <cell r="F8623" t="str">
            <v>R</v>
          </cell>
          <cell r="G8623" t="str">
            <v>LC</v>
          </cell>
          <cell r="I8623" t="str">
            <v>Y</v>
          </cell>
          <cell r="Q8623" t="str">
            <v>Y</v>
          </cell>
          <cell r="R8623" t="str">
            <v>Y</v>
          </cell>
          <cell r="W8623" t="str">
            <v>Nightingale Wren (2)</v>
          </cell>
        </row>
        <row r="8624">
          <cell r="C8624" t="str">
            <v>Southern Nightingale-wren</v>
          </cell>
          <cell r="D8624" t="str">
            <v>Microcerculus marginatus</v>
          </cell>
          <cell r="E8624" t="str">
            <v>(Sclater, 1855)</v>
          </cell>
          <cell r="F8624" t="str">
            <v>R</v>
          </cell>
          <cell r="G8624" t="str">
            <v>LC</v>
          </cell>
          <cell r="I8624" t="str">
            <v>Y</v>
          </cell>
          <cell r="P8624" t="str">
            <v>Y</v>
          </cell>
          <cell r="Q8624" t="str">
            <v>Y</v>
          </cell>
          <cell r="R8624" t="str">
            <v>Y</v>
          </cell>
          <cell r="W8624" t="str">
            <v>Scaly-breasted Wren (2); Scaly-breasted Wren (9)</v>
          </cell>
        </row>
        <row r="8625">
          <cell r="C8625" t="str">
            <v>Fluting Wren</v>
          </cell>
          <cell r="D8625" t="str">
            <v>Microcerculus ustulatus</v>
          </cell>
          <cell r="E8625" t="str">
            <v>Salvin &amp; Godman, 1883</v>
          </cell>
          <cell r="F8625" t="str">
            <v>R</v>
          </cell>
          <cell r="G8625" t="str">
            <v>LC</v>
          </cell>
          <cell r="P8625" t="str">
            <v>Y</v>
          </cell>
          <cell r="Q8625" t="str">
            <v>Y</v>
          </cell>
          <cell r="R8625" t="str">
            <v>Y</v>
          </cell>
          <cell r="W8625" t="str">
            <v>Flutist Wren (9); Flutist Wren (10); Flutist Wren (11); Flutist Wren (15)</v>
          </cell>
        </row>
        <row r="8626">
          <cell r="C8626" t="str">
            <v>Wing-banded Wren</v>
          </cell>
          <cell r="D8626" t="str">
            <v>Microcerculus bambla</v>
          </cell>
          <cell r="E8626" t="str">
            <v>(Boddaert, 1783)</v>
          </cell>
          <cell r="F8626" t="str">
            <v>R</v>
          </cell>
          <cell r="G8626" t="str">
            <v>LC</v>
          </cell>
          <cell r="P8626" t="str">
            <v>Y</v>
          </cell>
          <cell r="Q8626" t="str">
            <v>Y</v>
          </cell>
          <cell r="R8626" t="str">
            <v>Y</v>
          </cell>
        </row>
        <row r="8627">
          <cell r="C8627" t="str">
            <v>Song Wren</v>
          </cell>
          <cell r="D8627" t="str">
            <v>Cyphorhinus phaeocephalus</v>
          </cell>
          <cell r="E8627" t="str">
            <v>Sclater, 1860</v>
          </cell>
          <cell r="F8627" t="str">
            <v>R</v>
          </cell>
          <cell r="G8627" t="str">
            <v>LC</v>
          </cell>
          <cell r="I8627" t="str">
            <v>Y</v>
          </cell>
          <cell r="P8627" t="str">
            <v>Y</v>
          </cell>
          <cell r="Q8627" t="str">
            <v>Y</v>
          </cell>
          <cell r="R8627" t="str">
            <v>Y</v>
          </cell>
        </row>
        <row r="8628">
          <cell r="C8628" t="str">
            <v>Chestnut-breasted Wren</v>
          </cell>
          <cell r="D8628" t="str">
            <v>Cyphorhinus thoracicus</v>
          </cell>
          <cell r="E8628" t="str">
            <v>Tschudi, 1844</v>
          </cell>
          <cell r="F8628" t="str">
            <v>R</v>
          </cell>
          <cell r="G8628" t="str">
            <v>LC</v>
          </cell>
          <cell r="P8628" t="str">
            <v>Y</v>
          </cell>
          <cell r="Q8628" t="str">
            <v>Y</v>
          </cell>
          <cell r="R8628" t="str">
            <v>Y</v>
          </cell>
        </row>
        <row r="8629">
          <cell r="C8629" t="str">
            <v>Musician Wren</v>
          </cell>
          <cell r="D8629" t="str">
            <v>Cyphorhinus arada</v>
          </cell>
          <cell r="E8629" t="str">
            <v>(Hermann, 1783)</v>
          </cell>
          <cell r="F8629" t="str">
            <v>R</v>
          </cell>
          <cell r="G8629" t="str">
            <v>LC</v>
          </cell>
          <cell r="P8629" t="str">
            <v>Y</v>
          </cell>
          <cell r="Q8629" t="str">
            <v>Y</v>
          </cell>
          <cell r="R8629" t="str">
            <v>Y</v>
          </cell>
          <cell r="V8629" t="str">
            <v>Cyphorhinus aradus (10)</v>
          </cell>
          <cell r="X8629" t="str">
            <v>Gender agreement of species name follows David and Gosselin (2002a).</v>
          </cell>
        </row>
        <row r="8630">
          <cell r="C8630" t="str">
            <v>Collared Gnatwren</v>
          </cell>
          <cell r="D8630" t="str">
            <v>Microbates collaris</v>
          </cell>
          <cell r="E8630" t="str">
            <v>(Pelzeln, 1868)</v>
          </cell>
          <cell r="F8630" t="str">
            <v>R</v>
          </cell>
          <cell r="G8630" t="str">
            <v>LC</v>
          </cell>
          <cell r="P8630" t="str">
            <v>Y</v>
          </cell>
          <cell r="Q8630" t="str">
            <v>Y</v>
          </cell>
          <cell r="R8630" t="str">
            <v>Y</v>
          </cell>
        </row>
        <row r="8631">
          <cell r="C8631" t="str">
            <v>Tawny-faced Gnatwren</v>
          </cell>
          <cell r="D8631" t="str">
            <v>Microbates cinereiventris</v>
          </cell>
          <cell r="E8631" t="str">
            <v>(Sclater, 1855)</v>
          </cell>
          <cell r="F8631" t="str">
            <v>R</v>
          </cell>
          <cell r="G8631" t="str">
            <v>LC</v>
          </cell>
          <cell r="I8631" t="str">
            <v>Y</v>
          </cell>
          <cell r="P8631" t="str">
            <v>Y</v>
          </cell>
          <cell r="Q8631" t="str">
            <v>Y</v>
          </cell>
          <cell r="R8631" t="str">
            <v>Y</v>
          </cell>
          <cell r="W8631" t="str">
            <v>Half-collared Gnatwren (9)</v>
          </cell>
        </row>
        <row r="8632">
          <cell r="C8632" t="str">
            <v>Long-billed Gnatwren</v>
          </cell>
          <cell r="D8632" t="str">
            <v>Ramphocaenus melanurus</v>
          </cell>
          <cell r="E8632" t="str">
            <v>Vieillot, 1819</v>
          </cell>
          <cell r="F8632" t="str">
            <v>R</v>
          </cell>
          <cell r="G8632" t="str">
            <v>LC</v>
          </cell>
          <cell r="I8632" t="str">
            <v>Y</v>
          </cell>
          <cell r="P8632" t="str">
            <v>Y</v>
          </cell>
          <cell r="Q8632" t="str">
            <v>Y</v>
          </cell>
          <cell r="R8632" t="str">
            <v>Y</v>
          </cell>
        </row>
        <row r="8633">
          <cell r="C8633" t="str">
            <v>Blue-grey Gnatcatcher</v>
          </cell>
          <cell r="D8633" t="str">
            <v>Polioptila caerulea</v>
          </cell>
          <cell r="E8633" t="str">
            <v>(Linnaeus, 1766)</v>
          </cell>
          <cell r="F8633" t="str">
            <v>R</v>
          </cell>
          <cell r="G8633" t="str">
            <v>LC</v>
          </cell>
          <cell r="I8633" t="str">
            <v>Y</v>
          </cell>
          <cell r="Q8633" t="str">
            <v>Y</v>
          </cell>
          <cell r="R8633" t="str">
            <v>Y</v>
          </cell>
          <cell r="W8633" t="str">
            <v>Blue-gray Gnatcatcher (2)</v>
          </cell>
        </row>
        <row r="8634">
          <cell r="C8634" t="str">
            <v>California Gnatcatcher</v>
          </cell>
          <cell r="D8634" t="str">
            <v>Polioptila californica</v>
          </cell>
          <cell r="E8634" t="str">
            <v>Brewster, 1881</v>
          </cell>
          <cell r="F8634" t="str">
            <v>R</v>
          </cell>
          <cell r="G8634" t="str">
            <v>LC</v>
          </cell>
          <cell r="I8634" t="str">
            <v>Y</v>
          </cell>
          <cell r="Q8634" t="str">
            <v>Y</v>
          </cell>
          <cell r="R8634" t="str">
            <v>Y</v>
          </cell>
        </row>
        <row r="8635">
          <cell r="C8635" t="str">
            <v>Black-tailed Gnatcatcher</v>
          </cell>
          <cell r="D8635" t="str">
            <v>Polioptila melanura</v>
          </cell>
          <cell r="E8635" t="str">
            <v>Lawrence, 1857</v>
          </cell>
          <cell r="F8635" t="str">
            <v>R</v>
          </cell>
          <cell r="G8635" t="str">
            <v>LC</v>
          </cell>
          <cell r="I8635" t="str">
            <v>Y</v>
          </cell>
          <cell r="Q8635" t="str">
            <v>Y</v>
          </cell>
          <cell r="R8635" t="str">
            <v>Y</v>
          </cell>
        </row>
        <row r="8636">
          <cell r="C8636" t="str">
            <v>Cuban Gnatcatcher</v>
          </cell>
          <cell r="D8636" t="str">
            <v>Polioptila lembeyei</v>
          </cell>
          <cell r="E8636" t="str">
            <v>(Gundlach, 1858)</v>
          </cell>
          <cell r="F8636" t="str">
            <v>R</v>
          </cell>
          <cell r="G8636" t="str">
            <v>LC</v>
          </cell>
          <cell r="I8636" t="str">
            <v>Y</v>
          </cell>
          <cell r="Q8636" t="str">
            <v>Y</v>
          </cell>
          <cell r="R8636" t="str">
            <v>Y</v>
          </cell>
        </row>
        <row r="8637">
          <cell r="C8637" t="str">
            <v>Black-capped Gnatcatcher</v>
          </cell>
          <cell r="D8637" t="str">
            <v>Polioptila nigriceps</v>
          </cell>
          <cell r="E8637" t="str">
            <v>Baird, 1864</v>
          </cell>
          <cell r="F8637" t="str">
            <v>R</v>
          </cell>
          <cell r="G8637" t="str">
            <v>LC</v>
          </cell>
          <cell r="I8637" t="str">
            <v>Y</v>
          </cell>
          <cell r="Q8637" t="str">
            <v>Y</v>
          </cell>
          <cell r="R8637" t="str">
            <v>Y</v>
          </cell>
        </row>
        <row r="8638">
          <cell r="C8638" t="str">
            <v>White-lored Gnatcatcher</v>
          </cell>
          <cell r="D8638" t="str">
            <v>Polioptila albiloris</v>
          </cell>
          <cell r="E8638" t="str">
            <v>Sclater &amp; Salvin, 1860</v>
          </cell>
          <cell r="F8638" t="str">
            <v>R</v>
          </cell>
          <cell r="G8638" t="str">
            <v>LC</v>
          </cell>
          <cell r="I8638" t="str">
            <v>Y</v>
          </cell>
          <cell r="Q8638" t="str">
            <v>Y</v>
          </cell>
          <cell r="R8638" t="str">
            <v>Y</v>
          </cell>
        </row>
        <row r="8639">
          <cell r="C8639" t="str">
            <v>Tropical Gnatcatcher</v>
          </cell>
          <cell r="D8639" t="str">
            <v>Polioptila plumbea</v>
          </cell>
          <cell r="E8639" t="str">
            <v>(Gmelin, 1788)</v>
          </cell>
          <cell r="F8639" t="str">
            <v>R</v>
          </cell>
          <cell r="G8639" t="str">
            <v>LC</v>
          </cell>
          <cell r="I8639" t="str">
            <v>Y</v>
          </cell>
          <cell r="P8639" t="str">
            <v>Y</v>
          </cell>
          <cell r="Q8639" t="str">
            <v>Y</v>
          </cell>
          <cell r="R8639" t="str">
            <v>Y</v>
          </cell>
          <cell r="X8639" t="str">
            <v>Polioptila plumbea (Sibley and Monroe 1990, 1993) was provisionally split into P. plumbea and P. maior by Stotz et al. (1996) but this treatment has not been adopted, following SACC (2005).</v>
          </cell>
        </row>
        <row r="8640">
          <cell r="D8640" t="str">
            <v>Polioptila maior</v>
          </cell>
          <cell r="E8640" t="str">
            <v>Hellmayr, 1900</v>
          </cell>
          <cell r="F8640" t="str">
            <v>NR</v>
          </cell>
          <cell r="G8640" t="str">
            <v>NR</v>
          </cell>
          <cell r="R8640" t="str">
            <v>Y</v>
          </cell>
          <cell r="X8640" t="str">
            <v>Polioptila plumbea (Sibley and Monroe 1990, 1993) was provisionally split into P. plumbea and P. maior by Stotz et al. (1996) but this treatment has not been adopted, following SACC (2005).</v>
          </cell>
        </row>
        <row r="8641">
          <cell r="C8641" t="str">
            <v>Creamy-bellied Gnatcatcher</v>
          </cell>
          <cell r="D8641" t="str">
            <v>Polioptila lactea</v>
          </cell>
          <cell r="E8641" t="str">
            <v>Sharpe, 1885</v>
          </cell>
          <cell r="F8641" t="str">
            <v>R</v>
          </cell>
          <cell r="G8641" t="str">
            <v>NT</v>
          </cell>
          <cell r="P8641" t="str">
            <v>Y</v>
          </cell>
          <cell r="Q8641" t="str">
            <v>Y</v>
          </cell>
          <cell r="R8641" t="str">
            <v>Y</v>
          </cell>
        </row>
        <row r="8642">
          <cell r="C8642" t="str">
            <v>Guianan Gnatcatcher</v>
          </cell>
          <cell r="D8642" t="str">
            <v>Polioptila guianensis</v>
          </cell>
          <cell r="E8642" t="str">
            <v>Todd, 1920</v>
          </cell>
          <cell r="F8642" t="str">
            <v>R</v>
          </cell>
          <cell r="G8642" t="str">
            <v>LC</v>
          </cell>
          <cell r="P8642" t="str">
            <v>Y</v>
          </cell>
          <cell r="Q8642" t="str">
            <v>Y</v>
          </cell>
          <cell r="R8642" t="str">
            <v>Y</v>
          </cell>
        </row>
        <row r="8643">
          <cell r="C8643" t="str">
            <v>Iquitos Gnatcatcher</v>
          </cell>
          <cell r="D8643" t="str">
            <v>Polioptila clementsi</v>
          </cell>
          <cell r="E8643" t="str">
            <v>Whitney &amp; Alvarez Alonso, 2005</v>
          </cell>
          <cell r="F8643" t="str">
            <v>R</v>
          </cell>
          <cell r="G8643" t="str">
            <v>CR</v>
          </cell>
          <cell r="P8643" t="str">
            <v>Y</v>
          </cell>
        </row>
        <row r="8644">
          <cell r="C8644" t="str">
            <v>Slate-throated Gnatcatcher</v>
          </cell>
          <cell r="D8644" t="str">
            <v>Polioptila schistaceigula</v>
          </cell>
          <cell r="E8644" t="str">
            <v>Hartert, 1898</v>
          </cell>
          <cell r="F8644" t="str">
            <v>R</v>
          </cell>
          <cell r="G8644" t="str">
            <v>LC</v>
          </cell>
          <cell r="I8644" t="str">
            <v>Y</v>
          </cell>
          <cell r="P8644" t="str">
            <v>Y</v>
          </cell>
          <cell r="Q8644" t="str">
            <v>Y</v>
          </cell>
          <cell r="R8644" t="str">
            <v>Y</v>
          </cell>
        </row>
        <row r="8645">
          <cell r="C8645" t="str">
            <v>Masked Gnatcatcher</v>
          </cell>
          <cell r="D8645" t="str">
            <v>Polioptila dumicola</v>
          </cell>
          <cell r="E8645" t="str">
            <v>(Vieillot, 1817)</v>
          </cell>
          <cell r="F8645" t="str">
            <v>R</v>
          </cell>
          <cell r="G8645" t="str">
            <v>LC</v>
          </cell>
          <cell r="P8645" t="str">
            <v>Y</v>
          </cell>
          <cell r="Q8645" t="str">
            <v>Y</v>
          </cell>
          <cell r="R8645" t="str">
            <v>Y</v>
          </cell>
        </row>
        <row r="8646">
          <cell r="C8646" t="str">
            <v>Wood Nuthatch</v>
          </cell>
          <cell r="D8646" t="str">
            <v>Sitta europaea</v>
          </cell>
          <cell r="E8646" t="str">
            <v>Linnaeus, 1758</v>
          </cell>
          <cell r="F8646" t="str">
            <v>R</v>
          </cell>
          <cell r="G8646" t="str">
            <v>LC</v>
          </cell>
          <cell r="H8646" t="str">
            <v>Y</v>
          </cell>
          <cell r="M8646" t="str">
            <v>Y</v>
          </cell>
          <cell r="Q8646" t="str">
            <v>Y</v>
          </cell>
          <cell r="W8646" t="str">
            <v>Eurasian Nuthatch (1); Nuthatch (6); Eurasian Nuthatch (15)</v>
          </cell>
        </row>
        <row r="8647">
          <cell r="C8647" t="str">
            <v>Siberian Nuthatch</v>
          </cell>
          <cell r="D8647" t="str">
            <v>Sitta arctica</v>
          </cell>
          <cell r="E8647" t="str">
            <v>Buturlin, 1907</v>
          </cell>
          <cell r="F8647" t="str">
            <v>UR</v>
          </cell>
          <cell r="G8647" t="str">
            <v>UR</v>
          </cell>
          <cell r="T8647" t="str">
            <v>Y</v>
          </cell>
          <cell r="U8647" t="str">
            <v>Red'kin and Konovalova (2006)</v>
          </cell>
        </row>
        <row r="8648">
          <cell r="C8648" t="str">
            <v>Chestnut-vented Nuthatch</v>
          </cell>
          <cell r="D8648" t="str">
            <v>Sitta nagaensis</v>
          </cell>
          <cell r="E8648" t="str">
            <v>Godwin-Austen, 1874</v>
          </cell>
          <cell r="F8648" t="str">
            <v>R</v>
          </cell>
          <cell r="G8648" t="str">
            <v>LC</v>
          </cell>
          <cell r="Q8648" t="str">
            <v>Y</v>
          </cell>
        </row>
        <row r="8649">
          <cell r="C8649" t="str">
            <v>Kashmir Nuthatch</v>
          </cell>
          <cell r="D8649" t="str">
            <v>Sitta cashmirensis</v>
          </cell>
          <cell r="E8649" t="str">
            <v>Brooks, 1871</v>
          </cell>
          <cell r="F8649" t="str">
            <v>R</v>
          </cell>
          <cell r="G8649" t="str">
            <v>LC</v>
          </cell>
          <cell r="Q8649" t="str">
            <v>Y</v>
          </cell>
        </row>
        <row r="8650">
          <cell r="C8650" t="str">
            <v>Chestnut-bellied Nuthatch</v>
          </cell>
          <cell r="D8650" t="str">
            <v>Sitta castanea</v>
          </cell>
          <cell r="E8650" t="str">
            <v>Lesson, 1830</v>
          </cell>
          <cell r="F8650" t="str">
            <v>R</v>
          </cell>
          <cell r="G8650" t="str">
            <v>LC</v>
          </cell>
          <cell r="Q8650" t="str">
            <v>Y</v>
          </cell>
        </row>
        <row r="8651">
          <cell r="C8651" t="str">
            <v>White-tailed Nuthatch</v>
          </cell>
          <cell r="D8651" t="str">
            <v>Sitta himalayensis</v>
          </cell>
          <cell r="E8651" t="str">
            <v>Jardine &amp; Selby, 1835</v>
          </cell>
          <cell r="F8651" t="str">
            <v>R</v>
          </cell>
          <cell r="G8651" t="str">
            <v>LC</v>
          </cell>
          <cell r="Q8651" t="str">
            <v>Y</v>
          </cell>
        </row>
        <row r="8652">
          <cell r="C8652" t="str">
            <v>White-browed Nuthatch</v>
          </cell>
          <cell r="D8652" t="str">
            <v>Sitta victoriae</v>
          </cell>
          <cell r="E8652" t="str">
            <v>Rippon, 1904</v>
          </cell>
          <cell r="F8652" t="str">
            <v>R</v>
          </cell>
          <cell r="G8652" t="str">
            <v>EN</v>
          </cell>
          <cell r="Q8652" t="str">
            <v>Y</v>
          </cell>
        </row>
        <row r="8653">
          <cell r="C8653" t="str">
            <v>Pygmy Nuthatch</v>
          </cell>
          <cell r="D8653" t="str">
            <v>Sitta pygmaea</v>
          </cell>
          <cell r="E8653" t="str">
            <v>Vigors, 1839</v>
          </cell>
          <cell r="F8653" t="str">
            <v>R</v>
          </cell>
          <cell r="G8653" t="str">
            <v>LC</v>
          </cell>
          <cell r="I8653" t="str">
            <v>Y</v>
          </cell>
          <cell r="Q8653" t="str">
            <v>Y</v>
          </cell>
          <cell r="R8653" t="str">
            <v>Y</v>
          </cell>
        </row>
        <row r="8654">
          <cell r="C8654" t="str">
            <v>Brown-headed Nuthatch</v>
          </cell>
          <cell r="D8654" t="str">
            <v>Sitta pusilla</v>
          </cell>
          <cell r="E8654" t="str">
            <v>Latham, 1790</v>
          </cell>
          <cell r="F8654" t="str">
            <v>R</v>
          </cell>
          <cell r="G8654" t="str">
            <v>LC</v>
          </cell>
          <cell r="I8654" t="str">
            <v>Y</v>
          </cell>
          <cell r="Q8654" t="str">
            <v>Y</v>
          </cell>
          <cell r="R8654" t="str">
            <v>Y</v>
          </cell>
        </row>
        <row r="8655">
          <cell r="C8655" t="str">
            <v>Corsican Nuthatch</v>
          </cell>
          <cell r="D8655" t="str">
            <v>Sitta whiteheadi</v>
          </cell>
          <cell r="E8655" t="str">
            <v>Sharpe, 1884</v>
          </cell>
          <cell r="F8655" t="str">
            <v>R</v>
          </cell>
          <cell r="G8655" t="str">
            <v>VU</v>
          </cell>
          <cell r="H8655" t="str">
            <v>Y</v>
          </cell>
          <cell r="M8655" t="str">
            <v>Y</v>
          </cell>
          <cell r="Q8655" t="str">
            <v>Y</v>
          </cell>
        </row>
        <row r="8656">
          <cell r="C8656" t="str">
            <v>Algerian Nuthatch</v>
          </cell>
          <cell r="D8656" t="str">
            <v>Sitta ledanti</v>
          </cell>
          <cell r="E8656" t="str">
            <v>Vielliard, 1976</v>
          </cell>
          <cell r="F8656" t="str">
            <v>R</v>
          </cell>
          <cell r="G8656" t="str">
            <v>EN</v>
          </cell>
          <cell r="H8656" t="str">
            <v>Y</v>
          </cell>
          <cell r="M8656" t="str">
            <v>Y</v>
          </cell>
          <cell r="Q8656" t="str">
            <v>Y</v>
          </cell>
          <cell r="W8656" t="str">
            <v>Kabylie Nuthatch (10)</v>
          </cell>
        </row>
        <row r="8657">
          <cell r="C8657" t="str">
            <v>Krueper's Nuthatch</v>
          </cell>
          <cell r="D8657" t="str">
            <v>Sitta krueperi</v>
          </cell>
          <cell r="E8657" t="str">
            <v>Pelzeln, 1863</v>
          </cell>
          <cell r="F8657" t="str">
            <v>R</v>
          </cell>
          <cell r="G8657" t="str">
            <v>NT</v>
          </cell>
          <cell r="H8657" t="str">
            <v>Y</v>
          </cell>
          <cell r="M8657" t="str">
            <v>Y</v>
          </cell>
          <cell r="Q8657" t="str">
            <v>Y</v>
          </cell>
          <cell r="W8657" t="str">
            <v>Krüper's Nuthatch (1); Krüper's Nuthatch (6); Krüper's Nuthatch (15)</v>
          </cell>
        </row>
        <row r="8658">
          <cell r="C8658" t="str">
            <v>Snowy-browed Nuthatch</v>
          </cell>
          <cell r="D8658" t="str">
            <v>Sitta villosa</v>
          </cell>
          <cell r="E8658" t="str">
            <v>Verreaux, 1865</v>
          </cell>
          <cell r="F8658" t="str">
            <v>R</v>
          </cell>
          <cell r="G8658" t="str">
            <v>LC</v>
          </cell>
          <cell r="Q8658" t="str">
            <v>Y</v>
          </cell>
          <cell r="W8658" t="str">
            <v>Chinese Nuthatch (15)</v>
          </cell>
        </row>
        <row r="8659">
          <cell r="C8659" t="str">
            <v>Yunnan Nuthatch</v>
          </cell>
          <cell r="D8659" t="str">
            <v>Sitta yunnanensis</v>
          </cell>
          <cell r="E8659" t="str">
            <v>Ogilvie-Grant, 1900</v>
          </cell>
          <cell r="F8659" t="str">
            <v>R</v>
          </cell>
          <cell r="G8659" t="str">
            <v>NT</v>
          </cell>
          <cell r="Q8659" t="str">
            <v>Y</v>
          </cell>
        </row>
        <row r="8660">
          <cell r="C8660" t="str">
            <v>Red-breasted Nuthatch</v>
          </cell>
          <cell r="D8660" t="str">
            <v>Sitta canadensis</v>
          </cell>
          <cell r="E8660" t="str">
            <v>Linnaeus, 1766</v>
          </cell>
          <cell r="F8660" t="str">
            <v>R</v>
          </cell>
          <cell r="G8660" t="str">
            <v>LC</v>
          </cell>
          <cell r="H8660" t="str">
            <v>Y</v>
          </cell>
          <cell r="I8660" t="str">
            <v>Y</v>
          </cell>
          <cell r="M8660" t="str">
            <v>Y</v>
          </cell>
          <cell r="Q8660" t="str">
            <v>Y</v>
          </cell>
          <cell r="R8660" t="str">
            <v>Y</v>
          </cell>
        </row>
        <row r="8661">
          <cell r="C8661" t="str">
            <v>White-cheeked Nuthatch</v>
          </cell>
          <cell r="D8661" t="str">
            <v>Sitta leucopsis</v>
          </cell>
          <cell r="E8661" t="str">
            <v>Gould, 1850</v>
          </cell>
          <cell r="F8661" t="str">
            <v>R</v>
          </cell>
          <cell r="G8661" t="str">
            <v>LC</v>
          </cell>
          <cell r="Q8661" t="str">
            <v>Y</v>
          </cell>
        </row>
        <row r="8662">
          <cell r="C8662" t="str">
            <v>White-breasted Nuthatch</v>
          </cell>
          <cell r="D8662" t="str">
            <v>Sitta carolinensis</v>
          </cell>
          <cell r="E8662" t="str">
            <v>Latham, 1790</v>
          </cell>
          <cell r="F8662" t="str">
            <v>R</v>
          </cell>
          <cell r="G8662" t="str">
            <v>LC</v>
          </cell>
          <cell r="I8662" t="str">
            <v>Y</v>
          </cell>
          <cell r="Q8662" t="str">
            <v>Y</v>
          </cell>
          <cell r="R8662" t="str">
            <v>Y</v>
          </cell>
        </row>
        <row r="8663">
          <cell r="C8663" t="str">
            <v>Western Rock-nuthatch</v>
          </cell>
          <cell r="D8663" t="str">
            <v>Sitta neumayer</v>
          </cell>
          <cell r="E8663" t="str">
            <v>Michahelles, 1830</v>
          </cell>
          <cell r="F8663" t="str">
            <v>R</v>
          </cell>
          <cell r="G8663" t="str">
            <v>LC</v>
          </cell>
          <cell r="H8663" t="str">
            <v>Y</v>
          </cell>
          <cell r="M8663" t="str">
            <v>Y</v>
          </cell>
          <cell r="Q8663" t="str">
            <v>Y</v>
          </cell>
          <cell r="W8663" t="str">
            <v>Western Rock Nuthatch (1); Rock Nuthatch (6); Western Rock Nuthatch (15)</v>
          </cell>
        </row>
        <row r="8664">
          <cell r="C8664" t="str">
            <v>Eastern Rock-nuthatch</v>
          </cell>
          <cell r="D8664" t="str">
            <v>Sitta tephronota</v>
          </cell>
          <cell r="E8664" t="str">
            <v>Sharpe, 1872</v>
          </cell>
          <cell r="F8664" t="str">
            <v>R</v>
          </cell>
          <cell r="G8664" t="str">
            <v>LC</v>
          </cell>
          <cell r="H8664" t="str">
            <v>Y</v>
          </cell>
          <cell r="M8664" t="str">
            <v>Y</v>
          </cell>
          <cell r="Q8664" t="str">
            <v>Y</v>
          </cell>
          <cell r="W8664" t="str">
            <v>Eastern Rock Nuthatch (1); Eastern Rock Nuthatch (6); Eastern Rock Nuthatch (15)</v>
          </cell>
        </row>
        <row r="8665">
          <cell r="C8665" t="str">
            <v>Velvet-fronted Nuthatch</v>
          </cell>
          <cell r="D8665" t="str">
            <v>Sitta frontalis</v>
          </cell>
          <cell r="E8665" t="str">
            <v>Swainson, 1820</v>
          </cell>
          <cell r="F8665" t="str">
            <v>R</v>
          </cell>
          <cell r="G8665" t="str">
            <v>LC</v>
          </cell>
          <cell r="Q8665" t="str">
            <v>Y</v>
          </cell>
        </row>
        <row r="8666">
          <cell r="C8666" t="str">
            <v>Yellow-billed Nuthatch</v>
          </cell>
          <cell r="D8666" t="str">
            <v>Sitta solangiae</v>
          </cell>
          <cell r="E8666" t="str">
            <v>(Delacour &amp; Jabouille, 1930)</v>
          </cell>
          <cell r="F8666" t="str">
            <v>R</v>
          </cell>
          <cell r="G8666" t="str">
            <v>NT</v>
          </cell>
          <cell r="Q8666" t="str">
            <v>Y</v>
          </cell>
        </row>
        <row r="8667">
          <cell r="C8667" t="str">
            <v>Sulphur-billed Nuthatch</v>
          </cell>
          <cell r="D8667" t="str">
            <v>Sitta oenochlamys</v>
          </cell>
          <cell r="E8667" t="str">
            <v>(Sharpe, 1877)</v>
          </cell>
          <cell r="F8667" t="str">
            <v>R</v>
          </cell>
          <cell r="G8667" t="str">
            <v>LC</v>
          </cell>
          <cell r="Q8667" t="str">
            <v>Y</v>
          </cell>
        </row>
        <row r="8668">
          <cell r="C8668" t="str">
            <v>Blue Nuthatch</v>
          </cell>
          <cell r="D8668" t="str">
            <v>Sitta azurea</v>
          </cell>
          <cell r="E8668" t="str">
            <v>Lesson, 1830</v>
          </cell>
          <cell r="F8668" t="str">
            <v>R</v>
          </cell>
          <cell r="G8668" t="str">
            <v>LC</v>
          </cell>
          <cell r="Q8668" t="str">
            <v>Y</v>
          </cell>
        </row>
        <row r="8669">
          <cell r="C8669" t="str">
            <v>Giant Nuthatch</v>
          </cell>
          <cell r="D8669" t="str">
            <v>Sitta magna</v>
          </cell>
          <cell r="E8669" t="str">
            <v>Ramsay, 1876</v>
          </cell>
          <cell r="F8669" t="str">
            <v>R</v>
          </cell>
          <cell r="G8669" t="str">
            <v>VU</v>
          </cell>
          <cell r="Q8669" t="str">
            <v>Y</v>
          </cell>
        </row>
        <row r="8670">
          <cell r="C8670" t="str">
            <v>Beautiful Nuthatch</v>
          </cell>
          <cell r="D8670" t="str">
            <v>Sitta formosa</v>
          </cell>
          <cell r="E8670" t="str">
            <v>Blyth, 1843</v>
          </cell>
          <cell r="F8670" t="str">
            <v>R</v>
          </cell>
          <cell r="G8670" t="str">
            <v>VU</v>
          </cell>
          <cell r="Q8670" t="str">
            <v>Y</v>
          </cell>
        </row>
        <row r="8671">
          <cell r="C8671" t="str">
            <v>Wallcreeper</v>
          </cell>
          <cell r="D8671" t="str">
            <v>Tichodroma muraria</v>
          </cell>
          <cell r="E8671" t="str">
            <v>(Linnaeus, 1766)</v>
          </cell>
          <cell r="F8671" t="str">
            <v>R</v>
          </cell>
          <cell r="G8671" t="str">
            <v>LC</v>
          </cell>
          <cell r="H8671" t="str">
            <v>Y</v>
          </cell>
          <cell r="M8671" t="str">
            <v>Y</v>
          </cell>
          <cell r="Q8671" t="str">
            <v>Y</v>
          </cell>
        </row>
        <row r="8672">
          <cell r="D8672" t="str">
            <v>Certhia familiaris</v>
          </cell>
          <cell r="E8672" t="str">
            <v>Linnaeus, 1758</v>
          </cell>
          <cell r="F8672" t="str">
            <v>NR</v>
          </cell>
          <cell r="G8672" t="str">
            <v>NR</v>
          </cell>
          <cell r="H8672" t="str">
            <v>Y</v>
          </cell>
          <cell r="M8672" t="str">
            <v>Y</v>
          </cell>
          <cell r="Q8672" t="str">
            <v>Y</v>
          </cell>
          <cell r="X8672" t="str">
            <v>Certhia familiaris (Sibley and Monroe 1990, 1993) has been split into C. familiaris and C. hodgsoni following Tietze et al. (2006).</v>
          </cell>
        </row>
        <row r="8673">
          <cell r="C8673" t="str">
            <v>Eurasian Treecreeper</v>
          </cell>
          <cell r="D8673" t="str">
            <v>Certhia familiaris</v>
          </cell>
          <cell r="E8673" t="str">
            <v>Linnaeus, 1758</v>
          </cell>
          <cell r="F8673" t="str">
            <v>R</v>
          </cell>
          <cell r="G8673" t="str">
            <v>LC</v>
          </cell>
          <cell r="T8673" t="str">
            <v>Y</v>
          </cell>
          <cell r="U8673" t="str">
            <v>Tietze et al. (2006)</v>
          </cell>
          <cell r="X8673" t="str">
            <v>Certhia familiaris (Sibley and Monroe 1990, 1993) has been split into C. familiaris and C. hodgsoni following Tietze et al. (2006).</v>
          </cell>
        </row>
        <row r="8674">
          <cell r="C8674" t="str">
            <v>Hodgson's Treecreeper</v>
          </cell>
          <cell r="D8674" t="str">
            <v>Certhia hodgsoni</v>
          </cell>
          <cell r="E8674" t="str">
            <v>W. E. Brooks, 1873</v>
          </cell>
          <cell r="F8674" t="str">
            <v>R</v>
          </cell>
          <cell r="G8674" t="str">
            <v>LC</v>
          </cell>
          <cell r="T8674" t="str">
            <v>Y</v>
          </cell>
          <cell r="U8674" t="str">
            <v>Tietze et al. (2006)</v>
          </cell>
          <cell r="X8674" t="str">
            <v>Certhia familiaris (Sibley and Monroe 1990, 1993) has been split into C. familiaris and C. hodgsoni following Tietze et al. (2006).</v>
          </cell>
        </row>
        <row r="8675">
          <cell r="C8675" t="str">
            <v>American Treecreeper</v>
          </cell>
          <cell r="D8675" t="str">
            <v>Certhia americana</v>
          </cell>
          <cell r="E8675" t="str">
            <v>Bonaparte, 1838</v>
          </cell>
          <cell r="F8675" t="str">
            <v>R</v>
          </cell>
          <cell r="G8675" t="str">
            <v>LC</v>
          </cell>
          <cell r="I8675" t="str">
            <v>Y</v>
          </cell>
          <cell r="Q8675" t="str">
            <v>Y</v>
          </cell>
          <cell r="R8675" t="str">
            <v>Y</v>
          </cell>
          <cell r="W8675" t="str">
            <v>Brown Creeper (2); American Tree-Creeper (10); American Tree-Creeper (11); Brown Creeper (15)</v>
          </cell>
        </row>
        <row r="8676">
          <cell r="C8676" t="str">
            <v>Short-toed Treecreeper</v>
          </cell>
          <cell r="D8676" t="str">
            <v>Certhia brachydactyla</v>
          </cell>
          <cell r="E8676" t="str">
            <v>Brehm, 1820</v>
          </cell>
          <cell r="F8676" t="str">
            <v>R</v>
          </cell>
          <cell r="G8676" t="str">
            <v>LC</v>
          </cell>
          <cell r="H8676" t="str">
            <v>Y</v>
          </cell>
          <cell r="M8676" t="str">
            <v>Y</v>
          </cell>
          <cell r="Q8676" t="str">
            <v>Y</v>
          </cell>
          <cell r="W8676" t="str">
            <v>Short-toed Tree-Creeper (10)</v>
          </cell>
        </row>
        <row r="8677">
          <cell r="C8677" t="str">
            <v>Bar-tailed Treecreeper</v>
          </cell>
          <cell r="D8677" t="str">
            <v>Certhia himalayana</v>
          </cell>
          <cell r="E8677" t="str">
            <v>Vigors, 1832</v>
          </cell>
          <cell r="F8677" t="str">
            <v>R</v>
          </cell>
          <cell r="G8677" t="str">
            <v>LC</v>
          </cell>
          <cell r="Q8677" t="str">
            <v>Y</v>
          </cell>
          <cell r="W8677" t="str">
            <v>Bar-tailed Tree-Creeper (10)</v>
          </cell>
        </row>
        <row r="8678">
          <cell r="C8678" t="str">
            <v>Rusty-flanked Treecreeper</v>
          </cell>
          <cell r="D8678" t="str">
            <v>Certhia nipalensis</v>
          </cell>
          <cell r="E8678" t="str">
            <v>Blyth, 1845</v>
          </cell>
          <cell r="F8678" t="str">
            <v>R</v>
          </cell>
          <cell r="G8678" t="str">
            <v>LC</v>
          </cell>
          <cell r="Q8678" t="str">
            <v>Y</v>
          </cell>
          <cell r="W8678" t="str">
            <v>Rusty-flanked Tree-Creeper (10)</v>
          </cell>
        </row>
        <row r="8679">
          <cell r="D8679" t="str">
            <v>Certhia discolor</v>
          </cell>
          <cell r="E8679" t="str">
            <v>Blyth, 1845</v>
          </cell>
          <cell r="F8679" t="str">
            <v>NR</v>
          </cell>
          <cell r="G8679" t="str">
            <v>NR</v>
          </cell>
          <cell r="Q8679" t="str">
            <v>Y</v>
          </cell>
          <cell r="X8679" t="str">
            <v>Certhia discolor (Sibley and Monroe 1990, 1993) has been split into C. discolor and C. manipurensis following Tietze et al. (2006).</v>
          </cell>
        </row>
        <row r="8680">
          <cell r="C8680" t="str">
            <v>Brown-throated Treecreeper</v>
          </cell>
          <cell r="D8680" t="str">
            <v>Certhia discolor</v>
          </cell>
          <cell r="E8680" t="str">
            <v>Blyth, 1845</v>
          </cell>
          <cell r="F8680" t="str">
            <v>R</v>
          </cell>
          <cell r="G8680" t="str">
            <v>LC</v>
          </cell>
          <cell r="T8680" t="str">
            <v>Y</v>
          </cell>
          <cell r="U8680" t="str">
            <v>Tietze et al. (2006)</v>
          </cell>
          <cell r="X8680" t="str">
            <v>Certhia discolor (Sibley and Monroe 1990, 1993) has been split into C. discolor and C. manipurensis following Tietze et al. (2006).</v>
          </cell>
        </row>
        <row r="8681">
          <cell r="C8681" t="str">
            <v>Manipur Treecreeper</v>
          </cell>
          <cell r="D8681" t="str">
            <v>Certhia manipurensis</v>
          </cell>
          <cell r="E8681" t="str">
            <v>Hume, 1881</v>
          </cell>
          <cell r="F8681" t="str">
            <v>R</v>
          </cell>
          <cell r="G8681" t="str">
            <v>LC</v>
          </cell>
          <cell r="T8681" t="str">
            <v>Y</v>
          </cell>
          <cell r="U8681" t="str">
            <v>Tietze et al. (2006)</v>
          </cell>
          <cell r="X8681" t="str">
            <v>Certhia discolor (Sibley and Monroe 1990, 1993) has been split into C. discolor and C. manipurensis following Tietze et al. (2006).</v>
          </cell>
        </row>
        <row r="8682">
          <cell r="C8682" t="str">
            <v>Sichuan Treecreeper</v>
          </cell>
          <cell r="D8682" t="str">
            <v>Certhia tianquanensis</v>
          </cell>
          <cell r="E8682" t="str">
            <v>Li, 1995</v>
          </cell>
          <cell r="F8682" t="str">
            <v>R</v>
          </cell>
          <cell r="G8682" t="str">
            <v>NT</v>
          </cell>
          <cell r="T8682" t="str">
            <v>Y</v>
          </cell>
          <cell r="U8682" t="str">
            <v>Martens et al. (2002)</v>
          </cell>
          <cell r="X8682" t="str">
            <v>Described as new to science by Martens et al. (2002).</v>
          </cell>
        </row>
        <row r="8683">
          <cell r="C8683" t="str">
            <v>Spotted Treecreeper</v>
          </cell>
          <cell r="D8683" t="str">
            <v>Salpornis spilonotus</v>
          </cell>
          <cell r="E8683" t="str">
            <v>(Franklin, 1831)</v>
          </cell>
          <cell r="F8683" t="str">
            <v>R</v>
          </cell>
          <cell r="G8683" t="str">
            <v>LC</v>
          </cell>
          <cell r="N8683" t="str">
            <v>Y</v>
          </cell>
          <cell r="Q8683" t="str">
            <v>Y</v>
          </cell>
          <cell r="W8683" t="str">
            <v>Spotted Creeper (7); Spotted Tree-Creeper (10); Spotted Creeper (15)</v>
          </cell>
        </row>
        <row r="8684">
          <cell r="C8684" t="str">
            <v>Black-capped Donacobius</v>
          </cell>
          <cell r="D8684" t="str">
            <v>Donacobius atricapilla</v>
          </cell>
          <cell r="E8684" t="str">
            <v>(Linnaeus, 1766)</v>
          </cell>
          <cell r="F8684" t="str">
            <v>R</v>
          </cell>
          <cell r="G8684" t="str">
            <v>LC</v>
          </cell>
          <cell r="I8684" t="str">
            <v>Y</v>
          </cell>
          <cell r="P8684" t="str">
            <v>Y</v>
          </cell>
          <cell r="Q8684" t="str">
            <v>Y</v>
          </cell>
          <cell r="R8684" t="str">
            <v>Y</v>
          </cell>
          <cell r="V8684" t="str">
            <v>Donacobius atricapillus (10); Donacobius atricapillus (11)</v>
          </cell>
          <cell r="X8684" t="str">
            <v>Gender agreement of species name follows David and Gosselin (2002a).</v>
          </cell>
        </row>
        <row r="8685">
          <cell r="C8685" t="str">
            <v>Grey Catbird</v>
          </cell>
          <cell r="D8685" t="str">
            <v>Dumetella carolinensis</v>
          </cell>
          <cell r="E8685" t="str">
            <v>(Linnaeus, 1766)</v>
          </cell>
          <cell r="F8685" t="str">
            <v>R</v>
          </cell>
          <cell r="G8685" t="str">
            <v>LC</v>
          </cell>
          <cell r="H8685" t="str">
            <v>Y</v>
          </cell>
          <cell r="I8685" t="str">
            <v>Y</v>
          </cell>
          <cell r="M8685" t="str">
            <v>Y</v>
          </cell>
          <cell r="P8685" t="str">
            <v>Y</v>
          </cell>
          <cell r="Q8685" t="str">
            <v>Y</v>
          </cell>
          <cell r="R8685" t="str">
            <v>Y</v>
          </cell>
          <cell r="W8685" t="str">
            <v>Gray Catbird (2); Gray Catbird (6); Gray Catbird (9)</v>
          </cell>
        </row>
        <row r="8686">
          <cell r="C8686" t="str">
            <v>Black Catbird</v>
          </cell>
          <cell r="D8686" t="str">
            <v>Melanoptila glabrirostris</v>
          </cell>
          <cell r="E8686" t="str">
            <v>Sclater, 1858</v>
          </cell>
          <cell r="F8686" t="str">
            <v>R</v>
          </cell>
          <cell r="G8686" t="str">
            <v>NT</v>
          </cell>
          <cell r="I8686" t="str">
            <v>Y</v>
          </cell>
          <cell r="Q8686" t="str">
            <v>Y</v>
          </cell>
          <cell r="R8686" t="str">
            <v>Y</v>
          </cell>
        </row>
        <row r="8687">
          <cell r="C8687" t="str">
            <v>Northern Mockingbird</v>
          </cell>
          <cell r="D8687" t="str">
            <v>Mimus polyglottos</v>
          </cell>
          <cell r="E8687" t="str">
            <v>(Linnaeus, 1758)</v>
          </cell>
          <cell r="F8687" t="str">
            <v>R</v>
          </cell>
          <cell r="G8687" t="str">
            <v>LC</v>
          </cell>
          <cell r="H8687" t="str">
            <v>Y</v>
          </cell>
          <cell r="I8687" t="str">
            <v>Y</v>
          </cell>
          <cell r="Q8687" t="str">
            <v>Y</v>
          </cell>
          <cell r="R8687" t="str">
            <v>Y</v>
          </cell>
        </row>
        <row r="8688">
          <cell r="C8688" t="str">
            <v>Tropical Mockingbird</v>
          </cell>
          <cell r="D8688" t="str">
            <v>Mimus gilvus</v>
          </cell>
          <cell r="E8688" t="str">
            <v>(Vieillot, 1808)</v>
          </cell>
          <cell r="F8688" t="str">
            <v>R</v>
          </cell>
          <cell r="G8688" t="str">
            <v>LC</v>
          </cell>
          <cell r="I8688" t="str">
            <v>Y</v>
          </cell>
          <cell r="P8688" t="str">
            <v>Y</v>
          </cell>
          <cell r="Q8688" t="str">
            <v>Y</v>
          </cell>
          <cell r="R8688" t="str">
            <v>Y</v>
          </cell>
        </row>
        <row r="8689">
          <cell r="C8689" t="str">
            <v>Galapagos Mockingbird</v>
          </cell>
          <cell r="D8689" t="str">
            <v>Mimus parvulus</v>
          </cell>
          <cell r="E8689" t="str">
            <v>(Gould, 1837)</v>
          </cell>
          <cell r="F8689" t="str">
            <v>R</v>
          </cell>
          <cell r="G8689" t="str">
            <v>LC</v>
          </cell>
          <cell r="P8689" t="str">
            <v>Y</v>
          </cell>
          <cell r="Q8689" t="str">
            <v>Y</v>
          </cell>
          <cell r="R8689" t="str">
            <v>Y</v>
          </cell>
          <cell r="W8689" t="str">
            <v>Galápagos Mockingbird (14)</v>
          </cell>
          <cell r="X8689" t="str">
            <v>The genus Nesomimus has been subsumed into the genus Mimus following SACC (2007).</v>
          </cell>
        </row>
        <row r="8690">
          <cell r="C8690" t="str">
            <v>Floreana Mockingbird</v>
          </cell>
          <cell r="D8690" t="str">
            <v>Mimus trifasciatus</v>
          </cell>
          <cell r="E8690" t="str">
            <v>(Gould, 1837)</v>
          </cell>
          <cell r="F8690" t="str">
            <v>R</v>
          </cell>
          <cell r="G8690" t="str">
            <v>CR</v>
          </cell>
          <cell r="P8690" t="str">
            <v>Y</v>
          </cell>
          <cell r="Q8690" t="str">
            <v>Y</v>
          </cell>
          <cell r="R8690" t="str">
            <v>Y</v>
          </cell>
          <cell r="W8690" t="str">
            <v>Charles Mockingbird (10); Charles Mockingbird (11)</v>
          </cell>
          <cell r="X8690" t="str">
            <v>The genus Nesomimus has been subsumed into the genus Mimus following SACC (2007).</v>
          </cell>
        </row>
        <row r="8691">
          <cell r="C8691" t="str">
            <v>Espanola Mockingbird</v>
          </cell>
          <cell r="D8691" t="str">
            <v>Mimus macdonaldi</v>
          </cell>
          <cell r="E8691" t="str">
            <v>Ridgway, 1890</v>
          </cell>
          <cell r="F8691" t="str">
            <v>R</v>
          </cell>
          <cell r="G8691" t="str">
            <v>VU</v>
          </cell>
          <cell r="P8691" t="str">
            <v>Y</v>
          </cell>
          <cell r="Q8691" t="str">
            <v>Y</v>
          </cell>
          <cell r="R8691" t="str">
            <v>Y</v>
          </cell>
          <cell r="W8691" t="str">
            <v>Hood Mockingbird (10); Hood Mockingbird (11); Española Mockingbird (14); Hood Mockingbird (15)</v>
          </cell>
          <cell r="X8691" t="str">
            <v>The genus Nesomimus has been subsumed into the genus Mimus following SACC (2007).</v>
          </cell>
        </row>
        <row r="8692">
          <cell r="C8692" t="str">
            <v>San Cristobal Mockingbird</v>
          </cell>
          <cell r="D8692" t="str">
            <v>Mimus melanotis</v>
          </cell>
          <cell r="E8692" t="str">
            <v>(Gould, 1837)</v>
          </cell>
          <cell r="F8692" t="str">
            <v>R</v>
          </cell>
          <cell r="G8692" t="str">
            <v>EN</v>
          </cell>
          <cell r="P8692" t="str">
            <v>Y</v>
          </cell>
          <cell r="Q8692" t="str">
            <v>Y</v>
          </cell>
          <cell r="R8692" t="str">
            <v>Y</v>
          </cell>
          <cell r="X8692" t="str">
            <v>The genus Nesomimus has been subsumed into the genus Mimus following SACC (2007).</v>
          </cell>
        </row>
        <row r="8693">
          <cell r="C8693" t="str">
            <v>Socorro Mockingbird</v>
          </cell>
          <cell r="D8693" t="str">
            <v>Mimus graysoni</v>
          </cell>
          <cell r="E8693" t="str">
            <v>(Lawrence, 1871)</v>
          </cell>
          <cell r="F8693" t="str">
            <v>R</v>
          </cell>
          <cell r="G8693" t="str">
            <v>CR</v>
          </cell>
          <cell r="I8693" t="str">
            <v>Y</v>
          </cell>
          <cell r="Q8693" t="str">
            <v>Y</v>
          </cell>
          <cell r="R8693" t="str">
            <v>Y</v>
          </cell>
          <cell r="V8693" t="str">
            <v>Mimodes graysoni (10); Mimodes graysoni (11)</v>
          </cell>
          <cell r="X8693" t="str">
            <v>Formerly treated in the monotypic genus Mimodes; transferred to the genus Mimus following AOU (2005).</v>
          </cell>
        </row>
        <row r="8694">
          <cell r="C8694" t="str">
            <v>Bahama Mockingbird</v>
          </cell>
          <cell r="D8694" t="str">
            <v>Mimus gundlachii</v>
          </cell>
          <cell r="E8694" t="str">
            <v>Cabanis, 1855</v>
          </cell>
          <cell r="F8694" t="str">
            <v>R</v>
          </cell>
          <cell r="G8694" t="str">
            <v>LC</v>
          </cell>
          <cell r="I8694" t="str">
            <v>Y</v>
          </cell>
          <cell r="Q8694" t="str">
            <v>Y</v>
          </cell>
          <cell r="R8694" t="str">
            <v>Y</v>
          </cell>
        </row>
        <row r="8695">
          <cell r="C8695" t="str">
            <v>Long-tailed Mockingbird</v>
          </cell>
          <cell r="D8695" t="str">
            <v>Mimus longicaudatus</v>
          </cell>
          <cell r="E8695" t="str">
            <v>Tschudi, 1844</v>
          </cell>
          <cell r="F8695" t="str">
            <v>R</v>
          </cell>
          <cell r="G8695" t="str">
            <v>LC</v>
          </cell>
          <cell r="P8695" t="str">
            <v>Y</v>
          </cell>
          <cell r="Q8695" t="str">
            <v>Y</v>
          </cell>
          <cell r="R8695" t="str">
            <v>Y</v>
          </cell>
        </row>
        <row r="8696">
          <cell r="C8696" t="str">
            <v>Chilean Mockingbird</v>
          </cell>
          <cell r="D8696" t="str">
            <v>Mimus thenca</v>
          </cell>
          <cell r="E8696" t="str">
            <v>(Moilna, 1782)</v>
          </cell>
          <cell r="F8696" t="str">
            <v>R</v>
          </cell>
          <cell r="G8696" t="str">
            <v>LC</v>
          </cell>
          <cell r="P8696" t="str">
            <v>Y</v>
          </cell>
          <cell r="Q8696" t="str">
            <v>Y</v>
          </cell>
          <cell r="R8696" t="str">
            <v>Y</v>
          </cell>
        </row>
        <row r="8697">
          <cell r="C8697" t="str">
            <v>Patagonian Mockingbird</v>
          </cell>
          <cell r="D8697" t="str">
            <v>Mimus patagonicus</v>
          </cell>
          <cell r="E8697" t="str">
            <v>(Lafresnaye &amp; D'Orbigny, 1837)</v>
          </cell>
          <cell r="F8697" t="str">
            <v>R</v>
          </cell>
          <cell r="G8697" t="str">
            <v>LC</v>
          </cell>
          <cell r="P8697" t="str">
            <v>Y</v>
          </cell>
          <cell r="Q8697" t="str">
            <v>Y</v>
          </cell>
          <cell r="R8697" t="str">
            <v>Y</v>
          </cell>
        </row>
        <row r="8698">
          <cell r="C8698" t="str">
            <v>Chalk-browed Mockingbird</v>
          </cell>
          <cell r="D8698" t="str">
            <v>Mimus saturninus</v>
          </cell>
          <cell r="E8698" t="str">
            <v>(Lichtenstein, 1823)</v>
          </cell>
          <cell r="F8698" t="str">
            <v>R</v>
          </cell>
          <cell r="G8698" t="str">
            <v>LC</v>
          </cell>
          <cell r="P8698" t="str">
            <v>Y</v>
          </cell>
          <cell r="Q8698" t="str">
            <v>Y</v>
          </cell>
          <cell r="R8698" t="str">
            <v>Y</v>
          </cell>
        </row>
        <row r="8699">
          <cell r="C8699" t="str">
            <v>White-banded Mockingbird</v>
          </cell>
          <cell r="D8699" t="str">
            <v>Mimus triurus</v>
          </cell>
          <cell r="E8699" t="str">
            <v>(Vieillot, 1818)</v>
          </cell>
          <cell r="F8699" t="str">
            <v>R</v>
          </cell>
          <cell r="G8699" t="str">
            <v>LC</v>
          </cell>
          <cell r="P8699" t="str">
            <v>Y</v>
          </cell>
          <cell r="Q8699" t="str">
            <v>Y</v>
          </cell>
          <cell r="R8699" t="str">
            <v>Y</v>
          </cell>
        </row>
        <row r="8700">
          <cell r="C8700" t="str">
            <v>Brown-backed Mockingbird</v>
          </cell>
          <cell r="D8700" t="str">
            <v>Mimus dorsalis</v>
          </cell>
          <cell r="E8700" t="str">
            <v>(Lafresnaye &amp; D'Orbigny, 1837)</v>
          </cell>
          <cell r="F8700" t="str">
            <v>R</v>
          </cell>
          <cell r="G8700" t="str">
            <v>LC</v>
          </cell>
          <cell r="P8700" t="str">
            <v>Y</v>
          </cell>
          <cell r="Q8700" t="str">
            <v>Y</v>
          </cell>
          <cell r="R8700" t="str">
            <v>Y</v>
          </cell>
        </row>
        <row r="8701">
          <cell r="C8701" t="str">
            <v>Sage Thrasher</v>
          </cell>
          <cell r="D8701" t="str">
            <v>Oreoscoptes montanus</v>
          </cell>
          <cell r="E8701" t="str">
            <v>(Townsend, 1837)</v>
          </cell>
          <cell r="F8701" t="str">
            <v>R</v>
          </cell>
          <cell r="G8701" t="str">
            <v>LC</v>
          </cell>
          <cell r="I8701" t="str">
            <v>Y</v>
          </cell>
          <cell r="Q8701" t="str">
            <v>Y</v>
          </cell>
          <cell r="R8701" t="str">
            <v>Y</v>
          </cell>
        </row>
        <row r="8702">
          <cell r="C8702" t="str">
            <v>Brown Thrasher</v>
          </cell>
          <cell r="D8702" t="str">
            <v>Toxostoma rufum</v>
          </cell>
          <cell r="E8702" t="str">
            <v>(Linnaeus, 1758)</v>
          </cell>
          <cell r="F8702" t="str">
            <v>R</v>
          </cell>
          <cell r="G8702" t="str">
            <v>LC</v>
          </cell>
          <cell r="H8702" t="str">
            <v>Y</v>
          </cell>
          <cell r="I8702" t="str">
            <v>Y</v>
          </cell>
          <cell r="M8702" t="str">
            <v>Y</v>
          </cell>
          <cell r="P8702" t="str">
            <v>Y</v>
          </cell>
          <cell r="Q8702" t="str">
            <v>Y</v>
          </cell>
          <cell r="R8702" t="str">
            <v>Y</v>
          </cell>
        </row>
        <row r="8703">
          <cell r="C8703" t="str">
            <v>Long-billed Thrasher</v>
          </cell>
          <cell r="D8703" t="str">
            <v>Toxostoma longirostre</v>
          </cell>
          <cell r="E8703" t="str">
            <v>(Lafresnaye, 1838)</v>
          </cell>
          <cell r="F8703" t="str">
            <v>R</v>
          </cell>
          <cell r="G8703" t="str">
            <v>LC</v>
          </cell>
          <cell r="I8703" t="str">
            <v>Y</v>
          </cell>
          <cell r="Q8703" t="str">
            <v>Y</v>
          </cell>
          <cell r="R8703" t="str">
            <v>Y</v>
          </cell>
        </row>
        <row r="8704">
          <cell r="C8704" t="str">
            <v>Cozumel Thrasher</v>
          </cell>
          <cell r="D8704" t="str">
            <v>Toxostoma guttatum</v>
          </cell>
          <cell r="E8704" t="str">
            <v>(Ridgway, 1885)</v>
          </cell>
          <cell r="F8704" t="str">
            <v>R</v>
          </cell>
          <cell r="G8704" t="str">
            <v>CR</v>
          </cell>
          <cell r="I8704" t="str">
            <v>Y</v>
          </cell>
          <cell r="Q8704" t="str">
            <v>Y</v>
          </cell>
          <cell r="R8704" t="str">
            <v>Y</v>
          </cell>
        </row>
        <row r="8705">
          <cell r="C8705" t="str">
            <v>Bendire's Thrasher</v>
          </cell>
          <cell r="D8705" t="str">
            <v>Toxostoma bendirei</v>
          </cell>
          <cell r="E8705" t="str">
            <v>(Coues, 1873)</v>
          </cell>
          <cell r="F8705" t="str">
            <v>R</v>
          </cell>
          <cell r="G8705" t="str">
            <v>VU</v>
          </cell>
          <cell r="I8705" t="str">
            <v>Y</v>
          </cell>
          <cell r="Q8705" t="str">
            <v>Y</v>
          </cell>
          <cell r="R8705" t="str">
            <v>Y</v>
          </cell>
        </row>
        <row r="8706">
          <cell r="C8706" t="str">
            <v>Grey Thrasher</v>
          </cell>
          <cell r="D8706" t="str">
            <v>Toxostoma cinereum</v>
          </cell>
          <cell r="E8706" t="str">
            <v>(Xántus de Vesey, 1860)</v>
          </cell>
          <cell r="F8706" t="str">
            <v>R</v>
          </cell>
          <cell r="G8706" t="str">
            <v>LC</v>
          </cell>
          <cell r="I8706" t="str">
            <v>Y</v>
          </cell>
          <cell r="Q8706" t="str">
            <v>Y</v>
          </cell>
          <cell r="R8706" t="str">
            <v>Y</v>
          </cell>
          <cell r="W8706" t="str">
            <v>Gray Thrasher (2)</v>
          </cell>
        </row>
        <row r="8707">
          <cell r="C8707" t="str">
            <v>Curve-billed Thrasher</v>
          </cell>
          <cell r="D8707" t="str">
            <v>Toxostoma curvirostre</v>
          </cell>
          <cell r="E8707" t="str">
            <v>(Swainson, 1827)</v>
          </cell>
          <cell r="F8707" t="str">
            <v>R</v>
          </cell>
          <cell r="G8707" t="str">
            <v>LC</v>
          </cell>
          <cell r="I8707" t="str">
            <v>Y</v>
          </cell>
          <cell r="Q8707" t="str">
            <v>Y</v>
          </cell>
          <cell r="R8707" t="str">
            <v>Y</v>
          </cell>
        </row>
        <row r="8708">
          <cell r="C8708" t="str">
            <v>Ocellated Thrasher</v>
          </cell>
          <cell r="D8708" t="str">
            <v>Toxostoma ocellatum</v>
          </cell>
          <cell r="E8708" t="str">
            <v>(Sclater, 1862)</v>
          </cell>
          <cell r="F8708" t="str">
            <v>R</v>
          </cell>
          <cell r="G8708" t="str">
            <v>LC</v>
          </cell>
          <cell r="I8708" t="str">
            <v>Y</v>
          </cell>
          <cell r="Q8708" t="str">
            <v>Y</v>
          </cell>
          <cell r="R8708" t="str">
            <v>Y</v>
          </cell>
        </row>
        <row r="8709">
          <cell r="C8709" t="str">
            <v>Le Conte's Thrasher</v>
          </cell>
          <cell r="D8709" t="str">
            <v>Toxostoma lecontei</v>
          </cell>
          <cell r="E8709" t="str">
            <v>Lawrence, 1851</v>
          </cell>
          <cell r="F8709" t="str">
            <v>R</v>
          </cell>
          <cell r="G8709" t="str">
            <v>LC</v>
          </cell>
          <cell r="I8709" t="str">
            <v>Y</v>
          </cell>
          <cell r="Q8709" t="str">
            <v>Y</v>
          </cell>
          <cell r="R8709" t="str">
            <v>Y</v>
          </cell>
        </row>
        <row r="8710">
          <cell r="C8710" t="str">
            <v>California Thrasher</v>
          </cell>
          <cell r="D8710" t="str">
            <v>Toxostoma redivivum</v>
          </cell>
          <cell r="E8710" t="str">
            <v>(Gambel, 1845)</v>
          </cell>
          <cell r="F8710" t="str">
            <v>R</v>
          </cell>
          <cell r="G8710" t="str">
            <v>LC</v>
          </cell>
          <cell r="I8710" t="str">
            <v>Y</v>
          </cell>
          <cell r="Q8710" t="str">
            <v>Y</v>
          </cell>
          <cell r="R8710" t="str">
            <v>Y</v>
          </cell>
        </row>
        <row r="8711">
          <cell r="C8711" t="str">
            <v>Crissal Thrasher</v>
          </cell>
          <cell r="D8711" t="str">
            <v>Toxostoma crissale</v>
          </cell>
          <cell r="E8711" t="str">
            <v>Henry, 1858</v>
          </cell>
          <cell r="F8711" t="str">
            <v>R</v>
          </cell>
          <cell r="G8711" t="str">
            <v>LC</v>
          </cell>
          <cell r="I8711" t="str">
            <v>Y</v>
          </cell>
          <cell r="Q8711" t="str">
            <v>Y</v>
          </cell>
          <cell r="R8711" t="str">
            <v>Y</v>
          </cell>
        </row>
        <row r="8712">
          <cell r="C8712" t="str">
            <v>White-breasted Thrasher</v>
          </cell>
          <cell r="D8712" t="str">
            <v>Ramphocinclus brachyurus</v>
          </cell>
          <cell r="E8712" t="str">
            <v>(Vieillot, 1818)</v>
          </cell>
          <cell r="F8712" t="str">
            <v>R</v>
          </cell>
          <cell r="G8712" t="str">
            <v>EN</v>
          </cell>
          <cell r="I8712" t="str">
            <v>Y</v>
          </cell>
          <cell r="Q8712" t="str">
            <v>Y</v>
          </cell>
          <cell r="R8712" t="str">
            <v>Y</v>
          </cell>
        </row>
        <row r="8713">
          <cell r="C8713" t="str">
            <v>Blue Mockingbird</v>
          </cell>
          <cell r="D8713" t="str">
            <v>Melanotis caerulescens</v>
          </cell>
          <cell r="E8713" t="str">
            <v>(Swainson, 1827)</v>
          </cell>
          <cell r="F8713" t="str">
            <v>R</v>
          </cell>
          <cell r="G8713" t="str">
            <v>LC</v>
          </cell>
          <cell r="I8713" t="str">
            <v>Y</v>
          </cell>
          <cell r="Q8713" t="str">
            <v>Y</v>
          </cell>
          <cell r="R8713" t="str">
            <v>Y</v>
          </cell>
        </row>
        <row r="8714">
          <cell r="C8714" t="str">
            <v>Blue-and-white Mockingbird</v>
          </cell>
          <cell r="D8714" t="str">
            <v>Melanotis hypoleucus</v>
          </cell>
          <cell r="E8714" t="str">
            <v>Hartlaub, 1852</v>
          </cell>
          <cell r="F8714" t="str">
            <v>R</v>
          </cell>
          <cell r="G8714" t="str">
            <v>LC</v>
          </cell>
          <cell r="I8714" t="str">
            <v>Y</v>
          </cell>
          <cell r="Q8714" t="str">
            <v>Y</v>
          </cell>
          <cell r="R8714" t="str">
            <v>Y</v>
          </cell>
        </row>
        <row r="8715">
          <cell r="C8715" t="str">
            <v>Scaly-breasted Thrasher</v>
          </cell>
          <cell r="D8715" t="str">
            <v>Margarops fuscus</v>
          </cell>
          <cell r="E8715" t="str">
            <v>(Müller, 1776)</v>
          </cell>
          <cell r="F8715" t="str">
            <v>R</v>
          </cell>
          <cell r="G8715" t="str">
            <v>LC</v>
          </cell>
          <cell r="I8715" t="str">
            <v>Y</v>
          </cell>
          <cell r="Q8715" t="str">
            <v>Y</v>
          </cell>
          <cell r="R8715" t="str">
            <v>Y</v>
          </cell>
          <cell r="V8715" t="str">
            <v>Allenia fusca (11)</v>
          </cell>
        </row>
        <row r="8716">
          <cell r="C8716" t="str">
            <v>Pearly-eyed Thrasher</v>
          </cell>
          <cell r="D8716" t="str">
            <v>Margarops fuscatus</v>
          </cell>
          <cell r="E8716" t="str">
            <v>(Vieillot, 1808)</v>
          </cell>
          <cell r="F8716" t="str">
            <v>R</v>
          </cell>
          <cell r="G8716" t="str">
            <v>LC</v>
          </cell>
          <cell r="I8716" t="str">
            <v>Y</v>
          </cell>
          <cell r="P8716" t="str">
            <v>Y</v>
          </cell>
          <cell r="Q8716" t="str">
            <v>Y</v>
          </cell>
          <cell r="R8716" t="str">
            <v>Y</v>
          </cell>
        </row>
        <row r="8717">
          <cell r="C8717" t="str">
            <v>Brown Trembler</v>
          </cell>
          <cell r="D8717" t="str">
            <v>Cinclocerthia ruficauda</v>
          </cell>
          <cell r="E8717" t="str">
            <v>(Gould, 1836)</v>
          </cell>
          <cell r="F8717" t="str">
            <v>R</v>
          </cell>
          <cell r="G8717" t="str">
            <v>LC</v>
          </cell>
          <cell r="I8717" t="str">
            <v>Y</v>
          </cell>
          <cell r="Q8717" t="str">
            <v>Y</v>
          </cell>
          <cell r="R8717" t="str">
            <v>Y</v>
          </cell>
        </row>
        <row r="8718">
          <cell r="C8718" t="str">
            <v>Grey Trembler</v>
          </cell>
          <cell r="D8718" t="str">
            <v>Cinclocerthia gutturalis</v>
          </cell>
          <cell r="E8718" t="str">
            <v>(Lafresnaye, 1843)</v>
          </cell>
          <cell r="F8718" t="str">
            <v>R</v>
          </cell>
          <cell r="G8718" t="str">
            <v>LC</v>
          </cell>
          <cell r="I8718" t="str">
            <v>Y</v>
          </cell>
          <cell r="Q8718" t="str">
            <v>Y</v>
          </cell>
          <cell r="W8718" t="str">
            <v>Gray Trembler (2)</v>
          </cell>
        </row>
        <row r="8719">
          <cell r="C8719" t="str">
            <v>Stripe-sided Rhabdornis</v>
          </cell>
          <cell r="D8719" t="str">
            <v>Rhabdornis mystacalis</v>
          </cell>
          <cell r="E8719" t="str">
            <v>(Temminck, 1825)</v>
          </cell>
          <cell r="F8719" t="str">
            <v>R</v>
          </cell>
          <cell r="G8719" t="str">
            <v>LC</v>
          </cell>
          <cell r="Q8719" t="str">
            <v>Y</v>
          </cell>
          <cell r="W8719" t="str">
            <v>Stripe-headed Creeper (15)</v>
          </cell>
        </row>
        <row r="8720">
          <cell r="C8720" t="str">
            <v>Long-billed Rhabdornis</v>
          </cell>
          <cell r="D8720" t="str">
            <v>Rhabdornis grandis</v>
          </cell>
          <cell r="E8720" t="str">
            <v>Salomonsen, 1953</v>
          </cell>
          <cell r="F8720" t="str">
            <v>R</v>
          </cell>
          <cell r="G8720" t="str">
            <v>LC</v>
          </cell>
          <cell r="Q8720" t="str">
            <v>Y</v>
          </cell>
          <cell r="W8720" t="str">
            <v>Long-billed Creeper (15)</v>
          </cell>
        </row>
        <row r="8721">
          <cell r="C8721" t="str">
            <v>Stripe-breasted Rhabdornis</v>
          </cell>
          <cell r="D8721" t="str">
            <v>Rhabdornis inornatus</v>
          </cell>
          <cell r="E8721" t="str">
            <v>Ogilvie-Grant, 1896</v>
          </cell>
          <cell r="F8721" t="str">
            <v>R</v>
          </cell>
          <cell r="G8721" t="str">
            <v>LC</v>
          </cell>
          <cell r="Q8721" t="str">
            <v>Y</v>
          </cell>
          <cell r="W8721" t="str">
            <v>Stripe-breasted Creeper (15)</v>
          </cell>
        </row>
        <row r="8722">
          <cell r="C8722" t="str">
            <v>Rusty-winged Starling</v>
          </cell>
          <cell r="D8722" t="str">
            <v>Aplonis zelandica</v>
          </cell>
          <cell r="E8722" t="str">
            <v>(Quoy &amp; Gaimard, 1830)</v>
          </cell>
          <cell r="F8722" t="str">
            <v>R</v>
          </cell>
          <cell r="G8722" t="str">
            <v>NT</v>
          </cell>
          <cell r="Q8722" t="str">
            <v>Y</v>
          </cell>
        </row>
        <row r="8723">
          <cell r="C8723" t="str">
            <v>Santo Starling</v>
          </cell>
          <cell r="D8723" t="str">
            <v>Aplonis santovestris</v>
          </cell>
          <cell r="E8723" t="str">
            <v>Harrisson &amp; Marshall, 1937</v>
          </cell>
          <cell r="F8723" t="str">
            <v>R</v>
          </cell>
          <cell r="G8723" t="str">
            <v>VU</v>
          </cell>
          <cell r="Q8723" t="str">
            <v>Y</v>
          </cell>
          <cell r="W8723" t="str">
            <v>Mountain Starling (10); Vanuatu Starling (15)</v>
          </cell>
        </row>
        <row r="8724">
          <cell r="C8724" t="str">
            <v>Pohnpei Starling</v>
          </cell>
          <cell r="D8724" t="str">
            <v>Aplonis pelzelni</v>
          </cell>
          <cell r="E8724" t="str">
            <v>Finsch, 1876</v>
          </cell>
          <cell r="F8724" t="str">
            <v>R</v>
          </cell>
          <cell r="G8724" t="str">
            <v>CR</v>
          </cell>
          <cell r="Q8724" t="str">
            <v>Y</v>
          </cell>
        </row>
        <row r="8725">
          <cell r="C8725" t="str">
            <v>Samoan Starling</v>
          </cell>
          <cell r="D8725" t="str">
            <v>Aplonis atrifusca</v>
          </cell>
          <cell r="E8725" t="str">
            <v>(Peale, 1848)</v>
          </cell>
          <cell r="F8725" t="str">
            <v>R</v>
          </cell>
          <cell r="G8725" t="str">
            <v>LC</v>
          </cell>
          <cell r="Q8725" t="str">
            <v>Y</v>
          </cell>
        </row>
        <row r="8726">
          <cell r="C8726" t="str">
            <v>Kosrae Starling</v>
          </cell>
          <cell r="D8726" t="str">
            <v>Aplonis corvina</v>
          </cell>
          <cell r="E8726" t="str">
            <v>(Kittlitz, 1833)</v>
          </cell>
          <cell r="F8726" t="str">
            <v>R</v>
          </cell>
          <cell r="G8726" t="str">
            <v>EX</v>
          </cell>
          <cell r="K8726" t="str">
            <v>Y</v>
          </cell>
          <cell r="Q8726" t="str">
            <v>Y</v>
          </cell>
        </row>
        <row r="8727">
          <cell r="C8727" t="str">
            <v>Mysterious Starling</v>
          </cell>
          <cell r="D8727" t="str">
            <v>Aplonis mavornata</v>
          </cell>
          <cell r="E8727" t="str">
            <v>Buller, 1887</v>
          </cell>
          <cell r="F8727" t="str">
            <v>R</v>
          </cell>
          <cell r="G8727" t="str">
            <v>EX</v>
          </cell>
          <cell r="K8727" t="str">
            <v>Y</v>
          </cell>
          <cell r="Q8727" t="str">
            <v>Y</v>
          </cell>
        </row>
        <row r="8728">
          <cell r="C8728" t="str">
            <v>Rarotonga Starling</v>
          </cell>
          <cell r="D8728" t="str">
            <v>Aplonis cinerascens</v>
          </cell>
          <cell r="E8728" t="str">
            <v>Hartlaub &amp; Finsch, 1871</v>
          </cell>
          <cell r="F8728" t="str">
            <v>R</v>
          </cell>
          <cell r="G8728" t="str">
            <v>VU</v>
          </cell>
          <cell r="Q8728" t="str">
            <v>Y</v>
          </cell>
        </row>
        <row r="8729">
          <cell r="C8729" t="str">
            <v>Polynesian Starling</v>
          </cell>
          <cell r="D8729" t="str">
            <v>Aplonis tabuensis</v>
          </cell>
          <cell r="E8729" t="str">
            <v>(Gmelin, 1788)</v>
          </cell>
          <cell r="F8729" t="str">
            <v>R</v>
          </cell>
          <cell r="G8729" t="str">
            <v>LC</v>
          </cell>
          <cell r="Q8729" t="str">
            <v>Y</v>
          </cell>
        </row>
        <row r="8730">
          <cell r="C8730" t="str">
            <v>Striated Starling</v>
          </cell>
          <cell r="D8730" t="str">
            <v>Aplonis striata</v>
          </cell>
          <cell r="E8730" t="str">
            <v>(Gmelin, 1788)</v>
          </cell>
          <cell r="F8730" t="str">
            <v>R</v>
          </cell>
          <cell r="G8730" t="str">
            <v>LC</v>
          </cell>
          <cell r="Q8730" t="str">
            <v>Y</v>
          </cell>
        </row>
        <row r="8731">
          <cell r="C8731" t="str">
            <v>Norfolk Island Starling</v>
          </cell>
          <cell r="D8731" t="str">
            <v>Aplonis fusca</v>
          </cell>
          <cell r="E8731" t="str">
            <v>Gould, 1836</v>
          </cell>
          <cell r="F8731" t="str">
            <v>R</v>
          </cell>
          <cell r="G8731" t="str">
            <v>EX</v>
          </cell>
          <cell r="K8731" t="str">
            <v>Y</v>
          </cell>
          <cell r="L8731" t="str">
            <v>Y</v>
          </cell>
          <cell r="Q8731" t="str">
            <v>Y</v>
          </cell>
          <cell r="V8731" t="str">
            <v>Aplornis fusca (5)</v>
          </cell>
          <cell r="W8731" t="str">
            <v>Norfolk Starling (4); Tasman Starling (5); Norfolk Starling (10); Tasman Starling (15)</v>
          </cell>
        </row>
        <row r="8732">
          <cell r="C8732" t="str">
            <v>Micronesian Starling</v>
          </cell>
          <cell r="D8732" t="str">
            <v>Aplonis opaca</v>
          </cell>
          <cell r="E8732" t="str">
            <v>(Kittlitz, 1833)</v>
          </cell>
          <cell r="F8732" t="str">
            <v>R</v>
          </cell>
          <cell r="G8732" t="str">
            <v>LC</v>
          </cell>
          <cell r="Q8732" t="str">
            <v>Y</v>
          </cell>
        </row>
        <row r="8733">
          <cell r="C8733" t="str">
            <v>Tanimbar Starling</v>
          </cell>
          <cell r="D8733" t="str">
            <v>Aplonis crassa</v>
          </cell>
          <cell r="E8733" t="str">
            <v>(Sclater, 1883)</v>
          </cell>
          <cell r="F8733" t="str">
            <v>R</v>
          </cell>
          <cell r="G8733" t="str">
            <v>NT</v>
          </cell>
          <cell r="Q8733" t="str">
            <v>Y</v>
          </cell>
        </row>
        <row r="8734">
          <cell r="C8734" t="str">
            <v>Singing Starling</v>
          </cell>
          <cell r="D8734" t="str">
            <v>Aplonis cantoroides</v>
          </cell>
          <cell r="E8734" t="str">
            <v>(Gray, 1862)</v>
          </cell>
          <cell r="F8734" t="str">
            <v>R</v>
          </cell>
          <cell r="G8734" t="str">
            <v>LC</v>
          </cell>
          <cell r="L8734" t="str">
            <v>Y</v>
          </cell>
          <cell r="Q8734" t="str">
            <v>Y</v>
          </cell>
          <cell r="V8734" t="str">
            <v>Aplornis cantoroides (5)</v>
          </cell>
        </row>
        <row r="8735">
          <cell r="C8735" t="str">
            <v>Atoll Starling</v>
          </cell>
          <cell r="D8735" t="str">
            <v>Aplonis feadensis</v>
          </cell>
          <cell r="E8735" t="str">
            <v>(Ramsay, 1882)</v>
          </cell>
          <cell r="F8735" t="str">
            <v>R</v>
          </cell>
          <cell r="G8735" t="str">
            <v>NT</v>
          </cell>
          <cell r="Q8735" t="str">
            <v>Y</v>
          </cell>
        </row>
        <row r="8736">
          <cell r="C8736" t="str">
            <v>Rennell Starling</v>
          </cell>
          <cell r="D8736" t="str">
            <v>Aplonis insularis</v>
          </cell>
          <cell r="E8736" t="str">
            <v>Mayr, 1931</v>
          </cell>
          <cell r="F8736" t="str">
            <v>R</v>
          </cell>
          <cell r="G8736" t="str">
            <v>LC</v>
          </cell>
          <cell r="Q8736" t="str">
            <v>Y</v>
          </cell>
        </row>
        <row r="8737">
          <cell r="C8737" t="str">
            <v>Brown-winged Starling</v>
          </cell>
          <cell r="D8737" t="str">
            <v>Aplonis grandis</v>
          </cell>
          <cell r="E8737" t="str">
            <v>(Salvadori, 1881)</v>
          </cell>
          <cell r="F8737" t="str">
            <v>R</v>
          </cell>
          <cell r="G8737" t="str">
            <v>LC</v>
          </cell>
          <cell r="Q8737" t="str">
            <v>Y</v>
          </cell>
        </row>
        <row r="8738">
          <cell r="C8738" t="str">
            <v>San Cristobal Starling</v>
          </cell>
          <cell r="D8738" t="str">
            <v>Aplonis dichroa</v>
          </cell>
          <cell r="E8738" t="str">
            <v>(Tristram, 1895)</v>
          </cell>
          <cell r="F8738" t="str">
            <v>R</v>
          </cell>
          <cell r="G8738" t="str">
            <v>LC</v>
          </cell>
          <cell r="Q8738" t="str">
            <v>Y</v>
          </cell>
          <cell r="W8738" t="str">
            <v>Makira Starling (15)</v>
          </cell>
        </row>
        <row r="8739">
          <cell r="C8739" t="str">
            <v>Moluccan Starling</v>
          </cell>
          <cell r="D8739" t="str">
            <v>Aplonis mysolensis</v>
          </cell>
          <cell r="E8739" t="str">
            <v>(Gray, 1862)</v>
          </cell>
          <cell r="F8739" t="str">
            <v>R</v>
          </cell>
          <cell r="G8739" t="str">
            <v>LC</v>
          </cell>
          <cell r="Q8739" t="str">
            <v>Y</v>
          </cell>
        </row>
        <row r="8740">
          <cell r="C8740" t="str">
            <v>Short-tailed Starling</v>
          </cell>
          <cell r="D8740" t="str">
            <v>Aplonis minor</v>
          </cell>
          <cell r="E8740" t="str">
            <v>(Bonaparte, 1851)</v>
          </cell>
          <cell r="F8740" t="str">
            <v>R</v>
          </cell>
          <cell r="G8740" t="str">
            <v>LC</v>
          </cell>
          <cell r="Q8740" t="str">
            <v>Y</v>
          </cell>
        </row>
        <row r="8741">
          <cell r="C8741" t="str">
            <v>Asian Glossy Starling</v>
          </cell>
          <cell r="D8741" t="str">
            <v>Aplonis panayensis</v>
          </cell>
          <cell r="E8741" t="str">
            <v>(Scopoli, 1783)</v>
          </cell>
          <cell r="F8741" t="str">
            <v>R</v>
          </cell>
          <cell r="G8741" t="str">
            <v>LC</v>
          </cell>
          <cell r="Q8741" t="str">
            <v>Y</v>
          </cell>
        </row>
        <row r="8742">
          <cell r="C8742" t="str">
            <v>Metallic Starling</v>
          </cell>
          <cell r="D8742" t="str">
            <v>Aplonis metallica</v>
          </cell>
          <cell r="E8742" t="str">
            <v>(Temminck, 1824)</v>
          </cell>
          <cell r="F8742" t="str">
            <v>R</v>
          </cell>
          <cell r="G8742" t="str">
            <v>LC</v>
          </cell>
          <cell r="L8742" t="str">
            <v>Y</v>
          </cell>
          <cell r="Q8742" t="str">
            <v>Y</v>
          </cell>
          <cell r="V8742" t="str">
            <v>Aplornis metallica (5)</v>
          </cell>
        </row>
        <row r="8743">
          <cell r="C8743" t="str">
            <v>Long-tailed Starling</v>
          </cell>
          <cell r="D8743" t="str">
            <v>Aplonis magna</v>
          </cell>
          <cell r="E8743" t="str">
            <v>(Schlegel, 1871)</v>
          </cell>
          <cell r="F8743" t="str">
            <v>R</v>
          </cell>
          <cell r="G8743" t="str">
            <v>LC</v>
          </cell>
          <cell r="Q8743" t="str">
            <v>Y</v>
          </cell>
        </row>
        <row r="8744">
          <cell r="C8744" t="str">
            <v>Yellow-eyed Starling</v>
          </cell>
          <cell r="D8744" t="str">
            <v>Aplonis mystacea</v>
          </cell>
          <cell r="E8744" t="str">
            <v>(Ogilvie-Grant, 1911)</v>
          </cell>
          <cell r="F8744" t="str">
            <v>R</v>
          </cell>
          <cell r="G8744" t="str">
            <v>NT</v>
          </cell>
          <cell r="Q8744" t="str">
            <v>Y</v>
          </cell>
        </row>
        <row r="8745">
          <cell r="C8745" t="str">
            <v>White-eyed Starling</v>
          </cell>
          <cell r="D8745" t="str">
            <v>Aplonis brunneicapillus</v>
          </cell>
          <cell r="E8745" t="str">
            <v>(Danis, 1938)</v>
          </cell>
          <cell r="F8745" t="str">
            <v>R</v>
          </cell>
          <cell r="G8745" t="str">
            <v>EN</v>
          </cell>
          <cell r="Q8745" t="str">
            <v>Y</v>
          </cell>
          <cell r="V8745" t="str">
            <v>Aplonis brunneicapilla (10)</v>
          </cell>
          <cell r="X8745" t="str">
            <v>Gender agreement of species name follows David and Gosselin (2002a).</v>
          </cell>
        </row>
        <row r="8746">
          <cell r="C8746" t="str">
            <v>Golden Myna</v>
          </cell>
          <cell r="D8746" t="str">
            <v>Mino anais</v>
          </cell>
          <cell r="E8746" t="str">
            <v>(Lesson, 1839)</v>
          </cell>
          <cell r="F8746" t="str">
            <v>R</v>
          </cell>
          <cell r="G8746" t="str">
            <v>LC</v>
          </cell>
          <cell r="Q8746" t="str">
            <v>Y</v>
          </cell>
        </row>
        <row r="8747">
          <cell r="C8747" t="str">
            <v>Yellow-faced Myna</v>
          </cell>
          <cell r="D8747" t="str">
            <v>Mino dumontii</v>
          </cell>
          <cell r="E8747" t="str">
            <v>Lesson, 1827</v>
          </cell>
          <cell r="F8747" t="str">
            <v>R</v>
          </cell>
          <cell r="G8747" t="str">
            <v>LC</v>
          </cell>
          <cell r="Q8747" t="str">
            <v>Y</v>
          </cell>
        </row>
        <row r="8748">
          <cell r="C8748" t="str">
            <v>Sulawesi Myna</v>
          </cell>
          <cell r="D8748" t="str">
            <v>Basilornis celebensis</v>
          </cell>
          <cell r="E8748" t="str">
            <v>Gray, 1861</v>
          </cell>
          <cell r="F8748" t="str">
            <v>R</v>
          </cell>
          <cell r="G8748" t="str">
            <v>LC</v>
          </cell>
          <cell r="Q8748" t="str">
            <v>Y</v>
          </cell>
        </row>
        <row r="8749">
          <cell r="C8749" t="str">
            <v>Helmeted Myna</v>
          </cell>
          <cell r="D8749" t="str">
            <v>Basilornis galeatus</v>
          </cell>
          <cell r="E8749" t="str">
            <v>Meyer, 1894</v>
          </cell>
          <cell r="F8749" t="str">
            <v>R</v>
          </cell>
          <cell r="G8749" t="str">
            <v>NT</v>
          </cell>
          <cell r="Q8749" t="str">
            <v>Y</v>
          </cell>
        </row>
        <row r="8750">
          <cell r="C8750" t="str">
            <v>Long-crested Myna</v>
          </cell>
          <cell r="D8750" t="str">
            <v>Basilornis corythaix</v>
          </cell>
          <cell r="E8750" t="str">
            <v>(Wagler, 1827)</v>
          </cell>
          <cell r="F8750" t="str">
            <v>R</v>
          </cell>
          <cell r="G8750" t="str">
            <v>LC</v>
          </cell>
          <cell r="Q8750" t="str">
            <v>Y</v>
          </cell>
        </row>
        <row r="8751">
          <cell r="C8751" t="str">
            <v>Apo Myna</v>
          </cell>
          <cell r="D8751" t="str">
            <v>Basilornis mirandus</v>
          </cell>
          <cell r="E8751" t="str">
            <v>(Hartert, 1903)</v>
          </cell>
          <cell r="F8751" t="str">
            <v>R</v>
          </cell>
          <cell r="G8751" t="str">
            <v>NT</v>
          </cell>
          <cell r="Q8751" t="str">
            <v>Y</v>
          </cell>
          <cell r="V8751" t="str">
            <v>Basilornis miranda (10)</v>
          </cell>
          <cell r="X8751" t="str">
            <v>Gender agreement of species name follows David and Gosselin (2002b).</v>
          </cell>
        </row>
        <row r="8752">
          <cell r="C8752" t="str">
            <v>Coleto</v>
          </cell>
          <cell r="D8752" t="str">
            <v>Sarcops calvus</v>
          </cell>
          <cell r="E8752" t="str">
            <v>(Linnaeus, 1766)</v>
          </cell>
          <cell r="F8752" t="str">
            <v>R</v>
          </cell>
          <cell r="G8752" t="str">
            <v>LC</v>
          </cell>
          <cell r="Q8752" t="str">
            <v>Y</v>
          </cell>
        </row>
        <row r="8753">
          <cell r="C8753" t="str">
            <v>White-necked Myna</v>
          </cell>
          <cell r="D8753" t="str">
            <v>Streptocitta albicollis</v>
          </cell>
          <cell r="E8753" t="str">
            <v>(Vieillot, 1818)</v>
          </cell>
          <cell r="F8753" t="str">
            <v>R</v>
          </cell>
          <cell r="G8753" t="str">
            <v>LC</v>
          </cell>
          <cell r="Q8753" t="str">
            <v>Y</v>
          </cell>
        </row>
        <row r="8754">
          <cell r="C8754" t="str">
            <v>Bare-eyed Myna</v>
          </cell>
          <cell r="D8754" t="str">
            <v>Streptocitta albertinae</v>
          </cell>
          <cell r="E8754" t="str">
            <v>(Schlegel, 1866)</v>
          </cell>
          <cell r="F8754" t="str">
            <v>R</v>
          </cell>
          <cell r="G8754" t="str">
            <v>NT</v>
          </cell>
          <cell r="Q8754" t="str">
            <v>Y</v>
          </cell>
        </row>
        <row r="8755">
          <cell r="C8755" t="str">
            <v>Fiery-browed Myna</v>
          </cell>
          <cell r="D8755" t="str">
            <v>Enodes erythrophris</v>
          </cell>
          <cell r="E8755" t="str">
            <v>(Temminck, 1824)</v>
          </cell>
          <cell r="F8755" t="str">
            <v>R</v>
          </cell>
          <cell r="G8755" t="str">
            <v>LC</v>
          </cell>
          <cell r="Q8755" t="str">
            <v>Y</v>
          </cell>
          <cell r="W8755" t="str">
            <v>Fiery-browed Starling (15)</v>
          </cell>
        </row>
        <row r="8756">
          <cell r="C8756" t="str">
            <v>Finch-billed Myna</v>
          </cell>
          <cell r="D8756" t="str">
            <v>Scissirostrum dubium</v>
          </cell>
          <cell r="E8756" t="str">
            <v>(Latham, 1802)</v>
          </cell>
          <cell r="F8756" t="str">
            <v>R</v>
          </cell>
          <cell r="G8756" t="str">
            <v>LC</v>
          </cell>
          <cell r="Q8756" t="str">
            <v>Y</v>
          </cell>
          <cell r="W8756" t="str">
            <v>Grosbeak Starling (15)</v>
          </cell>
        </row>
        <row r="8757">
          <cell r="C8757" t="str">
            <v>Madagascar Starling</v>
          </cell>
          <cell r="D8757" t="str">
            <v>Saroglossa aurata</v>
          </cell>
          <cell r="E8757" t="str">
            <v>(Müller, 1776)</v>
          </cell>
          <cell r="F8757" t="str">
            <v>R</v>
          </cell>
          <cell r="G8757" t="str">
            <v>LC</v>
          </cell>
          <cell r="N8757" t="str">
            <v>Y</v>
          </cell>
          <cell r="Q8757" t="str">
            <v>Y</v>
          </cell>
        </row>
        <row r="8758">
          <cell r="C8758" t="str">
            <v>Spot-winged Starling</v>
          </cell>
          <cell r="D8758" t="str">
            <v>Saroglossa spiloptera</v>
          </cell>
          <cell r="E8758" t="str">
            <v>(Vigors, 1831)</v>
          </cell>
          <cell r="F8758" t="str">
            <v>R</v>
          </cell>
          <cell r="G8758" t="str">
            <v>LC</v>
          </cell>
          <cell r="Q8758" t="str">
            <v>Y</v>
          </cell>
        </row>
        <row r="8759">
          <cell r="C8759" t="str">
            <v>Golden-crested Myna</v>
          </cell>
          <cell r="D8759" t="str">
            <v>Ampeliceps coronatus</v>
          </cell>
          <cell r="E8759" t="str">
            <v>Blyth, 1842</v>
          </cell>
          <cell r="F8759" t="str">
            <v>R</v>
          </cell>
          <cell r="G8759" t="str">
            <v>LC</v>
          </cell>
          <cell r="Q8759" t="str">
            <v>Y</v>
          </cell>
        </row>
        <row r="8760">
          <cell r="C8760" t="str">
            <v>Sri Lanka Myna</v>
          </cell>
          <cell r="D8760" t="str">
            <v>Gracula ptilogenys</v>
          </cell>
          <cell r="E8760" t="str">
            <v>Blyth, 1846</v>
          </cell>
          <cell r="F8760" t="str">
            <v>R</v>
          </cell>
          <cell r="G8760" t="str">
            <v>NT</v>
          </cell>
          <cell r="Q8760" t="str">
            <v>Y</v>
          </cell>
          <cell r="W8760" t="str">
            <v>Ceylon Myna (10); Sri Lanka Hill Myna (15)</v>
          </cell>
        </row>
        <row r="8761">
          <cell r="C8761" t="str">
            <v>Hill Myna</v>
          </cell>
          <cell r="D8761" t="str">
            <v>Gracula religiosa</v>
          </cell>
          <cell r="E8761" t="str">
            <v>Linnaeus, 1758</v>
          </cell>
          <cell r="F8761" t="str">
            <v>R</v>
          </cell>
          <cell r="G8761" t="str">
            <v>LC</v>
          </cell>
          <cell r="I8761" t="str">
            <v>Y</v>
          </cell>
          <cell r="Q8761" t="str">
            <v>Y</v>
          </cell>
          <cell r="W8761" t="str">
            <v>Common Hill Myna (15)</v>
          </cell>
        </row>
        <row r="8762">
          <cell r="C8762" t="str">
            <v>Common Myna</v>
          </cell>
          <cell r="D8762" t="str">
            <v>Acridotheres tristis</v>
          </cell>
          <cell r="E8762" t="str">
            <v>(Linnaeus, 1766)</v>
          </cell>
          <cell r="F8762" t="str">
            <v>R</v>
          </cell>
          <cell r="G8762" t="str">
            <v>LC</v>
          </cell>
          <cell r="H8762" t="str">
            <v>Y</v>
          </cell>
          <cell r="I8762" t="str">
            <v>Y</v>
          </cell>
          <cell r="L8762" t="str">
            <v>Y</v>
          </cell>
          <cell r="M8762" t="str">
            <v>Y</v>
          </cell>
          <cell r="N8762" t="str">
            <v>Y</v>
          </cell>
          <cell r="Q8762" t="str">
            <v>Y</v>
          </cell>
          <cell r="S8762" t="str">
            <v>Y</v>
          </cell>
          <cell r="V8762" t="str">
            <v>Sturnus tristis (5)</v>
          </cell>
        </row>
        <row r="8763">
          <cell r="C8763" t="str">
            <v>Bank Myna</v>
          </cell>
          <cell r="D8763" t="str">
            <v>Acridotheres ginginianus</v>
          </cell>
          <cell r="E8763" t="str">
            <v>(Latham, 1790)</v>
          </cell>
          <cell r="F8763" t="str">
            <v>R</v>
          </cell>
          <cell r="G8763" t="str">
            <v>LC</v>
          </cell>
          <cell r="H8763" t="str">
            <v>Y</v>
          </cell>
          <cell r="Q8763" t="str">
            <v>Y</v>
          </cell>
        </row>
        <row r="8764">
          <cell r="C8764" t="str">
            <v>Jungle Myna</v>
          </cell>
          <cell r="D8764" t="str">
            <v>Acridotheres fuscus</v>
          </cell>
          <cell r="E8764" t="str">
            <v>(Wagler, 1827)</v>
          </cell>
          <cell r="F8764" t="str">
            <v>R</v>
          </cell>
          <cell r="G8764" t="str">
            <v>LC</v>
          </cell>
          <cell r="Q8764" t="str">
            <v>Y</v>
          </cell>
        </row>
        <row r="8765">
          <cell r="C8765" t="str">
            <v>White-vented Myna</v>
          </cell>
          <cell r="D8765" t="str">
            <v>Acridotheres grandis</v>
          </cell>
          <cell r="E8765" t="str">
            <v>Moore, 1858</v>
          </cell>
          <cell r="F8765" t="str">
            <v>R</v>
          </cell>
          <cell r="G8765" t="str">
            <v>LC</v>
          </cell>
          <cell r="Q8765" t="str">
            <v>Y</v>
          </cell>
          <cell r="W8765" t="str">
            <v>Great Myna (15)</v>
          </cell>
        </row>
        <row r="8766">
          <cell r="C8766" t="str">
            <v>Pale-bellied Myna</v>
          </cell>
          <cell r="D8766" t="str">
            <v>Acridotheres cinereus</v>
          </cell>
          <cell r="E8766" t="str">
            <v>Bonaparte, 1851</v>
          </cell>
          <cell r="F8766" t="str">
            <v>R</v>
          </cell>
          <cell r="G8766" t="str">
            <v>LC</v>
          </cell>
          <cell r="Q8766" t="str">
            <v>Y</v>
          </cell>
        </row>
        <row r="8767">
          <cell r="C8767" t="str">
            <v>Collared Myna</v>
          </cell>
          <cell r="D8767" t="str">
            <v>Acridotheres albocinctus</v>
          </cell>
          <cell r="E8767" t="str">
            <v>Godwin-Austen &amp; Walden, 1875</v>
          </cell>
          <cell r="F8767" t="str">
            <v>R</v>
          </cell>
          <cell r="G8767" t="str">
            <v>LC</v>
          </cell>
          <cell r="Q8767" t="str">
            <v>Y</v>
          </cell>
        </row>
        <row r="8768">
          <cell r="C8768" t="str">
            <v>Crested Myna</v>
          </cell>
          <cell r="D8768" t="str">
            <v>Acridotheres cristatellus</v>
          </cell>
          <cell r="E8768" t="str">
            <v>(Linnaeus, 1766)</v>
          </cell>
          <cell r="F8768" t="str">
            <v>R</v>
          </cell>
          <cell r="G8768" t="str">
            <v>LC</v>
          </cell>
          <cell r="Q8768" t="str">
            <v>Y</v>
          </cell>
        </row>
        <row r="8769">
          <cell r="C8769" t="str">
            <v>Bali Starling</v>
          </cell>
          <cell r="D8769" t="str">
            <v>Leucopsar rothschildi</v>
          </cell>
          <cell r="E8769" t="str">
            <v>Stresemann, 1912</v>
          </cell>
          <cell r="F8769" t="str">
            <v>R</v>
          </cell>
          <cell r="G8769" t="str">
            <v>CR</v>
          </cell>
          <cell r="Q8769" t="str">
            <v>Y</v>
          </cell>
          <cell r="W8769" t="str">
            <v>Bali Myna (10); Bali Myna (15)</v>
          </cell>
        </row>
        <row r="8770">
          <cell r="C8770" t="str">
            <v>White-faced Starling</v>
          </cell>
          <cell r="D8770" t="str">
            <v>Sturnus albofrontatus</v>
          </cell>
          <cell r="E8770" t="str">
            <v>(Layard, 1854)</v>
          </cell>
          <cell r="F8770" t="str">
            <v>R</v>
          </cell>
          <cell r="G8770" t="str">
            <v>VU</v>
          </cell>
          <cell r="Q8770" t="str">
            <v>Y</v>
          </cell>
          <cell r="V8770" t="str">
            <v>Sturnus senex (10)</v>
          </cell>
          <cell r="X8770" t="str">
            <v>Use of the specific name albofrontatus follows BirdLife International (2001).</v>
          </cell>
        </row>
        <row r="8771">
          <cell r="C8771" t="str">
            <v>Chestnut-tailed Starling</v>
          </cell>
          <cell r="D8771" t="str">
            <v>Sturnus malabaricus</v>
          </cell>
          <cell r="E8771" t="str">
            <v>(Gmelin, 1789)</v>
          </cell>
          <cell r="F8771" t="str">
            <v>R</v>
          </cell>
          <cell r="G8771" t="str">
            <v>LC</v>
          </cell>
          <cell r="Q8771" t="str">
            <v>Y</v>
          </cell>
        </row>
        <row r="8772">
          <cell r="C8772" t="str">
            <v>White-headed Starling</v>
          </cell>
          <cell r="D8772" t="str">
            <v>Sturnus erythropygius</v>
          </cell>
          <cell r="E8772" t="str">
            <v>(Blyth, 1846)</v>
          </cell>
          <cell r="F8772" t="str">
            <v>R</v>
          </cell>
          <cell r="G8772" t="str">
            <v>LC</v>
          </cell>
          <cell r="Q8772" t="str">
            <v>Y</v>
          </cell>
        </row>
        <row r="8773">
          <cell r="C8773" t="str">
            <v>Brahminy Starling</v>
          </cell>
          <cell r="D8773" t="str">
            <v>Sturnus pagodarum</v>
          </cell>
          <cell r="E8773" t="str">
            <v>(Gmelin, 1789)</v>
          </cell>
          <cell r="F8773" t="str">
            <v>R</v>
          </cell>
          <cell r="G8773" t="str">
            <v>LC</v>
          </cell>
          <cell r="Q8773" t="str">
            <v>Y</v>
          </cell>
        </row>
        <row r="8774">
          <cell r="C8774" t="str">
            <v>Red-billed Starling</v>
          </cell>
          <cell r="D8774" t="str">
            <v>Sturnus sericeus</v>
          </cell>
          <cell r="E8774" t="str">
            <v>Gmelin, 1788</v>
          </cell>
          <cell r="F8774" t="str">
            <v>R</v>
          </cell>
          <cell r="G8774" t="str">
            <v>LC</v>
          </cell>
          <cell r="Q8774" t="str">
            <v>Y</v>
          </cell>
        </row>
        <row r="8775">
          <cell r="C8775" t="str">
            <v>Purple-backed Starling</v>
          </cell>
          <cell r="D8775" t="str">
            <v>Sturnus sturninus</v>
          </cell>
          <cell r="E8775" t="str">
            <v>(Pallas, 1776)</v>
          </cell>
          <cell r="F8775" t="str">
            <v>R</v>
          </cell>
          <cell r="G8775" t="str">
            <v>LC</v>
          </cell>
          <cell r="H8775" t="str">
            <v>Y</v>
          </cell>
          <cell r="L8775" t="str">
            <v>Y</v>
          </cell>
          <cell r="M8775" t="str">
            <v>Y</v>
          </cell>
          <cell r="Q8775" t="str">
            <v>Y</v>
          </cell>
          <cell r="W8775" t="str">
            <v>Daurian Starling (6); Daurian Starling (15)</v>
          </cell>
        </row>
        <row r="8776">
          <cell r="C8776" t="str">
            <v>Chestnut-cheeked Starling</v>
          </cell>
          <cell r="D8776" t="str">
            <v>Sturnus philippensis</v>
          </cell>
          <cell r="E8776" t="str">
            <v>(Forster, 1781)</v>
          </cell>
          <cell r="F8776" t="str">
            <v>R</v>
          </cell>
          <cell r="G8776" t="str">
            <v>LC</v>
          </cell>
          <cell r="Q8776" t="str">
            <v>Y</v>
          </cell>
        </row>
        <row r="8777">
          <cell r="C8777" t="str">
            <v>White-shouldered Starling</v>
          </cell>
          <cell r="D8777" t="str">
            <v>Sturnus sinensis</v>
          </cell>
          <cell r="E8777" t="str">
            <v>(Gmelin, 1788)</v>
          </cell>
          <cell r="F8777" t="str">
            <v>R</v>
          </cell>
          <cell r="G8777" t="str">
            <v>LC</v>
          </cell>
          <cell r="M8777" t="str">
            <v>Y</v>
          </cell>
          <cell r="Q8777" t="str">
            <v>Y</v>
          </cell>
          <cell r="W8777" t="str">
            <v>Grey-backed Starling (6)</v>
          </cell>
        </row>
        <row r="8778">
          <cell r="C8778" t="str">
            <v>Rosy Starling</v>
          </cell>
          <cell r="D8778" t="str">
            <v>Sturnus roseus</v>
          </cell>
          <cell r="E8778" t="str">
            <v>(Linnaeus, 1758)</v>
          </cell>
          <cell r="F8778" t="str">
            <v>R</v>
          </cell>
          <cell r="G8778" t="str">
            <v>LC</v>
          </cell>
          <cell r="H8778" t="str">
            <v>Y</v>
          </cell>
          <cell r="L8778" t="str">
            <v>Y</v>
          </cell>
          <cell r="M8778" t="str">
            <v>Y</v>
          </cell>
          <cell r="N8778" t="str">
            <v>Y</v>
          </cell>
          <cell r="Q8778" t="str">
            <v>Y</v>
          </cell>
          <cell r="W8778" t="str">
            <v>Rose-coloured Starling (6); Rose-coloured Starling (7)</v>
          </cell>
        </row>
        <row r="8779">
          <cell r="C8779" t="str">
            <v>Common Starling</v>
          </cell>
          <cell r="D8779" t="str">
            <v>Sturnus vulgaris</v>
          </cell>
          <cell r="E8779" t="str">
            <v>Linnaeus, 1758</v>
          </cell>
          <cell r="F8779" t="str">
            <v>R</v>
          </cell>
          <cell r="G8779" t="str">
            <v>LC</v>
          </cell>
          <cell r="H8779" t="str">
            <v>Y</v>
          </cell>
          <cell r="I8779" t="str">
            <v>Y</v>
          </cell>
          <cell r="L8779" t="str">
            <v>Y</v>
          </cell>
          <cell r="M8779" t="str">
            <v>Y</v>
          </cell>
          <cell r="N8779" t="str">
            <v>Y</v>
          </cell>
          <cell r="P8779" t="str">
            <v>Y</v>
          </cell>
          <cell r="Q8779" t="str">
            <v>Y</v>
          </cell>
          <cell r="R8779" t="str">
            <v>Y</v>
          </cell>
          <cell r="S8779" t="str">
            <v>Y</v>
          </cell>
          <cell r="W8779" t="str">
            <v>European Starling (2); Starling (6); European Starling (7); European Starling (9); Starling (12)</v>
          </cell>
        </row>
        <row r="8780">
          <cell r="C8780" t="str">
            <v>Spotless Starling</v>
          </cell>
          <cell r="D8780" t="str">
            <v>Sturnus unicolor</v>
          </cell>
          <cell r="E8780" t="str">
            <v>Temminck, 1820</v>
          </cell>
          <cell r="F8780" t="str">
            <v>R</v>
          </cell>
          <cell r="G8780" t="str">
            <v>LC</v>
          </cell>
          <cell r="H8780" t="str">
            <v>Y</v>
          </cell>
          <cell r="M8780" t="str">
            <v>Y</v>
          </cell>
          <cell r="Q8780" t="str">
            <v>Y</v>
          </cell>
        </row>
        <row r="8781">
          <cell r="C8781" t="str">
            <v>White-cheeked Starling</v>
          </cell>
          <cell r="D8781" t="str">
            <v>Sturnus cineraceus</v>
          </cell>
          <cell r="E8781" t="str">
            <v>Temminck, 1835</v>
          </cell>
          <cell r="F8781" t="str">
            <v>R</v>
          </cell>
          <cell r="G8781" t="str">
            <v>LC</v>
          </cell>
          <cell r="Q8781" t="str">
            <v>Y</v>
          </cell>
        </row>
        <row r="8782">
          <cell r="C8782" t="str">
            <v>Asian Pied Starling</v>
          </cell>
          <cell r="D8782" t="str">
            <v>Sturnus contra</v>
          </cell>
          <cell r="E8782" t="str">
            <v>Linnaeus, 1758</v>
          </cell>
          <cell r="F8782" t="str">
            <v>R</v>
          </cell>
          <cell r="G8782" t="str">
            <v>LC</v>
          </cell>
          <cell r="Q8782" t="str">
            <v>Y</v>
          </cell>
          <cell r="W8782" t="str">
            <v>Pied Myna (15)</v>
          </cell>
        </row>
        <row r="8783">
          <cell r="C8783" t="str">
            <v>Black-collared Starling</v>
          </cell>
          <cell r="D8783" t="str">
            <v>Sturnus nigricollis</v>
          </cell>
          <cell r="E8783" t="str">
            <v>(Paykull, 1807)</v>
          </cell>
          <cell r="F8783" t="str">
            <v>R</v>
          </cell>
          <cell r="G8783" t="str">
            <v>LC</v>
          </cell>
          <cell r="Q8783" t="str">
            <v>Y</v>
          </cell>
        </row>
        <row r="8784">
          <cell r="C8784" t="str">
            <v>Vinous-breasted Starling</v>
          </cell>
          <cell r="D8784" t="str">
            <v>Sturnus burmannicus</v>
          </cell>
          <cell r="E8784" t="str">
            <v>(Jerdon, 1862)</v>
          </cell>
          <cell r="F8784" t="str">
            <v>R</v>
          </cell>
          <cell r="G8784" t="str">
            <v>LC</v>
          </cell>
          <cell r="Q8784" t="str">
            <v>Y</v>
          </cell>
        </row>
        <row r="8785">
          <cell r="C8785" t="str">
            <v>Black-winged Starling</v>
          </cell>
          <cell r="D8785" t="str">
            <v>Sturnus melanopterus</v>
          </cell>
          <cell r="E8785" t="str">
            <v>(Daudin, 1800)</v>
          </cell>
          <cell r="F8785" t="str">
            <v>R</v>
          </cell>
          <cell r="G8785" t="str">
            <v>CR</v>
          </cell>
          <cell r="Q8785" t="str">
            <v>Y</v>
          </cell>
        </row>
        <row r="8786">
          <cell r="C8786" t="str">
            <v>Wattled Starling</v>
          </cell>
          <cell r="D8786" t="str">
            <v>Creatophora cinerea</v>
          </cell>
          <cell r="E8786" t="str">
            <v>(Meuschen, 1787)</v>
          </cell>
          <cell r="F8786" t="str">
            <v>R</v>
          </cell>
          <cell r="G8786" t="str">
            <v>LC</v>
          </cell>
          <cell r="N8786" t="str">
            <v>Y</v>
          </cell>
          <cell r="Q8786" t="str">
            <v>Y</v>
          </cell>
        </row>
        <row r="8787">
          <cell r="C8787" t="str">
            <v>Rodrigues Starling</v>
          </cell>
          <cell r="D8787" t="str">
            <v>Necropsar rodericanus</v>
          </cell>
          <cell r="E8787" t="str">
            <v>Slater, 1879</v>
          </cell>
          <cell r="F8787" t="str">
            <v>R</v>
          </cell>
          <cell r="G8787" t="str">
            <v>EX</v>
          </cell>
          <cell r="K8787" t="str">
            <v>Y</v>
          </cell>
          <cell r="Q8787" t="str">
            <v>Y</v>
          </cell>
          <cell r="W8787" t="str">
            <v>Rodriguez Starling (10)</v>
          </cell>
        </row>
        <row r="8788">
          <cell r="D8788" t="str">
            <v>Necropsar legauti</v>
          </cell>
          <cell r="E8788" t="str">
            <v>Forbes, 1893</v>
          </cell>
          <cell r="F8788" t="str">
            <v>NR</v>
          </cell>
          <cell r="G8788" t="str">
            <v>NR</v>
          </cell>
          <cell r="K8788" t="str">
            <v>Y</v>
          </cell>
          <cell r="X8788" t="str">
            <v xml:space="preserve">Necrospar legauti was described by Forbes in 1898 based on a single, albino specimen in Liverpool (Fisher 1981), apparently from "Madagascar" and bought by Lord Derby from Verreaux in 1850 (Cheke 1987). Forbes assumed without justification that it represented the birds described by Tafforet (see N. rodericanus) from the Ile du Mât, Rodrigues (Cheke 1987), and it has even been assumed to have come from Mauritius (Hachisuka 1953, Rothschild 1907), but its taxonomic and geographic origins remain obscure (Cheke 1987). </v>
          </cell>
        </row>
        <row r="8789">
          <cell r="C8789" t="str">
            <v>Reunion Starling</v>
          </cell>
          <cell r="D8789" t="str">
            <v>Fregilupus varius</v>
          </cell>
          <cell r="E8789" t="str">
            <v>(Boddaert, 1783)</v>
          </cell>
          <cell r="F8789" t="str">
            <v>R</v>
          </cell>
          <cell r="G8789" t="str">
            <v>EX</v>
          </cell>
          <cell r="K8789" t="str">
            <v>Y</v>
          </cell>
          <cell r="Q8789" t="str">
            <v>Y</v>
          </cell>
          <cell r="W8789" t="str">
            <v>Réunion Starling (4); Réunion Starling (10); Réunion Starling (14)</v>
          </cell>
        </row>
        <row r="8790">
          <cell r="C8790" t="str">
            <v>Copper-tailed Glossy-starling</v>
          </cell>
          <cell r="D8790" t="str">
            <v>Lamprotornis cupreocauda</v>
          </cell>
          <cell r="E8790" t="str">
            <v>(Hartlaub, 1857)</v>
          </cell>
          <cell r="F8790" t="str">
            <v>R</v>
          </cell>
          <cell r="G8790" t="str">
            <v>NT</v>
          </cell>
          <cell r="N8790" t="str">
            <v>Y</v>
          </cell>
          <cell r="Q8790" t="str">
            <v>Y</v>
          </cell>
          <cell r="W8790" t="str">
            <v>Copper-tailed Glossy Starling (7); Copper-tailed Starling (15)</v>
          </cell>
        </row>
        <row r="8791">
          <cell r="C8791" t="str">
            <v>Purple-headed Glossy-starling</v>
          </cell>
          <cell r="D8791" t="str">
            <v>Lamprotornis purpureiceps</v>
          </cell>
          <cell r="E8791" t="str">
            <v>(Verreaux &amp; Verreaux, 1851)</v>
          </cell>
          <cell r="F8791" t="str">
            <v>R</v>
          </cell>
          <cell r="G8791" t="str">
            <v>LC</v>
          </cell>
          <cell r="N8791" t="str">
            <v>Y</v>
          </cell>
          <cell r="Q8791" t="str">
            <v>Y</v>
          </cell>
          <cell r="W8791" t="str">
            <v>Purple-headed Glossy Starling (7); Purple-headed Starling (15)</v>
          </cell>
        </row>
        <row r="8792">
          <cell r="C8792" t="str">
            <v>Black-bellied Glossy-starling</v>
          </cell>
          <cell r="D8792" t="str">
            <v>Lamprotornis corruscus</v>
          </cell>
          <cell r="E8792" t="str">
            <v>Nordmann, 1835</v>
          </cell>
          <cell r="F8792" t="str">
            <v>R</v>
          </cell>
          <cell r="G8792" t="str">
            <v>LC</v>
          </cell>
          <cell r="N8792" t="str">
            <v>Y</v>
          </cell>
          <cell r="Q8792" t="str">
            <v>Y</v>
          </cell>
          <cell r="W8792" t="str">
            <v>Black-bellied Glossy Starling (7); Black-bellied Starling (15)</v>
          </cell>
        </row>
        <row r="8793">
          <cell r="C8793" t="str">
            <v>Purple Glossy-starling</v>
          </cell>
          <cell r="D8793" t="str">
            <v>Lamprotornis purpureus</v>
          </cell>
          <cell r="E8793" t="str">
            <v>(Müller, 1776)</v>
          </cell>
          <cell r="F8793" t="str">
            <v>R</v>
          </cell>
          <cell r="G8793" t="str">
            <v>LC</v>
          </cell>
          <cell r="N8793" t="str">
            <v>Y</v>
          </cell>
          <cell r="Q8793" t="str">
            <v>Y</v>
          </cell>
          <cell r="W8793" t="str">
            <v>Purple Glossy Starling (7); Purple Starling (15)</v>
          </cell>
        </row>
        <row r="8794">
          <cell r="C8794" t="str">
            <v>Red-shouldered Glossy-starling</v>
          </cell>
          <cell r="D8794" t="str">
            <v>Lamprotornis nitens</v>
          </cell>
          <cell r="E8794" t="str">
            <v>(Linnaeus, 1766)</v>
          </cell>
          <cell r="F8794" t="str">
            <v>R</v>
          </cell>
          <cell r="G8794" t="str">
            <v>LC</v>
          </cell>
          <cell r="N8794" t="str">
            <v>Y</v>
          </cell>
          <cell r="Q8794" t="str">
            <v>Y</v>
          </cell>
          <cell r="W8794" t="str">
            <v>Cape Glossy Starling (7); Cape Starling (15)</v>
          </cell>
        </row>
        <row r="8795">
          <cell r="C8795" t="str">
            <v>Bronze-tailed Glossy-starling</v>
          </cell>
          <cell r="D8795" t="str">
            <v>Lamprotornis chalcurus</v>
          </cell>
          <cell r="E8795" t="str">
            <v>Nordmann, 1835</v>
          </cell>
          <cell r="F8795" t="str">
            <v>R</v>
          </cell>
          <cell r="G8795" t="str">
            <v>LC</v>
          </cell>
          <cell r="N8795" t="str">
            <v>Y</v>
          </cell>
          <cell r="Q8795" t="str">
            <v>Y</v>
          </cell>
          <cell r="W8795" t="str">
            <v>Bronze-tailed Glossy Starling (7); Bronze-tailed Starling (15)</v>
          </cell>
        </row>
        <row r="8796">
          <cell r="C8796" t="str">
            <v>Greater Blue-eared Glossy-starling</v>
          </cell>
          <cell r="D8796" t="str">
            <v>Lamprotornis chalybaeus</v>
          </cell>
          <cell r="E8796" t="str">
            <v>Ehrenberg, 1828</v>
          </cell>
          <cell r="F8796" t="str">
            <v>R</v>
          </cell>
          <cell r="G8796" t="str">
            <v>LC</v>
          </cell>
          <cell r="N8796" t="str">
            <v>Y</v>
          </cell>
          <cell r="Q8796" t="str">
            <v>Y</v>
          </cell>
          <cell r="W8796" t="str">
            <v>Greater Blue-eared Starling (7); Greater Blue-eared Starling (15)</v>
          </cell>
        </row>
        <row r="8797">
          <cell r="C8797" t="str">
            <v>Lesser Blue-eared Glossy-starling</v>
          </cell>
          <cell r="D8797" t="str">
            <v>Lamprotornis chloropterus</v>
          </cell>
          <cell r="E8797" t="str">
            <v>Swainson, 1838</v>
          </cell>
          <cell r="F8797" t="str">
            <v>R</v>
          </cell>
          <cell r="G8797" t="str">
            <v>LC</v>
          </cell>
          <cell r="N8797" t="str">
            <v>Y</v>
          </cell>
          <cell r="Q8797" t="str">
            <v>Y</v>
          </cell>
          <cell r="W8797" t="str">
            <v>Lesser Blue-eared Starling (7); Lesser Blue-eared Starling (15)</v>
          </cell>
          <cell r="X8797" t="str">
            <v>Lamprotornis chloropterus and L. elisabeth (Sibley and Monroe 1990, 1993) are retained as separate species contra Dowsett and Forbes-Watson (1993) who include elisabeth as a subspecies of L. chloropterus. This treatment is under review by the BirdLife Taxonomic Working Group.</v>
          </cell>
        </row>
        <row r="8798">
          <cell r="C8798" t="str">
            <v>Southern Blue-eared Glossy-starling</v>
          </cell>
          <cell r="D8798" t="str">
            <v>Lamprotornis elisabeth</v>
          </cell>
          <cell r="E8798" t="str">
            <v>(Stresemann, 1924)</v>
          </cell>
          <cell r="F8798" t="str">
            <v>R</v>
          </cell>
          <cell r="G8798" t="str">
            <v>LC</v>
          </cell>
          <cell r="Q8798" t="str">
            <v>Y</v>
          </cell>
          <cell r="W8798" t="str">
            <v>Miombo Blue-eared Starling (15)</v>
          </cell>
          <cell r="X8798" t="str">
            <v>Lamprotornis chloropterus and L. elisabeth (Sibley and Monroe 1990, 1993) are retained as separate species contra Dowsett and Forbes-Watson (1993) who include elisabeth as a subspecies of L. chloropterus. This treatment is under review by the BirdLife Taxonomic Working Group.</v>
          </cell>
        </row>
        <row r="8799">
          <cell r="C8799" t="str">
            <v>Sharp-tailed Glossy-starling</v>
          </cell>
          <cell r="D8799" t="str">
            <v>Lamprotornis acuticaudus</v>
          </cell>
          <cell r="E8799" t="str">
            <v>(Barboza du Bocage, 1870)</v>
          </cell>
          <cell r="F8799" t="str">
            <v>R</v>
          </cell>
          <cell r="G8799" t="str">
            <v>LC</v>
          </cell>
          <cell r="N8799" t="str">
            <v>Y</v>
          </cell>
          <cell r="Q8799" t="str">
            <v>Y</v>
          </cell>
          <cell r="W8799" t="str">
            <v>Sharp-tailed Starling (7); Sharp-tailed Starling (15)</v>
          </cell>
        </row>
        <row r="8800">
          <cell r="C8800" t="str">
            <v>Splendid Glossy-starling</v>
          </cell>
          <cell r="D8800" t="str">
            <v>Lamprotornis splendidus</v>
          </cell>
          <cell r="E8800" t="str">
            <v>(Vieillot, 1822)</v>
          </cell>
          <cell r="F8800" t="str">
            <v>R</v>
          </cell>
          <cell r="G8800" t="str">
            <v>LC</v>
          </cell>
          <cell r="N8800" t="str">
            <v>Y</v>
          </cell>
          <cell r="Q8800" t="str">
            <v>Y</v>
          </cell>
          <cell r="W8800" t="str">
            <v>Splendid Glossy Starling (7); Splendid Starling (15)</v>
          </cell>
        </row>
        <row r="8801">
          <cell r="C8801" t="str">
            <v>Principe Glossy-starling</v>
          </cell>
          <cell r="D8801" t="str">
            <v>Lamprotornis ornatus</v>
          </cell>
          <cell r="E8801" t="str">
            <v>(Daudin, 1800)</v>
          </cell>
          <cell r="F8801" t="str">
            <v>R</v>
          </cell>
          <cell r="G8801" t="str">
            <v>LC</v>
          </cell>
          <cell r="N8801" t="str">
            <v>Y</v>
          </cell>
          <cell r="Q8801" t="str">
            <v>Y</v>
          </cell>
          <cell r="W8801" t="str">
            <v>Príncipe Glossy Starling (7); Príncipe Glossy-Starling (10); Príncipe Glossy-starling (14); Principe Starling (15)</v>
          </cell>
        </row>
        <row r="8802">
          <cell r="C8802" t="str">
            <v>Burchell's Glossy-starling</v>
          </cell>
          <cell r="D8802" t="str">
            <v>Lamprotornis australis</v>
          </cell>
          <cell r="E8802" t="str">
            <v>(Smith, 1836)</v>
          </cell>
          <cell r="F8802" t="str">
            <v>R</v>
          </cell>
          <cell r="G8802" t="str">
            <v>LC</v>
          </cell>
          <cell r="N8802" t="str">
            <v>Y</v>
          </cell>
          <cell r="Q8802" t="str">
            <v>Y</v>
          </cell>
          <cell r="W8802" t="str">
            <v>Burchell's Starling (7); Burchell's Starling (15)</v>
          </cell>
        </row>
        <row r="8803">
          <cell r="C8803" t="str">
            <v>Meves's Glossy-starling</v>
          </cell>
          <cell r="D8803" t="str">
            <v>Lamprotornis mevesii</v>
          </cell>
          <cell r="E8803" t="str">
            <v>(Wahlberg, 1856)</v>
          </cell>
          <cell r="F8803" t="str">
            <v>R</v>
          </cell>
          <cell r="G8803" t="str">
            <v>LC</v>
          </cell>
          <cell r="N8803" t="str">
            <v>Y</v>
          </cell>
          <cell r="Q8803" t="str">
            <v>Y</v>
          </cell>
          <cell r="W8803" t="str">
            <v>Southern Long-tailed Starling (7); Meves's Starling (15)</v>
          </cell>
        </row>
        <row r="8804">
          <cell r="C8804" t="str">
            <v>Long-tailed Glossy-starling</v>
          </cell>
          <cell r="D8804" t="str">
            <v>Lamprotornis caudatus</v>
          </cell>
          <cell r="E8804" t="str">
            <v>(Müller, 1776)</v>
          </cell>
          <cell r="F8804" t="str">
            <v>R</v>
          </cell>
          <cell r="G8804" t="str">
            <v>LC</v>
          </cell>
          <cell r="N8804" t="str">
            <v>Y</v>
          </cell>
          <cell r="Q8804" t="str">
            <v>Y</v>
          </cell>
          <cell r="W8804" t="str">
            <v>Northern Long-tailed Starling (7); Long-tailed Glossy Starling (15)</v>
          </cell>
        </row>
        <row r="8805">
          <cell r="C8805" t="str">
            <v>Rueppell's Glossy-starling</v>
          </cell>
          <cell r="D8805" t="str">
            <v>Lamprotornis purpuroptera</v>
          </cell>
          <cell r="E8805" t="str">
            <v>Rüppell, 1845</v>
          </cell>
          <cell r="F8805" t="str">
            <v>R</v>
          </cell>
          <cell r="G8805" t="str">
            <v>LC</v>
          </cell>
          <cell r="N8805" t="str">
            <v>Y</v>
          </cell>
          <cell r="Q8805" t="str">
            <v>Y</v>
          </cell>
          <cell r="V8805" t="str">
            <v>Lamprotornis purpuropterus (7); Lamprotornis purpuropterus (10)</v>
          </cell>
          <cell r="W8805" t="str">
            <v>Rüppell's Long-tailed Starling (7); Rüppell's Glossy-starling (14); Rüppell's Starling (15)</v>
          </cell>
          <cell r="X8805" t="str">
            <v>Gender agreement of species name follows David and Gosselin (2002a).</v>
          </cell>
        </row>
        <row r="8806">
          <cell r="C8806" t="str">
            <v>Superb Starling</v>
          </cell>
          <cell r="D8806" t="str">
            <v>Lamprotornis superbus</v>
          </cell>
          <cell r="E8806" t="str">
            <v>Rüppell, 1845</v>
          </cell>
          <cell r="F8806" t="str">
            <v>R</v>
          </cell>
          <cell r="G8806" t="str">
            <v>LC</v>
          </cell>
          <cell r="N8806" t="str">
            <v>Y</v>
          </cell>
          <cell r="Q8806" t="str">
            <v>Y</v>
          </cell>
        </row>
        <row r="8807">
          <cell r="C8807" t="str">
            <v>Chestnut-bellied Starling</v>
          </cell>
          <cell r="D8807" t="str">
            <v>Lamprotornis pulcher</v>
          </cell>
          <cell r="E8807" t="str">
            <v>(Müller, 1776)</v>
          </cell>
          <cell r="F8807" t="str">
            <v>R</v>
          </cell>
          <cell r="G8807" t="str">
            <v>LC</v>
          </cell>
          <cell r="N8807" t="str">
            <v>Y</v>
          </cell>
          <cell r="Q8807" t="str">
            <v>Y</v>
          </cell>
        </row>
        <row r="8808">
          <cell r="C8808" t="str">
            <v>Shelley's Starling</v>
          </cell>
          <cell r="D8808" t="str">
            <v>Lamprotornis shelleyi</v>
          </cell>
          <cell r="E8808" t="str">
            <v>(Sharpe, 1890)</v>
          </cell>
          <cell r="F8808" t="str">
            <v>R</v>
          </cell>
          <cell r="G8808" t="str">
            <v>LC</v>
          </cell>
          <cell r="N8808" t="str">
            <v>Y</v>
          </cell>
          <cell r="Q8808" t="str">
            <v>Y</v>
          </cell>
        </row>
        <row r="8809">
          <cell r="C8809" t="str">
            <v>Hildebrandt's Starling</v>
          </cell>
          <cell r="D8809" t="str">
            <v>Lamprotornis hildebrandti</v>
          </cell>
          <cell r="E8809" t="str">
            <v>(Cabanis, 1878)</v>
          </cell>
          <cell r="F8809" t="str">
            <v>R</v>
          </cell>
          <cell r="G8809" t="str">
            <v>LC</v>
          </cell>
          <cell r="N8809" t="str">
            <v>Y</v>
          </cell>
          <cell r="Q8809" t="str">
            <v>Y</v>
          </cell>
        </row>
        <row r="8810">
          <cell r="C8810" t="str">
            <v>Emerald Starling</v>
          </cell>
          <cell r="D8810" t="str">
            <v>Coccycolius iris</v>
          </cell>
          <cell r="E8810" t="str">
            <v>Oustalet, 1879</v>
          </cell>
          <cell r="F8810" t="str">
            <v>R</v>
          </cell>
          <cell r="G8810" t="str">
            <v>DD</v>
          </cell>
          <cell r="N8810" t="str">
            <v>Y</v>
          </cell>
          <cell r="Q8810" t="str">
            <v>Y</v>
          </cell>
          <cell r="W8810" t="str">
            <v>Iris Glossy-Starling (10)</v>
          </cell>
        </row>
        <row r="8811">
          <cell r="C8811" t="str">
            <v>Golden-breasted Starling</v>
          </cell>
          <cell r="D8811" t="str">
            <v>Cosmopsarus regius</v>
          </cell>
          <cell r="E8811" t="str">
            <v>Reichenow, 1879</v>
          </cell>
          <cell r="F8811" t="str">
            <v>R</v>
          </cell>
          <cell r="G8811" t="str">
            <v>LC</v>
          </cell>
          <cell r="N8811" t="str">
            <v>Y</v>
          </cell>
          <cell r="Q8811" t="str">
            <v>Y</v>
          </cell>
        </row>
        <row r="8812">
          <cell r="C8812" t="str">
            <v>Ashy Starling</v>
          </cell>
          <cell r="D8812" t="str">
            <v>Cosmopsarus unicolor</v>
          </cell>
          <cell r="E8812" t="str">
            <v>Shelley, 1881</v>
          </cell>
          <cell r="F8812" t="str">
            <v>R</v>
          </cell>
          <cell r="G8812" t="str">
            <v>LC</v>
          </cell>
          <cell r="N8812" t="str">
            <v>Y</v>
          </cell>
          <cell r="Q8812" t="str">
            <v>Y</v>
          </cell>
        </row>
        <row r="8813">
          <cell r="C8813" t="str">
            <v>Sharpe's Starling</v>
          </cell>
          <cell r="D8813" t="str">
            <v>Cinnyricinclus sharpii</v>
          </cell>
          <cell r="E8813" t="str">
            <v>(Jackson, 1898)</v>
          </cell>
          <cell r="F8813" t="str">
            <v>R</v>
          </cell>
          <cell r="G8813" t="str">
            <v>LC</v>
          </cell>
          <cell r="N8813" t="str">
            <v>Y</v>
          </cell>
          <cell r="Q8813" t="str">
            <v>Y</v>
          </cell>
        </row>
        <row r="8814">
          <cell r="C8814" t="str">
            <v>Abbott's Starling</v>
          </cell>
          <cell r="D8814" t="str">
            <v>Cinnyricinclus femoralis</v>
          </cell>
          <cell r="E8814" t="str">
            <v>(Richmond, 1897)</v>
          </cell>
          <cell r="F8814" t="str">
            <v>R</v>
          </cell>
          <cell r="G8814" t="str">
            <v>VU</v>
          </cell>
          <cell r="N8814" t="str">
            <v>Y</v>
          </cell>
          <cell r="Q8814" t="str">
            <v>Y</v>
          </cell>
        </row>
        <row r="8815">
          <cell r="C8815" t="str">
            <v>Violet-backed Starling</v>
          </cell>
          <cell r="D8815" t="str">
            <v>Cinnyricinclus leucogaster</v>
          </cell>
          <cell r="E8815" t="str">
            <v>(Boddaert, 1783)</v>
          </cell>
          <cell r="F8815" t="str">
            <v>R</v>
          </cell>
          <cell r="G8815" t="str">
            <v>LC</v>
          </cell>
          <cell r="N8815" t="str">
            <v>Y</v>
          </cell>
          <cell r="Q8815" t="str">
            <v>Y</v>
          </cell>
        </row>
        <row r="8816">
          <cell r="C8816" t="str">
            <v>Fischer's Starling</v>
          </cell>
          <cell r="D8816" t="str">
            <v>Spreo fischeri</v>
          </cell>
          <cell r="E8816" t="str">
            <v>(Reichenow, 1884)</v>
          </cell>
          <cell r="F8816" t="str">
            <v>R</v>
          </cell>
          <cell r="G8816" t="str">
            <v>LC</v>
          </cell>
          <cell r="N8816" t="str">
            <v>Y</v>
          </cell>
          <cell r="Q8816" t="str">
            <v>Y</v>
          </cell>
        </row>
        <row r="8817">
          <cell r="C8817" t="str">
            <v>African Pied Starling</v>
          </cell>
          <cell r="D8817" t="str">
            <v>Spreo bicolor</v>
          </cell>
          <cell r="E8817" t="str">
            <v>(Gmelin, 1789)</v>
          </cell>
          <cell r="F8817" t="str">
            <v>R</v>
          </cell>
          <cell r="G8817" t="str">
            <v>LC</v>
          </cell>
          <cell r="N8817" t="str">
            <v>Y</v>
          </cell>
          <cell r="Q8817" t="str">
            <v>Y</v>
          </cell>
          <cell r="W8817" t="str">
            <v>Pied Starling (7); Pied Starling (15)</v>
          </cell>
        </row>
        <row r="8818">
          <cell r="C8818" t="str">
            <v>White-crowned Starling</v>
          </cell>
          <cell r="D8818" t="str">
            <v>Spreo albicapillus</v>
          </cell>
          <cell r="E8818" t="str">
            <v>Blyth, 1856</v>
          </cell>
          <cell r="F8818" t="str">
            <v>R</v>
          </cell>
          <cell r="G8818" t="str">
            <v>LC</v>
          </cell>
          <cell r="N8818" t="str">
            <v>Y</v>
          </cell>
          <cell r="Q8818" t="str">
            <v>Y</v>
          </cell>
        </row>
        <row r="8819">
          <cell r="C8819" t="str">
            <v>Waller's Starling</v>
          </cell>
          <cell r="D8819" t="str">
            <v>Onychognathus walleri</v>
          </cell>
          <cell r="E8819" t="str">
            <v>(Shelley, 1880)</v>
          </cell>
          <cell r="F8819" t="str">
            <v>R</v>
          </cell>
          <cell r="G8819" t="str">
            <v>LC</v>
          </cell>
          <cell r="N8819" t="str">
            <v>Y</v>
          </cell>
          <cell r="Q8819" t="str">
            <v>Y</v>
          </cell>
          <cell r="W8819" t="str">
            <v>Waller's Red-winged Starling (7)</v>
          </cell>
        </row>
        <row r="8820">
          <cell r="C8820" t="str">
            <v>Pale-winged Starling</v>
          </cell>
          <cell r="D8820" t="str">
            <v>Onychognathus nabouroup</v>
          </cell>
          <cell r="E8820" t="str">
            <v>(Daudin, 1800)</v>
          </cell>
          <cell r="F8820" t="str">
            <v>R</v>
          </cell>
          <cell r="G8820" t="str">
            <v>LC</v>
          </cell>
          <cell r="N8820" t="str">
            <v>Y</v>
          </cell>
          <cell r="Q8820" t="str">
            <v>Y</v>
          </cell>
        </row>
        <row r="8821">
          <cell r="C8821" t="str">
            <v>Tristram's Starling</v>
          </cell>
          <cell r="D8821" t="str">
            <v>Onychognathus tristramii</v>
          </cell>
          <cell r="E8821" t="str">
            <v>(Sclater, 1858)</v>
          </cell>
          <cell r="F8821" t="str">
            <v>R</v>
          </cell>
          <cell r="G8821" t="str">
            <v>LC</v>
          </cell>
          <cell r="H8821" t="str">
            <v>Y</v>
          </cell>
          <cell r="M8821" t="str">
            <v>Y</v>
          </cell>
          <cell r="N8821" t="str">
            <v>Y</v>
          </cell>
          <cell r="Q8821" t="str">
            <v>Y</v>
          </cell>
          <cell r="W8821" t="str">
            <v>Tristram's Grackle (6); Arabian Chestnut-winged Starling (7)</v>
          </cell>
        </row>
        <row r="8822">
          <cell r="C8822" t="str">
            <v>Red-winged Starling</v>
          </cell>
          <cell r="D8822" t="str">
            <v>Onychognathus morio</v>
          </cell>
          <cell r="E8822" t="str">
            <v>(Linnaeus, 1766)</v>
          </cell>
          <cell r="F8822" t="str">
            <v>R</v>
          </cell>
          <cell r="G8822" t="str">
            <v>LC</v>
          </cell>
          <cell r="N8822" t="str">
            <v>Y</v>
          </cell>
          <cell r="Q8822" t="str">
            <v>Y</v>
          </cell>
        </row>
        <row r="8823">
          <cell r="C8823" t="str">
            <v>Somali Starling</v>
          </cell>
          <cell r="D8823" t="str">
            <v>Onychognathus blythii</v>
          </cell>
          <cell r="E8823" t="str">
            <v>(Hartlaub, 1859)</v>
          </cell>
          <cell r="F8823" t="str">
            <v>R</v>
          </cell>
          <cell r="G8823" t="str">
            <v>LC</v>
          </cell>
          <cell r="N8823" t="str">
            <v>Y</v>
          </cell>
          <cell r="Q8823" t="str">
            <v>Y</v>
          </cell>
          <cell r="W8823" t="str">
            <v>Somali Chestnut-winged Starling (7)</v>
          </cell>
        </row>
        <row r="8824">
          <cell r="C8824" t="str">
            <v>Socotra Starling</v>
          </cell>
          <cell r="D8824" t="str">
            <v>Onychognathus frater</v>
          </cell>
          <cell r="E8824" t="str">
            <v>(Sclater &amp; Hartlaub, 1881)</v>
          </cell>
          <cell r="F8824" t="str">
            <v>R</v>
          </cell>
          <cell r="G8824" t="str">
            <v>LC</v>
          </cell>
          <cell r="N8824" t="str">
            <v>Y</v>
          </cell>
          <cell r="Q8824" t="str">
            <v>Y</v>
          </cell>
          <cell r="W8824" t="str">
            <v>Socotra Chestnut-winged Starling (7)</v>
          </cell>
        </row>
        <row r="8825">
          <cell r="C8825" t="str">
            <v>Chestnut-winged Starling</v>
          </cell>
          <cell r="D8825" t="str">
            <v>Onychognathus fulgidus</v>
          </cell>
          <cell r="E8825" t="str">
            <v>Hartlaub, 1849</v>
          </cell>
          <cell r="F8825" t="str">
            <v>R</v>
          </cell>
          <cell r="G8825" t="str">
            <v>LC</v>
          </cell>
          <cell r="N8825" t="str">
            <v>Y</v>
          </cell>
          <cell r="Q8825" t="str">
            <v>Y</v>
          </cell>
          <cell r="W8825" t="str">
            <v>Forest Chestnut-winged Starling (7)</v>
          </cell>
        </row>
        <row r="8826">
          <cell r="C8826" t="str">
            <v>Slender-billed Starling</v>
          </cell>
          <cell r="D8826" t="str">
            <v>Onychognathus tenuirostris</v>
          </cell>
          <cell r="E8826" t="str">
            <v>(Rüppell, 1836)</v>
          </cell>
          <cell r="F8826" t="str">
            <v>R</v>
          </cell>
          <cell r="G8826" t="str">
            <v>LC</v>
          </cell>
          <cell r="N8826" t="str">
            <v>Y</v>
          </cell>
          <cell r="Q8826" t="str">
            <v>Y</v>
          </cell>
          <cell r="W8826" t="str">
            <v>Slender-billed Chestnut-winged Starling (7)</v>
          </cell>
        </row>
        <row r="8827">
          <cell r="C8827" t="str">
            <v>White-billed Starling</v>
          </cell>
          <cell r="D8827" t="str">
            <v>Onychognathus albirostris</v>
          </cell>
          <cell r="E8827" t="str">
            <v>(Rüppell, 1836)</v>
          </cell>
          <cell r="F8827" t="str">
            <v>R</v>
          </cell>
          <cell r="G8827" t="str">
            <v>LC</v>
          </cell>
          <cell r="N8827" t="str">
            <v>Y</v>
          </cell>
          <cell r="Q8827" t="str">
            <v>Y</v>
          </cell>
        </row>
        <row r="8828">
          <cell r="C8828" t="str">
            <v>Bristle-crowned Starling</v>
          </cell>
          <cell r="D8828" t="str">
            <v>Onychognathus salvadorii</v>
          </cell>
          <cell r="E8828" t="str">
            <v>(Sharpe, 1891)</v>
          </cell>
          <cell r="F8828" t="str">
            <v>R</v>
          </cell>
          <cell r="G8828" t="str">
            <v>LC</v>
          </cell>
          <cell r="N8828" t="str">
            <v>Y</v>
          </cell>
          <cell r="Q8828" t="str">
            <v>Y</v>
          </cell>
        </row>
        <row r="8829">
          <cell r="C8829" t="str">
            <v>Stuhlmann's Starling</v>
          </cell>
          <cell r="D8829" t="str">
            <v>Poeoptera stuhlmanni</v>
          </cell>
          <cell r="E8829" t="str">
            <v>(Reichenow, 1893)</v>
          </cell>
          <cell r="F8829" t="str">
            <v>R</v>
          </cell>
          <cell r="G8829" t="str">
            <v>LC</v>
          </cell>
          <cell r="N8829" t="str">
            <v>Y</v>
          </cell>
          <cell r="Q8829" t="str">
            <v>Y</v>
          </cell>
        </row>
        <row r="8830">
          <cell r="C8830" t="str">
            <v>Kenrick's Starling</v>
          </cell>
          <cell r="D8830" t="str">
            <v>Poeoptera kenricki</v>
          </cell>
          <cell r="E8830" t="str">
            <v>Shelley, 1894</v>
          </cell>
          <cell r="F8830" t="str">
            <v>R</v>
          </cell>
          <cell r="G8830" t="str">
            <v>LC</v>
          </cell>
          <cell r="N8830" t="str">
            <v>Y</v>
          </cell>
          <cell r="Q8830" t="str">
            <v>Y</v>
          </cell>
        </row>
        <row r="8831">
          <cell r="C8831" t="str">
            <v>Narrow-tailed Starling</v>
          </cell>
          <cell r="D8831" t="str">
            <v>Poeoptera lugubris</v>
          </cell>
          <cell r="E8831" t="str">
            <v>Bonaparte, 1854</v>
          </cell>
          <cell r="F8831" t="str">
            <v>R</v>
          </cell>
          <cell r="G8831" t="str">
            <v>LC</v>
          </cell>
          <cell r="N8831" t="str">
            <v>Y</v>
          </cell>
          <cell r="Q8831" t="str">
            <v>Y</v>
          </cell>
        </row>
        <row r="8832">
          <cell r="C8832" t="str">
            <v>White-collared Starling</v>
          </cell>
          <cell r="D8832" t="str">
            <v>Grafisia torquata</v>
          </cell>
          <cell r="E8832" t="str">
            <v>(Reichenow, 1909)</v>
          </cell>
          <cell r="F8832" t="str">
            <v>R</v>
          </cell>
          <cell r="G8832" t="str">
            <v>LC</v>
          </cell>
          <cell r="N8832" t="str">
            <v>Y</v>
          </cell>
          <cell r="Q8832" t="str">
            <v>Y</v>
          </cell>
        </row>
        <row r="8833">
          <cell r="C8833" t="str">
            <v>Magpie Starling</v>
          </cell>
          <cell r="D8833" t="str">
            <v>Speculipastor bicolor</v>
          </cell>
          <cell r="E8833" t="str">
            <v>Reichenow, 1879</v>
          </cell>
          <cell r="F8833" t="str">
            <v>R</v>
          </cell>
          <cell r="G8833" t="str">
            <v>LC</v>
          </cell>
          <cell r="N8833" t="str">
            <v>Y</v>
          </cell>
          <cell r="Q8833" t="str">
            <v>Y</v>
          </cell>
        </row>
        <row r="8834">
          <cell r="C8834" t="str">
            <v>Babbling Starling</v>
          </cell>
          <cell r="D8834" t="str">
            <v>Neocichla gutturalis</v>
          </cell>
          <cell r="E8834" t="str">
            <v>(Barboza du Bocage, 1871)</v>
          </cell>
          <cell r="F8834" t="str">
            <v>R</v>
          </cell>
          <cell r="G8834" t="str">
            <v>LC</v>
          </cell>
          <cell r="N8834" t="str">
            <v>Y</v>
          </cell>
          <cell r="Q8834" t="str">
            <v>Y</v>
          </cell>
          <cell r="W8834" t="str">
            <v>White-winged Starling (7)</v>
          </cell>
        </row>
        <row r="8835">
          <cell r="C8835" t="str">
            <v>Yellow-billed Oxpecker</v>
          </cell>
          <cell r="D8835" t="str">
            <v>Buphagus africanus</v>
          </cell>
          <cell r="E8835" t="str">
            <v>Linnaeus, 1766</v>
          </cell>
          <cell r="F8835" t="str">
            <v>R</v>
          </cell>
          <cell r="G8835" t="str">
            <v>LC</v>
          </cell>
          <cell r="N8835" t="str">
            <v>Y</v>
          </cell>
          <cell r="Q8835" t="str">
            <v>Y</v>
          </cell>
        </row>
        <row r="8836">
          <cell r="C8836" t="str">
            <v>Red-billed Oxpecker</v>
          </cell>
          <cell r="D8836" t="str">
            <v>Buphagus erythrorhynchus</v>
          </cell>
          <cell r="E8836" t="str">
            <v>(Stanley, 1814)</v>
          </cell>
          <cell r="F8836" t="str">
            <v>R</v>
          </cell>
          <cell r="G8836" t="str">
            <v>LC</v>
          </cell>
          <cell r="N8836" t="str">
            <v>Y</v>
          </cell>
          <cell r="Q8836" t="str">
            <v>Y</v>
          </cell>
        </row>
        <row r="8837">
          <cell r="C8837" t="str">
            <v>Cape Rock-jumper</v>
          </cell>
          <cell r="D8837" t="str">
            <v>Chaetops frenatus</v>
          </cell>
          <cell r="E8837" t="str">
            <v>(Temminck, 1826)</v>
          </cell>
          <cell r="F8837" t="str">
            <v>R</v>
          </cell>
          <cell r="G8837" t="str">
            <v>LC</v>
          </cell>
          <cell r="Q8837" t="str">
            <v>Y</v>
          </cell>
          <cell r="W8837" t="str">
            <v>Rufous Rock-jumper (10); Cape Rockjumper (15)</v>
          </cell>
          <cell r="X8837" t="str">
            <v>Chaetops frenatus and C. aurantius (Sibley and Monroe 1990, 1993) are retained as separate species contra Dowsett and Forbes-Watson (1993) who include aurantius as a subspecies of C. frenatus.</v>
          </cell>
        </row>
        <row r="8838">
          <cell r="D8838" t="str">
            <v>Chaetops frenatus</v>
          </cell>
          <cell r="E8838" t="str">
            <v>(Temminck, 1826)</v>
          </cell>
          <cell r="F8838" t="str">
            <v>NR</v>
          </cell>
          <cell r="G8838" t="str">
            <v>NR</v>
          </cell>
          <cell r="N8838" t="str">
            <v>Y</v>
          </cell>
          <cell r="X8838" t="str">
            <v>Chaetops frenatus and C. aurantius (Sibley and Monroe 1990, 1993) are retained as separate species contra Dowsett and Forbes-Watson (1993) who include aurantius as a subspecies of C. frenatus.</v>
          </cell>
        </row>
        <row r="8839">
          <cell r="C8839" t="str">
            <v>Drakensberg Rockjumper</v>
          </cell>
          <cell r="D8839" t="str">
            <v>Chaetops aurantius</v>
          </cell>
          <cell r="E8839" t="str">
            <v>Layard, 1867</v>
          </cell>
          <cell r="F8839" t="str">
            <v>R</v>
          </cell>
          <cell r="G8839" t="str">
            <v>LC</v>
          </cell>
          <cell r="Q8839" t="str">
            <v>Y</v>
          </cell>
          <cell r="W8839" t="str">
            <v>Orange-breasted Rock-jumper (10); Drakensburg Rockjumper (15)</v>
          </cell>
          <cell r="X8839" t="str">
            <v>Chaetops frenatus and C. aurantius (Sibley and Monroe 1990, 1993) are retained as separate species contra Dowsett and Forbes-Watson (1993) who include aurantius as a subspecies of C. frenatus.</v>
          </cell>
        </row>
        <row r="8840">
          <cell r="D8840" t="str">
            <v>Neocossyphus finschii</v>
          </cell>
          <cell r="E8840" t="str">
            <v>(Sharpe, 1870)</v>
          </cell>
          <cell r="F8840" t="str">
            <v>NR</v>
          </cell>
          <cell r="G8840" t="str">
            <v>NR</v>
          </cell>
          <cell r="Q8840" t="str">
            <v>Y</v>
          </cell>
          <cell r="X8840" t="str">
            <v>Neocossyphus fraseri and N. finschii (Sibley and Monroe 1990, 1993) have been lumped as fraseri and moved to the genus Stizorhina following Dowsett and Forbes-Watson (1993).</v>
          </cell>
        </row>
        <row r="8841">
          <cell r="D8841" t="str">
            <v>Neocossyphus fraseri</v>
          </cell>
          <cell r="E8841" t="str">
            <v>(Strickland, 1844)</v>
          </cell>
          <cell r="F8841" t="str">
            <v>NR</v>
          </cell>
          <cell r="G8841" t="str">
            <v>NR</v>
          </cell>
          <cell r="Q8841" t="str">
            <v>Y</v>
          </cell>
          <cell r="X8841" t="str">
            <v>Neocossyphus fraseri and N. finschii (Sibley and Monroe 1990, 1993) have been lumped as fraseri and moved to the genus Stizorhina following Dowsett and Forbes-Watson (1993).</v>
          </cell>
        </row>
        <row r="8842">
          <cell r="C8842" t="str">
            <v>Red-tailed Ant-thrush</v>
          </cell>
          <cell r="D8842" t="str">
            <v>Neocossyphus rufus</v>
          </cell>
          <cell r="E8842" t="str">
            <v>(Fischer &amp; Reichenow, 1884)</v>
          </cell>
          <cell r="F8842" t="str">
            <v>R</v>
          </cell>
          <cell r="G8842" t="str">
            <v>LC</v>
          </cell>
          <cell r="N8842" t="str">
            <v>Y</v>
          </cell>
          <cell r="Q8842" t="str">
            <v>Y</v>
          </cell>
          <cell r="W8842" t="str">
            <v>Red-tailed Ant Thrush (7); Red-tailed Rufous Thrush (15)</v>
          </cell>
        </row>
        <row r="8843">
          <cell r="C8843" t="str">
            <v>White-tailed Ant-thrush</v>
          </cell>
          <cell r="D8843" t="str">
            <v>Neocossyphus poensis</v>
          </cell>
          <cell r="E8843" t="str">
            <v>(Strickland, 1844)</v>
          </cell>
          <cell r="F8843" t="str">
            <v>R</v>
          </cell>
          <cell r="G8843" t="str">
            <v>LC</v>
          </cell>
          <cell r="N8843" t="str">
            <v>Y</v>
          </cell>
          <cell r="Q8843" t="str">
            <v>Y</v>
          </cell>
          <cell r="W8843" t="str">
            <v>White-tailed Ant Thrush (7); White-tailed Rufous Thrush (15)</v>
          </cell>
        </row>
        <row r="8844">
          <cell r="C8844" t="str">
            <v>Rufous Flycatcher-thrush</v>
          </cell>
          <cell r="D8844" t="str">
            <v>Stizorhina fraseri</v>
          </cell>
          <cell r="E8844" t="str">
            <v>(Strickland, 1844)</v>
          </cell>
          <cell r="F8844" t="str">
            <v>R</v>
          </cell>
          <cell r="G8844" t="str">
            <v>LC</v>
          </cell>
          <cell r="N8844" t="str">
            <v>Y</v>
          </cell>
          <cell r="W8844" t="str">
            <v>Rufous Ant Thrush (7); Fraser's Rufous Thrush (15)</v>
          </cell>
          <cell r="X8844" t="str">
            <v>Neocossyphus fraseri and N. finschii (Sibley and Monroe 1990, 1993) have been lumped as fraseri and moved to the genus Stizorhina following Dowsett and Forbes-Watson (1993).</v>
          </cell>
        </row>
        <row r="8845">
          <cell r="C8845" t="str">
            <v>Sri Lanka Whistling-thrush</v>
          </cell>
          <cell r="D8845" t="str">
            <v>Myophonus blighi</v>
          </cell>
          <cell r="E8845" t="str">
            <v>(Holdsworth, 1872)</v>
          </cell>
          <cell r="F8845" t="str">
            <v>R</v>
          </cell>
          <cell r="G8845" t="str">
            <v>EN</v>
          </cell>
          <cell r="Q8845" t="str">
            <v>Y</v>
          </cell>
          <cell r="W8845" t="str">
            <v>Ceylon Whistling-Thrush (10); Sri Lanka Whistling Thrush (15)</v>
          </cell>
        </row>
        <row r="8846">
          <cell r="C8846" t="str">
            <v>Shiny Whistling-thrush</v>
          </cell>
          <cell r="D8846" t="str">
            <v>Myophonus melanurus</v>
          </cell>
          <cell r="E8846" t="str">
            <v>(Salvadori, 1879)</v>
          </cell>
          <cell r="F8846" t="str">
            <v>R</v>
          </cell>
          <cell r="G8846" t="str">
            <v>LC</v>
          </cell>
          <cell r="Q8846" t="str">
            <v>Y</v>
          </cell>
          <cell r="W8846" t="str">
            <v>Shiny Whistling Thrush (15)</v>
          </cell>
        </row>
        <row r="8847">
          <cell r="D8847" t="str">
            <v>Myophonus glaucinus</v>
          </cell>
          <cell r="E8847" t="str">
            <v>(Temminck, 1823)</v>
          </cell>
          <cell r="F8847" t="str">
            <v>NR</v>
          </cell>
          <cell r="G8847" t="str">
            <v>NR</v>
          </cell>
          <cell r="Q8847" t="str">
            <v>Y</v>
          </cell>
          <cell r="X8847" t="str">
            <v>Myophonus glaucinus (Sibley and Monroe 1990, 1993) has been split into M. glaucinus, M. castaneus and M. borneensis following Collar (2004).</v>
          </cell>
        </row>
        <row r="8848">
          <cell r="C8848" t="str">
            <v>Javan Whistling Thrush</v>
          </cell>
          <cell r="D8848" t="str">
            <v>Myophonus glaucinus</v>
          </cell>
          <cell r="E8848" t="str">
            <v>(Temminck, 1823)</v>
          </cell>
          <cell r="F8848" t="str">
            <v>R</v>
          </cell>
          <cell r="G8848" t="str">
            <v>LC</v>
          </cell>
          <cell r="T8848" t="str">
            <v>Y</v>
          </cell>
          <cell r="U8848" t="str">
            <v>Collar (2004)</v>
          </cell>
          <cell r="W8848" t="str">
            <v>Sunda Whistling Thrush (15)</v>
          </cell>
          <cell r="X8848" t="str">
            <v>Myophonus glaucinus (Sibley and Monroe 1990, 1993) has been split into M. glaucinus, M. castaneus and M. borneensis following Collar (2004).</v>
          </cell>
        </row>
        <row r="8849">
          <cell r="C8849" t="str">
            <v>Chestnut-winged Whistling-thrush</v>
          </cell>
          <cell r="D8849" t="str">
            <v>Myophonus castaneus</v>
          </cell>
          <cell r="E8849" t="str">
            <v>(Wardlaw Ramsay, 1880)</v>
          </cell>
          <cell r="F8849" t="str">
            <v>R</v>
          </cell>
          <cell r="G8849" t="str">
            <v>NT</v>
          </cell>
          <cell r="T8849" t="str">
            <v>Y</v>
          </cell>
          <cell r="U8849" t="str">
            <v>Collar (2004)</v>
          </cell>
          <cell r="W8849" t="str">
            <v>Brown-winged Whistling Thrush (15)</v>
          </cell>
          <cell r="X8849" t="str">
            <v>Myophonus glaucinus (Sibley and Monroe 1990, 1993) has been split into M. glaucinus, M. castaneus and M. borneensis following Collar (2004).</v>
          </cell>
        </row>
        <row r="8850">
          <cell r="C8850" t="str">
            <v>Bornean Whistling-thrush</v>
          </cell>
          <cell r="D8850" t="str">
            <v>Myophonus borneensis</v>
          </cell>
          <cell r="E8850" t="str">
            <v>P.L. Sclater, 1885</v>
          </cell>
          <cell r="F8850" t="str">
            <v>R</v>
          </cell>
          <cell r="G8850" t="str">
            <v>LC</v>
          </cell>
          <cell r="T8850" t="str">
            <v>Y</v>
          </cell>
          <cell r="U8850" t="str">
            <v>Collar (2004)</v>
          </cell>
          <cell r="X8850" t="str">
            <v>Myophonus glaucinus (Sibley and Monroe 1990, 1993) has been split into M. glaucinus, M. castaneus and M. borneensis following Collar (2004).</v>
          </cell>
        </row>
        <row r="8851">
          <cell r="C8851" t="str">
            <v>Malaysian Whistling-thrush</v>
          </cell>
          <cell r="D8851" t="str">
            <v>Myophonus robinsoni</v>
          </cell>
          <cell r="E8851" t="str">
            <v>Ogilvie-Grant, 1905</v>
          </cell>
          <cell r="F8851" t="str">
            <v>R</v>
          </cell>
          <cell r="G8851" t="str">
            <v>LC</v>
          </cell>
          <cell r="Q8851" t="str">
            <v>Y</v>
          </cell>
          <cell r="W8851" t="str">
            <v>Malayan Whistling-Thrush (10); Malayan Whistling Thrush (15)</v>
          </cell>
        </row>
        <row r="8852">
          <cell r="C8852" t="str">
            <v>Malabar Whistling-thrush</v>
          </cell>
          <cell r="D8852" t="str">
            <v>Myophonus horsfieldii</v>
          </cell>
          <cell r="E8852" t="str">
            <v>Vigors, 1831</v>
          </cell>
          <cell r="F8852" t="str">
            <v>R</v>
          </cell>
          <cell r="G8852" t="str">
            <v>LC</v>
          </cell>
          <cell r="Q8852" t="str">
            <v>Y</v>
          </cell>
          <cell r="W8852" t="str">
            <v>Malabar Whistling Thrush (15)</v>
          </cell>
        </row>
        <row r="8853">
          <cell r="C8853" t="str">
            <v>Blue Whistling-thrush</v>
          </cell>
          <cell r="D8853" t="str">
            <v>Myophonus caeruleus</v>
          </cell>
          <cell r="E8853" t="str">
            <v>(Scopoli, 1786)</v>
          </cell>
          <cell r="F8853" t="str">
            <v>R</v>
          </cell>
          <cell r="G8853" t="str">
            <v>LC</v>
          </cell>
          <cell r="Q8853" t="str">
            <v>Y</v>
          </cell>
          <cell r="W8853" t="str">
            <v>Blue Whistling Thrush (15)</v>
          </cell>
        </row>
        <row r="8854">
          <cell r="C8854" t="str">
            <v>Taiwan Whistling-thrush</v>
          </cell>
          <cell r="D8854" t="str">
            <v>Myophonus insularis</v>
          </cell>
          <cell r="E8854" t="str">
            <v>Gould, 1862</v>
          </cell>
          <cell r="F8854" t="str">
            <v>R</v>
          </cell>
          <cell r="G8854" t="str">
            <v>LC</v>
          </cell>
          <cell r="Q8854" t="str">
            <v>Y</v>
          </cell>
          <cell r="W8854" t="str">
            <v>Formosan Whistling-Thrush (10); Taiwan Whistling Thrush (15)</v>
          </cell>
        </row>
        <row r="8855">
          <cell r="C8855" t="str">
            <v>Geomalia</v>
          </cell>
          <cell r="D8855" t="str">
            <v>Geomalia heinrichi</v>
          </cell>
          <cell r="E8855" t="str">
            <v>Stresemann, 1931</v>
          </cell>
          <cell r="F8855" t="str">
            <v>R</v>
          </cell>
          <cell r="G8855" t="str">
            <v>NT</v>
          </cell>
          <cell r="Q8855" t="str">
            <v>Y</v>
          </cell>
        </row>
        <row r="8856">
          <cell r="C8856" t="str">
            <v>Slaty-backed Thrush</v>
          </cell>
          <cell r="D8856" t="str">
            <v>Zoothera schistacea</v>
          </cell>
          <cell r="E8856" t="str">
            <v>(Meyer, 1884)</v>
          </cell>
          <cell r="F8856" t="str">
            <v>R</v>
          </cell>
          <cell r="G8856" t="str">
            <v>NT</v>
          </cell>
          <cell r="Q8856" t="str">
            <v>Y</v>
          </cell>
        </row>
        <row r="8857">
          <cell r="D8857" t="str">
            <v>Zoothera dumasi</v>
          </cell>
          <cell r="E8857" t="str">
            <v>(Rothschild, 1898)</v>
          </cell>
          <cell r="F8857" t="str">
            <v>NR</v>
          </cell>
          <cell r="G8857" t="str">
            <v>NR</v>
          </cell>
          <cell r="Q8857" t="str">
            <v>Y</v>
          </cell>
          <cell r="X8857" t="str">
            <v>Zoothera dumasi (Sibley and Monroe 1990, 1993) has been split into Z. dumasi and Z. joiceyi following Collar (2004).</v>
          </cell>
        </row>
        <row r="8858">
          <cell r="C8858" t="str">
            <v>Buru Thrush</v>
          </cell>
          <cell r="D8858" t="str">
            <v>Zoothera dumasi</v>
          </cell>
          <cell r="E8858" t="str">
            <v>(Rothschild, 1898)</v>
          </cell>
          <cell r="F8858" t="str">
            <v>R</v>
          </cell>
          <cell r="G8858" t="str">
            <v>NT</v>
          </cell>
          <cell r="T8858" t="str">
            <v>Y</v>
          </cell>
          <cell r="U8858" t="str">
            <v>Collar (2004)</v>
          </cell>
          <cell r="W8858" t="str">
            <v>Moluccan Thrush (15)</v>
          </cell>
          <cell r="X8858" t="str">
            <v>Zoothera dumasi (Sibley and Monroe 1990, 1993) has been split into Z. dumasi and Z. joiceyi following Collar (2004).</v>
          </cell>
        </row>
        <row r="8859">
          <cell r="C8859" t="str">
            <v>Seram Thrush</v>
          </cell>
          <cell r="D8859" t="str">
            <v>Zoothera joiceyi</v>
          </cell>
          <cell r="E8859" t="str">
            <v>(Rothschild &amp; Hartert, 1921)</v>
          </cell>
          <cell r="F8859" t="str">
            <v>R</v>
          </cell>
          <cell r="G8859" t="str">
            <v>NT</v>
          </cell>
          <cell r="T8859" t="str">
            <v>Y</v>
          </cell>
          <cell r="U8859" t="str">
            <v>Collar (2004)</v>
          </cell>
          <cell r="X8859" t="str">
            <v>Zoothera dumasi (Sibley and Monroe 1990, 1993) has been split into Z. dumasi and Z. joiceyi following Collar (2004).</v>
          </cell>
        </row>
        <row r="8860">
          <cell r="D8860" t="str">
            <v>Zoothera interpres</v>
          </cell>
          <cell r="E8860" t="str">
            <v>(Temminck, 1826)</v>
          </cell>
          <cell r="F8860" t="str">
            <v>NR</v>
          </cell>
          <cell r="G8860" t="str">
            <v>NR</v>
          </cell>
          <cell r="Q8860" t="str">
            <v>Y</v>
          </cell>
          <cell r="X8860" t="str">
            <v>Zoothera interpres (Sibley and Monroe 1990, 1993) has been split into Z. interpres and Z. leucolaema by Collar (2004).</v>
          </cell>
        </row>
        <row r="8861">
          <cell r="C8861" t="str">
            <v>Chestnut-capped Thrush</v>
          </cell>
          <cell r="D8861" t="str">
            <v>Zoothera interpres</v>
          </cell>
          <cell r="E8861" t="str">
            <v>(Temminck, 1826)</v>
          </cell>
          <cell r="F8861" t="str">
            <v>R</v>
          </cell>
          <cell r="G8861" t="str">
            <v>NT</v>
          </cell>
          <cell r="T8861" t="str">
            <v>Y</v>
          </cell>
          <cell r="U8861" t="str">
            <v>Collar (2004)</v>
          </cell>
          <cell r="X8861" t="str">
            <v>Zoothera interpres (Sibley and Monroe 1990, 1993) has been split into Z. interpres and Z. leucolaema by Collar (2004).</v>
          </cell>
        </row>
        <row r="8862">
          <cell r="C8862" t="str">
            <v>Enggano Thrush</v>
          </cell>
          <cell r="D8862" t="str">
            <v>Zoothera leucolaema</v>
          </cell>
          <cell r="E8862" t="str">
            <v>(Salvadori, 1892)</v>
          </cell>
          <cell r="F8862" t="str">
            <v>R</v>
          </cell>
          <cell r="G8862" t="str">
            <v>NT</v>
          </cell>
          <cell r="T8862" t="str">
            <v>Y</v>
          </cell>
          <cell r="U8862" t="str">
            <v>Collar (2004)</v>
          </cell>
          <cell r="X8862" t="str">
            <v>Zoothera interpres (Sibley and Monroe 1990, 1993) has been split into Z. interpres and Z. leucolaema by Collar (2004).</v>
          </cell>
        </row>
        <row r="8863">
          <cell r="D8863" t="str">
            <v>Zoothera erythronota</v>
          </cell>
          <cell r="E8863" t="str">
            <v>(Sclater, 1859)</v>
          </cell>
          <cell r="F8863" t="str">
            <v>NR</v>
          </cell>
          <cell r="G8863" t="str">
            <v>NR</v>
          </cell>
          <cell r="Q8863" t="str">
            <v>Y</v>
          </cell>
          <cell r="X8863" t="str">
            <v>Zoothera erythronota (Sibley and Monroe 1990, 1993) has been split into Z. erythronota and Z. mendeni following Collar (2004).</v>
          </cell>
        </row>
        <row r="8864">
          <cell r="C8864" t="str">
            <v>Red-backed Thrush</v>
          </cell>
          <cell r="D8864" t="str">
            <v>Zoothera erythronota</v>
          </cell>
          <cell r="E8864" t="str">
            <v>(Sclater, 1859)</v>
          </cell>
          <cell r="F8864" t="str">
            <v>R</v>
          </cell>
          <cell r="G8864" t="str">
            <v>NT</v>
          </cell>
          <cell r="T8864" t="str">
            <v>Y</v>
          </cell>
          <cell r="U8864" t="str">
            <v>Collar (2004)</v>
          </cell>
          <cell r="X8864" t="str">
            <v>Zoothera erythronota (Sibley and Monroe 1990, 1993) has been split into Z. erythronota and Z. mendeni following Collar (2004).</v>
          </cell>
        </row>
        <row r="8865">
          <cell r="C8865" t="str">
            <v>Red-and-black Thrush</v>
          </cell>
          <cell r="D8865" t="str">
            <v>Zoothera mendeni</v>
          </cell>
          <cell r="E8865" t="str">
            <v>(Neumann, 1939)</v>
          </cell>
          <cell r="F8865" t="str">
            <v>R</v>
          </cell>
          <cell r="G8865" t="str">
            <v>NT</v>
          </cell>
          <cell r="T8865" t="str">
            <v>Y</v>
          </cell>
          <cell r="U8865" t="str">
            <v>Collar (2004)</v>
          </cell>
          <cell r="W8865" t="str">
            <v>Peleng Thrush (15)</v>
          </cell>
          <cell r="X8865" t="str">
            <v>Zoothera erythronota (Sibley and Monroe 1990, 1993) has been split into Z. erythronota and Z. mendeni following Collar (2004).</v>
          </cell>
        </row>
        <row r="8866">
          <cell r="C8866" t="str">
            <v>Chestnut-backed Thrush</v>
          </cell>
          <cell r="D8866" t="str">
            <v>Zoothera dohertyi</v>
          </cell>
          <cell r="E8866" t="str">
            <v>(Hartert, 1896)</v>
          </cell>
          <cell r="F8866" t="str">
            <v>R</v>
          </cell>
          <cell r="G8866" t="str">
            <v>NT</v>
          </cell>
          <cell r="Q8866" t="str">
            <v>Y</v>
          </cell>
        </row>
        <row r="8867">
          <cell r="C8867" t="str">
            <v>Pied Thrush</v>
          </cell>
          <cell r="D8867" t="str">
            <v>Zoothera wardii</v>
          </cell>
          <cell r="E8867" t="str">
            <v>(Blyth, 1842)</v>
          </cell>
          <cell r="F8867" t="str">
            <v>R</v>
          </cell>
          <cell r="G8867" t="str">
            <v>LC</v>
          </cell>
          <cell r="Q8867" t="str">
            <v>Y</v>
          </cell>
        </row>
        <row r="8868">
          <cell r="C8868" t="str">
            <v>Ashy Thrush</v>
          </cell>
          <cell r="D8868" t="str">
            <v>Zoothera cinerea</v>
          </cell>
          <cell r="E8868" t="str">
            <v>(Bourns &amp; Worcester, 1894)</v>
          </cell>
          <cell r="F8868" t="str">
            <v>R</v>
          </cell>
          <cell r="G8868" t="str">
            <v>VU</v>
          </cell>
          <cell r="Q8868" t="str">
            <v>Y</v>
          </cell>
        </row>
        <row r="8869">
          <cell r="C8869" t="str">
            <v>Orange-banded Thrush</v>
          </cell>
          <cell r="D8869" t="str">
            <v>Zoothera peronii</v>
          </cell>
          <cell r="E8869" t="str">
            <v>(Vieillot, 1818)</v>
          </cell>
          <cell r="F8869" t="str">
            <v>R</v>
          </cell>
          <cell r="G8869" t="str">
            <v>NT</v>
          </cell>
          <cell r="Q8869" t="str">
            <v>Y</v>
          </cell>
          <cell r="W8869" t="str">
            <v>Orange-sided Thrush (15)</v>
          </cell>
        </row>
        <row r="8870">
          <cell r="C8870" t="str">
            <v>Orange-headed Thrush</v>
          </cell>
          <cell r="D8870" t="str">
            <v>Zoothera citrina</v>
          </cell>
          <cell r="E8870" t="str">
            <v>(Latham, 1790)</v>
          </cell>
          <cell r="F8870" t="str">
            <v>R</v>
          </cell>
          <cell r="G8870" t="str">
            <v>LC</v>
          </cell>
          <cell r="Q8870" t="str">
            <v>Y</v>
          </cell>
        </row>
        <row r="8871">
          <cell r="C8871" t="str">
            <v>Everett's Thrush</v>
          </cell>
          <cell r="D8871" t="str">
            <v>Zoothera everetti</v>
          </cell>
          <cell r="E8871" t="str">
            <v>(Sharpe, 1892)</v>
          </cell>
          <cell r="F8871" t="str">
            <v>R</v>
          </cell>
          <cell r="G8871" t="str">
            <v>NT</v>
          </cell>
          <cell r="Q8871" t="str">
            <v>Y</v>
          </cell>
        </row>
        <row r="8872">
          <cell r="C8872" t="str">
            <v>Siberian Thrush</v>
          </cell>
          <cell r="D8872" t="str">
            <v>Zoothera sibirica</v>
          </cell>
          <cell r="E8872" t="str">
            <v>(Pallas, 1776)</v>
          </cell>
          <cell r="F8872" t="str">
            <v>R</v>
          </cell>
          <cell r="G8872" t="str">
            <v>LC</v>
          </cell>
          <cell r="H8872" t="str">
            <v>Y</v>
          </cell>
          <cell r="M8872" t="str">
            <v>Y</v>
          </cell>
          <cell r="Q8872" t="str">
            <v>Y</v>
          </cell>
        </row>
        <row r="8873">
          <cell r="C8873" t="str">
            <v>Varied Thrush</v>
          </cell>
          <cell r="D8873" t="str">
            <v>Zoothera naevia</v>
          </cell>
          <cell r="E8873" t="str">
            <v>(Gmelin, 1789)</v>
          </cell>
          <cell r="F8873" t="str">
            <v>R</v>
          </cell>
          <cell r="G8873" t="str">
            <v>LC</v>
          </cell>
          <cell r="H8873" t="str">
            <v>Y</v>
          </cell>
          <cell r="I8873" t="str">
            <v>Y</v>
          </cell>
          <cell r="Q8873" t="str">
            <v>Y</v>
          </cell>
          <cell r="R8873" t="str">
            <v>Y</v>
          </cell>
          <cell r="V8873" t="str">
            <v>Ixoreus naevius (2)</v>
          </cell>
        </row>
        <row r="8874">
          <cell r="C8874" t="str">
            <v>Aztec Thrush</v>
          </cell>
          <cell r="D8874" t="str">
            <v>Zoothera pinicola</v>
          </cell>
          <cell r="E8874" t="str">
            <v>(Sclater, 1859)</v>
          </cell>
          <cell r="F8874" t="str">
            <v>R</v>
          </cell>
          <cell r="G8874" t="str">
            <v>LC</v>
          </cell>
          <cell r="I8874" t="str">
            <v>Y</v>
          </cell>
          <cell r="Q8874" t="str">
            <v>Y</v>
          </cell>
          <cell r="R8874" t="str">
            <v>Y</v>
          </cell>
          <cell r="V8874" t="str">
            <v>Ridgwayia pinicola (2)</v>
          </cell>
        </row>
        <row r="8875">
          <cell r="D8875" t="str">
            <v>Zoothera piaggiae</v>
          </cell>
          <cell r="E8875" t="str">
            <v>(Bouvier, 1877)</v>
          </cell>
          <cell r="F8875" t="str">
            <v>NR</v>
          </cell>
          <cell r="G8875" t="str">
            <v>NR</v>
          </cell>
          <cell r="N8875" t="str">
            <v>Y</v>
          </cell>
          <cell r="X8875" t="str">
            <v>Zoothera piaggiae and Z. tanganjicae (Sibley and Monroe 1990, 1993) are retained as separate species contra Dowsett and Forbes-Watson (1993) who include tanganjicae as a subspecies of Z. piaggiae.</v>
          </cell>
        </row>
        <row r="8876">
          <cell r="C8876" t="str">
            <v>Abyssinian Ground-thrush</v>
          </cell>
          <cell r="D8876" t="str">
            <v>Zoothera piaggiae</v>
          </cell>
          <cell r="E8876" t="str">
            <v>(Bouvier, 1877)</v>
          </cell>
          <cell r="F8876" t="str">
            <v>R</v>
          </cell>
          <cell r="G8876" t="str">
            <v>LC</v>
          </cell>
          <cell r="Q8876" t="str">
            <v>Y</v>
          </cell>
          <cell r="W8876" t="str">
            <v>Abyssinian Ground Thrush (15)</v>
          </cell>
          <cell r="X8876" t="str">
            <v>Zoothera piaggiae and Z. tanganjicae (Sibley and Monroe 1990, 1993) are retained as separate species contra Dowsett and Forbes-Watson (1993) who include tanganjicae as a subspecies of Z. piaggiae.</v>
          </cell>
        </row>
        <row r="8877">
          <cell r="C8877" t="str">
            <v>Ruwenzori Ground-thrush</v>
          </cell>
          <cell r="D8877" t="str">
            <v>Zoothera ruwenzorii</v>
          </cell>
          <cell r="E8877" t="str">
            <v>Prigogine, 1985</v>
          </cell>
          <cell r="F8877" t="str">
            <v>UR</v>
          </cell>
          <cell r="G8877" t="str">
            <v>UR</v>
          </cell>
          <cell r="T8877" t="str">
            <v>Y</v>
          </cell>
          <cell r="U8877" t="str">
            <v>Clement (1999)</v>
          </cell>
        </row>
        <row r="8878">
          <cell r="C8878" t="str">
            <v>Kivu Ground-thrush</v>
          </cell>
          <cell r="D8878" t="str">
            <v>Zoothera tanganjicae</v>
          </cell>
          <cell r="E8878" t="str">
            <v>(Sassi, 1914)</v>
          </cell>
          <cell r="F8878" t="str">
            <v>R</v>
          </cell>
          <cell r="G8878" t="str">
            <v>NT</v>
          </cell>
          <cell r="Q8878" t="str">
            <v>Y</v>
          </cell>
          <cell r="X8878" t="str">
            <v>Zoothera piaggiae and Z. tanganjicae (Sibley and Monroe 1990, 1993) are retained as separate species contra Dowsett and Forbes-Watson (1993) who include tanganjicae as a subspecies of Z. piaggiae.</v>
          </cell>
        </row>
        <row r="8879">
          <cell r="C8879" t="str">
            <v>Crossley's Ground-thrush</v>
          </cell>
          <cell r="D8879" t="str">
            <v>Zoothera crossleyi</v>
          </cell>
          <cell r="E8879" t="str">
            <v>(Sharpe, 1871)</v>
          </cell>
          <cell r="F8879" t="str">
            <v>R</v>
          </cell>
          <cell r="G8879" t="str">
            <v>NT</v>
          </cell>
          <cell r="N8879" t="str">
            <v>Y</v>
          </cell>
          <cell r="Q8879" t="str">
            <v>Y</v>
          </cell>
          <cell r="W8879" t="str">
            <v>Crossley's Ground Thrush (7); Crossley's Ground Thrush (15)</v>
          </cell>
        </row>
        <row r="8880">
          <cell r="C8880" t="str">
            <v>Orange Ground-thrush</v>
          </cell>
          <cell r="D8880" t="str">
            <v>Zoothera gurneyi</v>
          </cell>
          <cell r="E8880" t="str">
            <v>(Hartlaub, 1864)</v>
          </cell>
          <cell r="F8880" t="str">
            <v>R</v>
          </cell>
          <cell r="G8880" t="str">
            <v>LC</v>
          </cell>
          <cell r="N8880" t="str">
            <v>Y</v>
          </cell>
          <cell r="Q8880" t="str">
            <v>Y</v>
          </cell>
          <cell r="W8880" t="str">
            <v>Orange Thrush (7); Orange Ground Thrush (15)</v>
          </cell>
        </row>
        <row r="8881">
          <cell r="C8881" t="str">
            <v>Forest Ground-thrush</v>
          </cell>
          <cell r="D8881" t="str">
            <v>Zoothera oberlaenderi</v>
          </cell>
          <cell r="E8881" t="str">
            <v>(Sassi, 1914)</v>
          </cell>
          <cell r="F8881" t="str">
            <v>R</v>
          </cell>
          <cell r="G8881" t="str">
            <v>NT</v>
          </cell>
          <cell r="N8881" t="str">
            <v>Y</v>
          </cell>
          <cell r="Q8881" t="str">
            <v>Y</v>
          </cell>
          <cell r="W8881" t="str">
            <v>Oberlaender's Ground Thrush (7); Oberlaender's Ground-Thrush (10); Öberländer's Ground Thrush (15)</v>
          </cell>
        </row>
        <row r="8882">
          <cell r="D8882" t="str">
            <v>Zoothera kibalensis</v>
          </cell>
          <cell r="E8882" t="str">
            <v>Prigogine, 1978</v>
          </cell>
          <cell r="F8882" t="str">
            <v>NR</v>
          </cell>
          <cell r="G8882" t="str">
            <v>NR</v>
          </cell>
          <cell r="Q8882" t="str">
            <v>Y</v>
          </cell>
          <cell r="X8882" t="str">
            <v>The taxon kibalensis, recognised as a species in the genus Turdus in Collar and Andrew (1988) following Sibley and Monroe (1990, 1993) is here treated as a subspecies of Zoothera camaronensis following Dowsett and Forbes-Watson (1993).</v>
          </cell>
        </row>
        <row r="8883">
          <cell r="D8883" t="str">
            <v>Zoothera cameronensis</v>
          </cell>
          <cell r="E8883" t="str">
            <v>(Sharpe, 1905)</v>
          </cell>
          <cell r="F8883" t="str">
            <v>NR</v>
          </cell>
          <cell r="G8883" t="str">
            <v>NR</v>
          </cell>
          <cell r="Q8883" t="str">
            <v>Y</v>
          </cell>
          <cell r="X8883" t="str">
            <v>Zoothera camaronensis and Z. kibalensis (Sibley and Monroe 1990, 1993), the latter also recognised as a species (but placed in the genus Turdus) by Collar and Andrew (1988), are lumped into Z. camaronensis following Dowsett and Forbes-Watson (1993).</v>
          </cell>
        </row>
        <row r="8884">
          <cell r="C8884" t="str">
            <v>Black-eared Ground-thrush</v>
          </cell>
          <cell r="D8884" t="str">
            <v>Zoothera camaronensis</v>
          </cell>
          <cell r="E8884" t="str">
            <v>(Sharpe, 1905)</v>
          </cell>
          <cell r="F8884" t="str">
            <v>R</v>
          </cell>
          <cell r="G8884" t="str">
            <v>LC</v>
          </cell>
          <cell r="N8884" t="str">
            <v>Y</v>
          </cell>
          <cell r="W8884" t="str">
            <v>Black-eared Ground Thrush (7)</v>
          </cell>
          <cell r="X8884" t="str">
            <v>Zoothera cameronensis and Z. kibalensis (Sibley and Monroe 1990, 1993), the latter also recognised as a species (but placed in the genus Turdus) by Collar and Andrew (1988), are lumped into Z. camaronensis following Dowsett and Forbes-Watson (1993). (Note change in spelling of specific name).</v>
          </cell>
        </row>
        <row r="8885">
          <cell r="C8885" t="str">
            <v>Grey Ground-thrush</v>
          </cell>
          <cell r="D8885" t="str">
            <v>Zoothera princei</v>
          </cell>
          <cell r="E8885" t="str">
            <v>(Sharpe, 1873)</v>
          </cell>
          <cell r="F8885" t="str">
            <v>R</v>
          </cell>
          <cell r="G8885" t="str">
            <v>LC</v>
          </cell>
          <cell r="N8885" t="str">
            <v>Y</v>
          </cell>
          <cell r="Q8885" t="str">
            <v>Y</v>
          </cell>
          <cell r="W8885" t="str">
            <v>Grey Ground Thrush (7); Grey Ground Thrush (15)</v>
          </cell>
        </row>
        <row r="8886">
          <cell r="C8886" t="str">
            <v>Spotted Ground-thrush</v>
          </cell>
          <cell r="D8886" t="str">
            <v>Zoothera guttata</v>
          </cell>
          <cell r="E8886" t="str">
            <v>(Vigors, 1831)</v>
          </cell>
          <cell r="F8886" t="str">
            <v>R</v>
          </cell>
          <cell r="G8886" t="str">
            <v>EN</v>
          </cell>
          <cell r="N8886" t="str">
            <v>Y</v>
          </cell>
          <cell r="Q8886" t="str">
            <v>Y</v>
          </cell>
          <cell r="V8886" t="str">
            <v>Zoothera fischeri (7)</v>
          </cell>
          <cell r="W8886" t="str">
            <v>Spotted Ground Thrush (7); Spotted Ground Thrush (15)</v>
          </cell>
        </row>
        <row r="8887">
          <cell r="C8887" t="str">
            <v>Spot-winged Thrush</v>
          </cell>
          <cell r="D8887" t="str">
            <v>Zoothera spiloptera</v>
          </cell>
          <cell r="E8887" t="str">
            <v>(Blyth, 1847)</v>
          </cell>
          <cell r="F8887" t="str">
            <v>R</v>
          </cell>
          <cell r="G8887" t="str">
            <v>NT</v>
          </cell>
          <cell r="Q8887" t="str">
            <v>Y</v>
          </cell>
        </row>
        <row r="8888">
          <cell r="C8888" t="str">
            <v>Sunda Thrush</v>
          </cell>
          <cell r="D8888" t="str">
            <v>Zoothera andromedae</v>
          </cell>
          <cell r="E8888" t="str">
            <v>(Temminck, 1826)</v>
          </cell>
          <cell r="F8888" t="str">
            <v>R</v>
          </cell>
          <cell r="G8888" t="str">
            <v>LC</v>
          </cell>
          <cell r="Q8888" t="str">
            <v>Y</v>
          </cell>
        </row>
        <row r="8889">
          <cell r="C8889" t="str">
            <v>Plain-backed Thrush</v>
          </cell>
          <cell r="D8889" t="str">
            <v>Zoothera mollissima</v>
          </cell>
          <cell r="E8889" t="str">
            <v>(Blyth, 1842)</v>
          </cell>
          <cell r="F8889" t="str">
            <v>R</v>
          </cell>
          <cell r="G8889" t="str">
            <v>LC</v>
          </cell>
          <cell r="Q8889" t="str">
            <v>Y</v>
          </cell>
        </row>
        <row r="8890">
          <cell r="C8890" t="str">
            <v>Long-tailed Thrush</v>
          </cell>
          <cell r="D8890" t="str">
            <v>Zoothera dixoni</v>
          </cell>
          <cell r="E8890" t="str">
            <v>(Seebohm, 1881)</v>
          </cell>
          <cell r="F8890" t="str">
            <v>R</v>
          </cell>
          <cell r="G8890" t="str">
            <v>LC</v>
          </cell>
          <cell r="Q8890" t="str">
            <v>Y</v>
          </cell>
        </row>
        <row r="8891">
          <cell r="D8891" t="str">
            <v>Zoothera major</v>
          </cell>
          <cell r="E8891" t="str">
            <v>Ogawa, 1905</v>
          </cell>
          <cell r="F8891" t="str">
            <v>NR</v>
          </cell>
          <cell r="G8891" t="str">
            <v>NR</v>
          </cell>
          <cell r="Q8891" t="str">
            <v>Y</v>
          </cell>
          <cell r="X8891" t="str">
            <v>Zoothera major, Z. dauma and Z. horsfieldi (Sibley and Monroe 1990, 1993) have been lumped into Z. dauma following Collar (2004). Z. imbricata from Sri Lanka, previously considered a subspecies of Z. dauma following Sibley and Monroe (1990, 1993), is treated as a distinct species following Rasmussen and Anderton (2005).</v>
          </cell>
        </row>
        <row r="8892">
          <cell r="D8892" t="str">
            <v>Zoothera horsfieldi</v>
          </cell>
          <cell r="E8892" t="str">
            <v>(Bonaparte, 1857)</v>
          </cell>
          <cell r="F8892" t="str">
            <v>NR</v>
          </cell>
          <cell r="G8892" t="str">
            <v>NR</v>
          </cell>
          <cell r="Q8892" t="str">
            <v>Y</v>
          </cell>
          <cell r="X8892" t="str">
            <v>Zoothera major, Z. dauma and Z. horsfieldi (Sibley and Monroe 1990, 1993) have been lumped into Z. dauma following Collar (2004). Z. imbricata from Sri Lanka, previously considered a subspecies of Z. dauma following Sibley and Monroe (1990, 1993), is treated as a distinct species following Rasmussen and Anderton (2005).</v>
          </cell>
        </row>
        <row r="8893">
          <cell r="D8893" t="str">
            <v>Zoothera dauma</v>
          </cell>
          <cell r="E8893" t="str">
            <v>(Latham, 1790)</v>
          </cell>
          <cell r="F8893" t="str">
            <v>NR</v>
          </cell>
          <cell r="G8893" t="str">
            <v>NR</v>
          </cell>
          <cell r="H8893" t="str">
            <v>Y</v>
          </cell>
          <cell r="M8893" t="str">
            <v>Y</v>
          </cell>
          <cell r="Q8893" t="str">
            <v>Y</v>
          </cell>
          <cell r="X8893" t="str">
            <v>Zoothera major, Z. dauma and Z. horsfieldi (Sibley and Monroe 1990, 1993) have been lumped into Z. dauma following Collar (2004). Z. imbricata from Sri Lanka, previously considered a subspecies of Z. dauma following Sibley and Monroe (1990, 1993), is treated as a distinct species following Rasmussen and Anderton (2005).</v>
          </cell>
        </row>
        <row r="8894">
          <cell r="C8894" t="str">
            <v>Eurasian Scaly Thrush</v>
          </cell>
          <cell r="D8894" t="str">
            <v>Zoothera dauma</v>
          </cell>
          <cell r="E8894" t="str">
            <v>(Latham, 1790)</v>
          </cell>
          <cell r="F8894" t="str">
            <v>R</v>
          </cell>
          <cell r="G8894" t="str">
            <v>LC</v>
          </cell>
          <cell r="T8894" t="str">
            <v>Y</v>
          </cell>
          <cell r="U8894" t="str">
            <v>Collar (2004)</v>
          </cell>
          <cell r="W8894" t="str">
            <v>Scaly Thrush (15)</v>
          </cell>
          <cell r="X8894" t="str">
            <v>Zoothera major, Z. dauma and Z. horsfieldi (Sibley and Monroe 1990, 1993) have been lumped into Z. dauma following Collar (2004). Z. imbricata from Sri Lanka, previously considered a subspecies of Z. dauma following Sibley and Monroe (1990, 1993), is treated as a distinct species following Rasmussen and Anderton (2005). The BirdLife Taxonomic Working Group follows Collar (2004, 2005) in differing from Sangster et al. (1998) and Rasmussen and Anderton (2005), by retaining aurea and neilgherriensis as races of Zoothera dauma, pending a comprehensive review of Z. dauma sensu lato.</v>
          </cell>
        </row>
        <row r="8895">
          <cell r="C8895" t="str">
            <v>Sri Lanka Scaly Thrush</v>
          </cell>
          <cell r="D8895" t="str">
            <v>Zoothera imbricata</v>
          </cell>
          <cell r="E8895" t="str">
            <v>E.L. Layard, 1854</v>
          </cell>
          <cell r="F8895" t="str">
            <v>R</v>
          </cell>
          <cell r="G8895" t="str">
            <v>NT</v>
          </cell>
          <cell r="T8895" t="str">
            <v>Y</v>
          </cell>
          <cell r="U8895" t="str">
            <v>Rasmussen and Anderton (2005)</v>
          </cell>
          <cell r="W8895" t="str">
            <v>Sri Lanka Thrush (15)</v>
          </cell>
          <cell r="X8895" t="str">
            <v>Zoothera major, Z. dauma and Z. horsfieldi (Sibley and Monroe 1990, 1993) have been lumped into Z. dauma following Collar (2004). Z. imbricata from Sri Lanka, previously considered a subspecies of Z. dauma following Sibley and Monroe (1990, 1993), is treated as a distinct species following Rasmussen and Anderton (2005).</v>
          </cell>
        </row>
        <row r="8896">
          <cell r="D8896" t="str">
            <v>Zoothera neilgherriensis</v>
          </cell>
          <cell r="E8896" t="str">
            <v>(Blyth, 1847)</v>
          </cell>
          <cell r="F8896" t="str">
            <v>NR</v>
          </cell>
          <cell r="G8896" t="str">
            <v>NR</v>
          </cell>
          <cell r="T8896" t="str">
            <v>Y</v>
          </cell>
          <cell r="U8896" t="str">
            <v>Rasmussen and Anderton (2005)</v>
          </cell>
          <cell r="X8896" t="str">
            <v>The BirdLife Taxonomic Working Group follows Collar (2004, 2005) in differing from Sangster et al. (1998) and Rasmussen and Anderton (2005), by retaining aurea and neilgherriensis as races of Zoothera dauma, pending a comprehensive review of Z. dauma sensu lato.</v>
          </cell>
        </row>
        <row r="8897">
          <cell r="D8897" t="str">
            <v>Zoothera aurea</v>
          </cell>
          <cell r="E8897" t="str">
            <v>(Holandre, 1825)</v>
          </cell>
          <cell r="F8897" t="str">
            <v>NR</v>
          </cell>
          <cell r="G8897" t="str">
            <v>NR</v>
          </cell>
          <cell r="T8897" t="str">
            <v>Y</v>
          </cell>
          <cell r="U8897" t="str">
            <v>Rasmussen and Anderton (2005)</v>
          </cell>
          <cell r="X8897" t="str">
            <v>The BirdLife Taxonomic Working Group follows Collar (2004, 2005) in differing from Sangster et al. (1998) and Rasmussen and Anderton (2005), by retaining aurea and neilgherriensis as races of Zoothera dauma, pending a comprehensive review of Z. dauma sensu lato.</v>
          </cell>
        </row>
        <row r="8898">
          <cell r="C8898" t="str">
            <v>Fawn-breasted Thrush</v>
          </cell>
          <cell r="D8898" t="str">
            <v>Zoothera machiki</v>
          </cell>
          <cell r="E8898" t="str">
            <v>(Forbes, 1883)</v>
          </cell>
          <cell r="F8898" t="str">
            <v>R</v>
          </cell>
          <cell r="G8898" t="str">
            <v>NT</v>
          </cell>
          <cell r="Q8898" t="str">
            <v>Y</v>
          </cell>
        </row>
        <row r="8899">
          <cell r="C8899" t="str">
            <v>Bassian Thrush</v>
          </cell>
          <cell r="D8899" t="str">
            <v>Zoothera lunulata</v>
          </cell>
          <cell r="E8899" t="str">
            <v>(Latham, 1801)</v>
          </cell>
          <cell r="F8899" t="str">
            <v>R</v>
          </cell>
          <cell r="G8899" t="str">
            <v>LC</v>
          </cell>
          <cell r="L8899" t="str">
            <v>Y</v>
          </cell>
          <cell r="Q8899" t="str">
            <v>Y</v>
          </cell>
          <cell r="W8899" t="str">
            <v>Olive-tailed Thrush (10)</v>
          </cell>
        </row>
        <row r="8900">
          <cell r="C8900" t="str">
            <v>Russet-tailed Thrush</v>
          </cell>
          <cell r="D8900" t="str">
            <v>Zoothera heinei</v>
          </cell>
          <cell r="E8900" t="str">
            <v>(Cabanis, 1850)</v>
          </cell>
          <cell r="F8900" t="str">
            <v>R</v>
          </cell>
          <cell r="G8900" t="str">
            <v>LC</v>
          </cell>
          <cell r="L8900" t="str">
            <v>Y</v>
          </cell>
          <cell r="Q8900" t="str">
            <v>Y</v>
          </cell>
        </row>
        <row r="8901">
          <cell r="C8901" t="str">
            <v>New Britain Thrush</v>
          </cell>
          <cell r="D8901" t="str">
            <v>Zoothera talaseae</v>
          </cell>
          <cell r="E8901" t="str">
            <v>(Rothschild &amp; Hartert, 1926)</v>
          </cell>
          <cell r="F8901" t="str">
            <v>R</v>
          </cell>
          <cell r="G8901" t="str">
            <v>NT</v>
          </cell>
          <cell r="Q8901" t="str">
            <v>Y</v>
          </cell>
          <cell r="W8901" t="str">
            <v>Black-backed Thrush (15)</v>
          </cell>
        </row>
        <row r="8902">
          <cell r="D8902" t="str">
            <v>Zoothera margaretae</v>
          </cell>
          <cell r="E8902" t="str">
            <v>(Mayr, 1935)</v>
          </cell>
          <cell r="F8902" t="str">
            <v>NR</v>
          </cell>
          <cell r="G8902" t="str">
            <v>NR</v>
          </cell>
          <cell r="Q8902" t="str">
            <v>Y</v>
          </cell>
          <cell r="X8902" t="str">
            <v>Zoothera margaretae (Sibley and Monroe 1990, 1993) has been split into Z. margaretae and Z. turipavae following Cain and Galbraith (1956).</v>
          </cell>
        </row>
        <row r="8903">
          <cell r="C8903" t="str">
            <v>Makira Thrush</v>
          </cell>
          <cell r="D8903" t="str">
            <v>Zoothera margaretae</v>
          </cell>
          <cell r="E8903" t="str">
            <v>(Mayr, 1935)</v>
          </cell>
          <cell r="F8903" t="str">
            <v>R</v>
          </cell>
          <cell r="G8903" t="str">
            <v>NT</v>
          </cell>
          <cell r="T8903" t="str">
            <v>Y</v>
          </cell>
          <cell r="U8903" t="str">
            <v>Cain and Galbraith (1956)</v>
          </cell>
          <cell r="W8903" t="str">
            <v>White-bellied Thrush (15)</v>
          </cell>
          <cell r="X8903" t="str">
            <v>Zoothera margaretae (Sibley and Monroe 1990, 1993) has been split into Z. margaretae and Z. turipavae following Cain and Galbraith (1956).</v>
          </cell>
        </row>
        <row r="8904">
          <cell r="C8904" t="str">
            <v>Guadalcanal Thrush</v>
          </cell>
          <cell r="D8904" t="str">
            <v>Zoothera turipavae</v>
          </cell>
          <cell r="E8904" t="str">
            <v>Cain &amp; Galbraith, 1955</v>
          </cell>
          <cell r="F8904" t="str">
            <v>R</v>
          </cell>
          <cell r="G8904" t="str">
            <v>VU</v>
          </cell>
          <cell r="T8904" t="str">
            <v>Y</v>
          </cell>
          <cell r="U8904" t="str">
            <v>Cain and Galbraith (1956)</v>
          </cell>
          <cell r="X8904" t="str">
            <v>Zoothera margaretae (Sibley and Monroe 1990, 1993) has been split into Z. margaretae and Z. turipavae following Cain and Galbraith (1956).</v>
          </cell>
        </row>
        <row r="8905">
          <cell r="C8905" t="str">
            <v>Long-billed Thrush</v>
          </cell>
          <cell r="D8905" t="str">
            <v>Zoothera monticola</v>
          </cell>
          <cell r="E8905" t="str">
            <v>Vigors, 1832</v>
          </cell>
          <cell r="F8905" t="str">
            <v>R</v>
          </cell>
          <cell r="G8905" t="str">
            <v>LC</v>
          </cell>
          <cell r="Q8905" t="str">
            <v>Y</v>
          </cell>
        </row>
        <row r="8906">
          <cell r="C8906" t="str">
            <v>Dark-sided Thrush</v>
          </cell>
          <cell r="D8906" t="str">
            <v>Zoothera marginata</v>
          </cell>
          <cell r="E8906" t="str">
            <v>Blyth, 1847</v>
          </cell>
          <cell r="F8906" t="str">
            <v>R</v>
          </cell>
          <cell r="G8906" t="str">
            <v>LC</v>
          </cell>
          <cell r="Q8906" t="str">
            <v>Y</v>
          </cell>
        </row>
        <row r="8907">
          <cell r="C8907" t="str">
            <v>Bonin Thrush</v>
          </cell>
          <cell r="D8907" t="str">
            <v>Zoothera terrestris</v>
          </cell>
          <cell r="E8907" t="str">
            <v>(Kittlitz, 1831)</v>
          </cell>
          <cell r="F8907" t="str">
            <v>R</v>
          </cell>
          <cell r="G8907" t="str">
            <v>EX</v>
          </cell>
          <cell r="K8907" t="str">
            <v>Y</v>
          </cell>
          <cell r="Q8907" t="str">
            <v>Y</v>
          </cell>
        </row>
        <row r="8908">
          <cell r="C8908" t="str">
            <v>Sulawesi Thrush</v>
          </cell>
          <cell r="D8908" t="str">
            <v>Cataponera turdoides</v>
          </cell>
          <cell r="E8908" t="str">
            <v>Hartert, 1896</v>
          </cell>
          <cell r="F8908" t="str">
            <v>R</v>
          </cell>
          <cell r="G8908" t="str">
            <v>LC</v>
          </cell>
          <cell r="Q8908" t="str">
            <v>Y</v>
          </cell>
        </row>
        <row r="8909">
          <cell r="C8909" t="str">
            <v>Eastern Bluebird</v>
          </cell>
          <cell r="D8909" t="str">
            <v>Sialia sialis</v>
          </cell>
          <cell r="E8909" t="str">
            <v>(Linnaeus, 1758)</v>
          </cell>
          <cell r="F8909" t="str">
            <v>R</v>
          </cell>
          <cell r="G8909" t="str">
            <v>LC</v>
          </cell>
          <cell r="I8909" t="str">
            <v>Y</v>
          </cell>
          <cell r="Q8909" t="str">
            <v>Y</v>
          </cell>
          <cell r="R8909" t="str">
            <v>Y</v>
          </cell>
        </row>
        <row r="8910">
          <cell r="C8910" t="str">
            <v>Western Bluebird</v>
          </cell>
          <cell r="D8910" t="str">
            <v>Sialia mexicana</v>
          </cell>
          <cell r="E8910" t="str">
            <v>Swainson, 1832</v>
          </cell>
          <cell r="F8910" t="str">
            <v>R</v>
          </cell>
          <cell r="G8910" t="str">
            <v>LC</v>
          </cell>
          <cell r="I8910" t="str">
            <v>Y</v>
          </cell>
          <cell r="Q8910" t="str">
            <v>Y</v>
          </cell>
          <cell r="R8910" t="str">
            <v>Y</v>
          </cell>
        </row>
        <row r="8911">
          <cell r="C8911" t="str">
            <v>Mountain Bluebird</v>
          </cell>
          <cell r="D8911" t="str">
            <v>Sialia currucoides</v>
          </cell>
          <cell r="E8911" t="str">
            <v>Bechstein, 1798</v>
          </cell>
          <cell r="F8911" t="str">
            <v>R</v>
          </cell>
          <cell r="G8911" t="str">
            <v>LC</v>
          </cell>
          <cell r="I8911" t="str">
            <v>Y</v>
          </cell>
          <cell r="Q8911" t="str">
            <v>Y</v>
          </cell>
          <cell r="R8911" t="str">
            <v>Y</v>
          </cell>
        </row>
        <row r="8912">
          <cell r="C8912" t="str">
            <v>Kamao</v>
          </cell>
          <cell r="D8912" t="str">
            <v>Myadestes myadestinus</v>
          </cell>
          <cell r="E8912" t="str">
            <v>(Stejneger, 1887)</v>
          </cell>
          <cell r="F8912" t="str">
            <v>R</v>
          </cell>
          <cell r="G8912" t="str">
            <v>EX</v>
          </cell>
          <cell r="I8912" t="str">
            <v>Y</v>
          </cell>
          <cell r="Q8912" t="str">
            <v>Y</v>
          </cell>
          <cell r="W8912" t="str">
            <v>Kama'o (14)</v>
          </cell>
        </row>
        <row r="8913">
          <cell r="C8913" t="str">
            <v>Amaui</v>
          </cell>
          <cell r="D8913" t="str">
            <v>Myadestes woahensis</v>
          </cell>
          <cell r="E8913" t="str">
            <v>(Wilson &amp; Evans, 1899)</v>
          </cell>
          <cell r="F8913" t="str">
            <v>R</v>
          </cell>
          <cell r="G8913" t="str">
            <v>EX</v>
          </cell>
          <cell r="I8913" t="str">
            <v>Y</v>
          </cell>
          <cell r="K8913" t="str">
            <v>Y</v>
          </cell>
          <cell r="Q8913" t="str">
            <v>Y</v>
          </cell>
          <cell r="V8913" t="str">
            <v>Myadestes oahensis (4); Myadestes oahensis (10)</v>
          </cell>
          <cell r="W8913" t="str">
            <v>'Amaui (14)</v>
          </cell>
        </row>
        <row r="8914">
          <cell r="C8914" t="str">
            <v>Olomao</v>
          </cell>
          <cell r="D8914" t="str">
            <v>Myadestes lanaiensis</v>
          </cell>
          <cell r="E8914" t="str">
            <v>(Wilson, 1891)</v>
          </cell>
          <cell r="F8914" t="str">
            <v>R</v>
          </cell>
          <cell r="G8914" t="str">
            <v>CR</v>
          </cell>
          <cell r="I8914" t="str">
            <v>Y</v>
          </cell>
          <cell r="Q8914" t="str">
            <v>Y</v>
          </cell>
          <cell r="W8914" t="str">
            <v>Oloma'o (14)</v>
          </cell>
        </row>
        <row r="8915">
          <cell r="C8915" t="str">
            <v>Omao</v>
          </cell>
          <cell r="D8915" t="str">
            <v>Myadestes obscurus</v>
          </cell>
          <cell r="E8915" t="str">
            <v>(Gmelin, 1789)</v>
          </cell>
          <cell r="F8915" t="str">
            <v>R</v>
          </cell>
          <cell r="G8915" t="str">
            <v>VU</v>
          </cell>
          <cell r="I8915" t="str">
            <v>Y</v>
          </cell>
          <cell r="Q8915" t="str">
            <v>Y</v>
          </cell>
          <cell r="R8915" t="str">
            <v>Y</v>
          </cell>
          <cell r="W8915" t="str">
            <v>Oma'o (14)</v>
          </cell>
        </row>
        <row r="8916">
          <cell r="C8916" t="str">
            <v>Puaiohi</v>
          </cell>
          <cell r="D8916" t="str">
            <v>Myadestes palmeri</v>
          </cell>
          <cell r="E8916" t="str">
            <v>(Rothschild, 1893)</v>
          </cell>
          <cell r="F8916" t="str">
            <v>R</v>
          </cell>
          <cell r="G8916" t="str">
            <v>CR</v>
          </cell>
          <cell r="I8916" t="str">
            <v>Y</v>
          </cell>
          <cell r="Q8916" t="str">
            <v>Y</v>
          </cell>
        </row>
        <row r="8917">
          <cell r="C8917" t="str">
            <v>Townsend's Solitaire</v>
          </cell>
          <cell r="D8917" t="str">
            <v>Myadestes townsendi</v>
          </cell>
          <cell r="E8917" t="str">
            <v>(Audubon, 1838)</v>
          </cell>
          <cell r="F8917" t="str">
            <v>R</v>
          </cell>
          <cell r="G8917" t="str">
            <v>LC</v>
          </cell>
          <cell r="I8917" t="str">
            <v>Y</v>
          </cell>
          <cell r="Q8917" t="str">
            <v>Y</v>
          </cell>
          <cell r="R8917" t="str">
            <v>Y</v>
          </cell>
        </row>
        <row r="8918">
          <cell r="C8918" t="str">
            <v>Brown-backed Solitaire</v>
          </cell>
          <cell r="D8918" t="str">
            <v>Myadestes occidentalis</v>
          </cell>
          <cell r="E8918" t="str">
            <v>Stejneger, 1882</v>
          </cell>
          <cell r="F8918" t="str">
            <v>R</v>
          </cell>
          <cell r="G8918" t="str">
            <v>LC</v>
          </cell>
          <cell r="I8918" t="str">
            <v>Y</v>
          </cell>
          <cell r="Q8918" t="str">
            <v>Y</v>
          </cell>
        </row>
        <row r="8919">
          <cell r="C8919" t="str">
            <v>Cuban Solitaire</v>
          </cell>
          <cell r="D8919" t="str">
            <v>Myadestes elisabeth</v>
          </cell>
          <cell r="E8919" t="str">
            <v>(Lembeye, 1850)</v>
          </cell>
          <cell r="F8919" t="str">
            <v>R</v>
          </cell>
          <cell r="G8919" t="str">
            <v>NT</v>
          </cell>
          <cell r="I8919" t="str">
            <v>Y</v>
          </cell>
          <cell r="Q8919" t="str">
            <v>Y</v>
          </cell>
          <cell r="R8919" t="str">
            <v>Y</v>
          </cell>
        </row>
        <row r="8920">
          <cell r="C8920" t="str">
            <v>Rufous-throated Solitaire</v>
          </cell>
          <cell r="D8920" t="str">
            <v>Myadestes genibarbis</v>
          </cell>
          <cell r="E8920" t="str">
            <v>Swainson, 1838</v>
          </cell>
          <cell r="F8920" t="str">
            <v>R</v>
          </cell>
          <cell r="G8920" t="str">
            <v>LC</v>
          </cell>
          <cell r="I8920" t="str">
            <v>Y</v>
          </cell>
          <cell r="Q8920" t="str">
            <v>Y</v>
          </cell>
          <cell r="R8920" t="str">
            <v>Y</v>
          </cell>
        </row>
        <row r="8921">
          <cell r="C8921" t="str">
            <v>Black-faced Solitaire</v>
          </cell>
          <cell r="D8921" t="str">
            <v>Myadestes melanops</v>
          </cell>
          <cell r="E8921" t="str">
            <v>Salvin, 1865</v>
          </cell>
          <cell r="F8921" t="str">
            <v>R</v>
          </cell>
          <cell r="G8921" t="str">
            <v>LC</v>
          </cell>
          <cell r="I8921" t="str">
            <v>Y</v>
          </cell>
          <cell r="Q8921" t="str">
            <v>Y</v>
          </cell>
          <cell r="R8921" t="str">
            <v>Y</v>
          </cell>
        </row>
        <row r="8922">
          <cell r="C8922" t="str">
            <v>Varied Solitaire</v>
          </cell>
          <cell r="D8922" t="str">
            <v>Myadestes coloratus</v>
          </cell>
          <cell r="E8922" t="str">
            <v>Nelson, 1912</v>
          </cell>
          <cell r="F8922" t="str">
            <v>R</v>
          </cell>
          <cell r="G8922" t="str">
            <v>LC</v>
          </cell>
          <cell r="I8922" t="str">
            <v>Y</v>
          </cell>
          <cell r="P8922" t="str">
            <v>Y</v>
          </cell>
          <cell r="Q8922" t="str">
            <v>Y</v>
          </cell>
          <cell r="R8922" t="str">
            <v>Y</v>
          </cell>
        </row>
        <row r="8923">
          <cell r="C8923" t="str">
            <v>Andean Solitaire</v>
          </cell>
          <cell r="D8923" t="str">
            <v>Myadestes ralloides</v>
          </cell>
          <cell r="E8923" t="str">
            <v>(D'Orbigny, 1840)</v>
          </cell>
          <cell r="F8923" t="str">
            <v>R</v>
          </cell>
          <cell r="G8923" t="str">
            <v>LC</v>
          </cell>
          <cell r="P8923" t="str">
            <v>Y</v>
          </cell>
          <cell r="Q8923" t="str">
            <v>Y</v>
          </cell>
          <cell r="R8923" t="str">
            <v>Y</v>
          </cell>
        </row>
        <row r="8924">
          <cell r="C8924" t="str">
            <v>Slate-coloured Solitaire</v>
          </cell>
          <cell r="D8924" t="str">
            <v>Myadestes unicolor</v>
          </cell>
          <cell r="E8924" t="str">
            <v>Sclater, 1857</v>
          </cell>
          <cell r="F8924" t="str">
            <v>R</v>
          </cell>
          <cell r="G8924" t="str">
            <v>LC</v>
          </cell>
          <cell r="I8924" t="str">
            <v>Y</v>
          </cell>
          <cell r="Q8924" t="str">
            <v>Y</v>
          </cell>
          <cell r="R8924" t="str">
            <v>Y</v>
          </cell>
          <cell r="W8924" t="str">
            <v>Slate-colored Solitaire (2); Slate-colored Solitaire (10); Slate-colored Solitaire (11); Slate-colored Solitaire (15)</v>
          </cell>
        </row>
        <row r="8925">
          <cell r="C8925" t="str">
            <v>Rufous-brown Solitaire</v>
          </cell>
          <cell r="D8925" t="str">
            <v>Cichlopsis leucogenys</v>
          </cell>
          <cell r="E8925" t="str">
            <v>Cabanis, 1850</v>
          </cell>
          <cell r="F8925" t="str">
            <v>R</v>
          </cell>
          <cell r="G8925" t="str">
            <v>LC</v>
          </cell>
          <cell r="P8925" t="str">
            <v>Y</v>
          </cell>
          <cell r="Q8925" t="str">
            <v>Y</v>
          </cell>
          <cell r="R8925" t="str">
            <v>Y</v>
          </cell>
          <cell r="V8925" t="str">
            <v>Myadestes leucogenys (11)</v>
          </cell>
        </row>
        <row r="8926">
          <cell r="C8926" t="str">
            <v>Black-billed Nightingale-thrush</v>
          </cell>
          <cell r="D8926" t="str">
            <v>Catharus gracilirostris</v>
          </cell>
          <cell r="E8926" t="str">
            <v>Salvin, 1865</v>
          </cell>
          <cell r="F8926" t="str">
            <v>R</v>
          </cell>
          <cell r="G8926" t="str">
            <v>LC</v>
          </cell>
          <cell r="I8926" t="str">
            <v>Y</v>
          </cell>
          <cell r="Q8926" t="str">
            <v>Y</v>
          </cell>
          <cell r="R8926" t="str">
            <v>Y</v>
          </cell>
        </row>
        <row r="8927">
          <cell r="C8927" t="str">
            <v>Orange-billed Nightingale-thrush</v>
          </cell>
          <cell r="D8927" t="str">
            <v>Catharus aurantiirostris</v>
          </cell>
          <cell r="E8927" t="str">
            <v>(Hartlaub, 1850)</v>
          </cell>
          <cell r="F8927" t="str">
            <v>R</v>
          </cell>
          <cell r="G8927" t="str">
            <v>LC</v>
          </cell>
          <cell r="I8927" t="str">
            <v>Y</v>
          </cell>
          <cell r="P8927" t="str">
            <v>Y</v>
          </cell>
          <cell r="Q8927" t="str">
            <v>Y</v>
          </cell>
          <cell r="R8927" t="str">
            <v>Y</v>
          </cell>
        </row>
        <row r="8928">
          <cell r="C8928" t="str">
            <v>Slaty-backed Nightingale-thrush</v>
          </cell>
          <cell r="D8928" t="str">
            <v>Catharus fuscater</v>
          </cell>
          <cell r="E8928" t="str">
            <v>(Lafresnaye, 1845)</v>
          </cell>
          <cell r="F8928" t="str">
            <v>R</v>
          </cell>
          <cell r="G8928" t="str">
            <v>LC</v>
          </cell>
          <cell r="I8928" t="str">
            <v>Y</v>
          </cell>
          <cell r="P8928" t="str">
            <v>Y</v>
          </cell>
          <cell r="Q8928" t="str">
            <v>Y</v>
          </cell>
          <cell r="R8928" t="str">
            <v>Y</v>
          </cell>
        </row>
        <row r="8929">
          <cell r="C8929" t="str">
            <v>Russet Nightingale-thrush</v>
          </cell>
          <cell r="D8929" t="str">
            <v>Catharus occidentalis</v>
          </cell>
          <cell r="E8929" t="str">
            <v>Sclater, 1859</v>
          </cell>
          <cell r="F8929" t="str">
            <v>R</v>
          </cell>
          <cell r="G8929" t="str">
            <v>LC</v>
          </cell>
          <cell r="I8929" t="str">
            <v>Y</v>
          </cell>
          <cell r="Q8929" t="str">
            <v>Y</v>
          </cell>
          <cell r="R8929" t="str">
            <v>Y</v>
          </cell>
        </row>
        <row r="8930">
          <cell r="C8930" t="str">
            <v>Ruddy-capped Nightingale-thrush</v>
          </cell>
          <cell r="D8930" t="str">
            <v>Catharus frantzii</v>
          </cell>
          <cell r="E8930" t="str">
            <v>Cabanis, 1861</v>
          </cell>
          <cell r="F8930" t="str">
            <v>R</v>
          </cell>
          <cell r="G8930" t="str">
            <v>LC</v>
          </cell>
          <cell r="I8930" t="str">
            <v>Y</v>
          </cell>
          <cell r="Q8930" t="str">
            <v>Y</v>
          </cell>
          <cell r="R8930" t="str">
            <v>Y</v>
          </cell>
        </row>
        <row r="8931">
          <cell r="C8931" t="str">
            <v>Black-headed Nightingale-thrush</v>
          </cell>
          <cell r="D8931" t="str">
            <v>Catharus mexicanus</v>
          </cell>
          <cell r="E8931" t="str">
            <v>(Bonaparte, 1856)</v>
          </cell>
          <cell r="F8931" t="str">
            <v>R</v>
          </cell>
          <cell r="G8931" t="str">
            <v>LC</v>
          </cell>
          <cell r="I8931" t="str">
            <v>Y</v>
          </cell>
          <cell r="Q8931" t="str">
            <v>Y</v>
          </cell>
          <cell r="R8931" t="str">
            <v>Y</v>
          </cell>
        </row>
        <row r="8932">
          <cell r="C8932" t="str">
            <v>Spotted Nightingale-thrush</v>
          </cell>
          <cell r="D8932" t="str">
            <v>Catharus dryas</v>
          </cell>
          <cell r="E8932" t="str">
            <v>(Gould, 1855)</v>
          </cell>
          <cell r="F8932" t="str">
            <v>R</v>
          </cell>
          <cell r="G8932" t="str">
            <v>LC</v>
          </cell>
          <cell r="I8932" t="str">
            <v>Y</v>
          </cell>
          <cell r="P8932" t="str">
            <v>Y</v>
          </cell>
          <cell r="Q8932" t="str">
            <v>Y</v>
          </cell>
          <cell r="R8932" t="str">
            <v>Y</v>
          </cell>
        </row>
        <row r="8933">
          <cell r="C8933" t="str">
            <v>Veery</v>
          </cell>
          <cell r="D8933" t="str">
            <v>Catharus fuscescens</v>
          </cell>
          <cell r="E8933" t="str">
            <v>(Stephens, 1817)</v>
          </cell>
          <cell r="F8933" t="str">
            <v>R</v>
          </cell>
          <cell r="G8933" t="str">
            <v>LC</v>
          </cell>
          <cell r="H8933" t="str">
            <v>Y</v>
          </cell>
          <cell r="I8933" t="str">
            <v>Y</v>
          </cell>
          <cell r="M8933" t="str">
            <v>Y</v>
          </cell>
          <cell r="P8933" t="str">
            <v>Y</v>
          </cell>
          <cell r="Q8933" t="str">
            <v>Y</v>
          </cell>
          <cell r="R8933" t="str">
            <v>Y</v>
          </cell>
        </row>
        <row r="8934">
          <cell r="D8934" t="str">
            <v>Catharus minimus</v>
          </cell>
          <cell r="E8934" t="str">
            <v>(Lafresnaye, 1848)</v>
          </cell>
          <cell r="F8934" t="str">
            <v>NR</v>
          </cell>
          <cell r="G8934" t="str">
            <v>NR</v>
          </cell>
          <cell r="M8934" t="str">
            <v>Y</v>
          </cell>
          <cell r="Q8934" t="str">
            <v>Y</v>
          </cell>
          <cell r="R8934" t="str">
            <v>Y</v>
          </cell>
          <cell r="X8934" t="str">
            <v>Catharus minimus (Sibley and Monroe 1990, 1993) has been split into C. minimus and C. bicknelli following AOU (1998).</v>
          </cell>
        </row>
        <row r="8935">
          <cell r="C8935" t="str">
            <v>Grey-cheeked Thrush</v>
          </cell>
          <cell r="D8935" t="str">
            <v>Catharus minimus</v>
          </cell>
          <cell r="E8935" t="str">
            <v>(Lafresnaye, 1848)</v>
          </cell>
          <cell r="F8935" t="str">
            <v>R</v>
          </cell>
          <cell r="G8935" t="str">
            <v>LC</v>
          </cell>
          <cell r="H8935" t="str">
            <v>Y</v>
          </cell>
          <cell r="I8935" t="str">
            <v>Y</v>
          </cell>
          <cell r="P8935" t="str">
            <v>Y</v>
          </cell>
          <cell r="W8935" t="str">
            <v>Gray-cheeked Thrush (2); Gray-cheeked Thrush (9)</v>
          </cell>
          <cell r="X8935" t="str">
            <v>Catharus minimus (Sibley and Monroe 1990, 1993) has been split into C. minimus and C. bicknelli following AOU (1998).</v>
          </cell>
        </row>
        <row r="8936">
          <cell r="C8936" t="str">
            <v>Bicknell's Thrush</v>
          </cell>
          <cell r="D8936" t="str">
            <v>Catharus bicknelli</v>
          </cell>
          <cell r="E8936" t="str">
            <v>(Ridgway, 1882)</v>
          </cell>
          <cell r="F8936" t="str">
            <v>R</v>
          </cell>
          <cell r="G8936" t="str">
            <v>VU</v>
          </cell>
          <cell r="I8936" t="str">
            <v>Y</v>
          </cell>
          <cell r="R8936" t="str">
            <v>Y</v>
          </cell>
          <cell r="X8936" t="str">
            <v>Catharus minimus (Sibley and Monroe 1990, 1993) has been split into C. minimus and C. bicknelli following AOU (1998).</v>
          </cell>
        </row>
        <row r="8937">
          <cell r="C8937" t="str">
            <v>Swainson's Thrush</v>
          </cell>
          <cell r="D8937" t="str">
            <v>Catharus ustulatus</v>
          </cell>
          <cell r="E8937" t="str">
            <v>(Nuttall, 1840)</v>
          </cell>
          <cell r="F8937" t="str">
            <v>R</v>
          </cell>
          <cell r="G8937" t="str">
            <v>LC</v>
          </cell>
          <cell r="H8937" t="str">
            <v>Y</v>
          </cell>
          <cell r="I8937" t="str">
            <v>Y</v>
          </cell>
          <cell r="M8937" t="str">
            <v>Y</v>
          </cell>
          <cell r="P8937" t="str">
            <v>Y</v>
          </cell>
          <cell r="Q8937" t="str">
            <v>Y</v>
          </cell>
          <cell r="R8937" t="str">
            <v>Y</v>
          </cell>
        </row>
        <row r="8938">
          <cell r="C8938" t="str">
            <v>Hermit Thrush</v>
          </cell>
          <cell r="D8938" t="str">
            <v>Catharus guttatus</v>
          </cell>
          <cell r="E8938" t="str">
            <v>(Pallas, 1811)</v>
          </cell>
          <cell r="F8938" t="str">
            <v>R</v>
          </cell>
          <cell r="G8938" t="str">
            <v>LC</v>
          </cell>
          <cell r="H8938" t="str">
            <v>Y</v>
          </cell>
          <cell r="I8938" t="str">
            <v>Y</v>
          </cell>
          <cell r="M8938" t="str">
            <v>Y</v>
          </cell>
          <cell r="Q8938" t="str">
            <v>Y</v>
          </cell>
          <cell r="R8938" t="str">
            <v>Y</v>
          </cell>
        </row>
        <row r="8939">
          <cell r="C8939" t="str">
            <v>Wood Thrush</v>
          </cell>
          <cell r="D8939" t="str">
            <v>Hylocichla mustelina</v>
          </cell>
          <cell r="E8939" t="str">
            <v>(Gmelin, 1789)</v>
          </cell>
          <cell r="F8939" t="str">
            <v>R</v>
          </cell>
          <cell r="G8939" t="str">
            <v>LC</v>
          </cell>
          <cell r="H8939" t="str">
            <v>Y</v>
          </cell>
          <cell r="I8939" t="str">
            <v>Y</v>
          </cell>
          <cell r="M8939" t="str">
            <v>Y</v>
          </cell>
          <cell r="P8939" t="str">
            <v>Y</v>
          </cell>
          <cell r="Q8939" t="str">
            <v>Y</v>
          </cell>
          <cell r="R8939" t="str">
            <v>Y</v>
          </cell>
          <cell r="V8939" t="str">
            <v>Catharus mustelinus (10)</v>
          </cell>
        </row>
        <row r="8940">
          <cell r="C8940" t="str">
            <v>White-eared Solitaire</v>
          </cell>
          <cell r="D8940" t="str">
            <v>Entomodestes leucotis</v>
          </cell>
          <cell r="E8940" t="str">
            <v>(Tschudi, 1844)</v>
          </cell>
          <cell r="F8940" t="str">
            <v>R</v>
          </cell>
          <cell r="G8940" t="str">
            <v>LC</v>
          </cell>
          <cell r="P8940" t="str">
            <v>Y</v>
          </cell>
          <cell r="Q8940" t="str">
            <v>Y</v>
          </cell>
          <cell r="R8940" t="str">
            <v>Y</v>
          </cell>
        </row>
        <row r="8941">
          <cell r="C8941" t="str">
            <v>Black Solitaire</v>
          </cell>
          <cell r="D8941" t="str">
            <v>Entomodestes coracinus</v>
          </cell>
          <cell r="E8941" t="str">
            <v>(Berlepsch, 1897)</v>
          </cell>
          <cell r="F8941" t="str">
            <v>R</v>
          </cell>
          <cell r="G8941" t="str">
            <v>LC</v>
          </cell>
          <cell r="P8941" t="str">
            <v>Y</v>
          </cell>
          <cell r="Q8941" t="str">
            <v>Y</v>
          </cell>
          <cell r="R8941" t="str">
            <v>Y</v>
          </cell>
        </row>
        <row r="8942">
          <cell r="C8942" t="str">
            <v>Groundscraper Thrush</v>
          </cell>
          <cell r="D8942" t="str">
            <v>Psophocichla litsitsirupa</v>
          </cell>
          <cell r="E8942" t="str">
            <v>(Smith, 1836)</v>
          </cell>
          <cell r="F8942" t="str">
            <v>R</v>
          </cell>
          <cell r="G8942" t="str">
            <v>LC</v>
          </cell>
          <cell r="N8942" t="str">
            <v>Y</v>
          </cell>
          <cell r="Q8942" t="str">
            <v>Y</v>
          </cell>
          <cell r="V8942" t="str">
            <v>Psophocichla litsipsirupa (7); Psophocichla litsipsirupa (10)</v>
          </cell>
          <cell r="X8942" t="str">
            <v>The change of spelling of the specific name from litsipsirupa to litsitsirupa follows Cole (1984).</v>
          </cell>
        </row>
        <row r="8943">
          <cell r="C8943" t="str">
            <v>African Thrush</v>
          </cell>
          <cell r="D8943" t="str">
            <v>Turdus pelios</v>
          </cell>
          <cell r="E8943" t="str">
            <v>Bonaparte, 1850</v>
          </cell>
          <cell r="F8943" t="str">
            <v>R</v>
          </cell>
          <cell r="G8943" t="str">
            <v>LC</v>
          </cell>
          <cell r="N8943" t="str">
            <v>Y</v>
          </cell>
          <cell r="Q8943" t="str">
            <v>Y</v>
          </cell>
          <cell r="W8943" t="str">
            <v>West African Thrush (7)</v>
          </cell>
        </row>
        <row r="8944">
          <cell r="C8944" t="str">
            <v>Bare-eyed Thrush</v>
          </cell>
          <cell r="D8944" t="str">
            <v>Turdus tephronotus</v>
          </cell>
          <cell r="E8944" t="str">
            <v>Cabanis, 1878</v>
          </cell>
          <cell r="F8944" t="str">
            <v>R</v>
          </cell>
          <cell r="G8944" t="str">
            <v>LC</v>
          </cell>
          <cell r="N8944" t="str">
            <v>Y</v>
          </cell>
          <cell r="Q8944" t="str">
            <v>Y</v>
          </cell>
          <cell r="W8944" t="str">
            <v>African Bare-eyed Thrush (15)</v>
          </cell>
        </row>
        <row r="8945">
          <cell r="C8945" t="str">
            <v>Comoro Thrush</v>
          </cell>
          <cell r="D8945" t="str">
            <v>Turdus bewsheri</v>
          </cell>
          <cell r="E8945" t="str">
            <v>Newton, 1877</v>
          </cell>
          <cell r="F8945" t="str">
            <v>R</v>
          </cell>
          <cell r="G8945" t="str">
            <v>LC</v>
          </cell>
          <cell r="N8945" t="str">
            <v>Y</v>
          </cell>
          <cell r="Q8945" t="str">
            <v>Y</v>
          </cell>
          <cell r="W8945" t="str">
            <v>Comoros Thrush (7); Comoros Thrush (15)</v>
          </cell>
        </row>
        <row r="8946">
          <cell r="C8946" t="str">
            <v>Kurrichane Thrush</v>
          </cell>
          <cell r="D8946" t="str">
            <v>Turdus libonyanus</v>
          </cell>
          <cell r="E8946" t="str">
            <v>(Smith, 1836)</v>
          </cell>
          <cell r="F8946" t="str">
            <v>R</v>
          </cell>
          <cell r="G8946" t="str">
            <v>LC</v>
          </cell>
          <cell r="N8946" t="str">
            <v>Y</v>
          </cell>
          <cell r="Q8946" t="str">
            <v>Y</v>
          </cell>
          <cell r="V8946" t="str">
            <v>Turdus libonyana (7)</v>
          </cell>
        </row>
        <row r="8947">
          <cell r="C8947" t="str">
            <v>Sao Tome Thrush</v>
          </cell>
          <cell r="D8947" t="str">
            <v>Turdus olivaceofuscus</v>
          </cell>
          <cell r="E8947" t="str">
            <v>Hartlaub, 1852</v>
          </cell>
          <cell r="F8947" t="str">
            <v>R</v>
          </cell>
          <cell r="G8947" t="str">
            <v>NT</v>
          </cell>
          <cell r="N8947" t="str">
            <v>Y</v>
          </cell>
          <cell r="Q8947" t="str">
            <v>Y</v>
          </cell>
          <cell r="W8947" t="str">
            <v>Gulf of Guinea Thrush (7); Olivaceous Thrush (10); São Tomé Thrush (14); Gulf of Guinea Thrush (15)</v>
          </cell>
        </row>
        <row r="8948">
          <cell r="D8948" t="str">
            <v>Turdus olivaceus</v>
          </cell>
          <cell r="E8948" t="str">
            <v>Linnaeus, 1766</v>
          </cell>
          <cell r="F8948" t="str">
            <v>NR</v>
          </cell>
          <cell r="G8948" t="str">
            <v>NR</v>
          </cell>
          <cell r="N8948" t="str">
            <v>Y</v>
          </cell>
          <cell r="Q8948" t="str">
            <v>Y</v>
          </cell>
          <cell r="X8948" t="str">
            <v xml:space="preserve">Turdus olivaceus (Sibley and Monroe 1990, 1993) has been split into T. helleri on the basis of its highly distinct plumage pattern, and reportedly different voice (following Collar and Stuart 1985), T. ludoviciae on the basis of its extremely distinct plumage pattern following Collar et al. (1994) and T. olivaceus (with species limits accordingly revised). </v>
          </cell>
        </row>
        <row r="8949">
          <cell r="C8949" t="str">
            <v>Olive Thrush</v>
          </cell>
          <cell r="D8949" t="str">
            <v>Turdus olivaceus</v>
          </cell>
          <cell r="E8949" t="str">
            <v>Linnaeus, 1766</v>
          </cell>
          <cell r="F8949" t="str">
            <v>R</v>
          </cell>
          <cell r="G8949" t="str">
            <v>LC</v>
          </cell>
          <cell r="T8949" t="str">
            <v>Y</v>
          </cell>
          <cell r="U8949" t="str">
            <v>Collar and Stuart (1985), Collar et al. (1994)</v>
          </cell>
          <cell r="X8949" t="str">
            <v xml:space="preserve">Turdus olivaceus (Sibley and Monroe 1990, 1993) has been split into T. helleri on the basis of its highly distinct plumage pattern, and reportedly different voice (following Collar and Stuart 1985), T. ludoviciae on the basis of its extremely distinct plumage pattern following Collar et al. (1994) and T. olivaceus (with species limits accordingly revised). </v>
          </cell>
        </row>
        <row r="8950">
          <cell r="C8950" t="str">
            <v>Somali Thrush</v>
          </cell>
          <cell r="D8950" t="str">
            <v>Turdus ludoviciae</v>
          </cell>
          <cell r="E8950" t="str">
            <v>(Phillips, 1895)</v>
          </cell>
          <cell r="F8950" t="str">
            <v>R</v>
          </cell>
          <cell r="G8950" t="str">
            <v>VU</v>
          </cell>
          <cell r="T8950" t="str">
            <v>Y</v>
          </cell>
          <cell r="U8950" t="str">
            <v>Collar et al. (1994)</v>
          </cell>
          <cell r="X8950" t="str">
            <v xml:space="preserve">Turdus olivaceus (Sibley and Monroe 1990, 1993) has been split into T. helleri on the basis of its highly distinct plumage pattern, and reportedly different voice (following Collar and Stuart 1985), T. ludoviciae on the basis of its extremely distinct plumage pattern following Collar et al. (1994) and T. olivaceus (with species limits accordingly revised). </v>
          </cell>
        </row>
        <row r="8951">
          <cell r="C8951" t="str">
            <v>Northern Olive Thrush</v>
          </cell>
          <cell r="D8951" t="str">
            <v>Turdus abyssinicus</v>
          </cell>
          <cell r="E8951" t="str">
            <v>J. F. Gmelin, 1789</v>
          </cell>
          <cell r="F8951" t="str">
            <v>UR</v>
          </cell>
          <cell r="G8951" t="str">
            <v>UR</v>
          </cell>
          <cell r="T8951" t="str">
            <v>Y</v>
          </cell>
          <cell r="U8951" t="str">
            <v>Bowie et al. (2005)</v>
          </cell>
        </row>
        <row r="8952">
          <cell r="C8952" t="str">
            <v>Taita Thrush</v>
          </cell>
          <cell r="D8952" t="str">
            <v>Turdus helleri</v>
          </cell>
          <cell r="E8952" t="str">
            <v>(Mearns, 1913)</v>
          </cell>
          <cell r="F8952" t="str">
            <v>R</v>
          </cell>
          <cell r="G8952" t="str">
            <v>CR</v>
          </cell>
          <cell r="T8952" t="str">
            <v>Y</v>
          </cell>
          <cell r="U8952" t="str">
            <v>Collar and Stuart (1985)</v>
          </cell>
          <cell r="X8952" t="str">
            <v xml:space="preserve">Turdus olivaceus (Sibley and Monroe 1990, 1993) has been split into T. helleri on the basis of its highly distinct plumage pattern, and reportedly different voice (following Collar and Stuart 1985), T. ludoviciae on the basis of its extremely distinct plumage pattern following Collar et al. (1994) and T. olivaceus (with species limits accordingly revised). </v>
          </cell>
        </row>
        <row r="8953">
          <cell r="D8953" t="str">
            <v>Turdus roehli</v>
          </cell>
          <cell r="E8953" t="str">
            <v>Reichenow, 1905</v>
          </cell>
          <cell r="F8953" t="str">
            <v>NR</v>
          </cell>
          <cell r="G8953" t="str">
            <v>NR</v>
          </cell>
          <cell r="T8953" t="str">
            <v>Y</v>
          </cell>
          <cell r="U8953" t="str">
            <v>Bowie et al. (2005)</v>
          </cell>
          <cell r="X8953" t="str">
            <v>Species status for roehli was argued by Bowie et al. (2005), stating that it is 4% divergent from the forms helleri and nyikae and claiming that "either helleri or roehli are sister to all other forms of the 'abyssinicus' clade". However, they did not analyse DNA from oldeani or deckeni, which form a bridge in characters to or from roehli, with deckeni forming a clear geographical and morphological stepping stone from roehli north to abyssinicus, nor do they discuss them in any way in relation to the proposed establishment of roehli as a species. Moreover, the morphological distinctiveness of roehli, particularly in relation to deckeni, is not very strong. The BirdLife Taxonomic Working Group does not therefore accept it as a species and considers that it appears perfectly in place as the end of a cline of characters from abyssinicus through deckeni.</v>
          </cell>
        </row>
        <row r="8954">
          <cell r="C8954" t="str">
            <v>Karoo Thrush</v>
          </cell>
          <cell r="D8954" t="str">
            <v>Turdus smithi</v>
          </cell>
          <cell r="E8954" t="str">
            <v>Bonaparte, 1850</v>
          </cell>
          <cell r="F8954" t="str">
            <v>UR</v>
          </cell>
          <cell r="G8954" t="str">
            <v>UR</v>
          </cell>
          <cell r="T8954" t="str">
            <v>Y</v>
          </cell>
          <cell r="U8954" t="str">
            <v>Bowie et al. (2005)</v>
          </cell>
        </row>
        <row r="8955">
          <cell r="C8955" t="str">
            <v>Yemen Thrush</v>
          </cell>
          <cell r="D8955" t="str">
            <v>Turdus menachensis</v>
          </cell>
          <cell r="E8955" t="str">
            <v>Ogilvie-Grant, 1913</v>
          </cell>
          <cell r="F8955" t="str">
            <v>R</v>
          </cell>
          <cell r="G8955" t="str">
            <v>VU</v>
          </cell>
          <cell r="Q8955" t="str">
            <v>Y</v>
          </cell>
        </row>
        <row r="8956">
          <cell r="C8956" t="str">
            <v>Grey-backed Thrush</v>
          </cell>
          <cell r="D8956" t="str">
            <v>Turdus hortulorum</v>
          </cell>
          <cell r="E8956" t="str">
            <v>Sclater, 1863</v>
          </cell>
          <cell r="F8956" t="str">
            <v>R</v>
          </cell>
          <cell r="G8956" t="str">
            <v>LC</v>
          </cell>
          <cell r="Q8956" t="str">
            <v>Y</v>
          </cell>
        </row>
        <row r="8957">
          <cell r="C8957" t="str">
            <v>Tickell's Thrush</v>
          </cell>
          <cell r="D8957" t="str">
            <v>Turdus unicolor</v>
          </cell>
          <cell r="E8957" t="str">
            <v>Tickell, 1833</v>
          </cell>
          <cell r="F8957" t="str">
            <v>R</v>
          </cell>
          <cell r="G8957" t="str">
            <v>LC</v>
          </cell>
          <cell r="H8957" t="str">
            <v>Y</v>
          </cell>
          <cell r="M8957" t="str">
            <v>Y</v>
          </cell>
          <cell r="Q8957" t="str">
            <v>Y</v>
          </cell>
        </row>
        <row r="8958">
          <cell r="C8958" t="str">
            <v>Black-breasted Thrush</v>
          </cell>
          <cell r="D8958" t="str">
            <v>Turdus dissimilis</v>
          </cell>
          <cell r="E8958" t="str">
            <v>Blyth, 1847</v>
          </cell>
          <cell r="F8958" t="str">
            <v>R</v>
          </cell>
          <cell r="G8958" t="str">
            <v>LC</v>
          </cell>
          <cell r="Q8958" t="str">
            <v>Y</v>
          </cell>
        </row>
        <row r="8959">
          <cell r="C8959" t="str">
            <v>Japanese Thrush</v>
          </cell>
          <cell r="D8959" t="str">
            <v>Turdus cardis</v>
          </cell>
          <cell r="E8959" t="str">
            <v>Temminck, 1831</v>
          </cell>
          <cell r="F8959" t="str">
            <v>R</v>
          </cell>
          <cell r="G8959" t="str">
            <v>LC</v>
          </cell>
          <cell r="Q8959" t="str">
            <v>Y</v>
          </cell>
        </row>
        <row r="8960">
          <cell r="C8960" t="str">
            <v>White-collared Blackbird</v>
          </cell>
          <cell r="D8960" t="str">
            <v>Turdus albocinctus</v>
          </cell>
          <cell r="E8960" t="str">
            <v>Royle, 1840</v>
          </cell>
          <cell r="F8960" t="str">
            <v>R</v>
          </cell>
          <cell r="G8960" t="str">
            <v>LC</v>
          </cell>
          <cell r="Q8960" t="str">
            <v>Y</v>
          </cell>
        </row>
        <row r="8961">
          <cell r="C8961" t="str">
            <v>Ring Ouzel</v>
          </cell>
          <cell r="D8961" t="str">
            <v>Turdus torquatus</v>
          </cell>
          <cell r="E8961" t="str">
            <v>Linnaeus, 1758</v>
          </cell>
          <cell r="F8961" t="str">
            <v>R</v>
          </cell>
          <cell r="G8961" t="str">
            <v>LC</v>
          </cell>
          <cell r="H8961" t="str">
            <v>Y</v>
          </cell>
          <cell r="M8961" t="str">
            <v>Y</v>
          </cell>
          <cell r="N8961" t="str">
            <v>Y</v>
          </cell>
          <cell r="Q8961" t="str">
            <v>Y</v>
          </cell>
        </row>
        <row r="8962">
          <cell r="C8962" t="str">
            <v>Grey-winged Blackbird</v>
          </cell>
          <cell r="D8962" t="str">
            <v>Turdus boulboul</v>
          </cell>
          <cell r="E8962" t="str">
            <v>(Latham, 1790)</v>
          </cell>
          <cell r="F8962" t="str">
            <v>R</v>
          </cell>
          <cell r="G8962" t="str">
            <v>LC</v>
          </cell>
          <cell r="Q8962" t="str">
            <v>Y</v>
          </cell>
        </row>
        <row r="8963">
          <cell r="C8963" t="str">
            <v>Eurasian Blackbird</v>
          </cell>
          <cell r="D8963" t="str">
            <v>Turdus merula</v>
          </cell>
          <cell r="E8963" t="str">
            <v>Linnaeus, 1758</v>
          </cell>
          <cell r="F8963" t="str">
            <v>R</v>
          </cell>
          <cell r="G8963" t="str">
            <v>LC</v>
          </cell>
          <cell r="H8963" t="str">
            <v>Y</v>
          </cell>
          <cell r="I8963" t="str">
            <v>Y</v>
          </cell>
          <cell r="L8963" t="str">
            <v>Y</v>
          </cell>
          <cell r="M8963" t="str">
            <v>Y</v>
          </cell>
          <cell r="Q8963" t="str">
            <v>Y</v>
          </cell>
          <cell r="S8963" t="str">
            <v>Y</v>
          </cell>
          <cell r="W8963" t="str">
            <v>Common Blackbird (1); Common Blackbird (5); Blackbird (6); Blackbird (12); Common Blackbird (15)</v>
          </cell>
        </row>
        <row r="8964">
          <cell r="C8964" t="str">
            <v>Island Thrush</v>
          </cell>
          <cell r="D8964" t="str">
            <v>Turdus poliocephalus</v>
          </cell>
          <cell r="E8964" t="str">
            <v>Latham, 1801</v>
          </cell>
          <cell r="F8964" t="str">
            <v>R</v>
          </cell>
          <cell r="G8964" t="str">
            <v>LC</v>
          </cell>
          <cell r="L8964" t="str">
            <v>Y</v>
          </cell>
          <cell r="Q8964" t="str">
            <v>Y</v>
          </cell>
        </row>
        <row r="8965">
          <cell r="C8965" t="str">
            <v>Chestnut Thrush</v>
          </cell>
          <cell r="D8965" t="str">
            <v>Turdus rubrocanus</v>
          </cell>
          <cell r="E8965" t="str">
            <v>Hodgson, 1846</v>
          </cell>
          <cell r="F8965" t="str">
            <v>R</v>
          </cell>
          <cell r="G8965" t="str">
            <v>LC</v>
          </cell>
          <cell r="Q8965" t="str">
            <v>Y</v>
          </cell>
        </row>
        <row r="8966">
          <cell r="C8966" t="str">
            <v>White-backed Thrush</v>
          </cell>
          <cell r="D8966" t="str">
            <v>Turdus kessleri</v>
          </cell>
          <cell r="E8966" t="str">
            <v>(Przewalski, 1876)</v>
          </cell>
          <cell r="F8966" t="str">
            <v>R</v>
          </cell>
          <cell r="G8966" t="str">
            <v>LC</v>
          </cell>
          <cell r="Q8966" t="str">
            <v>Y</v>
          </cell>
          <cell r="W8966" t="str">
            <v>Kessler's Thrush (15)</v>
          </cell>
        </row>
        <row r="8967">
          <cell r="C8967" t="str">
            <v>Grey-sided Thrush</v>
          </cell>
          <cell r="D8967" t="str">
            <v>Turdus feae</v>
          </cell>
          <cell r="E8967" t="str">
            <v>(Salvadori, 1887)</v>
          </cell>
          <cell r="F8967" t="str">
            <v>R</v>
          </cell>
          <cell r="G8967" t="str">
            <v>VU</v>
          </cell>
          <cell r="Q8967" t="str">
            <v>Y</v>
          </cell>
        </row>
        <row r="8968">
          <cell r="C8968" t="str">
            <v>Eyebrowed Thrush</v>
          </cell>
          <cell r="D8968" t="str">
            <v>Turdus obscurus</v>
          </cell>
          <cell r="E8968" t="str">
            <v>Gmelin, 1789</v>
          </cell>
          <cell r="F8968" t="str">
            <v>R</v>
          </cell>
          <cell r="G8968" t="str">
            <v>LC</v>
          </cell>
          <cell r="H8968" t="str">
            <v>Y</v>
          </cell>
          <cell r="I8968" t="str">
            <v>Y</v>
          </cell>
          <cell r="M8968" t="str">
            <v>Y</v>
          </cell>
          <cell r="Q8968" t="str">
            <v>Y</v>
          </cell>
          <cell r="W8968" t="str">
            <v>Eye-browed Thrush (6)</v>
          </cell>
        </row>
        <row r="8969">
          <cell r="C8969" t="str">
            <v>Pale Thrush</v>
          </cell>
          <cell r="D8969" t="str">
            <v>Turdus pallidus</v>
          </cell>
          <cell r="E8969" t="str">
            <v>Gmelin, 1789</v>
          </cell>
          <cell r="F8969" t="str">
            <v>R</v>
          </cell>
          <cell r="G8969" t="str">
            <v>LC</v>
          </cell>
          <cell r="Q8969" t="str">
            <v>Y</v>
          </cell>
        </row>
        <row r="8970">
          <cell r="C8970" t="str">
            <v>Brown-headed Thrush</v>
          </cell>
          <cell r="D8970" t="str">
            <v>Turdus chrysolaus</v>
          </cell>
          <cell r="E8970" t="str">
            <v>Temminck, 1831</v>
          </cell>
          <cell r="F8970" t="str">
            <v>R</v>
          </cell>
          <cell r="G8970" t="str">
            <v>LC</v>
          </cell>
          <cell r="Q8970" t="str">
            <v>Y</v>
          </cell>
        </row>
        <row r="8971">
          <cell r="C8971" t="str">
            <v>Izu Thrush</v>
          </cell>
          <cell r="D8971" t="str">
            <v>Turdus celaenops</v>
          </cell>
          <cell r="E8971" t="str">
            <v>Stejneger, 1887</v>
          </cell>
          <cell r="F8971" t="str">
            <v>R</v>
          </cell>
          <cell r="G8971" t="str">
            <v>VU</v>
          </cell>
          <cell r="Q8971" t="str">
            <v>Y</v>
          </cell>
        </row>
        <row r="8972">
          <cell r="C8972" t="str">
            <v>Dark-throated Thrush</v>
          </cell>
          <cell r="D8972" t="str">
            <v>Turdus ruficollis</v>
          </cell>
          <cell r="E8972" t="str">
            <v>Pallas, 1776</v>
          </cell>
          <cell r="F8972" t="str">
            <v>R</v>
          </cell>
          <cell r="G8972" t="str">
            <v>LC</v>
          </cell>
          <cell r="H8972" t="str">
            <v>Y</v>
          </cell>
          <cell r="M8972" t="str">
            <v>Y</v>
          </cell>
          <cell r="N8972" t="str">
            <v>Y</v>
          </cell>
          <cell r="Q8972" t="str">
            <v>Y</v>
          </cell>
          <cell r="W8972" t="str">
            <v>Black-throated Thrush (6); Red-throated Thrush (7); Red-throated Thrush (15)</v>
          </cell>
        </row>
        <row r="8973">
          <cell r="C8973" t="str">
            <v>Black-throated Thrush</v>
          </cell>
          <cell r="D8973" t="str">
            <v>Turdus atrogularis</v>
          </cell>
          <cell r="E8973" t="str">
            <v>Jarocki, 1819</v>
          </cell>
          <cell r="F8973" t="str">
            <v>UR</v>
          </cell>
          <cell r="G8973" t="str">
            <v>UR</v>
          </cell>
          <cell r="T8973" t="str">
            <v>Y</v>
          </cell>
        </row>
        <row r="8974">
          <cell r="C8974" t="str">
            <v>Dusky Thrush</v>
          </cell>
          <cell r="D8974" t="str">
            <v>Turdus naumanni</v>
          </cell>
          <cell r="E8974" t="str">
            <v>Temminck, 1820</v>
          </cell>
          <cell r="F8974" t="str">
            <v>R</v>
          </cell>
          <cell r="G8974" t="str">
            <v>LC</v>
          </cell>
          <cell r="H8974" t="str">
            <v>Y</v>
          </cell>
          <cell r="I8974" t="str">
            <v>Y</v>
          </cell>
          <cell r="M8974" t="str">
            <v>Y</v>
          </cell>
          <cell r="Q8974" t="str">
            <v>Y</v>
          </cell>
          <cell r="W8974" t="str">
            <v>Naumann's Thrush (15)</v>
          </cell>
        </row>
        <row r="8975">
          <cell r="C8975" t="str">
            <v>Dusky Thrush</v>
          </cell>
          <cell r="D8975" t="str">
            <v>Turdus eunomus</v>
          </cell>
          <cell r="E8975" t="str">
            <v>Temminck, 1831</v>
          </cell>
          <cell r="F8975" t="str">
            <v>UR</v>
          </cell>
          <cell r="G8975" t="str">
            <v>UR</v>
          </cell>
          <cell r="T8975" t="str">
            <v>Y</v>
          </cell>
        </row>
        <row r="8976">
          <cell r="C8976" t="str">
            <v>Fieldfare</v>
          </cell>
          <cell r="D8976" t="str">
            <v>Turdus pilaris</v>
          </cell>
          <cell r="E8976" t="str">
            <v>Linnaeus, 1758</v>
          </cell>
          <cell r="F8976" t="str">
            <v>R</v>
          </cell>
          <cell r="G8976" t="str">
            <v>LC</v>
          </cell>
          <cell r="H8976" t="str">
            <v>Y</v>
          </cell>
          <cell r="I8976" t="str">
            <v>Y</v>
          </cell>
          <cell r="M8976" t="str">
            <v>Y</v>
          </cell>
          <cell r="Q8976" t="str">
            <v>Y</v>
          </cell>
        </row>
        <row r="8977">
          <cell r="C8977" t="str">
            <v>Redwing</v>
          </cell>
          <cell r="D8977" t="str">
            <v>Turdus iliacus</v>
          </cell>
          <cell r="E8977" t="str">
            <v>Linnaeus, 1766</v>
          </cell>
          <cell r="F8977" t="str">
            <v>R</v>
          </cell>
          <cell r="G8977" t="str">
            <v>LC</v>
          </cell>
          <cell r="H8977" t="str">
            <v>Y</v>
          </cell>
          <cell r="I8977" t="str">
            <v>Y</v>
          </cell>
          <cell r="M8977" t="str">
            <v>Y</v>
          </cell>
          <cell r="Q8977" t="str">
            <v>Y</v>
          </cell>
        </row>
        <row r="8978">
          <cell r="C8978" t="str">
            <v>Song Thrush</v>
          </cell>
          <cell r="D8978" t="str">
            <v>Turdus philomelos</v>
          </cell>
          <cell r="E8978" t="str">
            <v>Brehm, 1831</v>
          </cell>
          <cell r="F8978" t="str">
            <v>R</v>
          </cell>
          <cell r="G8978" t="str">
            <v>LC</v>
          </cell>
          <cell r="H8978" t="str">
            <v>Y</v>
          </cell>
          <cell r="L8978" t="str">
            <v>Y</v>
          </cell>
          <cell r="M8978" t="str">
            <v>Y</v>
          </cell>
          <cell r="N8978" t="str">
            <v>Y</v>
          </cell>
          <cell r="Q8978" t="str">
            <v>Y</v>
          </cell>
          <cell r="S8978" t="str">
            <v>Y</v>
          </cell>
        </row>
        <row r="8979">
          <cell r="C8979" t="str">
            <v>Chinese Thrush</v>
          </cell>
          <cell r="D8979" t="str">
            <v>Turdus mupinensis</v>
          </cell>
          <cell r="E8979" t="str">
            <v>Laubmann, 1920</v>
          </cell>
          <cell r="F8979" t="str">
            <v>R</v>
          </cell>
          <cell r="G8979" t="str">
            <v>LC</v>
          </cell>
          <cell r="Q8979" t="str">
            <v>Y</v>
          </cell>
        </row>
        <row r="8980">
          <cell r="C8980" t="str">
            <v>Mistle Thrush</v>
          </cell>
          <cell r="D8980" t="str">
            <v>Turdus viscivorus</v>
          </cell>
          <cell r="E8980" t="str">
            <v>Linnaeus, 1758</v>
          </cell>
          <cell r="F8980" t="str">
            <v>R</v>
          </cell>
          <cell r="G8980" t="str">
            <v>LC</v>
          </cell>
          <cell r="H8980" t="str">
            <v>Y</v>
          </cell>
          <cell r="M8980" t="str">
            <v>Y</v>
          </cell>
          <cell r="Q8980" t="str">
            <v>Y</v>
          </cell>
        </row>
        <row r="8981">
          <cell r="C8981" t="str">
            <v>White-chinned Thrush</v>
          </cell>
          <cell r="D8981" t="str">
            <v>Turdus aurantius</v>
          </cell>
          <cell r="E8981" t="str">
            <v>Gmelin, 1789</v>
          </cell>
          <cell r="F8981" t="str">
            <v>R</v>
          </cell>
          <cell r="G8981" t="str">
            <v>LC</v>
          </cell>
          <cell r="I8981" t="str">
            <v>Y</v>
          </cell>
          <cell r="Q8981" t="str">
            <v>Y</v>
          </cell>
          <cell r="R8981" t="str">
            <v>Y</v>
          </cell>
        </row>
        <row r="8982">
          <cell r="C8982" t="str">
            <v>Grand Cayman Thrush</v>
          </cell>
          <cell r="D8982" t="str">
            <v>Turdus ravidus</v>
          </cell>
          <cell r="E8982" t="str">
            <v>(Cory, 1886)</v>
          </cell>
          <cell r="F8982" t="str">
            <v>R</v>
          </cell>
          <cell r="G8982" t="str">
            <v>EX</v>
          </cell>
          <cell r="I8982" t="str">
            <v>Y</v>
          </cell>
          <cell r="K8982" t="str">
            <v>Y</v>
          </cell>
          <cell r="Q8982" t="str">
            <v>Y</v>
          </cell>
        </row>
        <row r="8983">
          <cell r="C8983" t="str">
            <v>Red-legged Thrush</v>
          </cell>
          <cell r="D8983" t="str">
            <v>Turdus plumbeus</v>
          </cell>
          <cell r="E8983" t="str">
            <v>Linnaeus, 1758</v>
          </cell>
          <cell r="F8983" t="str">
            <v>R</v>
          </cell>
          <cell r="G8983" t="str">
            <v>LC</v>
          </cell>
          <cell r="I8983" t="str">
            <v>Y</v>
          </cell>
          <cell r="Q8983" t="str">
            <v>Y</v>
          </cell>
          <cell r="R8983" t="str">
            <v>Y</v>
          </cell>
        </row>
        <row r="8984">
          <cell r="C8984" t="str">
            <v>Chiguanco Thrush</v>
          </cell>
          <cell r="D8984" t="str">
            <v>Turdus chiguanco</v>
          </cell>
          <cell r="E8984" t="str">
            <v>Lafresnaye &amp; d'Orbigny, 1837</v>
          </cell>
          <cell r="F8984" t="str">
            <v>R</v>
          </cell>
          <cell r="G8984" t="str">
            <v>LC</v>
          </cell>
          <cell r="P8984" t="str">
            <v>Y</v>
          </cell>
          <cell r="Q8984" t="str">
            <v>Y</v>
          </cell>
          <cell r="R8984" t="str">
            <v>Y</v>
          </cell>
        </row>
        <row r="8985">
          <cell r="C8985" t="str">
            <v>Sooty Thrush</v>
          </cell>
          <cell r="D8985" t="str">
            <v>Turdus nigrescens</v>
          </cell>
          <cell r="E8985" t="str">
            <v>Cabanis, 1861</v>
          </cell>
          <cell r="F8985" t="str">
            <v>R</v>
          </cell>
          <cell r="G8985" t="str">
            <v>LC</v>
          </cell>
          <cell r="I8985" t="str">
            <v>Y</v>
          </cell>
          <cell r="Q8985" t="str">
            <v>Y</v>
          </cell>
          <cell r="R8985" t="str">
            <v>Y</v>
          </cell>
          <cell r="W8985" t="str">
            <v>Sooty Robin (2)</v>
          </cell>
        </row>
        <row r="8986">
          <cell r="C8986" t="str">
            <v>Yellow-legged Thrush</v>
          </cell>
          <cell r="D8986" t="str">
            <v>Turdus flavipes</v>
          </cell>
          <cell r="E8986" t="str">
            <v>(Vieillot, 1818)</v>
          </cell>
          <cell r="F8986" t="str">
            <v>R</v>
          </cell>
          <cell r="G8986" t="str">
            <v>LC</v>
          </cell>
          <cell r="P8986" t="str">
            <v>Y</v>
          </cell>
          <cell r="Q8986" t="str">
            <v>Y</v>
          </cell>
          <cell r="R8986" t="str">
            <v>Y</v>
          </cell>
          <cell r="V8986" t="str">
            <v>Platycichla flavipes (10); Platycichla flavipes (11)</v>
          </cell>
          <cell r="X8986" t="str">
            <v>Use of the genus Turdus follows SACC (2006).</v>
          </cell>
        </row>
        <row r="8987">
          <cell r="C8987" t="str">
            <v>Pale-eyed Thrush</v>
          </cell>
          <cell r="D8987" t="str">
            <v>Turdus leucops</v>
          </cell>
          <cell r="E8987" t="str">
            <v>(Taczanowski, 1877)</v>
          </cell>
          <cell r="F8987" t="str">
            <v>R</v>
          </cell>
          <cell r="G8987" t="str">
            <v>LC</v>
          </cell>
          <cell r="P8987" t="str">
            <v>Y</v>
          </cell>
          <cell r="Q8987" t="str">
            <v>Y</v>
          </cell>
          <cell r="R8987" t="str">
            <v>Y</v>
          </cell>
          <cell r="V8987" t="str">
            <v>Platycichla leucops (10); Platycichla leucops (11)</v>
          </cell>
          <cell r="X8987" t="str">
            <v>Use of the genus Turdus follows SACC (2006).</v>
          </cell>
        </row>
        <row r="8988">
          <cell r="C8988" t="str">
            <v>Great Thrush</v>
          </cell>
          <cell r="D8988" t="str">
            <v>Turdus fuscater</v>
          </cell>
          <cell r="E8988" t="str">
            <v>Lafresnaye &amp; d'Orbigny, 1837</v>
          </cell>
          <cell r="F8988" t="str">
            <v>R</v>
          </cell>
          <cell r="G8988" t="str">
            <v>LC</v>
          </cell>
          <cell r="P8988" t="str">
            <v>Y</v>
          </cell>
          <cell r="Q8988" t="str">
            <v>Y</v>
          </cell>
          <cell r="R8988" t="str">
            <v>Y</v>
          </cell>
        </row>
        <row r="8989">
          <cell r="C8989" t="str">
            <v>Black Thrush</v>
          </cell>
          <cell r="D8989" t="str">
            <v>Turdus infuscatus</v>
          </cell>
          <cell r="E8989" t="str">
            <v>(Lafresnaye, 1844)</v>
          </cell>
          <cell r="F8989" t="str">
            <v>R</v>
          </cell>
          <cell r="G8989" t="str">
            <v>LC</v>
          </cell>
          <cell r="I8989" t="str">
            <v>Y</v>
          </cell>
          <cell r="Q8989" t="str">
            <v>Y</v>
          </cell>
          <cell r="R8989" t="str">
            <v>Y</v>
          </cell>
          <cell r="W8989" t="str">
            <v>Black Robin (2)</v>
          </cell>
        </row>
        <row r="8990">
          <cell r="C8990" t="str">
            <v>Glossy-black Thrush</v>
          </cell>
          <cell r="D8990" t="str">
            <v>Turdus serranus</v>
          </cell>
          <cell r="E8990" t="str">
            <v>Tschudi, 1844</v>
          </cell>
          <cell r="F8990" t="str">
            <v>R</v>
          </cell>
          <cell r="G8990" t="str">
            <v>LC</v>
          </cell>
          <cell r="P8990" t="str">
            <v>Y</v>
          </cell>
          <cell r="Q8990" t="str">
            <v>Y</v>
          </cell>
          <cell r="R8990" t="str">
            <v>Y</v>
          </cell>
        </row>
        <row r="8991">
          <cell r="D8991" t="str">
            <v>Turdus subalaris</v>
          </cell>
          <cell r="E8991" t="str">
            <v>(Seebohm, 1887)</v>
          </cell>
          <cell r="F8991" t="str">
            <v>NR</v>
          </cell>
          <cell r="G8991" t="str">
            <v>NR</v>
          </cell>
          <cell r="Q8991" t="str">
            <v>Y</v>
          </cell>
          <cell r="R8991" t="str">
            <v>Y</v>
          </cell>
          <cell r="X8991" t="str">
            <v>Turdus nigriceps and T. subalaris (Sibley and Monroe 1990, 1993) have been lumped into T. nigriceps following SACC (2005).</v>
          </cell>
        </row>
        <row r="8992">
          <cell r="D8992" t="str">
            <v>Turdus nigriceps</v>
          </cell>
          <cell r="E8992" t="str">
            <v>Cabanis, 1874</v>
          </cell>
          <cell r="F8992" t="str">
            <v>NR</v>
          </cell>
          <cell r="G8992" t="str">
            <v>NR</v>
          </cell>
          <cell r="Q8992" t="str">
            <v>Y</v>
          </cell>
          <cell r="R8992" t="str">
            <v>Y</v>
          </cell>
          <cell r="X8992" t="str">
            <v>Turdus nigriceps and T. subalaris (Sibley and Monroe 1990, 1993) have been lumped into T. nigriceps following SACC (2005).</v>
          </cell>
        </row>
        <row r="8993">
          <cell r="C8993" t="str">
            <v>Slaty Thrush</v>
          </cell>
          <cell r="D8993" t="str">
            <v>Turdus nigriceps</v>
          </cell>
          <cell r="E8993" t="str">
            <v>Cabanis, 1874</v>
          </cell>
          <cell r="F8993" t="str">
            <v>R</v>
          </cell>
          <cell r="G8993" t="str">
            <v>LC</v>
          </cell>
          <cell r="P8993" t="str">
            <v>Y</v>
          </cell>
          <cell r="W8993" t="str">
            <v>Andean Slaty Thrush (15)</v>
          </cell>
          <cell r="X8993" t="str">
            <v>Turdus nigriceps and T. subalaris (Sibley and Monroe 1990, 1993) have been lumped into T. nigriceps following SACC (2005).</v>
          </cell>
        </row>
        <row r="8994">
          <cell r="C8994" t="str">
            <v>Plumbeous-backed Thrush</v>
          </cell>
          <cell r="D8994" t="str">
            <v>Turdus reevei</v>
          </cell>
          <cell r="E8994" t="str">
            <v>Lawrence, 1870</v>
          </cell>
          <cell r="F8994" t="str">
            <v>R</v>
          </cell>
          <cell r="G8994" t="str">
            <v>LC</v>
          </cell>
          <cell r="P8994" t="str">
            <v>Y</v>
          </cell>
          <cell r="Q8994" t="str">
            <v>Y</v>
          </cell>
          <cell r="R8994" t="str">
            <v>Y</v>
          </cell>
        </row>
        <row r="8995">
          <cell r="C8995" t="str">
            <v>Black-hooded Thrush</v>
          </cell>
          <cell r="D8995" t="str">
            <v>Turdus olivater</v>
          </cell>
          <cell r="E8995" t="str">
            <v>(Lafresnaye, 1848)</v>
          </cell>
          <cell r="F8995" t="str">
            <v>R</v>
          </cell>
          <cell r="G8995" t="str">
            <v>LC</v>
          </cell>
          <cell r="P8995" t="str">
            <v>Y</v>
          </cell>
          <cell r="Q8995" t="str">
            <v>Y</v>
          </cell>
          <cell r="R8995" t="str">
            <v>Y</v>
          </cell>
        </row>
        <row r="8996">
          <cell r="C8996" t="str">
            <v>Maranon Thrush</v>
          </cell>
          <cell r="D8996" t="str">
            <v>Turdus maranonicus</v>
          </cell>
          <cell r="E8996" t="str">
            <v>Taczanowski, 1880</v>
          </cell>
          <cell r="F8996" t="str">
            <v>R</v>
          </cell>
          <cell r="G8996" t="str">
            <v>LC</v>
          </cell>
          <cell r="P8996" t="str">
            <v>Y</v>
          </cell>
          <cell r="Q8996" t="str">
            <v>Y</v>
          </cell>
          <cell r="R8996" t="str">
            <v>Y</v>
          </cell>
          <cell r="W8996" t="str">
            <v>Marañón Thrush (14)</v>
          </cell>
        </row>
        <row r="8997">
          <cell r="C8997" t="str">
            <v>Chestnut-bellied Thrush</v>
          </cell>
          <cell r="D8997" t="str">
            <v>Turdus fulviventris</v>
          </cell>
          <cell r="E8997" t="str">
            <v>Sclater, 1857</v>
          </cell>
          <cell r="F8997" t="str">
            <v>R</v>
          </cell>
          <cell r="G8997" t="str">
            <v>LC</v>
          </cell>
          <cell r="P8997" t="str">
            <v>Y</v>
          </cell>
          <cell r="Q8997" t="str">
            <v>Y</v>
          </cell>
          <cell r="R8997" t="str">
            <v>Y</v>
          </cell>
        </row>
        <row r="8998">
          <cell r="C8998" t="str">
            <v>Rufous-bellied Thrush</v>
          </cell>
          <cell r="D8998" t="str">
            <v>Turdus rufiventris</v>
          </cell>
          <cell r="E8998" t="str">
            <v>Vieillot, 1818</v>
          </cell>
          <cell r="F8998" t="str">
            <v>R</v>
          </cell>
          <cell r="G8998" t="str">
            <v>LC</v>
          </cell>
          <cell r="P8998" t="str">
            <v>Y</v>
          </cell>
          <cell r="Q8998" t="str">
            <v>Y</v>
          </cell>
          <cell r="R8998" t="str">
            <v>Y</v>
          </cell>
        </row>
        <row r="8999">
          <cell r="C8999" t="str">
            <v>Austral Thrush</v>
          </cell>
          <cell r="D8999" t="str">
            <v>Turdus falcklandii</v>
          </cell>
          <cell r="E8999" t="str">
            <v>Quoy &amp; Gaimard, 1824</v>
          </cell>
          <cell r="F8999" t="str">
            <v>R</v>
          </cell>
          <cell r="G8999" t="str">
            <v>LC</v>
          </cell>
          <cell r="P8999" t="str">
            <v>Y</v>
          </cell>
          <cell r="Q8999" t="str">
            <v>Y</v>
          </cell>
          <cell r="R8999" t="str">
            <v>Y</v>
          </cell>
        </row>
        <row r="9000">
          <cell r="C9000" t="str">
            <v>Pale-breasted Thrush</v>
          </cell>
          <cell r="D9000" t="str">
            <v>Turdus leucomelas</v>
          </cell>
          <cell r="E9000" t="str">
            <v>Vieillot, 1818</v>
          </cell>
          <cell r="F9000" t="str">
            <v>R</v>
          </cell>
          <cell r="G9000" t="str">
            <v>LC</v>
          </cell>
          <cell r="P9000" t="str">
            <v>Y</v>
          </cell>
          <cell r="Q9000" t="str">
            <v>Y</v>
          </cell>
          <cell r="R9000" t="str">
            <v>Y</v>
          </cell>
        </row>
        <row r="9001">
          <cell r="C9001" t="str">
            <v>Creamy-bellied Thrush</v>
          </cell>
          <cell r="D9001" t="str">
            <v>Turdus amaurochalinus</v>
          </cell>
          <cell r="E9001" t="str">
            <v>Cabanis, 1850</v>
          </cell>
          <cell r="F9001" t="str">
            <v>R</v>
          </cell>
          <cell r="G9001" t="str">
            <v>LC</v>
          </cell>
          <cell r="P9001" t="str">
            <v>Y</v>
          </cell>
          <cell r="Q9001" t="str">
            <v>Y</v>
          </cell>
          <cell r="R9001" t="str">
            <v>Y</v>
          </cell>
        </row>
        <row r="9002">
          <cell r="C9002" t="str">
            <v>American Mountain Thrush</v>
          </cell>
          <cell r="D9002" t="str">
            <v>Turdus plebejus</v>
          </cell>
          <cell r="E9002" t="str">
            <v>Cabanis, 1861</v>
          </cell>
          <cell r="F9002" t="str">
            <v>R</v>
          </cell>
          <cell r="G9002" t="str">
            <v>LC</v>
          </cell>
          <cell r="I9002" t="str">
            <v>Y</v>
          </cell>
          <cell r="Q9002" t="str">
            <v>Y</v>
          </cell>
          <cell r="R9002" t="str">
            <v>Y</v>
          </cell>
          <cell r="W9002" t="str">
            <v>Mountain Robin (2); Mountain Thrush (15)</v>
          </cell>
        </row>
        <row r="9003">
          <cell r="C9003" t="str">
            <v>Black-billed Thrush</v>
          </cell>
          <cell r="D9003" t="str">
            <v>Turdus ignobilis</v>
          </cell>
          <cell r="E9003" t="str">
            <v>Sclater, 1857</v>
          </cell>
          <cell r="F9003" t="str">
            <v>R</v>
          </cell>
          <cell r="G9003" t="str">
            <v>LC</v>
          </cell>
          <cell r="P9003" t="str">
            <v>Y</v>
          </cell>
          <cell r="Q9003" t="str">
            <v>Y</v>
          </cell>
          <cell r="R9003" t="str">
            <v>Y</v>
          </cell>
        </row>
        <row r="9004">
          <cell r="C9004" t="str">
            <v>Lawrence's Thrush</v>
          </cell>
          <cell r="D9004" t="str">
            <v>Turdus lawrencii</v>
          </cell>
          <cell r="E9004" t="str">
            <v>Coues, 1880</v>
          </cell>
          <cell r="F9004" t="str">
            <v>R</v>
          </cell>
          <cell r="G9004" t="str">
            <v>LC</v>
          </cell>
          <cell r="P9004" t="str">
            <v>Y</v>
          </cell>
          <cell r="Q9004" t="str">
            <v>Y</v>
          </cell>
          <cell r="R9004" t="str">
            <v>Y</v>
          </cell>
        </row>
        <row r="9005">
          <cell r="C9005" t="str">
            <v>Pale-vented Thrush</v>
          </cell>
          <cell r="D9005" t="str">
            <v>Turdus obsoletus</v>
          </cell>
          <cell r="E9005" t="str">
            <v>Lawrence, 1862</v>
          </cell>
          <cell r="F9005" t="str">
            <v>R</v>
          </cell>
          <cell r="G9005" t="str">
            <v>LC</v>
          </cell>
          <cell r="I9005" t="str">
            <v>Y</v>
          </cell>
          <cell r="P9005" t="str">
            <v>Y</v>
          </cell>
          <cell r="Q9005" t="str">
            <v>Y</v>
          </cell>
          <cell r="R9005" t="str">
            <v>Y</v>
          </cell>
        </row>
        <row r="9006">
          <cell r="C9006" t="str">
            <v>Cocoa Thrush</v>
          </cell>
          <cell r="D9006" t="str">
            <v>Turdus fumigatus</v>
          </cell>
          <cell r="E9006" t="str">
            <v>Lichtenstein, 1823</v>
          </cell>
          <cell r="F9006" t="str">
            <v>R</v>
          </cell>
          <cell r="G9006" t="str">
            <v>LC</v>
          </cell>
          <cell r="I9006" t="str">
            <v>Y</v>
          </cell>
          <cell r="P9006" t="str">
            <v>Y</v>
          </cell>
          <cell r="Q9006" t="str">
            <v>Y</v>
          </cell>
          <cell r="R9006" t="str">
            <v>Y</v>
          </cell>
        </row>
        <row r="9007">
          <cell r="C9007" t="str">
            <v>Hauxwell's Thrush</v>
          </cell>
          <cell r="D9007" t="str">
            <v>Turdus hauxwelli</v>
          </cell>
          <cell r="E9007" t="str">
            <v>Lawrence, 1869</v>
          </cell>
          <cell r="F9007" t="str">
            <v>R</v>
          </cell>
          <cell r="G9007" t="str">
            <v>LC</v>
          </cell>
          <cell r="P9007" t="str">
            <v>Y</v>
          </cell>
          <cell r="Q9007" t="str">
            <v>Y</v>
          </cell>
          <cell r="R9007" t="str">
            <v>Y</v>
          </cell>
        </row>
        <row r="9008">
          <cell r="C9008" t="str">
            <v>Clay-coloured Thrush</v>
          </cell>
          <cell r="D9008" t="str">
            <v>Turdus grayi</v>
          </cell>
          <cell r="E9008" t="str">
            <v>Bonaparte, 1838</v>
          </cell>
          <cell r="F9008" t="str">
            <v>R</v>
          </cell>
          <cell r="G9008" t="str">
            <v>LC</v>
          </cell>
          <cell r="I9008" t="str">
            <v>Y</v>
          </cell>
          <cell r="P9008" t="str">
            <v>Y</v>
          </cell>
          <cell r="Q9008" t="str">
            <v>Y</v>
          </cell>
          <cell r="R9008" t="str">
            <v>Y</v>
          </cell>
          <cell r="W9008" t="str">
            <v>Clay-colored Robin (2); Clay-colored Thrush (9); Clay-colored Thrush (10); Clay-colored Thrush (11); Clay-colored Thrush (15)</v>
          </cell>
        </row>
        <row r="9009">
          <cell r="C9009" t="str">
            <v>Ecuadorian Thrush</v>
          </cell>
          <cell r="D9009" t="str">
            <v>Turdus maculirostris</v>
          </cell>
          <cell r="E9009" t="str">
            <v>Berlepsch &amp; Taczanowski, 1883</v>
          </cell>
          <cell r="F9009" t="str">
            <v>R</v>
          </cell>
          <cell r="G9009" t="str">
            <v>LC</v>
          </cell>
          <cell r="P9009" t="str">
            <v>Y</v>
          </cell>
          <cell r="Q9009" t="str">
            <v>Y</v>
          </cell>
          <cell r="R9009" t="str">
            <v>Y</v>
          </cell>
          <cell r="X9009" t="str">
            <v>Turdus nudigenis and T. maculirostris (Sibley and Monroe 1990, 1993) were previously lumped into T. nudigenis following SACC (2005) but have since been re-split following SACC (2009).</v>
          </cell>
        </row>
        <row r="9010">
          <cell r="C9010" t="str">
            <v>Spectacled Thrush</v>
          </cell>
          <cell r="D9010" t="str">
            <v>Turdus nudigenis</v>
          </cell>
          <cell r="E9010" t="str">
            <v>Lafresnaye, 1848</v>
          </cell>
          <cell r="F9010" t="str">
            <v>R</v>
          </cell>
          <cell r="G9010" t="str">
            <v>LC</v>
          </cell>
          <cell r="P9010" t="str">
            <v>Y</v>
          </cell>
          <cell r="Q9010" t="str">
            <v>Y</v>
          </cell>
          <cell r="R9010" t="str">
            <v>Y</v>
          </cell>
          <cell r="W9010" t="str">
            <v>Yellow-eyed Thrush (10); Yellow-eyed Thrush (11)</v>
          </cell>
          <cell r="X9010" t="str">
            <v>Turdus nudigenis and T. maculirostris (Sibley and Monroe 1990, 1993) were previously lumped into T. nudigenis following SACC (2005) but have since been re-split following SACC (2009).</v>
          </cell>
        </row>
        <row r="9011">
          <cell r="D9011" t="str">
            <v>Turdus nudigenis</v>
          </cell>
          <cell r="E9011" t="str">
            <v>Lafresnaye, 1848</v>
          </cell>
          <cell r="F9011" t="str">
            <v>NR</v>
          </cell>
          <cell r="G9011" t="str">
            <v>NR</v>
          </cell>
          <cell r="I9011" t="str">
            <v>Y</v>
          </cell>
          <cell r="X9011" t="str">
            <v>Turdus nudigenis and T. maculirostris (Sibley and Monroe 1990, 1993) were previously lumped into T. nudigenis following SACC (2005) but have since been re-split following SACC (2009).</v>
          </cell>
        </row>
        <row r="9012">
          <cell r="C9012" t="str">
            <v>Unicoloured Thrush</v>
          </cell>
          <cell r="D9012" t="str">
            <v>Turdus haplochrous</v>
          </cell>
          <cell r="E9012" t="str">
            <v>Todd, 1931</v>
          </cell>
          <cell r="F9012" t="str">
            <v>R</v>
          </cell>
          <cell r="G9012" t="str">
            <v>NT</v>
          </cell>
          <cell r="P9012" t="str">
            <v>Y</v>
          </cell>
          <cell r="Q9012" t="str">
            <v>Y</v>
          </cell>
          <cell r="R9012" t="str">
            <v>Y</v>
          </cell>
          <cell r="W9012" t="str">
            <v>Unicolored Thrush (9); Unicolored Thrush (10); Unicolored Thrush (11); Unicolored Thrush (15)</v>
          </cell>
        </row>
        <row r="9013">
          <cell r="C9013" t="str">
            <v>White-eyed Thrush</v>
          </cell>
          <cell r="D9013" t="str">
            <v>Turdus jamaicensis</v>
          </cell>
          <cell r="E9013" t="str">
            <v>Gmelin, 1789</v>
          </cell>
          <cell r="F9013" t="str">
            <v>R</v>
          </cell>
          <cell r="G9013" t="str">
            <v>LC</v>
          </cell>
          <cell r="I9013" t="str">
            <v>Y</v>
          </cell>
          <cell r="Q9013" t="str">
            <v>Y</v>
          </cell>
          <cell r="R9013" t="str">
            <v>Y</v>
          </cell>
        </row>
        <row r="9014">
          <cell r="C9014" t="str">
            <v>White-throated Thrush</v>
          </cell>
          <cell r="D9014" t="str">
            <v>Turdus assimilis</v>
          </cell>
          <cell r="E9014" t="str">
            <v>Cabanis, 1850</v>
          </cell>
          <cell r="F9014" t="str">
            <v>R</v>
          </cell>
          <cell r="G9014" t="str">
            <v>LC</v>
          </cell>
          <cell r="I9014" t="str">
            <v>Y</v>
          </cell>
          <cell r="P9014" t="str">
            <v>Y</v>
          </cell>
          <cell r="Q9014" t="str">
            <v>Y</v>
          </cell>
          <cell r="R9014" t="str">
            <v>Y</v>
          </cell>
          <cell r="W9014" t="str">
            <v>White-throated Robin (2)</v>
          </cell>
        </row>
        <row r="9015">
          <cell r="C9015" t="str">
            <v>White-necked Thrush</v>
          </cell>
          <cell r="D9015" t="str">
            <v>Turdus albicollis</v>
          </cell>
          <cell r="E9015" t="str">
            <v>Vieillot, 1818</v>
          </cell>
          <cell r="F9015" t="str">
            <v>R</v>
          </cell>
          <cell r="G9015" t="str">
            <v>LC</v>
          </cell>
          <cell r="P9015" t="str">
            <v>Y</v>
          </cell>
          <cell r="Q9015" t="str">
            <v>Y</v>
          </cell>
          <cell r="R9015" t="str">
            <v>Y</v>
          </cell>
        </row>
        <row r="9016">
          <cell r="D9016" t="str">
            <v>Turdus graysoni</v>
          </cell>
          <cell r="E9016" t="str">
            <v>(Ridgway, 1882)</v>
          </cell>
          <cell r="F9016" t="str">
            <v>NR</v>
          </cell>
          <cell r="G9016" t="str">
            <v>NR</v>
          </cell>
          <cell r="Q9016" t="str">
            <v>Y</v>
          </cell>
          <cell r="R9016" t="str">
            <v>Y</v>
          </cell>
          <cell r="X9016" t="str">
            <v>Turdus rufopalliatus and T. graysoni (Sibley and Monroe 1990, 1993) have been lumped into T. rufopalliatus following AOU (1998).</v>
          </cell>
        </row>
        <row r="9017">
          <cell r="D9017" t="str">
            <v>Turdus rufopalliatus</v>
          </cell>
          <cell r="E9017" t="str">
            <v>Lafresnaye, 1840</v>
          </cell>
          <cell r="F9017" t="str">
            <v>NR</v>
          </cell>
          <cell r="G9017" t="str">
            <v>NR</v>
          </cell>
          <cell r="Q9017" t="str">
            <v>Y</v>
          </cell>
          <cell r="R9017" t="str">
            <v>Y</v>
          </cell>
          <cell r="X9017" t="str">
            <v>Turdus rufopalliatus and T. graysoni (Sibley and Monroe 1990, 1993) have been lumped into T. rufopalliatus following AOU (1998).</v>
          </cell>
        </row>
        <row r="9018">
          <cell r="C9018" t="str">
            <v>Rufous-backed Robin</v>
          </cell>
          <cell r="D9018" t="str">
            <v>Turdus rufopalliatus</v>
          </cell>
          <cell r="E9018" t="str">
            <v>Lafresnaye, 1840</v>
          </cell>
          <cell r="F9018" t="str">
            <v>R</v>
          </cell>
          <cell r="G9018" t="str">
            <v>LC</v>
          </cell>
          <cell r="I9018" t="str">
            <v>Y</v>
          </cell>
          <cell r="X9018" t="str">
            <v>Turdus rufopalliatus and T. graysoni (Sibley and Monroe 1990, 1993) have been lumped into T. rufopalliatus following AOU (1998).</v>
          </cell>
        </row>
        <row r="9019">
          <cell r="C9019" t="str">
            <v>La Selle Thrush</v>
          </cell>
          <cell r="D9019" t="str">
            <v>Turdus swalesi</v>
          </cell>
          <cell r="E9019" t="str">
            <v>(Wetmore, 1927)</v>
          </cell>
          <cell r="F9019" t="str">
            <v>R</v>
          </cell>
          <cell r="G9019" t="str">
            <v>EN</v>
          </cell>
          <cell r="I9019" t="str">
            <v>Y</v>
          </cell>
          <cell r="Q9019" t="str">
            <v>Y</v>
          </cell>
          <cell r="R9019" t="str">
            <v>Y</v>
          </cell>
        </row>
        <row r="9020">
          <cell r="C9020" t="str">
            <v>American Robin</v>
          </cell>
          <cell r="D9020" t="str">
            <v>Turdus migratorius</v>
          </cell>
          <cell r="E9020" t="str">
            <v>Linnaeus, 1766</v>
          </cell>
          <cell r="F9020" t="str">
            <v>R</v>
          </cell>
          <cell r="G9020" t="str">
            <v>LC</v>
          </cell>
          <cell r="H9020" t="str">
            <v>Y</v>
          </cell>
          <cell r="I9020" t="str">
            <v>Y</v>
          </cell>
          <cell r="M9020" t="str">
            <v>Y</v>
          </cell>
          <cell r="Q9020" t="str">
            <v>Y</v>
          </cell>
          <cell r="R9020" t="str">
            <v>Y</v>
          </cell>
        </row>
        <row r="9021">
          <cell r="C9021" t="str">
            <v>Rufous-collared Robin</v>
          </cell>
          <cell r="D9021" t="str">
            <v>Turdus rufitorques</v>
          </cell>
          <cell r="E9021" t="str">
            <v>Hartlaub, 1844</v>
          </cell>
          <cell r="F9021" t="str">
            <v>R</v>
          </cell>
          <cell r="G9021" t="str">
            <v>LC</v>
          </cell>
          <cell r="I9021" t="str">
            <v>Y</v>
          </cell>
          <cell r="Q9021" t="str">
            <v>Y</v>
          </cell>
          <cell r="R9021" t="str">
            <v>Y</v>
          </cell>
          <cell r="W9021" t="str">
            <v>Rufous-collared Thrush (15)</v>
          </cell>
        </row>
        <row r="9022">
          <cell r="D9022" t="str">
            <v>Turdus ulietensis</v>
          </cell>
          <cell r="E9022" t="str">
            <v xml:space="preserve">Gmelin, 1788 </v>
          </cell>
          <cell r="F9022" t="str">
            <v>NR</v>
          </cell>
          <cell r="G9022" t="str">
            <v>NR</v>
          </cell>
          <cell r="K9022" t="str">
            <v>Y</v>
          </cell>
          <cell r="X9022" t="str">
            <v xml:space="preserve">Turdus ulietensis is known only from a description by Latham in 1789 (Greenway 1967) and a painting by Forster (now in the British Museum), based on a specimen collected on 1 June 1774 (Knox and Walters 1994) both from Raiatea in the Society Islands, French Polynesia (Greenway 1967). </v>
          </cell>
        </row>
        <row r="9023">
          <cell r="C9023" t="str">
            <v>Forest Thrush</v>
          </cell>
          <cell r="D9023" t="str">
            <v>Turdus lherminieri</v>
          </cell>
          <cell r="E9023" t="str">
            <v>(Lafresnaye, 1844)</v>
          </cell>
          <cell r="F9023" t="str">
            <v>R</v>
          </cell>
          <cell r="G9023" t="str">
            <v>VU</v>
          </cell>
          <cell r="I9023" t="str">
            <v>Y</v>
          </cell>
          <cell r="Q9023" t="str">
            <v>Y</v>
          </cell>
          <cell r="R9023" t="str">
            <v>Y</v>
          </cell>
          <cell r="X9023" t="str">
            <v>Formerly placed in the genus Cichlherminia, but genetic studies indicate a position within Turdus (AOU 2009).</v>
          </cell>
        </row>
        <row r="9024">
          <cell r="C9024" t="str">
            <v>Tristan Thrush</v>
          </cell>
          <cell r="D9024" t="str">
            <v>Nesocichla eremita</v>
          </cell>
          <cell r="E9024" t="str">
            <v>Gould, 1855</v>
          </cell>
          <cell r="F9024" t="str">
            <v>R</v>
          </cell>
          <cell r="G9024" t="str">
            <v>NT</v>
          </cell>
          <cell r="N9024" t="str">
            <v>Y</v>
          </cell>
          <cell r="Q9024" t="str">
            <v>Y</v>
          </cell>
        </row>
        <row r="9025">
          <cell r="C9025" t="str">
            <v>Purple Cochoa</v>
          </cell>
          <cell r="D9025" t="str">
            <v>Cochoa purpurea</v>
          </cell>
          <cell r="E9025" t="str">
            <v>Hodgson, 1836</v>
          </cell>
          <cell r="F9025" t="str">
            <v>R</v>
          </cell>
          <cell r="G9025" t="str">
            <v>LC</v>
          </cell>
          <cell r="Q9025" t="str">
            <v>Y</v>
          </cell>
        </row>
        <row r="9026">
          <cell r="C9026" t="str">
            <v>Green Cochoa</v>
          </cell>
          <cell r="D9026" t="str">
            <v>Cochoa viridis</v>
          </cell>
          <cell r="E9026" t="str">
            <v>Hodgson, 1836</v>
          </cell>
          <cell r="F9026" t="str">
            <v>R</v>
          </cell>
          <cell r="G9026" t="str">
            <v>LC</v>
          </cell>
          <cell r="Q9026" t="str">
            <v>Y</v>
          </cell>
        </row>
        <row r="9027">
          <cell r="C9027" t="str">
            <v>Sumatran Cochoa</v>
          </cell>
          <cell r="D9027" t="str">
            <v>Cochoa beccarii</v>
          </cell>
          <cell r="E9027" t="str">
            <v>Salvadori, 1879</v>
          </cell>
          <cell r="F9027" t="str">
            <v>R</v>
          </cell>
          <cell r="G9027" t="str">
            <v>VU</v>
          </cell>
          <cell r="Q9027" t="str">
            <v>Y</v>
          </cell>
        </row>
        <row r="9028">
          <cell r="C9028" t="str">
            <v>Javan Cochoa</v>
          </cell>
          <cell r="D9028" t="str">
            <v>Cochoa azurea</v>
          </cell>
          <cell r="E9028" t="str">
            <v>(Temminck, 1824)</v>
          </cell>
          <cell r="F9028" t="str">
            <v>R</v>
          </cell>
          <cell r="G9028" t="str">
            <v>VU</v>
          </cell>
          <cell r="Q9028" t="str">
            <v>Y</v>
          </cell>
        </row>
        <row r="9029">
          <cell r="C9029" t="str">
            <v>Fruit-hunter</v>
          </cell>
          <cell r="D9029" t="str">
            <v>Chlamydochaera jefferyi</v>
          </cell>
          <cell r="E9029" t="str">
            <v>Sharpe, 1887</v>
          </cell>
          <cell r="F9029" t="str">
            <v>R</v>
          </cell>
          <cell r="G9029" t="str">
            <v>LC</v>
          </cell>
          <cell r="Q9029" t="str">
            <v>Y</v>
          </cell>
          <cell r="W9029" t="str">
            <v>Black-breasted Fruit-hunter (10); Fruithunter (15)</v>
          </cell>
        </row>
        <row r="9030">
          <cell r="C9030" t="str">
            <v>Gould's Shortwing</v>
          </cell>
          <cell r="D9030" t="str">
            <v>Brachypteryx stellata</v>
          </cell>
          <cell r="E9030" t="str">
            <v>Gould, 1868</v>
          </cell>
          <cell r="F9030" t="str">
            <v>R</v>
          </cell>
          <cell r="G9030" t="str">
            <v>LC</v>
          </cell>
          <cell r="Q9030" t="str">
            <v>Y</v>
          </cell>
        </row>
        <row r="9031">
          <cell r="C9031" t="str">
            <v>Rusty-bellied Shortwing</v>
          </cell>
          <cell r="D9031" t="str">
            <v>Brachypteryx hyperythra</v>
          </cell>
          <cell r="E9031" t="str">
            <v>Jerdon &amp; Blyth, 1861</v>
          </cell>
          <cell r="F9031" t="str">
            <v>R</v>
          </cell>
          <cell r="G9031" t="str">
            <v>NT</v>
          </cell>
          <cell r="Q9031" t="str">
            <v>Y</v>
          </cell>
        </row>
        <row r="9032">
          <cell r="D9032" t="str">
            <v>Brachypteryx major</v>
          </cell>
          <cell r="E9032" t="str">
            <v>(Jerdon, 1844)</v>
          </cell>
          <cell r="F9032" t="str">
            <v>NR</v>
          </cell>
          <cell r="G9032" t="str">
            <v>NR</v>
          </cell>
          <cell r="Q9032" t="str">
            <v>Y</v>
          </cell>
          <cell r="X9032" t="str">
            <v>Brachypteryx major (Sibley and Monroe 1990, 1993) has been moved into the genus Myiomela and split into M. major and M. albiventris following Rasmussen and Anderton (2005).</v>
          </cell>
        </row>
        <row r="9033">
          <cell r="C9033" t="str">
            <v>Lesser Shortwing</v>
          </cell>
          <cell r="D9033" t="str">
            <v>Brachypteryx leucophrys</v>
          </cell>
          <cell r="E9033" t="str">
            <v>(Temminck, 1827)</v>
          </cell>
          <cell r="F9033" t="str">
            <v>R</v>
          </cell>
          <cell r="G9033" t="str">
            <v>LC</v>
          </cell>
          <cell r="Q9033" t="str">
            <v>Y</v>
          </cell>
        </row>
        <row r="9034">
          <cell r="C9034" t="str">
            <v>White-browed Shortwing</v>
          </cell>
          <cell r="D9034" t="str">
            <v>Brachypteryx montana</v>
          </cell>
          <cell r="E9034" t="str">
            <v>Horsfield, 1822</v>
          </cell>
          <cell r="F9034" t="str">
            <v>R</v>
          </cell>
          <cell r="G9034" t="str">
            <v>LC</v>
          </cell>
          <cell r="Q9034" t="str">
            <v>Y</v>
          </cell>
        </row>
        <row r="9035">
          <cell r="C9035" t="str">
            <v>Great Shortwing</v>
          </cell>
          <cell r="D9035" t="str">
            <v>Heinrichia calligyna</v>
          </cell>
          <cell r="E9035" t="str">
            <v>Stresemann, 1931</v>
          </cell>
          <cell r="F9035" t="str">
            <v>R</v>
          </cell>
          <cell r="G9035" t="str">
            <v>LC</v>
          </cell>
          <cell r="Q9035" t="str">
            <v>Y</v>
          </cell>
        </row>
        <row r="9036">
          <cell r="C9036" t="str">
            <v>Brown-chested Alethe</v>
          </cell>
          <cell r="D9036" t="str">
            <v>Alethe poliocephala</v>
          </cell>
          <cell r="E9036" t="str">
            <v>(Bonaparte, 1850)</v>
          </cell>
          <cell r="F9036" t="str">
            <v>R</v>
          </cell>
          <cell r="G9036" t="str">
            <v>LC</v>
          </cell>
          <cell r="N9036" t="str">
            <v>Y</v>
          </cell>
          <cell r="Q9036" t="str">
            <v>Y</v>
          </cell>
        </row>
        <row r="9037">
          <cell r="C9037" t="str">
            <v>Red-throated Alethe</v>
          </cell>
          <cell r="D9037" t="str">
            <v>Alethe poliophrys</v>
          </cell>
          <cell r="E9037" t="str">
            <v>Sharpe, 1902</v>
          </cell>
          <cell r="F9037" t="str">
            <v>R</v>
          </cell>
          <cell r="G9037" t="str">
            <v>LC</v>
          </cell>
          <cell r="N9037" t="str">
            <v>Y</v>
          </cell>
          <cell r="Q9037" t="str">
            <v>Y</v>
          </cell>
        </row>
        <row r="9038">
          <cell r="C9038" t="str">
            <v>White-chested Alethe</v>
          </cell>
          <cell r="D9038" t="str">
            <v>Alethe fuelleborni</v>
          </cell>
          <cell r="E9038" t="str">
            <v>Reichenow, 1900</v>
          </cell>
          <cell r="F9038" t="str">
            <v>R</v>
          </cell>
          <cell r="G9038" t="str">
            <v>LC</v>
          </cell>
          <cell r="N9038" t="str">
            <v>Y</v>
          </cell>
          <cell r="Q9038" t="str">
            <v>Y</v>
          </cell>
        </row>
        <row r="9039">
          <cell r="C9039" t="str">
            <v>Thyolo Alethe</v>
          </cell>
          <cell r="D9039" t="str">
            <v>Alethe choloensis</v>
          </cell>
          <cell r="E9039" t="str">
            <v>Sclater, 1927</v>
          </cell>
          <cell r="F9039" t="str">
            <v>R</v>
          </cell>
          <cell r="G9039" t="str">
            <v>EN</v>
          </cell>
          <cell r="N9039" t="str">
            <v>Y</v>
          </cell>
          <cell r="Q9039" t="str">
            <v>Y</v>
          </cell>
          <cell r="W9039" t="str">
            <v>Cholo Alethe (7); Cholo Alethe (10)</v>
          </cell>
        </row>
        <row r="9040">
          <cell r="D9040" t="str">
            <v>Alethe castanea</v>
          </cell>
          <cell r="E9040" t="str">
            <v>(Cassin, 1856)</v>
          </cell>
          <cell r="F9040" t="str">
            <v>NR</v>
          </cell>
          <cell r="G9040" t="str">
            <v>NR</v>
          </cell>
          <cell r="Q9040" t="str">
            <v>Y</v>
          </cell>
          <cell r="X9040" t="str">
            <v>Alethe diademata and A. castanea (Sibley and Monroe 1990, 1993) have been lumped into A. diademata following Dowsett and Forbes-Watson (1993).</v>
          </cell>
        </row>
        <row r="9041">
          <cell r="D9041" t="str">
            <v>Alethe diademata</v>
          </cell>
          <cell r="E9041" t="str">
            <v>(Bonaparte, 1850)</v>
          </cell>
          <cell r="F9041" t="str">
            <v>NR</v>
          </cell>
          <cell r="G9041" t="str">
            <v>NR</v>
          </cell>
          <cell r="Q9041" t="str">
            <v>Y</v>
          </cell>
          <cell r="X9041" t="str">
            <v>Alethe diademata and A. castanea (Sibley and Monroe 1990, 1993) have been lumped into A. diademata following Dowsett and Forbes-Watson (1993).</v>
          </cell>
        </row>
        <row r="9042">
          <cell r="C9042" t="str">
            <v>White-tailed Alethe</v>
          </cell>
          <cell r="D9042" t="str">
            <v>Alethe diademata</v>
          </cell>
          <cell r="E9042" t="str">
            <v>(Bonaparte, 1850)</v>
          </cell>
          <cell r="F9042" t="str">
            <v>R</v>
          </cell>
          <cell r="G9042" t="str">
            <v>LC</v>
          </cell>
          <cell r="N9042" t="str">
            <v>Y</v>
          </cell>
          <cell r="W9042" t="str">
            <v>Fire-crested Alethe (7); Fire-crested Alethe (15)</v>
          </cell>
          <cell r="X9042" t="str">
            <v>Alethe diademata and A. castanea (Sibley and Monroe 1990, 1993) have been lumped into A. diademata following Dowsett and Forbes-Watson (1993).</v>
          </cell>
        </row>
        <row r="9043">
          <cell r="C9043" t="str">
            <v>Rufous-winged Philentoma</v>
          </cell>
          <cell r="D9043" t="str">
            <v>Philentoma pyrhoptera</v>
          </cell>
          <cell r="E9043" t="str">
            <v>(Temminck, 1836)</v>
          </cell>
          <cell r="F9043" t="str">
            <v>R</v>
          </cell>
          <cell r="G9043" t="str">
            <v>LC</v>
          </cell>
          <cell r="Q9043" t="str">
            <v>Y</v>
          </cell>
          <cell r="V9043" t="str">
            <v>Philentoma pyrhopterum (10)</v>
          </cell>
          <cell r="X9043" t="str">
            <v>Gender agreement of species name follows David and Gosselin (2002b).</v>
          </cell>
        </row>
        <row r="9044">
          <cell r="C9044" t="str">
            <v>Maroon-breasted Philentoma</v>
          </cell>
          <cell r="D9044" t="str">
            <v>Philentoma velata</v>
          </cell>
          <cell r="E9044" t="str">
            <v>(Temminck, 1825)</v>
          </cell>
          <cell r="F9044" t="str">
            <v>R</v>
          </cell>
          <cell r="G9044" t="str">
            <v>NT</v>
          </cell>
          <cell r="Q9044" t="str">
            <v>Y</v>
          </cell>
          <cell r="V9044" t="str">
            <v>Philentoma velatum (10)</v>
          </cell>
          <cell r="X9044" t="str">
            <v>Gender agreement of species name follows David and Gosselin (2002b).</v>
          </cell>
        </row>
        <row r="9045">
          <cell r="C9045" t="str">
            <v>Spot-throat</v>
          </cell>
          <cell r="D9045" t="str">
            <v>Modulatrix stictigula</v>
          </cell>
          <cell r="E9045" t="str">
            <v>(Reichenow, 1906)</v>
          </cell>
          <cell r="F9045" t="str">
            <v>R</v>
          </cell>
          <cell r="G9045" t="str">
            <v>LC</v>
          </cell>
          <cell r="N9045" t="str">
            <v>Y</v>
          </cell>
          <cell r="Q9045" t="str">
            <v>Y</v>
          </cell>
        </row>
        <row r="9046">
          <cell r="C9046" t="str">
            <v>Dapple-throat</v>
          </cell>
          <cell r="D9046" t="str">
            <v>Modulatrix orostruthus</v>
          </cell>
          <cell r="E9046" t="str">
            <v>(Vincent, 1933)</v>
          </cell>
          <cell r="F9046" t="str">
            <v>R</v>
          </cell>
          <cell r="G9046" t="str">
            <v>VU</v>
          </cell>
          <cell r="N9046" t="str">
            <v>Y</v>
          </cell>
          <cell r="Q9046" t="str">
            <v>Y</v>
          </cell>
          <cell r="V9046" t="str">
            <v>Arcanator orostruthus (10)</v>
          </cell>
          <cell r="W9046" t="str">
            <v>Dappled Mountain Robin (7); Dappled Mountain-robin (15)</v>
          </cell>
        </row>
        <row r="9047">
          <cell r="C9047" t="str">
            <v>White-starred Robin</v>
          </cell>
          <cell r="D9047" t="str">
            <v>Pogonocichla stellata</v>
          </cell>
          <cell r="E9047" t="str">
            <v>(Vieillot, 1818)</v>
          </cell>
          <cell r="F9047" t="str">
            <v>R</v>
          </cell>
          <cell r="G9047" t="str">
            <v>LC</v>
          </cell>
          <cell r="N9047" t="str">
            <v>Y</v>
          </cell>
          <cell r="Q9047" t="str">
            <v>Y</v>
          </cell>
          <cell r="W9047" t="str">
            <v>Starred Robin (7)</v>
          </cell>
        </row>
        <row r="9048">
          <cell r="C9048" t="str">
            <v>Swynnerton's Robin</v>
          </cell>
          <cell r="D9048" t="str">
            <v>Swynnertonia swynnertoni</v>
          </cell>
          <cell r="E9048" t="str">
            <v>(Shelley, 1906)</v>
          </cell>
          <cell r="F9048" t="str">
            <v>R</v>
          </cell>
          <cell r="G9048" t="str">
            <v>VU</v>
          </cell>
          <cell r="N9048" t="str">
            <v>Y</v>
          </cell>
          <cell r="Q9048" t="str">
            <v>Y</v>
          </cell>
        </row>
        <row r="9049">
          <cell r="C9049" t="str">
            <v>Forest Robin</v>
          </cell>
          <cell r="D9049" t="str">
            <v>Stiphrornis erythrothorax</v>
          </cell>
          <cell r="E9049" t="str">
            <v>Hartlaub, 1855</v>
          </cell>
          <cell r="F9049" t="str">
            <v>R</v>
          </cell>
          <cell r="G9049" t="str">
            <v>LC</v>
          </cell>
          <cell r="N9049" t="str">
            <v>Y</v>
          </cell>
          <cell r="Q9049" t="str">
            <v>Y</v>
          </cell>
          <cell r="W9049" t="str">
            <v>Western Forest Robin (15)</v>
          </cell>
          <cell r="X9049" t="str">
            <v xml:space="preserve">Stiphrornis erythrothorax (Sibley and Monroe 1990, 1993) was previously split into S. erythrothorax, S. sanghensis, S. gabonensis and S. xanthogaster following Beresford and Cracraft (1999), but this treatment is no longer accepted following a review by the BirdLife Taxonomic Working Group. This is because the plumage differences are relatively slight and while DNA data suggests fairly substantial isolation of these taxa, the sampling was from one locality each, fairly distant from the next. Moreover, vocal analysis was inconclusive as to the degree of difference between sanghensis and other taxa. Finally, it is not clear whether there is intergradation or parapatry where the taxa meet; there is mention of apparent intergradation in Cameroon. Collar (2005) took the view that it is premature to regard these taxa as four different species, a view followed by the BirdLife Taxonomic Working Group, at least for the present. </v>
          </cell>
        </row>
        <row r="9050">
          <cell r="C9050" t="str">
            <v>Olive-backed Forest Robin</v>
          </cell>
          <cell r="D9050" t="str">
            <v>Stiphrornis pyrrholaemus</v>
          </cell>
          <cell r="E9050" t="str">
            <v>Schmidt, Foster, Angehr, Durrant &amp; Fleischer, 2008</v>
          </cell>
          <cell r="F9050" t="str">
            <v>UR</v>
          </cell>
          <cell r="G9050" t="str">
            <v>UR</v>
          </cell>
          <cell r="T9050" t="str">
            <v>Y</v>
          </cell>
          <cell r="U9050" t="str">
            <v>Schmid et al. (2008)</v>
          </cell>
        </row>
        <row r="9051">
          <cell r="D9051" t="str">
            <v>Stiphrornis erythrothorax</v>
          </cell>
          <cell r="E9051" t="str">
            <v>Hartlaub, 1855</v>
          </cell>
          <cell r="F9051" t="str">
            <v>NR</v>
          </cell>
          <cell r="G9051" t="str">
            <v>NR</v>
          </cell>
          <cell r="T9051" t="str">
            <v>Y</v>
          </cell>
          <cell r="U9051" t="str">
            <v>Beresford and Cracraft (1999)</v>
          </cell>
          <cell r="X9051" t="str">
            <v xml:space="preserve">Stiphrornis erythrothorax (Sibley and Monroe 1990, 1993) was previously split into S. erythrothorax, S. sanghensis, S. gabonensis and S. xanthogaster following Beresford and Cracraft (1999), but this treatment is no longer accepted following a review by the BirdLife Taxonomic Working Group. This is because the plumage differences are relatively slight and while DNA data suggests fairly substantial isolation of these taxa, the sampling was from one locality each, fairly distant from the next. Moreover, vocal analysis was inconclusive as to the degree of difference between sanghensis and other taxa. Finally, it is not clear whether there is intergradation or parapatry where the taxa meet; there is mention of apparent intergradation in Cameroon. Collar (2005) took the view that it is premature to regard these taxa as four different species, a view followed by the BirdLife Taxonomic Working Group, at least for the present. </v>
          </cell>
        </row>
        <row r="9052">
          <cell r="D9052" t="str">
            <v>Stiphrornis sanghensis</v>
          </cell>
          <cell r="E9052" t="str">
            <v>Beresford &amp; Cracraft, 1999</v>
          </cell>
          <cell r="F9052" t="str">
            <v>NR</v>
          </cell>
          <cell r="G9052" t="str">
            <v>NR</v>
          </cell>
          <cell r="T9052" t="str">
            <v>Y</v>
          </cell>
          <cell r="U9052" t="str">
            <v>Beresford and Cracraft (1999)</v>
          </cell>
          <cell r="X9052" t="str">
            <v xml:space="preserve">Stiphrornis erythrothorax (Sibley and Monroe 1990, 1993) was previously split into S. erythrothorax, S. sanghensis, S. gabonensis and S. xanthogaster following Beresford and Cracraft (1999), but this treatment is no longer accepted following a review by the BirdLife Taxonomic Working Group. This is because the plumage differences are relatively slight and while DNA data suggests fairly substantial isolation of these taxa, the sampling was from one locality each, fairly distant from the next. Moreover, vocal analysis was inconclusive as to the degree of difference between sanghensis and other taxa. Finally, it is not clear whether there is intergradation or parapatry where the taxa meet; there is mention of apparent intergradation in Cameroon. Collar (2005) took the view that it is premature to regard these taxa as four different species, a view followed by the BirdLife Taxonomic Working Group, at least for the present. </v>
          </cell>
        </row>
        <row r="9053">
          <cell r="D9053" t="str">
            <v>Stiphrornis gabonensis</v>
          </cell>
          <cell r="E9053" t="str">
            <v>Sharpe, 1883</v>
          </cell>
          <cell r="F9053" t="str">
            <v>NR</v>
          </cell>
          <cell r="G9053" t="str">
            <v>NR</v>
          </cell>
          <cell r="T9053" t="str">
            <v>Y</v>
          </cell>
          <cell r="U9053" t="str">
            <v>Beresford and Cracraft (1999)</v>
          </cell>
          <cell r="X9053" t="str">
            <v xml:space="preserve">Stiphrornis erythrothorax (Sibley and Monroe 1990, 1993) was previously split into S. erythrothorax, S. sanghensis, S. gabonensis and S. xanthogaster following Beresford and Cracraft (1999), but this treatment is no longer accepted following a review by the BirdLife Taxonomic Working Group. This is because the plumage differences are relatively slight and while DNA data suggests fairly substantial isolation of these taxa, the sampling was from one locality each, fairly distant from the next. Moreover, vocal analysis was inconclusive as to the degree of difference between sanghensis and other taxa. Finally, it is not clear whether there is intergradation or parapatry where the taxa meet; there is mention of apparent intergradation in Cameroon. Collar (2005) took the view that it is premature to regard these taxa as four different species, a view followed by the BirdLife Taxonomic Working Group, at least for the present. </v>
          </cell>
        </row>
        <row r="9054">
          <cell r="D9054" t="str">
            <v>Stiphrornis xanthogaster</v>
          </cell>
          <cell r="E9054" t="str">
            <v>Sharpe, 1903</v>
          </cell>
          <cell r="F9054" t="str">
            <v>NR</v>
          </cell>
          <cell r="G9054" t="str">
            <v>NR</v>
          </cell>
          <cell r="T9054" t="str">
            <v>Y</v>
          </cell>
          <cell r="U9054" t="str">
            <v>Beresford and Cracraft (1999)</v>
          </cell>
          <cell r="X9054" t="str">
            <v xml:space="preserve">Stiphrornis erythrothorax (Sibley and Monroe 1990, 1993) was previously split into S. erythrothorax, S. sanghensis, S. gabonensis and S. xanthogaster following Beresford and Cracraft (1999), but this treatment is no longer accepted following a review by the BirdLife Taxonomic Working Group. This is because the plumage differences are relatively slight and while DNA data suggests fairly substantial isolation of these taxa, the sampling was from one locality each, fairly distant from the next. Moreover, vocal analysis was inconclusive as to the degree of difference between sanghensis and other taxa. Finally, it is not clear whether there is intergradation or parapatry where the taxa meet; there is mention of apparent intergradation in Cameroon. Collar (2005) took the view that it is premature to regard these taxa as four different species, a view followed by the BirdLife Taxonomic Working Group, at least for the present. </v>
          </cell>
        </row>
        <row r="9055">
          <cell r="D9055" t="str">
            <v>Sheppardia poensis</v>
          </cell>
          <cell r="E9055" t="str">
            <v>(Alexander, 1903)</v>
          </cell>
          <cell r="F9055" t="str">
            <v>NR</v>
          </cell>
          <cell r="G9055" t="str">
            <v>NR</v>
          </cell>
          <cell r="Q9055" t="str">
            <v>Y</v>
          </cell>
          <cell r="X9055" t="str">
            <v>Sheppardia poensis and S. bocagei (Sibley and Monroe 1990, 1993) have been lumped into S. bocagei following Dowsett and Forbes-Watson (1993).</v>
          </cell>
        </row>
        <row r="9056">
          <cell r="D9056" t="str">
            <v>Sheppardia bocagei</v>
          </cell>
          <cell r="E9056" t="str">
            <v>(Finsch &amp; Hartlaub, 1870)</v>
          </cell>
          <cell r="F9056" t="str">
            <v>NR</v>
          </cell>
          <cell r="G9056" t="str">
            <v>NR</v>
          </cell>
          <cell r="Q9056" t="str">
            <v>Y</v>
          </cell>
          <cell r="X9056" t="str">
            <v>Sheppardia poensis and S. bocagei (Sibley and Monroe 1990, 1993) have been lumped into S. bocagei following Dowsett and Forbes-Watson (1993).</v>
          </cell>
        </row>
        <row r="9057">
          <cell r="C9057" t="str">
            <v>Bocage's Akalat</v>
          </cell>
          <cell r="D9057" t="str">
            <v>Sheppardia bocagei</v>
          </cell>
          <cell r="E9057" t="str">
            <v>(Finsch &amp; Hartlaub, 1870)</v>
          </cell>
          <cell r="F9057" t="str">
            <v>R</v>
          </cell>
          <cell r="G9057" t="str">
            <v>LC</v>
          </cell>
          <cell r="N9057" t="str">
            <v>Y</v>
          </cell>
          <cell r="W9057" t="str">
            <v>Bocage's Robin (7); Bocage's Robin (15)</v>
          </cell>
          <cell r="X9057" t="str">
            <v>Sheppardia poensis and S. bocagei (Sibley and Monroe 1990, 1993) have been lumped into S. bocagei following Dowsett and Forbes-Watson (1993).</v>
          </cell>
        </row>
        <row r="9058">
          <cell r="C9058" t="str">
            <v>Lowland Akalat</v>
          </cell>
          <cell r="D9058" t="str">
            <v>Sheppardia cyornithopsis</v>
          </cell>
          <cell r="E9058" t="str">
            <v>(Sharpe, 1901)</v>
          </cell>
          <cell r="F9058" t="str">
            <v>R</v>
          </cell>
          <cell r="G9058" t="str">
            <v>LC</v>
          </cell>
          <cell r="N9058" t="str">
            <v>Y</v>
          </cell>
          <cell r="Q9058" t="str">
            <v>Y</v>
          </cell>
          <cell r="W9058" t="str">
            <v>Akalat (7)</v>
          </cell>
        </row>
        <row r="9059">
          <cell r="C9059" t="str">
            <v>Equatorial Akalat</v>
          </cell>
          <cell r="D9059" t="str">
            <v>Sheppardia aequatorialis</v>
          </cell>
          <cell r="E9059" t="str">
            <v>(Jackson, 1906)</v>
          </cell>
          <cell r="F9059" t="str">
            <v>R</v>
          </cell>
          <cell r="G9059" t="str">
            <v>LC</v>
          </cell>
          <cell r="N9059" t="str">
            <v>Y</v>
          </cell>
          <cell r="Q9059" t="str">
            <v>Y</v>
          </cell>
        </row>
        <row r="9060">
          <cell r="C9060" t="str">
            <v>Sharpe's Akalat</v>
          </cell>
          <cell r="D9060" t="str">
            <v>Sheppardia sharpei</v>
          </cell>
          <cell r="E9060" t="str">
            <v>(Shelley, 1903)</v>
          </cell>
          <cell r="F9060" t="str">
            <v>R</v>
          </cell>
          <cell r="G9060" t="str">
            <v>LC</v>
          </cell>
          <cell r="N9060" t="str">
            <v>Y</v>
          </cell>
          <cell r="Q9060" t="str">
            <v>Y</v>
          </cell>
        </row>
        <row r="9061">
          <cell r="C9061" t="str">
            <v>East Coast Akalat</v>
          </cell>
          <cell r="D9061" t="str">
            <v>Sheppardia gunningi</v>
          </cell>
          <cell r="E9061" t="str">
            <v>Haagner, 1909</v>
          </cell>
          <cell r="F9061" t="str">
            <v>R</v>
          </cell>
          <cell r="G9061" t="str">
            <v>NT</v>
          </cell>
          <cell r="N9061" t="str">
            <v>Y</v>
          </cell>
          <cell r="Q9061" t="str">
            <v>Y</v>
          </cell>
          <cell r="W9061" t="str">
            <v>Gunning's Akalat (7)</v>
          </cell>
        </row>
        <row r="9062">
          <cell r="C9062" t="str">
            <v>Gabela Akalat</v>
          </cell>
          <cell r="D9062" t="str">
            <v>Sheppardia gabela</v>
          </cell>
          <cell r="E9062" t="str">
            <v>(Rand, 1957)</v>
          </cell>
          <cell r="F9062" t="str">
            <v>R</v>
          </cell>
          <cell r="G9062" t="str">
            <v>EN</v>
          </cell>
          <cell r="N9062" t="str">
            <v>Y</v>
          </cell>
          <cell r="Q9062" t="str">
            <v>Y</v>
          </cell>
        </row>
        <row r="9063">
          <cell r="C9063" t="str">
            <v>Usambara Akalat</v>
          </cell>
          <cell r="D9063" t="str">
            <v>Sheppardia montana</v>
          </cell>
          <cell r="E9063" t="str">
            <v>(Reichenow, 1907)</v>
          </cell>
          <cell r="F9063" t="str">
            <v>R</v>
          </cell>
          <cell r="G9063" t="str">
            <v>EN</v>
          </cell>
          <cell r="N9063" t="str">
            <v>Y</v>
          </cell>
          <cell r="Q9063" t="str">
            <v>Y</v>
          </cell>
          <cell r="W9063" t="str">
            <v>Usambara Ground Robin (7)</v>
          </cell>
        </row>
        <row r="9064">
          <cell r="C9064" t="str">
            <v>Iringa Akalat</v>
          </cell>
          <cell r="D9064" t="str">
            <v>Sheppardia lowei</v>
          </cell>
          <cell r="E9064" t="str">
            <v>(Grant &amp; Mackworth-Praed, 1941)</v>
          </cell>
          <cell r="F9064" t="str">
            <v>R</v>
          </cell>
          <cell r="G9064" t="str">
            <v>VU</v>
          </cell>
          <cell r="N9064" t="str">
            <v>Y</v>
          </cell>
          <cell r="Q9064" t="str">
            <v>Y</v>
          </cell>
          <cell r="W9064" t="str">
            <v>Iringa Ground Robin (7)</v>
          </cell>
        </row>
        <row r="9065">
          <cell r="C9065" t="str">
            <v>Rubeho Akalat</v>
          </cell>
          <cell r="D9065" t="str">
            <v>Sheppardia aurantiithorax</v>
          </cell>
          <cell r="E9065" t="str">
            <v>Beresford, Fjeldså &amp; Kiwe, 2004</v>
          </cell>
          <cell r="F9065" t="str">
            <v>R</v>
          </cell>
          <cell r="G9065" t="str">
            <v>EN</v>
          </cell>
          <cell r="T9065" t="str">
            <v>Y</v>
          </cell>
          <cell r="U9065" t="str">
            <v>Beresford et al. (2004)</v>
          </cell>
          <cell r="X9065" t="str">
            <v>Described as new to science by Beresford et al. (2004).</v>
          </cell>
        </row>
        <row r="9066">
          <cell r="C9066" t="str">
            <v>European Robin</v>
          </cell>
          <cell r="D9066" t="str">
            <v>Erithacus rubecula</v>
          </cell>
          <cell r="E9066" t="str">
            <v>(Linnaeus, 1758)</v>
          </cell>
          <cell r="F9066" t="str">
            <v>R</v>
          </cell>
          <cell r="G9066" t="str">
            <v>LC</v>
          </cell>
          <cell r="H9066" t="str">
            <v>Y</v>
          </cell>
          <cell r="M9066" t="str">
            <v>Y</v>
          </cell>
          <cell r="N9066" t="str">
            <v>Y</v>
          </cell>
          <cell r="Q9066" t="str">
            <v>Y</v>
          </cell>
          <cell r="W9066" t="str">
            <v>Robin (6)</v>
          </cell>
          <cell r="X9066" t="str">
            <v>Erithacus rubecula (Sibley and Monroe 1990, 1993) was split into E. rubecula and E. superbus following Bergmann and Schottler (2001), but this treatment has not been adopted by the BirdLife Taxonomic Working because it considers the levels of morphological and vocal differentiation to be small.</v>
          </cell>
        </row>
        <row r="9067">
          <cell r="D9067" t="str">
            <v>Erithacus superbus</v>
          </cell>
          <cell r="E9067" t="str">
            <v>Koenig, 1889</v>
          </cell>
          <cell r="F9067" t="str">
            <v>NR</v>
          </cell>
          <cell r="G9067" t="str">
            <v>NR</v>
          </cell>
          <cell r="T9067" t="str">
            <v>Y</v>
          </cell>
          <cell r="U9067" t="str">
            <v>Bergmann and Schottler (2001)</v>
          </cell>
          <cell r="X9067" t="str">
            <v>Erithacus rubecula (Sibley and Monroe 1990, 1993) was split into E. rubecula and E. superbus following Bergmann and Schottler (2001), but this treatment has not been adopted by the BirdLife Taxonomic Working because it considers the levels of morphological and vocal differentiation to be small.</v>
          </cell>
        </row>
        <row r="9068">
          <cell r="C9068" t="str">
            <v>Japanese Robin</v>
          </cell>
          <cell r="D9068" t="str">
            <v>Erithacus akahige</v>
          </cell>
          <cell r="E9068" t="str">
            <v>(Temminck, 1835)</v>
          </cell>
          <cell r="F9068" t="str">
            <v>R</v>
          </cell>
          <cell r="G9068" t="str">
            <v>LC</v>
          </cell>
          <cell r="Q9068" t="str">
            <v>Y</v>
          </cell>
        </row>
        <row r="9069">
          <cell r="C9069" t="str">
            <v>Ryukyu Robin</v>
          </cell>
          <cell r="D9069" t="str">
            <v>Erithacus komadori</v>
          </cell>
          <cell r="E9069" t="str">
            <v>(Temminck, 1835)</v>
          </cell>
          <cell r="F9069" t="str">
            <v>R</v>
          </cell>
          <cell r="G9069" t="str">
            <v>NT</v>
          </cell>
          <cell r="Q9069" t="str">
            <v>Y</v>
          </cell>
        </row>
        <row r="9070">
          <cell r="C9070" t="str">
            <v>Rufous-tailed Robin</v>
          </cell>
          <cell r="D9070" t="str">
            <v>Luscinia sibilans</v>
          </cell>
          <cell r="E9070" t="str">
            <v>(Swinhoe, 1863)</v>
          </cell>
          <cell r="F9070" t="str">
            <v>R</v>
          </cell>
          <cell r="G9070" t="str">
            <v>LC</v>
          </cell>
          <cell r="Q9070" t="str">
            <v>Y</v>
          </cell>
        </row>
        <row r="9071">
          <cell r="C9071" t="str">
            <v>Thrush Nightingale</v>
          </cell>
          <cell r="D9071" t="str">
            <v>Luscinia luscinia</v>
          </cell>
          <cell r="E9071" t="str">
            <v>(Linnaeus, 1758)</v>
          </cell>
          <cell r="F9071" t="str">
            <v>R</v>
          </cell>
          <cell r="G9071" t="str">
            <v>LC</v>
          </cell>
          <cell r="H9071" t="str">
            <v>Y</v>
          </cell>
          <cell r="M9071" t="str">
            <v>Y</v>
          </cell>
          <cell r="N9071" t="str">
            <v>Y</v>
          </cell>
          <cell r="Q9071" t="str">
            <v>Y</v>
          </cell>
          <cell r="W9071" t="str">
            <v>Thrush-Nightingale (7)</v>
          </cell>
        </row>
        <row r="9072">
          <cell r="C9072" t="str">
            <v>Common Nightingale</v>
          </cell>
          <cell r="D9072" t="str">
            <v>Luscinia megarhynchos</v>
          </cell>
          <cell r="E9072" t="str">
            <v>(Brehm, 1831)</v>
          </cell>
          <cell r="F9072" t="str">
            <v>R</v>
          </cell>
          <cell r="G9072" t="str">
            <v>LC</v>
          </cell>
          <cell r="H9072" t="str">
            <v>Y</v>
          </cell>
          <cell r="M9072" t="str">
            <v>Y</v>
          </cell>
          <cell r="N9072" t="str">
            <v>Y</v>
          </cell>
          <cell r="Q9072" t="str">
            <v>Y</v>
          </cell>
          <cell r="W9072" t="str">
            <v>Nightingale (6); Nightingale (7)</v>
          </cell>
        </row>
        <row r="9073">
          <cell r="C9073" t="str">
            <v>Siberian Rubythroat</v>
          </cell>
          <cell r="D9073" t="str">
            <v>Luscinia calliope</v>
          </cell>
          <cell r="E9073" t="str">
            <v>(Pallas, 1776)</v>
          </cell>
          <cell r="F9073" t="str">
            <v>R</v>
          </cell>
          <cell r="G9073" t="str">
            <v>LC</v>
          </cell>
          <cell r="H9073" t="str">
            <v>Y</v>
          </cell>
          <cell r="I9073" t="str">
            <v>Y</v>
          </cell>
          <cell r="M9073" t="str">
            <v>Y</v>
          </cell>
          <cell r="Q9073" t="str">
            <v>Y</v>
          </cell>
        </row>
        <row r="9074">
          <cell r="C9074" t="str">
            <v>White-tailed Rubythroat</v>
          </cell>
          <cell r="D9074" t="str">
            <v>Luscinia pectoralis</v>
          </cell>
          <cell r="E9074" t="str">
            <v>(Gould, 1837)</v>
          </cell>
          <cell r="F9074" t="str">
            <v>R</v>
          </cell>
          <cell r="G9074" t="str">
            <v>LC</v>
          </cell>
          <cell r="Q9074" t="str">
            <v>Y</v>
          </cell>
        </row>
        <row r="9075">
          <cell r="C9075" t="str">
            <v>Bluethroat</v>
          </cell>
          <cell r="D9075" t="str">
            <v>Luscinia svecica</v>
          </cell>
          <cell r="E9075" t="str">
            <v>(Linnaeus, 1758)</v>
          </cell>
          <cell r="F9075" t="str">
            <v>R</v>
          </cell>
          <cell r="G9075" t="str">
            <v>LC</v>
          </cell>
          <cell r="H9075" t="str">
            <v>Y</v>
          </cell>
          <cell r="I9075" t="str">
            <v>Y</v>
          </cell>
          <cell r="M9075" t="str">
            <v>Y</v>
          </cell>
          <cell r="N9075" t="str">
            <v>Y</v>
          </cell>
          <cell r="Q9075" t="str">
            <v>Y</v>
          </cell>
        </row>
        <row r="9076">
          <cell r="C9076" t="str">
            <v>Rufous-headed Robin</v>
          </cell>
          <cell r="D9076" t="str">
            <v>Luscinia ruficeps</v>
          </cell>
          <cell r="E9076" t="str">
            <v>(Hartert, 1907)</v>
          </cell>
          <cell r="F9076" t="str">
            <v>R</v>
          </cell>
          <cell r="G9076" t="str">
            <v>VU</v>
          </cell>
          <cell r="Q9076" t="str">
            <v>Y</v>
          </cell>
        </row>
        <row r="9077">
          <cell r="C9077" t="str">
            <v>Black-throated Blue Robin</v>
          </cell>
          <cell r="D9077" t="str">
            <v>Luscinia obscura</v>
          </cell>
          <cell r="E9077" t="str">
            <v>(Berezowski &amp; Bianchi, 1891)</v>
          </cell>
          <cell r="F9077" t="str">
            <v>R</v>
          </cell>
          <cell r="G9077" t="str">
            <v>VU</v>
          </cell>
          <cell r="Q9077" t="str">
            <v>Y</v>
          </cell>
          <cell r="W9077" t="str">
            <v>Blackthroat (15)</v>
          </cell>
        </row>
        <row r="9078">
          <cell r="C9078" t="str">
            <v>Firethroat</v>
          </cell>
          <cell r="D9078" t="str">
            <v>Luscinia pectardens</v>
          </cell>
          <cell r="E9078" t="str">
            <v>(David, 1871)</v>
          </cell>
          <cell r="F9078" t="str">
            <v>R</v>
          </cell>
          <cell r="G9078" t="str">
            <v>NT</v>
          </cell>
          <cell r="Q9078" t="str">
            <v>Y</v>
          </cell>
        </row>
        <row r="9079">
          <cell r="C9079" t="str">
            <v>Indian Blue Robin</v>
          </cell>
          <cell r="D9079" t="str">
            <v>Luscinia brunnea</v>
          </cell>
          <cell r="E9079" t="str">
            <v>(Hodgson, 1837)</v>
          </cell>
          <cell r="F9079" t="str">
            <v>R</v>
          </cell>
          <cell r="G9079" t="str">
            <v>LC</v>
          </cell>
          <cell r="Q9079" t="str">
            <v>Y</v>
          </cell>
        </row>
        <row r="9080">
          <cell r="C9080" t="str">
            <v>Siberian Blue Robin</v>
          </cell>
          <cell r="D9080" t="str">
            <v>Luscinia cyane</v>
          </cell>
          <cell r="E9080" t="str">
            <v>(Pallas, 1776)</v>
          </cell>
          <cell r="F9080" t="str">
            <v>R</v>
          </cell>
          <cell r="G9080" t="str">
            <v>LC</v>
          </cell>
          <cell r="H9080" t="str">
            <v>Y</v>
          </cell>
          <cell r="I9080" t="str">
            <v>Y</v>
          </cell>
          <cell r="M9080" t="str">
            <v>Y</v>
          </cell>
          <cell r="Q9080" t="str">
            <v>Y</v>
          </cell>
        </row>
        <row r="9081">
          <cell r="C9081" t="str">
            <v>Orange-flanked Bush-robin</v>
          </cell>
          <cell r="D9081" t="str">
            <v>Tarsiger cyanurus</v>
          </cell>
          <cell r="E9081" t="str">
            <v>(Pallas, 1773)</v>
          </cell>
          <cell r="F9081" t="str">
            <v>R</v>
          </cell>
          <cell r="G9081" t="str">
            <v>LC</v>
          </cell>
          <cell r="H9081" t="str">
            <v>Y</v>
          </cell>
          <cell r="I9081" t="str">
            <v>Y</v>
          </cell>
          <cell r="M9081" t="str">
            <v>Y</v>
          </cell>
          <cell r="Q9081" t="str">
            <v>Y</v>
          </cell>
          <cell r="W9081" t="str">
            <v>Red-flanked Bluetail (1); Red-flanked Bluetail (1); Red-flanked Bluetail (2); Red-flanked Bluetail (6); Red-flanked Bluetail (15)</v>
          </cell>
        </row>
        <row r="9082">
          <cell r="C9082" t="str">
            <v>Himalayan Bluetail</v>
          </cell>
          <cell r="D9082" t="str">
            <v>Tarsiger rufilatus</v>
          </cell>
          <cell r="E9082" t="str">
            <v>(Hodgson, 1845)</v>
          </cell>
          <cell r="F9082" t="str">
            <v>UR</v>
          </cell>
          <cell r="G9082" t="str">
            <v>UR</v>
          </cell>
          <cell r="T9082" t="str">
            <v>Y</v>
          </cell>
        </row>
        <row r="9083">
          <cell r="C9083" t="str">
            <v>Golden Bush-robin</v>
          </cell>
          <cell r="D9083" t="str">
            <v>Tarsiger chrysaeus</v>
          </cell>
          <cell r="E9083" t="str">
            <v>Hodgson, 1845</v>
          </cell>
          <cell r="F9083" t="str">
            <v>R</v>
          </cell>
          <cell r="G9083" t="str">
            <v>LC</v>
          </cell>
          <cell r="Q9083" t="str">
            <v>Y</v>
          </cell>
          <cell r="W9083" t="str">
            <v>Golden Bush Robin (15)</v>
          </cell>
        </row>
        <row r="9084">
          <cell r="C9084" t="str">
            <v>White-browed Bush-robin</v>
          </cell>
          <cell r="D9084" t="str">
            <v>Tarsiger indicus</v>
          </cell>
          <cell r="E9084" t="str">
            <v>(Vieillot, 1817)</v>
          </cell>
          <cell r="F9084" t="str">
            <v>R</v>
          </cell>
          <cell r="G9084" t="str">
            <v>LC</v>
          </cell>
          <cell r="Q9084" t="str">
            <v>Y</v>
          </cell>
          <cell r="W9084" t="str">
            <v>White-browed Bush Robin (15)</v>
          </cell>
        </row>
        <row r="9085">
          <cell r="C9085" t="str">
            <v>Rufous-breasted Bush-robin</v>
          </cell>
          <cell r="D9085" t="str">
            <v>Tarsiger hyperythrus</v>
          </cell>
          <cell r="E9085" t="str">
            <v>(Blyth, 1847)</v>
          </cell>
          <cell r="F9085" t="str">
            <v>R</v>
          </cell>
          <cell r="G9085" t="str">
            <v>LC</v>
          </cell>
          <cell r="Q9085" t="str">
            <v>Y</v>
          </cell>
          <cell r="W9085" t="str">
            <v>Rufous-breasted Bush Robin (15)</v>
          </cell>
        </row>
        <row r="9086">
          <cell r="C9086" t="str">
            <v>Collared Bush-robin</v>
          </cell>
          <cell r="D9086" t="str">
            <v>Tarsiger johnstoniae</v>
          </cell>
          <cell r="E9086" t="str">
            <v>(Ogilvie-Grant, 1906)</v>
          </cell>
          <cell r="F9086" t="str">
            <v>R</v>
          </cell>
          <cell r="G9086" t="str">
            <v>LC</v>
          </cell>
          <cell r="Q9086" t="str">
            <v>Y</v>
          </cell>
          <cell r="W9086" t="str">
            <v>Collared Bush Robin (15)</v>
          </cell>
        </row>
        <row r="9087">
          <cell r="C9087" t="str">
            <v>White-throated Robin</v>
          </cell>
          <cell r="D9087" t="str">
            <v>Irania gutturalis</v>
          </cell>
          <cell r="E9087" t="str">
            <v>(Guérin-Méneville, 1843)</v>
          </cell>
          <cell r="F9087" t="str">
            <v>R</v>
          </cell>
          <cell r="G9087" t="str">
            <v>LC</v>
          </cell>
          <cell r="H9087" t="str">
            <v>Y</v>
          </cell>
          <cell r="M9087" t="str">
            <v>Y</v>
          </cell>
          <cell r="N9087" t="str">
            <v>Y</v>
          </cell>
          <cell r="Q9087" t="str">
            <v>Y</v>
          </cell>
          <cell r="W9087" t="str">
            <v>Irania (7)</v>
          </cell>
        </row>
        <row r="9088">
          <cell r="C9088" t="str">
            <v>White-bellied Robin-chat</v>
          </cell>
          <cell r="D9088" t="str">
            <v>Cossyphicula roberti</v>
          </cell>
          <cell r="E9088" t="str">
            <v>(Alexander, 1903)</v>
          </cell>
          <cell r="F9088" t="str">
            <v>R</v>
          </cell>
          <cell r="G9088" t="str">
            <v>LC</v>
          </cell>
          <cell r="N9088" t="str">
            <v>Y</v>
          </cell>
          <cell r="Q9088" t="str">
            <v>Y</v>
          </cell>
          <cell r="V9088" t="str">
            <v>Cossypha roberti (10)</v>
          </cell>
        </row>
        <row r="9089">
          <cell r="C9089" t="str">
            <v>Mountain Robin-chat</v>
          </cell>
          <cell r="D9089" t="str">
            <v>Cossypha isabellae</v>
          </cell>
          <cell r="E9089" t="str">
            <v>Gray, 1862</v>
          </cell>
          <cell r="F9089" t="str">
            <v>R</v>
          </cell>
          <cell r="G9089" t="str">
            <v>LC</v>
          </cell>
          <cell r="N9089" t="str">
            <v>Y</v>
          </cell>
          <cell r="Q9089" t="str">
            <v>Y</v>
          </cell>
          <cell r="W9089" t="str">
            <v>Mountain Robin (7); Cameroon Mountain Robin (15)</v>
          </cell>
        </row>
        <row r="9090">
          <cell r="C9090" t="str">
            <v>Archer's Robin-chat</v>
          </cell>
          <cell r="D9090" t="str">
            <v>Cossypha archeri</v>
          </cell>
          <cell r="E9090" t="str">
            <v>(Sharpe, 1902)</v>
          </cell>
          <cell r="F9090" t="str">
            <v>R</v>
          </cell>
          <cell r="G9090" t="str">
            <v>LC</v>
          </cell>
          <cell r="N9090" t="str">
            <v>Y</v>
          </cell>
          <cell r="Q9090" t="str">
            <v>Y</v>
          </cell>
          <cell r="W9090" t="str">
            <v>Archer's Ground Robin (7); Archer's Ground Robin (15)</v>
          </cell>
        </row>
        <row r="9091">
          <cell r="C9091" t="str">
            <v>Olive-flanked Robin-chat</v>
          </cell>
          <cell r="D9091" t="str">
            <v>Cossypha anomala</v>
          </cell>
          <cell r="E9091" t="str">
            <v>(Shelley, 1893)</v>
          </cell>
          <cell r="F9091" t="str">
            <v>R</v>
          </cell>
          <cell r="G9091" t="str">
            <v>LC</v>
          </cell>
          <cell r="N9091" t="str">
            <v>Y</v>
          </cell>
          <cell r="Q9091" t="str">
            <v>Y</v>
          </cell>
          <cell r="W9091" t="str">
            <v>Olive-flanked Robin (7); Olive-flanked Ground Robin (15)</v>
          </cell>
        </row>
        <row r="9092">
          <cell r="C9092" t="str">
            <v>Cape Robin-chat</v>
          </cell>
          <cell r="D9092" t="str">
            <v>Cossypha caffra</v>
          </cell>
          <cell r="E9092" t="str">
            <v>(Linnaeus, 1771)</v>
          </cell>
          <cell r="F9092" t="str">
            <v>R</v>
          </cell>
          <cell r="G9092" t="str">
            <v>LC</v>
          </cell>
          <cell r="N9092" t="str">
            <v>Y</v>
          </cell>
          <cell r="Q9092" t="str">
            <v>Y</v>
          </cell>
          <cell r="W9092" t="str">
            <v>Cape Robin (7)</v>
          </cell>
        </row>
        <row r="9093">
          <cell r="C9093" t="str">
            <v>White-throated Robin-chat</v>
          </cell>
          <cell r="D9093" t="str">
            <v>Cossypha humeralis</v>
          </cell>
          <cell r="E9093" t="str">
            <v>(Smith, 1836)</v>
          </cell>
          <cell r="F9093" t="str">
            <v>R</v>
          </cell>
          <cell r="G9093" t="str">
            <v>LC</v>
          </cell>
          <cell r="N9093" t="str">
            <v>Y</v>
          </cell>
          <cell r="Q9093" t="str">
            <v>Y</v>
          </cell>
          <cell r="W9093" t="str">
            <v>White-throated Robin (7)</v>
          </cell>
        </row>
        <row r="9094">
          <cell r="C9094" t="str">
            <v>Blue-shouldered Robin-chat</v>
          </cell>
          <cell r="D9094" t="str">
            <v>Cossypha cyanocampter</v>
          </cell>
          <cell r="E9094" t="str">
            <v>(Bonaparte, 1850)</v>
          </cell>
          <cell r="F9094" t="str">
            <v>R</v>
          </cell>
          <cell r="G9094" t="str">
            <v>LC</v>
          </cell>
          <cell r="N9094" t="str">
            <v>Y</v>
          </cell>
          <cell r="Q9094" t="str">
            <v>Y</v>
          </cell>
          <cell r="W9094" t="str">
            <v>Blue-shouldered Robin (7)</v>
          </cell>
        </row>
        <row r="9095">
          <cell r="C9095" t="str">
            <v>Grey-winged Robin-chat</v>
          </cell>
          <cell r="D9095" t="str">
            <v>Cossypha polioptera</v>
          </cell>
          <cell r="E9095" t="str">
            <v>Reichenow, 1892</v>
          </cell>
          <cell r="F9095" t="str">
            <v>R</v>
          </cell>
          <cell r="G9095" t="str">
            <v>LC</v>
          </cell>
          <cell r="N9095" t="str">
            <v>Y</v>
          </cell>
          <cell r="Q9095" t="str">
            <v>Y</v>
          </cell>
          <cell r="W9095" t="str">
            <v>Grey-winged Robin (7)</v>
          </cell>
        </row>
        <row r="9096">
          <cell r="C9096" t="str">
            <v>Rueppell's Robin-chat</v>
          </cell>
          <cell r="D9096" t="str">
            <v>Cossypha semirufa</v>
          </cell>
          <cell r="E9096" t="str">
            <v>(Rüppell, 1840)</v>
          </cell>
          <cell r="F9096" t="str">
            <v>R</v>
          </cell>
          <cell r="G9096" t="str">
            <v>LC</v>
          </cell>
          <cell r="N9096" t="str">
            <v>Y</v>
          </cell>
          <cell r="Q9096" t="str">
            <v>Y</v>
          </cell>
          <cell r="W9096" t="str">
            <v>Rüppell's Robin-Chat (7); Rüppell's Robin-chat (14); Rüppell's Robin-Chat (15)</v>
          </cell>
        </row>
        <row r="9097">
          <cell r="C9097" t="str">
            <v>White-browed Robin-chat</v>
          </cell>
          <cell r="D9097" t="str">
            <v>Cossypha heuglini</v>
          </cell>
          <cell r="E9097" t="str">
            <v>Hartlaub, 1866</v>
          </cell>
          <cell r="F9097" t="str">
            <v>R</v>
          </cell>
          <cell r="G9097" t="str">
            <v>LC</v>
          </cell>
          <cell r="N9097" t="str">
            <v>Y</v>
          </cell>
          <cell r="Q9097" t="str">
            <v>Y</v>
          </cell>
          <cell r="W9097" t="str">
            <v>Heuglin's Robin (7)</v>
          </cell>
        </row>
        <row r="9098">
          <cell r="C9098" t="str">
            <v>Red-capped Robin-chat</v>
          </cell>
          <cell r="D9098" t="str">
            <v>Cossypha natalensis</v>
          </cell>
          <cell r="E9098" t="str">
            <v>Smith, 1840</v>
          </cell>
          <cell r="F9098" t="str">
            <v>R</v>
          </cell>
          <cell r="G9098" t="str">
            <v>LC</v>
          </cell>
          <cell r="N9098" t="str">
            <v>Y</v>
          </cell>
          <cell r="Q9098" t="str">
            <v>Y</v>
          </cell>
          <cell r="W9098" t="str">
            <v>Red-capped Robin (7)</v>
          </cell>
        </row>
        <row r="9099">
          <cell r="C9099" t="str">
            <v>Chorister Robin-chat</v>
          </cell>
          <cell r="D9099" t="str">
            <v>Cossypha dichroa</v>
          </cell>
          <cell r="E9099" t="str">
            <v>(Gmelin, 1789)</v>
          </cell>
          <cell r="F9099" t="str">
            <v>R</v>
          </cell>
          <cell r="G9099" t="str">
            <v>LC</v>
          </cell>
          <cell r="N9099" t="str">
            <v>Y</v>
          </cell>
          <cell r="Q9099" t="str">
            <v>Y</v>
          </cell>
          <cell r="W9099" t="str">
            <v>Chorister Robin (7)</v>
          </cell>
        </row>
        <row r="9100">
          <cell r="C9100" t="str">
            <v>White-headed Robin-chat</v>
          </cell>
          <cell r="D9100" t="str">
            <v>Cossypha heinrichi</v>
          </cell>
          <cell r="E9100" t="str">
            <v>Rand, 1955</v>
          </cell>
          <cell r="F9100" t="str">
            <v>R</v>
          </cell>
          <cell r="G9100" t="str">
            <v>VU</v>
          </cell>
          <cell r="N9100" t="str">
            <v>Y</v>
          </cell>
          <cell r="Q9100" t="str">
            <v>Y</v>
          </cell>
          <cell r="W9100" t="str">
            <v>Angola White-headed Robin (7)</v>
          </cell>
        </row>
        <row r="9101">
          <cell r="C9101" t="str">
            <v>Snowy-crowned Robin-chat</v>
          </cell>
          <cell r="D9101" t="str">
            <v>Cossypha niveicapilla</v>
          </cell>
          <cell r="E9101" t="str">
            <v>(Lafresnaye, 1838)</v>
          </cell>
          <cell r="F9101" t="str">
            <v>R</v>
          </cell>
          <cell r="G9101" t="str">
            <v>LC</v>
          </cell>
          <cell r="N9101" t="str">
            <v>Y</v>
          </cell>
          <cell r="Q9101" t="str">
            <v>Y</v>
          </cell>
          <cell r="W9101" t="str">
            <v>Snowy-headed Robin-Chat (7)</v>
          </cell>
        </row>
        <row r="9102">
          <cell r="C9102" t="str">
            <v>White-crowned Robin-chat</v>
          </cell>
          <cell r="D9102" t="str">
            <v>Cossypha albicapilla</v>
          </cell>
          <cell r="E9102" t="str">
            <v>(Vieillot, 1818)</v>
          </cell>
          <cell r="F9102" t="str">
            <v>R</v>
          </cell>
          <cell r="G9102" t="str">
            <v>LC</v>
          </cell>
          <cell r="N9102" t="str">
            <v>Y</v>
          </cell>
          <cell r="Q9102" t="str">
            <v>Y</v>
          </cell>
        </row>
        <row r="9103">
          <cell r="C9103" t="str">
            <v>Angola Cave-chat</v>
          </cell>
          <cell r="D9103" t="str">
            <v>Xenocopsychus ansorgei</v>
          </cell>
          <cell r="E9103" t="str">
            <v>Hartert, 1907</v>
          </cell>
          <cell r="F9103" t="str">
            <v>R</v>
          </cell>
          <cell r="G9103" t="str">
            <v>NT</v>
          </cell>
          <cell r="N9103" t="str">
            <v>Y</v>
          </cell>
          <cell r="Q9103" t="str">
            <v>Y</v>
          </cell>
          <cell r="W9103" t="str">
            <v>Angola Cave Chat (7); Angola Cave Chat (15)</v>
          </cell>
        </row>
        <row r="9104">
          <cell r="C9104" t="str">
            <v>Collared Palm-thrush</v>
          </cell>
          <cell r="D9104" t="str">
            <v>Cichladusa arquata</v>
          </cell>
          <cell r="E9104" t="str">
            <v>Peters, 1863</v>
          </cell>
          <cell r="F9104" t="str">
            <v>R</v>
          </cell>
          <cell r="G9104" t="str">
            <v>LC</v>
          </cell>
          <cell r="N9104" t="str">
            <v>Y</v>
          </cell>
          <cell r="Q9104" t="str">
            <v>Y</v>
          </cell>
          <cell r="W9104" t="str">
            <v>Collared Palm Thrush (7); Collared Palm Thrush (15)</v>
          </cell>
        </row>
        <row r="9105">
          <cell r="C9105" t="str">
            <v>Rufous-tailed Palm-thrush</v>
          </cell>
          <cell r="D9105" t="str">
            <v>Cichladusa ruficauda</v>
          </cell>
          <cell r="E9105" t="str">
            <v>(Hartlaub, 1857)</v>
          </cell>
          <cell r="F9105" t="str">
            <v>R</v>
          </cell>
          <cell r="G9105" t="str">
            <v>LC</v>
          </cell>
          <cell r="N9105" t="str">
            <v>Y</v>
          </cell>
          <cell r="Q9105" t="str">
            <v>Y</v>
          </cell>
          <cell r="W9105" t="str">
            <v>Rufous-tailed Palm Thrush (7); Rufous-tailed Palm Thrush (15)</v>
          </cell>
        </row>
        <row r="9106">
          <cell r="C9106" t="str">
            <v>Spotted Morning-thrush</v>
          </cell>
          <cell r="D9106" t="str">
            <v>Cichladusa guttata</v>
          </cell>
          <cell r="E9106" t="str">
            <v>(Heuglin, 1862)</v>
          </cell>
          <cell r="F9106" t="str">
            <v>R</v>
          </cell>
          <cell r="G9106" t="str">
            <v>LC</v>
          </cell>
          <cell r="N9106" t="str">
            <v>Y</v>
          </cell>
          <cell r="Q9106" t="str">
            <v>Y</v>
          </cell>
          <cell r="W9106" t="str">
            <v>Spotted Palm Thrush (7); Spotted Palm Thrush (15)</v>
          </cell>
        </row>
        <row r="9107">
          <cell r="C9107" t="str">
            <v>Forest Scrub-robin</v>
          </cell>
          <cell r="D9107" t="str">
            <v>Erythropygia leucosticta</v>
          </cell>
          <cell r="E9107" t="str">
            <v>(Sharpe, 1883)</v>
          </cell>
          <cell r="F9107" t="str">
            <v>R</v>
          </cell>
          <cell r="G9107" t="str">
            <v>LC</v>
          </cell>
          <cell r="N9107" t="str">
            <v>Y</v>
          </cell>
          <cell r="Q9107" t="str">
            <v>Y</v>
          </cell>
          <cell r="V9107" t="str">
            <v>Cercotrichas leucosticta (10)</v>
          </cell>
          <cell r="W9107" t="str">
            <v>Forest Scrub Robin (7)</v>
          </cell>
        </row>
        <row r="9108">
          <cell r="C9108" t="str">
            <v>Bearded Scrub-robin</v>
          </cell>
          <cell r="D9108" t="str">
            <v>Erythropygia quadrivirgata</v>
          </cell>
          <cell r="E9108" t="str">
            <v>(Reichenow, 1879)</v>
          </cell>
          <cell r="F9108" t="str">
            <v>R</v>
          </cell>
          <cell r="G9108" t="str">
            <v>LC</v>
          </cell>
          <cell r="N9108" t="str">
            <v>Y</v>
          </cell>
          <cell r="Q9108" t="str">
            <v>Y</v>
          </cell>
          <cell r="V9108" t="str">
            <v>Cercotrichas quadrivirgata (10)</v>
          </cell>
          <cell r="W9108" t="str">
            <v>Eastern Bearded Scrub Robin (7)</v>
          </cell>
        </row>
        <row r="9109">
          <cell r="C9109" t="str">
            <v>Miombo Scrub-robin</v>
          </cell>
          <cell r="D9109" t="str">
            <v>Erythropygia barbata</v>
          </cell>
          <cell r="E9109" t="str">
            <v>(Hartlaub &amp; Finsch, 1870)</v>
          </cell>
          <cell r="F9109" t="str">
            <v>R</v>
          </cell>
          <cell r="G9109" t="str">
            <v>LC</v>
          </cell>
          <cell r="N9109" t="str">
            <v>Y</v>
          </cell>
          <cell r="Q9109" t="str">
            <v>Y</v>
          </cell>
          <cell r="V9109" t="str">
            <v>Cercotrichas barbata (10)</v>
          </cell>
          <cell r="W9109" t="str">
            <v>Central Bearded Scrub Robin (7)</v>
          </cell>
        </row>
        <row r="9110">
          <cell r="C9110" t="str">
            <v>Brown Scrub-robin</v>
          </cell>
          <cell r="D9110" t="str">
            <v>Erythropygia signata</v>
          </cell>
          <cell r="E9110" t="str">
            <v>(Sundevall, 1850)</v>
          </cell>
          <cell r="F9110" t="str">
            <v>R</v>
          </cell>
          <cell r="G9110" t="str">
            <v>LC</v>
          </cell>
          <cell r="N9110" t="str">
            <v>Y</v>
          </cell>
          <cell r="Q9110" t="str">
            <v>Y</v>
          </cell>
          <cell r="V9110" t="str">
            <v>Cercotrichas signata (10)</v>
          </cell>
          <cell r="W9110" t="str">
            <v>Brown Scrub Robin (7)</v>
          </cell>
        </row>
        <row r="9111">
          <cell r="C9111" t="str">
            <v>Brown-backed Scrub-robin</v>
          </cell>
          <cell r="D9111" t="str">
            <v>Erythropygia hartlaubi</v>
          </cell>
          <cell r="E9111" t="str">
            <v>Reichenow, 1891</v>
          </cell>
          <cell r="F9111" t="str">
            <v>R</v>
          </cell>
          <cell r="G9111" t="str">
            <v>LC</v>
          </cell>
          <cell r="N9111" t="str">
            <v>Y</v>
          </cell>
          <cell r="Q9111" t="str">
            <v>Y</v>
          </cell>
          <cell r="V9111" t="str">
            <v>Cercotrichas hartlaubi (10)</v>
          </cell>
          <cell r="W9111" t="str">
            <v>Brown-backed Scrub Robin (7)</v>
          </cell>
        </row>
        <row r="9112">
          <cell r="C9112" t="str">
            <v>Red-backed Scrub-robin</v>
          </cell>
          <cell r="D9112" t="str">
            <v>Erythropygia leucophrys</v>
          </cell>
          <cell r="E9112" t="str">
            <v>(Vieillot, 1817)</v>
          </cell>
          <cell r="F9112" t="str">
            <v>R</v>
          </cell>
          <cell r="G9112" t="str">
            <v>LC</v>
          </cell>
          <cell r="N9112" t="str">
            <v>Y</v>
          </cell>
          <cell r="Q9112" t="str">
            <v>Y</v>
          </cell>
          <cell r="V9112" t="str">
            <v>Cercotrichas leucophrys (10)</v>
          </cell>
          <cell r="W9112" t="str">
            <v>White-browed Scrub Robin (7)</v>
          </cell>
        </row>
        <row r="9113">
          <cell r="C9113" t="str">
            <v>Rufous-tailed Scrub-robin</v>
          </cell>
          <cell r="D9113" t="str">
            <v>Erythropygia galactotes</v>
          </cell>
          <cell r="E9113" t="str">
            <v>(Temminck, 1820)</v>
          </cell>
          <cell r="F9113" t="str">
            <v>R</v>
          </cell>
          <cell r="G9113" t="str">
            <v>LC</v>
          </cell>
          <cell r="H9113" t="str">
            <v>Y</v>
          </cell>
          <cell r="M9113" t="str">
            <v>Y</v>
          </cell>
          <cell r="N9113" t="str">
            <v>Y</v>
          </cell>
          <cell r="Q9113" t="str">
            <v>Y</v>
          </cell>
          <cell r="V9113" t="str">
            <v>Cercotrichas galactotes (1); Cercotrichas galactotes (6); Cercotrichas galactotes (10)</v>
          </cell>
          <cell r="W9113" t="str">
            <v>Rufous-tailed Scrub Robin (1); Rufous Bush Robin (6); Rufous Bush Chat (7)</v>
          </cell>
        </row>
        <row r="9114">
          <cell r="C9114" t="str">
            <v>Kalahari Scrub-robin</v>
          </cell>
          <cell r="D9114" t="str">
            <v>Erythropygia paena</v>
          </cell>
          <cell r="E9114" t="str">
            <v>Smith, 1836</v>
          </cell>
          <cell r="F9114" t="str">
            <v>R</v>
          </cell>
          <cell r="G9114" t="str">
            <v>LC</v>
          </cell>
          <cell r="N9114" t="str">
            <v>Y</v>
          </cell>
          <cell r="Q9114" t="str">
            <v>Y</v>
          </cell>
          <cell r="V9114" t="str">
            <v>Cercotrichas paena (10)</v>
          </cell>
          <cell r="W9114" t="str">
            <v>Kalahari Scrub Robin (7)</v>
          </cell>
        </row>
        <row r="9115">
          <cell r="C9115" t="str">
            <v>Karoo Scrub-robin</v>
          </cell>
          <cell r="D9115" t="str">
            <v>Erythropygia coryphaeus</v>
          </cell>
          <cell r="E9115" t="str">
            <v>(Lesson, 1831)</v>
          </cell>
          <cell r="F9115" t="str">
            <v>R</v>
          </cell>
          <cell r="G9115" t="str">
            <v>LC</v>
          </cell>
          <cell r="N9115" t="str">
            <v>Y</v>
          </cell>
          <cell r="Q9115" t="str">
            <v>Y</v>
          </cell>
          <cell r="V9115" t="str">
            <v>Cercotrichas coryphaeus (10)</v>
          </cell>
          <cell r="W9115" t="str">
            <v>Karoo Scrub Robin (7)</v>
          </cell>
        </row>
        <row r="9116">
          <cell r="C9116" t="str">
            <v>Black Scrub-robin</v>
          </cell>
          <cell r="D9116" t="str">
            <v>Cercotrichas podobe</v>
          </cell>
          <cell r="E9116" t="str">
            <v>(Müller, 1776)</v>
          </cell>
          <cell r="F9116" t="str">
            <v>R</v>
          </cell>
          <cell r="G9116" t="str">
            <v>LC</v>
          </cell>
          <cell r="H9116" t="str">
            <v>Y</v>
          </cell>
          <cell r="M9116" t="str">
            <v>Y</v>
          </cell>
          <cell r="N9116" t="str">
            <v>Y</v>
          </cell>
          <cell r="Q9116" t="str">
            <v>Y</v>
          </cell>
          <cell r="W9116" t="str">
            <v>Black Scrub Robin (1); Black Bush Robin (6); Black Scrub Robin (7); Black Scrub Robin (15)</v>
          </cell>
        </row>
        <row r="9117">
          <cell r="C9117" t="str">
            <v>Herero Chat</v>
          </cell>
          <cell r="D9117" t="str">
            <v>Namibornis herero</v>
          </cell>
          <cell r="E9117" t="str">
            <v>(Meyer De Schauensee, 1931)</v>
          </cell>
          <cell r="F9117" t="str">
            <v>R</v>
          </cell>
          <cell r="G9117" t="str">
            <v>LC</v>
          </cell>
          <cell r="N9117" t="str">
            <v>Y</v>
          </cell>
          <cell r="Q9117" t="str">
            <v>Y</v>
          </cell>
        </row>
        <row r="9118">
          <cell r="C9118" t="str">
            <v>Seychelles Magpie-robin</v>
          </cell>
          <cell r="D9118" t="str">
            <v>Copsychus sechellarum</v>
          </cell>
          <cell r="E9118" t="str">
            <v>Newton, 1865</v>
          </cell>
          <cell r="F9118" t="str">
            <v>R</v>
          </cell>
          <cell r="G9118" t="str">
            <v>EN</v>
          </cell>
          <cell r="N9118" t="str">
            <v>Y</v>
          </cell>
          <cell r="Q9118" t="str">
            <v>Y</v>
          </cell>
        </row>
        <row r="9119">
          <cell r="C9119" t="str">
            <v>Madagascar Magpie-robin</v>
          </cell>
          <cell r="D9119" t="str">
            <v>Copsychus albospecularis</v>
          </cell>
          <cell r="E9119" t="str">
            <v>(Eydoux &amp; Gervais, 1836)</v>
          </cell>
          <cell r="F9119" t="str">
            <v>R</v>
          </cell>
          <cell r="G9119" t="str">
            <v>LC</v>
          </cell>
          <cell r="N9119" t="str">
            <v>Y</v>
          </cell>
          <cell r="Q9119" t="str">
            <v>Y</v>
          </cell>
        </row>
        <row r="9120">
          <cell r="C9120" t="str">
            <v>Oriental Magpie-robin</v>
          </cell>
          <cell r="D9120" t="str">
            <v>Copsychus saularis</v>
          </cell>
          <cell r="E9120" t="str">
            <v>(Linnaeus, 1758)</v>
          </cell>
          <cell r="F9120" t="str">
            <v>R</v>
          </cell>
          <cell r="G9120" t="str">
            <v>LC</v>
          </cell>
          <cell r="Q9120" t="str">
            <v>Y</v>
          </cell>
        </row>
        <row r="9121">
          <cell r="D9121" t="str">
            <v>Copsychus stricklandii</v>
          </cell>
          <cell r="E9121" t="str">
            <v>Motley &amp; Dillwyn, 1855</v>
          </cell>
          <cell r="F9121" t="str">
            <v>NR</v>
          </cell>
          <cell r="G9121" t="str">
            <v>NR</v>
          </cell>
          <cell r="Q9121" t="str">
            <v>Y</v>
          </cell>
          <cell r="X9121" t="str">
            <v>Copsychus malabaricus and C. stricklandii (Sibley and Monroe 1990, 1993) have been lumped into C. malabaricus following Collar (2004).</v>
          </cell>
        </row>
        <row r="9122">
          <cell r="D9122" t="str">
            <v>Copsychus malabaricus</v>
          </cell>
          <cell r="E9122" t="str">
            <v>(Scopoli, 1788)</v>
          </cell>
          <cell r="F9122" t="str">
            <v>NR</v>
          </cell>
          <cell r="G9122" t="str">
            <v>NR</v>
          </cell>
          <cell r="Q9122" t="str">
            <v>Y</v>
          </cell>
          <cell r="X9122" t="str">
            <v>Copsychus malabaricus and C. stricklandii (Sibley and Monroe 1990, 1993) have been lumped into C. malabaricus following Collar (2004).</v>
          </cell>
        </row>
        <row r="9123">
          <cell r="C9123" t="str">
            <v>White-rumped Shama</v>
          </cell>
          <cell r="D9123" t="str">
            <v>Copsychus malabaricus</v>
          </cell>
          <cell r="E9123" t="str">
            <v>(Scopoli, 1788)</v>
          </cell>
          <cell r="F9123" t="str">
            <v>R</v>
          </cell>
          <cell r="G9123" t="str">
            <v>LC</v>
          </cell>
          <cell r="I9123" t="str">
            <v>Y</v>
          </cell>
          <cell r="T9123" t="str">
            <v>Y</v>
          </cell>
          <cell r="U9123" t="str">
            <v>Collar (2004)</v>
          </cell>
          <cell r="X9123" t="str">
            <v>Copsychus malabaricus and C. stricklandii (Sibley and Monroe 1990, 1993) have been lumped into C. malabaricus following Collar (2004).</v>
          </cell>
        </row>
        <row r="9124">
          <cell r="C9124" t="str">
            <v>White-browed Shama</v>
          </cell>
          <cell r="D9124" t="str">
            <v>Copsychus luzoniensis</v>
          </cell>
          <cell r="E9124" t="str">
            <v>(Kittlitz, 1832)</v>
          </cell>
          <cell r="F9124" t="str">
            <v>R</v>
          </cell>
          <cell r="G9124" t="str">
            <v>LC</v>
          </cell>
          <cell r="Q9124" t="str">
            <v>Y</v>
          </cell>
        </row>
        <row r="9125">
          <cell r="C9125" t="str">
            <v>White-vented Shama</v>
          </cell>
          <cell r="D9125" t="str">
            <v>Copsychus niger</v>
          </cell>
          <cell r="E9125" t="str">
            <v>(Sharpe, 1877)</v>
          </cell>
          <cell r="F9125" t="str">
            <v>R</v>
          </cell>
          <cell r="G9125" t="str">
            <v>LC</v>
          </cell>
          <cell r="Q9125" t="str">
            <v>Y</v>
          </cell>
        </row>
        <row r="9126">
          <cell r="C9126" t="str">
            <v>Black Shama</v>
          </cell>
          <cell r="D9126" t="str">
            <v>Copsychus cebuensis</v>
          </cell>
          <cell r="E9126" t="str">
            <v>(Steere, 1890)</v>
          </cell>
          <cell r="F9126" t="str">
            <v>R</v>
          </cell>
          <cell r="G9126" t="str">
            <v>EN</v>
          </cell>
          <cell r="Q9126" t="str">
            <v>Y</v>
          </cell>
        </row>
        <row r="9127">
          <cell r="C9127" t="str">
            <v>Rufous-tailed Shama</v>
          </cell>
          <cell r="D9127" t="str">
            <v>Trichixos pyrropygus</v>
          </cell>
          <cell r="E9127" t="str">
            <v>Lesson, 1839</v>
          </cell>
          <cell r="F9127" t="str">
            <v>R</v>
          </cell>
          <cell r="G9127" t="str">
            <v>NT</v>
          </cell>
          <cell r="Q9127" t="str">
            <v>Y</v>
          </cell>
          <cell r="V9127" t="str">
            <v>Trichixos pyrropyga (10)</v>
          </cell>
          <cell r="X9127" t="str">
            <v>Gender agreement of species name follows David and Gosselin (2002a).</v>
          </cell>
        </row>
        <row r="9128">
          <cell r="C9128" t="str">
            <v>Indian Robin</v>
          </cell>
          <cell r="D9128" t="str">
            <v>Saxicoloides fulicatus</v>
          </cell>
          <cell r="E9128" t="str">
            <v>(Linnaeus, 1766)</v>
          </cell>
          <cell r="F9128" t="str">
            <v>R</v>
          </cell>
          <cell r="G9128" t="str">
            <v>LC</v>
          </cell>
          <cell r="Q9128" t="str">
            <v>Y</v>
          </cell>
          <cell r="V9128" t="str">
            <v>Saxicoloides fulicata (10)</v>
          </cell>
          <cell r="X9128" t="str">
            <v>Gender agreement of species name follows David and Gosselin (2002b).</v>
          </cell>
        </row>
        <row r="9129">
          <cell r="C9129" t="str">
            <v>Ala Shan Redstart</v>
          </cell>
          <cell r="D9129" t="str">
            <v>Phoenicurus alaschanicus</v>
          </cell>
          <cell r="E9129" t="str">
            <v>(Przewalski, 1876)</v>
          </cell>
          <cell r="F9129" t="str">
            <v>R</v>
          </cell>
          <cell r="G9129" t="str">
            <v>NT</v>
          </cell>
          <cell r="Q9129" t="str">
            <v>Y</v>
          </cell>
          <cell r="W9129" t="str">
            <v>Przevalski's Redstart (15)</v>
          </cell>
        </row>
        <row r="9130">
          <cell r="C9130" t="str">
            <v>Rufous-backed Redstart</v>
          </cell>
          <cell r="D9130" t="str">
            <v>Phoenicurus erythronotus</v>
          </cell>
          <cell r="E9130" t="str">
            <v>(Eversmann, 1841)</v>
          </cell>
          <cell r="F9130" t="str">
            <v>R</v>
          </cell>
          <cell r="G9130" t="str">
            <v>LC</v>
          </cell>
          <cell r="H9130" t="str">
            <v>Y</v>
          </cell>
          <cell r="M9130" t="str">
            <v>Y</v>
          </cell>
          <cell r="Q9130" t="str">
            <v>Y</v>
          </cell>
          <cell r="V9130" t="str">
            <v>Phoenicurus erythronota (10)</v>
          </cell>
          <cell r="W9130" t="str">
            <v>Eversmann's Redstart (1); Eversmann's Redstart (6); Eversmann's Redstart (15)</v>
          </cell>
          <cell r="X9130" t="str">
            <v>Gender agreement of species name follows David and Gosselin (2002a).</v>
          </cell>
        </row>
        <row r="9131">
          <cell r="C9131" t="str">
            <v>Blue-capped Redstart</v>
          </cell>
          <cell r="D9131" t="str">
            <v>Phoenicurus caeruleocephala</v>
          </cell>
          <cell r="E9131" t="str">
            <v>Vigors, 1831</v>
          </cell>
          <cell r="F9131" t="str">
            <v>R</v>
          </cell>
          <cell r="G9131" t="str">
            <v>LC</v>
          </cell>
          <cell r="Q9131" t="str">
            <v>Y</v>
          </cell>
          <cell r="V9131" t="str">
            <v>Phoenicurus caeruleocephalus (10)</v>
          </cell>
          <cell r="X9131" t="str">
            <v>Gender agreement of species name follows David and Gosselin (2002a).</v>
          </cell>
        </row>
        <row r="9132">
          <cell r="C9132" t="str">
            <v>Black Redstart</v>
          </cell>
          <cell r="D9132" t="str">
            <v>Phoenicurus ochruros</v>
          </cell>
          <cell r="E9132" t="str">
            <v>(Gmelin, 1774)</v>
          </cell>
          <cell r="F9132" t="str">
            <v>R</v>
          </cell>
          <cell r="G9132" t="str">
            <v>LC</v>
          </cell>
          <cell r="H9132" t="str">
            <v>Y</v>
          </cell>
          <cell r="M9132" t="str">
            <v>Y</v>
          </cell>
          <cell r="N9132" t="str">
            <v>Y</v>
          </cell>
          <cell r="Q9132" t="str">
            <v>Y</v>
          </cell>
        </row>
        <row r="9133">
          <cell r="C9133" t="str">
            <v>Common Redstart</v>
          </cell>
          <cell r="D9133" t="str">
            <v>Phoenicurus phoenicurus</v>
          </cell>
          <cell r="E9133" t="str">
            <v>(Linnaeus, 1758)</v>
          </cell>
          <cell r="F9133" t="str">
            <v>R</v>
          </cell>
          <cell r="G9133" t="str">
            <v>LC</v>
          </cell>
          <cell r="H9133" t="str">
            <v>Y</v>
          </cell>
          <cell r="M9133" t="str">
            <v>Y</v>
          </cell>
          <cell r="N9133" t="str">
            <v>Y</v>
          </cell>
          <cell r="Q9133" t="str">
            <v>Y</v>
          </cell>
          <cell r="W9133" t="str">
            <v>Redstart (6); Redstart (7)</v>
          </cell>
        </row>
        <row r="9134">
          <cell r="C9134" t="str">
            <v>Hodgson's Redstart</v>
          </cell>
          <cell r="D9134" t="str">
            <v>Phoenicurus hodgsoni</v>
          </cell>
          <cell r="E9134" t="str">
            <v>(Moore, 1854)</v>
          </cell>
          <cell r="F9134" t="str">
            <v>R</v>
          </cell>
          <cell r="G9134" t="str">
            <v>LC</v>
          </cell>
          <cell r="Q9134" t="str">
            <v>Y</v>
          </cell>
        </row>
        <row r="9135">
          <cell r="C9135" t="str">
            <v>White-throated Redstart</v>
          </cell>
          <cell r="D9135" t="str">
            <v>Phoenicurus schisticeps</v>
          </cell>
          <cell r="E9135" t="str">
            <v>(Gray, 1846)</v>
          </cell>
          <cell r="F9135" t="str">
            <v>R</v>
          </cell>
          <cell r="G9135" t="str">
            <v>LC</v>
          </cell>
          <cell r="Q9135" t="str">
            <v>Y</v>
          </cell>
        </row>
        <row r="9136">
          <cell r="C9136" t="str">
            <v>Daurian Redstart</v>
          </cell>
          <cell r="D9136" t="str">
            <v>Phoenicurus auroreus</v>
          </cell>
          <cell r="E9136" t="str">
            <v>(Pallas, 1776)</v>
          </cell>
          <cell r="F9136" t="str">
            <v>R</v>
          </cell>
          <cell r="G9136" t="str">
            <v>LC</v>
          </cell>
          <cell r="Q9136" t="str">
            <v>Y</v>
          </cell>
        </row>
        <row r="9137">
          <cell r="C9137" t="str">
            <v>Moussier's Redstart</v>
          </cell>
          <cell r="D9137" t="str">
            <v>Phoenicurus moussieri</v>
          </cell>
          <cell r="E9137" t="str">
            <v>(Olphe-Galliard, 1852)</v>
          </cell>
          <cell r="F9137" t="str">
            <v>R</v>
          </cell>
          <cell r="G9137" t="str">
            <v>LC</v>
          </cell>
          <cell r="H9137" t="str">
            <v>Y</v>
          </cell>
          <cell r="M9137" t="str">
            <v>Y</v>
          </cell>
          <cell r="Q9137" t="str">
            <v>Y</v>
          </cell>
        </row>
        <row r="9138">
          <cell r="C9138" t="str">
            <v>White-winged Redstart</v>
          </cell>
          <cell r="D9138" t="str">
            <v>Phoenicurus erythrogastrus</v>
          </cell>
          <cell r="E9138" t="str">
            <v>(Güldenstädt, 1775)</v>
          </cell>
          <cell r="F9138" t="str">
            <v>R</v>
          </cell>
          <cell r="G9138" t="str">
            <v>LC</v>
          </cell>
          <cell r="H9138" t="str">
            <v>Y</v>
          </cell>
          <cell r="M9138" t="str">
            <v>Y</v>
          </cell>
          <cell r="Q9138" t="str">
            <v>Y</v>
          </cell>
          <cell r="V9138" t="str">
            <v>Phoenicurus erythrogaster (6); Phoenicurus erythrogaster (10)</v>
          </cell>
          <cell r="W9138" t="str">
            <v>Güldenstädt's Redstart (1); Güldenstädt's Redstart (6); Güldenstädt's Redstart (15)</v>
          </cell>
          <cell r="X9138" t="str">
            <v>Gender agreement of species name follows David and Gosselin (2002a).</v>
          </cell>
        </row>
        <row r="9139">
          <cell r="C9139" t="str">
            <v>Blue-fronted Redstart</v>
          </cell>
          <cell r="D9139" t="str">
            <v>Phoenicurus frontalis</v>
          </cell>
          <cell r="E9139" t="str">
            <v>Vigors, 1832</v>
          </cell>
          <cell r="F9139" t="str">
            <v>R</v>
          </cell>
          <cell r="G9139" t="str">
            <v>LC</v>
          </cell>
          <cell r="Q9139" t="str">
            <v>Y</v>
          </cell>
        </row>
        <row r="9140">
          <cell r="C9140" t="str">
            <v>White-bellied Redstart</v>
          </cell>
          <cell r="D9140" t="str">
            <v>Hodgsonius phaenicuroides</v>
          </cell>
          <cell r="E9140" t="str">
            <v>(Gray, 1846)</v>
          </cell>
          <cell r="F9140" t="str">
            <v>R</v>
          </cell>
          <cell r="G9140" t="str">
            <v>LC</v>
          </cell>
          <cell r="Q9140" t="str">
            <v>Y</v>
          </cell>
        </row>
        <row r="9141">
          <cell r="C9141" t="str">
            <v>Plumbeous Water-redstart</v>
          </cell>
          <cell r="D9141" t="str">
            <v>Rhyacornis fuliginosa</v>
          </cell>
          <cell r="E9141" t="str">
            <v>Vigors, 1831</v>
          </cell>
          <cell r="F9141" t="str">
            <v>R</v>
          </cell>
          <cell r="G9141" t="str">
            <v>LC</v>
          </cell>
          <cell r="Q9141" t="str">
            <v>Y</v>
          </cell>
          <cell r="V9141" t="str">
            <v>Rhyacornis fuliginosus (10)</v>
          </cell>
          <cell r="W9141" t="str">
            <v>Plumbeous Water Redstart (15)</v>
          </cell>
          <cell r="X9141" t="str">
            <v>Gender agreement of species name follows David and Gosselin (2002b).</v>
          </cell>
        </row>
        <row r="9142">
          <cell r="C9142" t="str">
            <v>Luzon Water-redstart</v>
          </cell>
          <cell r="D9142" t="str">
            <v>Rhyacornis bicolor</v>
          </cell>
          <cell r="E9142" t="str">
            <v>(Ogilvie-Grant, 1894)</v>
          </cell>
          <cell r="F9142" t="str">
            <v>R</v>
          </cell>
          <cell r="G9142" t="str">
            <v>VU</v>
          </cell>
          <cell r="Q9142" t="str">
            <v>Y</v>
          </cell>
          <cell r="W9142" t="str">
            <v>Luzon Water Redstart (15)</v>
          </cell>
        </row>
        <row r="9143">
          <cell r="C9143" t="str">
            <v>White-capped Water-redstart</v>
          </cell>
          <cell r="D9143" t="str">
            <v>Chaimarrornis leucocephalus</v>
          </cell>
          <cell r="E9143" t="str">
            <v>(Vigors, 1831)</v>
          </cell>
          <cell r="F9143" t="str">
            <v>R</v>
          </cell>
          <cell r="G9143" t="str">
            <v>LC</v>
          </cell>
          <cell r="Q9143" t="str">
            <v>Y</v>
          </cell>
          <cell r="W9143" t="str">
            <v>White-capped Redstart (15)</v>
          </cell>
        </row>
        <row r="9144">
          <cell r="C9144" t="str">
            <v>Nilgiri Blue Robin</v>
          </cell>
          <cell r="D9144" t="str">
            <v>Myiomela major</v>
          </cell>
          <cell r="E9144" t="str">
            <v>(Jerdon, 1844)</v>
          </cell>
          <cell r="F9144" t="str">
            <v>R</v>
          </cell>
          <cell r="G9144" t="str">
            <v>EN</v>
          </cell>
          <cell r="T9144" t="str">
            <v>Y</v>
          </cell>
          <cell r="U9144" t="str">
            <v>Rasmussen and Anderton (2005)</v>
          </cell>
          <cell r="X9144" t="str">
            <v>Brachypteryx major (Sibley and Monroe 1990, 1993) has been moved into the genus Myiomela and split into M. major and M. albiventris following Rasmussen and Anderton (2005).</v>
          </cell>
        </row>
        <row r="9145">
          <cell r="C9145" t="str">
            <v>White-bellied Blue Robin</v>
          </cell>
          <cell r="D9145" t="str">
            <v>Myiomela albiventris</v>
          </cell>
          <cell r="E9145" t="str">
            <v>(Blanford, 1867)</v>
          </cell>
          <cell r="F9145" t="str">
            <v>R</v>
          </cell>
          <cell r="G9145" t="str">
            <v>EN</v>
          </cell>
          <cell r="T9145" t="str">
            <v>Y</v>
          </cell>
          <cell r="U9145" t="str">
            <v>Rasmussen and Anderton (2005)</v>
          </cell>
          <cell r="X9145" t="str">
            <v>Brachypteryx major (Sibley and Monroe 1990, 1993) has been moved into the genus Myiomela and split into M. major and M. albiventris following Rasmussen and Anderton (2005).</v>
          </cell>
        </row>
        <row r="9146">
          <cell r="C9146" t="str">
            <v>Cambodian White-tailed Robin</v>
          </cell>
          <cell r="D9146" t="str">
            <v>Myiomela cambodiana</v>
          </cell>
          <cell r="E9146" t="str">
            <v>(Delacour &amp; Jabouille, 1928)</v>
          </cell>
          <cell r="F9146" t="str">
            <v>UR</v>
          </cell>
          <cell r="G9146" t="str">
            <v>UR</v>
          </cell>
          <cell r="T9146" t="str">
            <v>Y</v>
          </cell>
        </row>
        <row r="9147">
          <cell r="C9147" t="str">
            <v>White-tailed Robin</v>
          </cell>
          <cell r="D9147" t="str">
            <v>Cinclidium leucurum</v>
          </cell>
          <cell r="E9147" t="str">
            <v>(Hodgson, 1845)</v>
          </cell>
          <cell r="F9147" t="str">
            <v>R</v>
          </cell>
          <cell r="G9147" t="str">
            <v>LC</v>
          </cell>
          <cell r="Q9147" t="str">
            <v>Y</v>
          </cell>
        </row>
        <row r="9148">
          <cell r="C9148" t="str">
            <v>Sunda Robin</v>
          </cell>
          <cell r="D9148" t="str">
            <v>Cinclidium diana</v>
          </cell>
          <cell r="E9148" t="str">
            <v>(Lesson, 1834)</v>
          </cell>
          <cell r="F9148" t="str">
            <v>R</v>
          </cell>
          <cell r="G9148" t="str">
            <v>LC</v>
          </cell>
          <cell r="Q9148" t="str">
            <v>Y</v>
          </cell>
        </row>
        <row r="9149">
          <cell r="C9149" t="str">
            <v>Blue-fronted Robin</v>
          </cell>
          <cell r="D9149" t="str">
            <v>Cinclidium frontale</v>
          </cell>
          <cell r="E9149" t="str">
            <v>Blyth, 1842</v>
          </cell>
          <cell r="F9149" t="str">
            <v>R</v>
          </cell>
          <cell r="G9149" t="str">
            <v>LC</v>
          </cell>
          <cell r="Q9149" t="str">
            <v>Y</v>
          </cell>
        </row>
        <row r="9150">
          <cell r="C9150" t="str">
            <v>Grandala</v>
          </cell>
          <cell r="D9150" t="str">
            <v>Grandala coelicolor</v>
          </cell>
          <cell r="E9150" t="str">
            <v>Hodgson, 1843</v>
          </cell>
          <cell r="F9150" t="str">
            <v>R</v>
          </cell>
          <cell r="G9150" t="str">
            <v>LC</v>
          </cell>
          <cell r="Q9150" t="str">
            <v>Y</v>
          </cell>
        </row>
        <row r="9151">
          <cell r="C9151" t="str">
            <v>Little Forktail</v>
          </cell>
          <cell r="D9151" t="str">
            <v>Enicurus scouleri</v>
          </cell>
          <cell r="E9151" t="str">
            <v>Vigors, 1832</v>
          </cell>
          <cell r="F9151" t="str">
            <v>R</v>
          </cell>
          <cell r="G9151" t="str">
            <v>LC</v>
          </cell>
          <cell r="Q9151" t="str">
            <v>Y</v>
          </cell>
        </row>
        <row r="9152">
          <cell r="C9152" t="str">
            <v>Sunda Forktail</v>
          </cell>
          <cell r="D9152" t="str">
            <v>Enicurus velatus</v>
          </cell>
          <cell r="E9152" t="str">
            <v>Temminck, 1822</v>
          </cell>
          <cell r="F9152" t="str">
            <v>R</v>
          </cell>
          <cell r="G9152" t="str">
            <v>LC</v>
          </cell>
          <cell r="Q9152" t="str">
            <v>Y</v>
          </cell>
        </row>
        <row r="9153">
          <cell r="C9153" t="str">
            <v>Chestnut-naped Forktail</v>
          </cell>
          <cell r="D9153" t="str">
            <v>Enicurus ruficapillus</v>
          </cell>
          <cell r="E9153" t="str">
            <v>Temminck, 1823</v>
          </cell>
          <cell r="F9153" t="str">
            <v>R</v>
          </cell>
          <cell r="G9153" t="str">
            <v>NT</v>
          </cell>
          <cell r="Q9153" t="str">
            <v>Y</v>
          </cell>
        </row>
        <row r="9154">
          <cell r="C9154" t="str">
            <v>Black-backed Forktail</v>
          </cell>
          <cell r="D9154" t="str">
            <v>Enicurus immaculatus</v>
          </cell>
          <cell r="E9154" t="str">
            <v>(Hodgson, 1836)</v>
          </cell>
          <cell r="F9154" t="str">
            <v>R</v>
          </cell>
          <cell r="G9154" t="str">
            <v>LC</v>
          </cell>
          <cell r="Q9154" t="str">
            <v>Y</v>
          </cell>
        </row>
        <row r="9155">
          <cell r="C9155" t="str">
            <v>Slaty-backed Forktail</v>
          </cell>
          <cell r="D9155" t="str">
            <v>Enicurus schistaceus</v>
          </cell>
          <cell r="E9155" t="str">
            <v>(Hodgson, 1836)</v>
          </cell>
          <cell r="F9155" t="str">
            <v>R</v>
          </cell>
          <cell r="G9155" t="str">
            <v>LC</v>
          </cell>
          <cell r="Q9155" t="str">
            <v>Y</v>
          </cell>
        </row>
        <row r="9156">
          <cell r="C9156" t="str">
            <v>White-crowned Forktail</v>
          </cell>
          <cell r="D9156" t="str">
            <v>Enicurus leschenaulti</v>
          </cell>
          <cell r="E9156" t="str">
            <v>(Vieillot, 1818)</v>
          </cell>
          <cell r="F9156" t="str">
            <v>R</v>
          </cell>
          <cell r="G9156" t="str">
            <v>LC</v>
          </cell>
          <cell r="Q9156" t="str">
            <v>Y</v>
          </cell>
        </row>
        <row r="9157">
          <cell r="C9157" t="str">
            <v>Bornean Forktail</v>
          </cell>
          <cell r="D9157" t="str">
            <v>Enicurus borneensis</v>
          </cell>
          <cell r="E9157" t="str">
            <v>(Sharpe, 1889)</v>
          </cell>
          <cell r="F9157" t="str">
            <v>UR</v>
          </cell>
          <cell r="G9157" t="str">
            <v>UR</v>
          </cell>
          <cell r="T9157" t="str">
            <v>Y</v>
          </cell>
          <cell r="U9157" t="str">
            <v>Moyle et al. (2005)</v>
          </cell>
        </row>
        <row r="9158">
          <cell r="C9158" t="str">
            <v>Spotted Forktail</v>
          </cell>
          <cell r="D9158" t="str">
            <v>Enicurus maculatus</v>
          </cell>
          <cell r="E9158" t="str">
            <v>Vigors, 1831</v>
          </cell>
          <cell r="F9158" t="str">
            <v>R</v>
          </cell>
          <cell r="G9158" t="str">
            <v>LC</v>
          </cell>
          <cell r="Q9158" t="str">
            <v>Y</v>
          </cell>
        </row>
        <row r="9159">
          <cell r="C9159" t="str">
            <v>Whinchat</v>
          </cell>
          <cell r="D9159" t="str">
            <v>Saxicola rubetra</v>
          </cell>
          <cell r="E9159" t="str">
            <v>(Linnaeus, 1758)</v>
          </cell>
          <cell r="F9159" t="str">
            <v>R</v>
          </cell>
          <cell r="G9159" t="str">
            <v>LC</v>
          </cell>
          <cell r="H9159" t="str">
            <v>Y</v>
          </cell>
          <cell r="M9159" t="str">
            <v>Y</v>
          </cell>
          <cell r="N9159" t="str">
            <v>Y</v>
          </cell>
          <cell r="Q9159" t="str">
            <v>Y</v>
          </cell>
        </row>
        <row r="9160">
          <cell r="C9160" t="str">
            <v>White-browed Bushchat</v>
          </cell>
          <cell r="D9160" t="str">
            <v>Saxicola macrorhynchus</v>
          </cell>
          <cell r="E9160" t="str">
            <v>(Stoliczka, 1872)</v>
          </cell>
          <cell r="F9160" t="str">
            <v>R</v>
          </cell>
          <cell r="G9160" t="str">
            <v>VU</v>
          </cell>
          <cell r="Q9160" t="str">
            <v>Y</v>
          </cell>
          <cell r="V9160" t="str">
            <v>Saxicola macrorhyncha (10)</v>
          </cell>
          <cell r="W9160" t="str">
            <v>White-browed Bush Chat (15)</v>
          </cell>
          <cell r="X9160" t="str">
            <v>Gender agreement of species name follows David and Gosselin (2002b).</v>
          </cell>
        </row>
        <row r="9161">
          <cell r="C9161" t="str">
            <v>White-throated Bushchat</v>
          </cell>
          <cell r="D9161" t="str">
            <v>Saxicola insignis</v>
          </cell>
          <cell r="E9161" t="str">
            <v>Gray, 1846</v>
          </cell>
          <cell r="F9161" t="str">
            <v>R</v>
          </cell>
          <cell r="G9161" t="str">
            <v>VU</v>
          </cell>
          <cell r="Q9161" t="str">
            <v>Y</v>
          </cell>
          <cell r="W9161" t="str">
            <v>White-throated Bush Chat (15)</v>
          </cell>
        </row>
        <row r="9162">
          <cell r="C9162" t="str">
            <v>Fuerteventura Stonechat</v>
          </cell>
          <cell r="D9162" t="str">
            <v>Saxicola dacotiae</v>
          </cell>
          <cell r="E9162" t="str">
            <v>(Meade-Waldo, 1889)</v>
          </cell>
          <cell r="F9162" t="str">
            <v>R</v>
          </cell>
          <cell r="G9162" t="str">
            <v>EN</v>
          </cell>
          <cell r="H9162" t="str">
            <v>Y</v>
          </cell>
          <cell r="M9162" t="str">
            <v>Y</v>
          </cell>
          <cell r="Q9162" t="str">
            <v>Y</v>
          </cell>
          <cell r="W9162" t="str">
            <v>Canary Islands Stonechat (1); Canary Islands Stonechat (6); Canary Islands Chat (10); Canary Islands Bush Chat (15)</v>
          </cell>
        </row>
        <row r="9163">
          <cell r="C9163" t="str">
            <v>Common Stonechat</v>
          </cell>
          <cell r="D9163" t="str">
            <v>Saxicola torquatus</v>
          </cell>
          <cell r="E9163" t="str">
            <v>(Linnaeus, 1766)</v>
          </cell>
          <cell r="F9163" t="str">
            <v>R</v>
          </cell>
          <cell r="G9163" t="str">
            <v>LC</v>
          </cell>
          <cell r="H9163" t="str">
            <v>Y</v>
          </cell>
          <cell r="I9163" t="str">
            <v>Y</v>
          </cell>
          <cell r="M9163" t="str">
            <v>Y</v>
          </cell>
          <cell r="N9163" t="str">
            <v>Y</v>
          </cell>
          <cell r="Q9163" t="str">
            <v>Y</v>
          </cell>
          <cell r="V9163" t="str">
            <v>Saxicola torquata (6); Saxicola torquata (7); Saxicola torquata (10)</v>
          </cell>
          <cell r="W9163" t="str">
            <v>Stonechat (2); Stonechat (6); Stonechat (7); Eurasian Stonechat (15)</v>
          </cell>
          <cell r="X9163" t="str">
            <v>Gender agreement of species name follows David and Gosselin (2002b).</v>
          </cell>
        </row>
        <row r="9164">
          <cell r="C9164" t="str">
            <v>European Stonechat</v>
          </cell>
          <cell r="D9164" t="str">
            <v>Saxicola rubicola</v>
          </cell>
          <cell r="E9164" t="str">
            <v>(Linnaeus, 1766)</v>
          </cell>
          <cell r="F9164" t="str">
            <v>UR</v>
          </cell>
          <cell r="G9164" t="str">
            <v>UR</v>
          </cell>
          <cell r="T9164" t="str">
            <v>Y</v>
          </cell>
          <cell r="U9164" t="str">
            <v>Wittmann et al. (1995)</v>
          </cell>
        </row>
        <row r="9165">
          <cell r="C9165" t="str">
            <v>Siberian Stonechat</v>
          </cell>
          <cell r="D9165" t="str">
            <v>Saxicola maurus</v>
          </cell>
          <cell r="E9165" t="str">
            <v>(Pallas, 1773)</v>
          </cell>
          <cell r="F9165" t="str">
            <v>UR</v>
          </cell>
          <cell r="G9165" t="str">
            <v>UR</v>
          </cell>
          <cell r="T9165" t="str">
            <v>Y</v>
          </cell>
          <cell r="U9165" t="str">
            <v>Wittmann et al. (1995)</v>
          </cell>
          <cell r="X9165" t="str">
            <v>Gender agreement of species name follows David and Gosselin (2002b).</v>
          </cell>
        </row>
        <row r="9166">
          <cell r="C9166" t="str">
            <v>African Stonechat</v>
          </cell>
          <cell r="D9166" t="str">
            <v>Saxicola axillaris</v>
          </cell>
          <cell r="E9166" t="str">
            <v>(Shelley, 1884)</v>
          </cell>
          <cell r="F9166" t="str">
            <v>UR</v>
          </cell>
          <cell r="G9166" t="str">
            <v>UR</v>
          </cell>
          <cell r="T9166" t="str">
            <v>Y</v>
          </cell>
          <cell r="U9166" t="str">
            <v>Wittmann et al. (1995)</v>
          </cell>
        </row>
        <row r="9167">
          <cell r="C9167" t="str">
            <v>Madagascar Stonechat</v>
          </cell>
          <cell r="D9167" t="str">
            <v>Saxicola sibilla</v>
          </cell>
          <cell r="E9167" t="str">
            <v>(Linnaeus, 1766)</v>
          </cell>
          <cell r="F9167" t="str">
            <v>UR</v>
          </cell>
          <cell r="G9167" t="str">
            <v>UR</v>
          </cell>
          <cell r="T9167" t="str">
            <v>Y</v>
          </cell>
        </row>
        <row r="9168">
          <cell r="C9168" t="str">
            <v>Reunion Stonechat</v>
          </cell>
          <cell r="D9168" t="str">
            <v>Saxicola tectes</v>
          </cell>
          <cell r="E9168" t="str">
            <v>(Gmelin, 1789)</v>
          </cell>
          <cell r="F9168" t="str">
            <v>R</v>
          </cell>
          <cell r="G9168" t="str">
            <v>LC</v>
          </cell>
          <cell r="N9168" t="str">
            <v>Y</v>
          </cell>
          <cell r="Q9168" t="str">
            <v>Y</v>
          </cell>
          <cell r="W9168" t="str">
            <v>Réunion Stonechat (7); Réunion Stonechat (10); Réunion Stonechat (14)</v>
          </cell>
        </row>
        <row r="9169">
          <cell r="C9169" t="str">
            <v>White-tailed Stonechat</v>
          </cell>
          <cell r="D9169" t="str">
            <v>Saxicola leucurus</v>
          </cell>
          <cell r="E9169" t="str">
            <v>(Blyth, 1847)</v>
          </cell>
          <cell r="F9169" t="str">
            <v>R</v>
          </cell>
          <cell r="G9169" t="str">
            <v>LC</v>
          </cell>
          <cell r="Q9169" t="str">
            <v>Y</v>
          </cell>
          <cell r="V9169" t="str">
            <v>Saxicola leucura (10)</v>
          </cell>
          <cell r="X9169" t="str">
            <v>Gender agreement of species name follows David and Gosselin (2002b).</v>
          </cell>
        </row>
        <row r="9170">
          <cell r="C9170" t="str">
            <v>Pied Bushchat</v>
          </cell>
          <cell r="D9170" t="str">
            <v>Saxicola caprata</v>
          </cell>
          <cell r="E9170" t="str">
            <v>(Linnaeus, 1766)</v>
          </cell>
          <cell r="F9170" t="str">
            <v>R</v>
          </cell>
          <cell r="G9170" t="str">
            <v>LC</v>
          </cell>
          <cell r="H9170" t="str">
            <v>Y</v>
          </cell>
          <cell r="M9170" t="str">
            <v>Y</v>
          </cell>
          <cell r="Q9170" t="str">
            <v>Y</v>
          </cell>
          <cell r="W9170" t="str">
            <v>Pied Stonechat (6); Pied Bush Chat (15)</v>
          </cell>
        </row>
        <row r="9171">
          <cell r="C9171" t="str">
            <v>Jerdon's Bushchat</v>
          </cell>
          <cell r="D9171" t="str">
            <v>Saxicola jerdoni</v>
          </cell>
          <cell r="E9171" t="str">
            <v>(Blyth, 1867)</v>
          </cell>
          <cell r="F9171" t="str">
            <v>R</v>
          </cell>
          <cell r="G9171" t="str">
            <v>LC</v>
          </cell>
          <cell r="Q9171" t="str">
            <v>Y</v>
          </cell>
          <cell r="W9171" t="str">
            <v>Jerdon's Bush Chat (15)</v>
          </cell>
        </row>
        <row r="9172">
          <cell r="C9172" t="str">
            <v>Grey Bushchat</v>
          </cell>
          <cell r="D9172" t="str">
            <v>Saxicola ferreus</v>
          </cell>
          <cell r="E9172" t="str">
            <v>Gray, 1846</v>
          </cell>
          <cell r="F9172" t="str">
            <v>R</v>
          </cell>
          <cell r="G9172" t="str">
            <v>LC</v>
          </cell>
          <cell r="Q9172" t="str">
            <v>Y</v>
          </cell>
          <cell r="V9172" t="str">
            <v>Saxicola ferrea (10)</v>
          </cell>
          <cell r="W9172" t="str">
            <v>Grey Bush Chat (15)</v>
          </cell>
          <cell r="X9172" t="str">
            <v>Gender agreement of species name follows David and Gosselin (2002b).</v>
          </cell>
        </row>
        <row r="9173">
          <cell r="C9173" t="str">
            <v>White-bellied Bushchat</v>
          </cell>
          <cell r="D9173" t="str">
            <v>Saxicola gutturalis</v>
          </cell>
          <cell r="E9173" t="str">
            <v>(Vieillot, 1818)</v>
          </cell>
          <cell r="F9173" t="str">
            <v>R</v>
          </cell>
          <cell r="G9173" t="str">
            <v>NT</v>
          </cell>
          <cell r="Q9173" t="str">
            <v>Y</v>
          </cell>
          <cell r="W9173" t="str">
            <v>White-bellied Bush Chat (15)</v>
          </cell>
        </row>
        <row r="9174">
          <cell r="C9174" t="str">
            <v>Buff-streaked Chat</v>
          </cell>
          <cell r="D9174" t="str">
            <v>Oenanthe bifasciata</v>
          </cell>
          <cell r="E9174" t="str">
            <v>(Temminck, 1829)</v>
          </cell>
          <cell r="F9174" t="str">
            <v>R</v>
          </cell>
          <cell r="G9174" t="str">
            <v>LC</v>
          </cell>
          <cell r="N9174" t="str">
            <v>Y</v>
          </cell>
          <cell r="Q9174" t="str">
            <v>Y</v>
          </cell>
          <cell r="V9174" t="str">
            <v>Saxicola bifasciata (10)</v>
          </cell>
        </row>
        <row r="9175">
          <cell r="C9175" t="str">
            <v>White-tailed Wheatear</v>
          </cell>
          <cell r="D9175" t="str">
            <v>Oenanthe leucopyga</v>
          </cell>
          <cell r="E9175" t="str">
            <v>(Brehm, 1855)</v>
          </cell>
          <cell r="F9175" t="str">
            <v>R</v>
          </cell>
          <cell r="G9175" t="str">
            <v>LC</v>
          </cell>
          <cell r="H9175" t="str">
            <v>Y</v>
          </cell>
          <cell r="M9175" t="str">
            <v>Y</v>
          </cell>
          <cell r="N9175" t="str">
            <v>Y</v>
          </cell>
          <cell r="Q9175" t="str">
            <v>Y</v>
          </cell>
          <cell r="W9175" t="str">
            <v>White-crowned Wheatear (1); White-crowned Black Wheatear (6); White-crowned Black Wheatear (7); White-crowned Wheatear (15)</v>
          </cell>
        </row>
        <row r="9176">
          <cell r="C9176" t="str">
            <v>Hooded Wheatear</v>
          </cell>
          <cell r="D9176" t="str">
            <v>Oenanthe monacha</v>
          </cell>
          <cell r="E9176" t="str">
            <v>(Temminck, 1825)</v>
          </cell>
          <cell r="F9176" t="str">
            <v>R</v>
          </cell>
          <cell r="G9176" t="str">
            <v>LC</v>
          </cell>
          <cell r="H9176" t="str">
            <v>Y</v>
          </cell>
          <cell r="M9176" t="str">
            <v>Y</v>
          </cell>
          <cell r="N9176" t="str">
            <v>Y</v>
          </cell>
          <cell r="Q9176" t="str">
            <v>Y</v>
          </cell>
        </row>
        <row r="9177">
          <cell r="C9177" t="str">
            <v>Hume's Wheatear</v>
          </cell>
          <cell r="D9177" t="str">
            <v>Oenanthe albonigra</v>
          </cell>
          <cell r="E9177" t="str">
            <v>(Hume, 1872)</v>
          </cell>
          <cell r="F9177" t="str">
            <v>R</v>
          </cell>
          <cell r="G9177" t="str">
            <v>LC</v>
          </cell>
          <cell r="H9177" t="str">
            <v>Y</v>
          </cell>
          <cell r="M9177" t="str">
            <v>Y</v>
          </cell>
          <cell r="Q9177" t="str">
            <v>Y</v>
          </cell>
          <cell r="V9177" t="str">
            <v>Oenanthe alboniger (6); Oenanthe alboniger (10)</v>
          </cell>
          <cell r="X9177" t="str">
            <v>Gender agreement of species name follows David and Gosselin (2002a).</v>
          </cell>
        </row>
        <row r="9178">
          <cell r="C9178" t="str">
            <v>Black Wheatear</v>
          </cell>
          <cell r="D9178" t="str">
            <v>Oenanthe leucura</v>
          </cell>
          <cell r="E9178" t="str">
            <v>(Gmelin, 1789)</v>
          </cell>
          <cell r="F9178" t="str">
            <v>R</v>
          </cell>
          <cell r="G9178" t="str">
            <v>LC</v>
          </cell>
          <cell r="H9178" t="str">
            <v>Y</v>
          </cell>
          <cell r="M9178" t="str">
            <v>Y</v>
          </cell>
          <cell r="N9178" t="str">
            <v>Y</v>
          </cell>
          <cell r="Q9178" t="str">
            <v>Y</v>
          </cell>
        </row>
        <row r="9179">
          <cell r="C9179" t="str">
            <v>Mountain Wheatear</v>
          </cell>
          <cell r="D9179" t="str">
            <v>Oenanthe monticola</v>
          </cell>
          <cell r="E9179" t="str">
            <v>Vieillot, 1818</v>
          </cell>
          <cell r="F9179" t="str">
            <v>R</v>
          </cell>
          <cell r="G9179" t="str">
            <v>LC</v>
          </cell>
          <cell r="N9179" t="str">
            <v>Y</v>
          </cell>
          <cell r="Q9179" t="str">
            <v>Y</v>
          </cell>
          <cell r="W9179" t="str">
            <v>Mountain Chat (7)</v>
          </cell>
        </row>
        <row r="9180">
          <cell r="C9180" t="str">
            <v>Somali Wheatear</v>
          </cell>
          <cell r="D9180" t="str">
            <v>Oenanthe phillipsi</v>
          </cell>
          <cell r="E9180" t="str">
            <v>(Shelley, 1885)</v>
          </cell>
          <cell r="F9180" t="str">
            <v>R</v>
          </cell>
          <cell r="G9180" t="str">
            <v>LC</v>
          </cell>
          <cell r="N9180" t="str">
            <v>Y</v>
          </cell>
          <cell r="Q9180" t="str">
            <v>Y</v>
          </cell>
        </row>
        <row r="9181">
          <cell r="C9181" t="str">
            <v>Northern Wheatear</v>
          </cell>
          <cell r="D9181" t="str">
            <v>Oenanthe oenanthe</v>
          </cell>
          <cell r="E9181" t="str">
            <v>(Linnaeus, 1758)</v>
          </cell>
          <cell r="F9181" t="str">
            <v>R</v>
          </cell>
          <cell r="G9181" t="str">
            <v>LC</v>
          </cell>
          <cell r="H9181" t="str">
            <v>Y</v>
          </cell>
          <cell r="I9181" t="str">
            <v>Y</v>
          </cell>
          <cell r="M9181" t="str">
            <v>Y</v>
          </cell>
          <cell r="N9181" t="str">
            <v>Y</v>
          </cell>
          <cell r="Q9181" t="str">
            <v>Y</v>
          </cell>
          <cell r="R9181" t="str">
            <v>Y</v>
          </cell>
          <cell r="W9181" t="str">
            <v>Wheatear (6); European Wheatear (7)</v>
          </cell>
        </row>
        <row r="9182">
          <cell r="D9182" t="str">
            <v>Oenanthe lugubris</v>
          </cell>
          <cell r="E9182" t="str">
            <v>(Rüppell, 1837)</v>
          </cell>
          <cell r="F9182" t="str">
            <v>NR</v>
          </cell>
          <cell r="G9182" t="str">
            <v>NR</v>
          </cell>
          <cell r="Q9182" t="str">
            <v>Y</v>
          </cell>
          <cell r="X9182" t="str">
            <v>Oenanthe lugens and O. lugubris (Sibley and Monroe 1990, 1993) have been lumped into O. lugens following Dowsett and Forbes-Watson (1993).</v>
          </cell>
        </row>
        <row r="9183">
          <cell r="D9183" t="str">
            <v>Oenanthe lugens</v>
          </cell>
          <cell r="E9183" t="str">
            <v>(Lichtenstein, 1823)</v>
          </cell>
          <cell r="F9183" t="str">
            <v>NR</v>
          </cell>
          <cell r="G9183" t="str">
            <v>NR</v>
          </cell>
          <cell r="Q9183" t="str">
            <v>Y</v>
          </cell>
          <cell r="X9183" t="str">
            <v>Oenanthe lugens and O. lugubris (Sibley and Monroe 1990, 1993) have been lumped into O. lugens following Dowsett and Forbes-Watson (1993).</v>
          </cell>
        </row>
        <row r="9184">
          <cell r="C9184" t="str">
            <v>Mourning Wheatear</v>
          </cell>
          <cell r="D9184" t="str">
            <v>Oenanthe lugens</v>
          </cell>
          <cell r="E9184" t="str">
            <v>(Lichtenstein, 1823)</v>
          </cell>
          <cell r="F9184" t="str">
            <v>R</v>
          </cell>
          <cell r="G9184" t="str">
            <v>LC</v>
          </cell>
          <cell r="H9184" t="str">
            <v>Y</v>
          </cell>
          <cell r="M9184" t="str">
            <v>Y</v>
          </cell>
          <cell r="N9184" t="str">
            <v>Y</v>
          </cell>
          <cell r="X9184" t="str">
            <v>Oenanthe lugens and O. lugubris (Sibley and Monroe 1990, 1993) have been lumped into O. lugens following Dowsett and Forbes-Watson (1993).</v>
          </cell>
        </row>
        <row r="9185">
          <cell r="C9185" t="str">
            <v>Arabian Wheatear</v>
          </cell>
          <cell r="D9185" t="str">
            <v>Oenanthe lugentoides</v>
          </cell>
          <cell r="E9185" t="str">
            <v>(Seebohm, 1881)</v>
          </cell>
          <cell r="F9185" t="str">
            <v>R</v>
          </cell>
          <cell r="G9185" t="str">
            <v>LC</v>
          </cell>
          <cell r="Q9185" t="str">
            <v>Y</v>
          </cell>
        </row>
        <row r="9186">
          <cell r="C9186" t="str">
            <v>Finsch's Wheatear</v>
          </cell>
          <cell r="D9186" t="str">
            <v>Oenanthe finschii</v>
          </cell>
          <cell r="E9186" t="str">
            <v>(Heuglin, 1869)</v>
          </cell>
          <cell r="F9186" t="str">
            <v>R</v>
          </cell>
          <cell r="G9186" t="str">
            <v>LC</v>
          </cell>
          <cell r="H9186" t="str">
            <v>Y</v>
          </cell>
          <cell r="M9186" t="str">
            <v>Y</v>
          </cell>
          <cell r="Q9186" t="str">
            <v>Y</v>
          </cell>
        </row>
        <row r="9187">
          <cell r="C9187" t="str">
            <v>Variable Wheatear</v>
          </cell>
          <cell r="D9187" t="str">
            <v>Oenanthe picata</v>
          </cell>
          <cell r="E9187" t="str">
            <v>(Blyth, 1847)</v>
          </cell>
          <cell r="F9187" t="str">
            <v>R</v>
          </cell>
          <cell r="G9187" t="str">
            <v>LC</v>
          </cell>
          <cell r="M9187" t="str">
            <v>Y</v>
          </cell>
          <cell r="Q9187" t="str">
            <v>Y</v>
          </cell>
          <cell r="W9187" t="str">
            <v>Eastern Pied Wheatear (6)</v>
          </cell>
        </row>
        <row r="9188">
          <cell r="C9188" t="str">
            <v>Red-rumped Wheatear</v>
          </cell>
          <cell r="D9188" t="str">
            <v>Oenanthe moesta</v>
          </cell>
          <cell r="E9188" t="str">
            <v>(Lichtenstein, 1823)</v>
          </cell>
          <cell r="F9188" t="str">
            <v>R</v>
          </cell>
          <cell r="G9188" t="str">
            <v>LC</v>
          </cell>
          <cell r="H9188" t="str">
            <v>Y</v>
          </cell>
          <cell r="M9188" t="str">
            <v>Y</v>
          </cell>
          <cell r="Q9188" t="str">
            <v>Y</v>
          </cell>
        </row>
        <row r="9189">
          <cell r="C9189" t="str">
            <v>Black-eared Wheatear</v>
          </cell>
          <cell r="D9189" t="str">
            <v>Oenanthe hispanica</v>
          </cell>
          <cell r="E9189" t="str">
            <v>(Linnaeus, 1758)</v>
          </cell>
          <cell r="F9189" t="str">
            <v>R</v>
          </cell>
          <cell r="G9189" t="str">
            <v>LC</v>
          </cell>
          <cell r="H9189" t="str">
            <v>Y</v>
          </cell>
          <cell r="M9189" t="str">
            <v>Y</v>
          </cell>
          <cell r="N9189" t="str">
            <v>Y</v>
          </cell>
          <cell r="Q9189" t="str">
            <v>Y</v>
          </cell>
          <cell r="X9189" t="str">
            <v>Oenanthe hispanica (Sibley and Monroe 1990, 1993) was split into O. hispanica and O. melanoleuca by Sangster et al. (1999) but this treatment is not followed by the BirdLife Taxnomic Working Group because both forms hybridise and intergrade into each other.</v>
          </cell>
        </row>
        <row r="9190">
          <cell r="D9190" t="str">
            <v>Oenanthe melanoleuca</v>
          </cell>
          <cell r="E9190" t="str">
            <v>(Güldenstädt, 1775)</v>
          </cell>
          <cell r="F9190" t="str">
            <v>NR</v>
          </cell>
          <cell r="G9190" t="str">
            <v>NR</v>
          </cell>
          <cell r="T9190" t="str">
            <v>Y</v>
          </cell>
          <cell r="U9190" t="str">
            <v>Sangster et al. (1998)</v>
          </cell>
          <cell r="X9190" t="str">
            <v>Oenanthe hispanica (Sibley and Monroe 1990, 1993) was split into O. hispanica and O. melanoleuca by Sangster et al. (1999) but this treatment is not followed by the BirdLife Taxnomic Working Group because both forms hybridise and intergrade into each other.</v>
          </cell>
        </row>
        <row r="9191">
          <cell r="C9191" t="str">
            <v>Pied Wheatear</v>
          </cell>
          <cell r="D9191" t="str">
            <v>Oenanthe pleschanka</v>
          </cell>
          <cell r="E9191" t="str">
            <v>(Lepechin, 1770)</v>
          </cell>
          <cell r="F9191" t="str">
            <v>R</v>
          </cell>
          <cell r="G9191" t="str">
            <v>LC</v>
          </cell>
          <cell r="H9191" t="str">
            <v>Y</v>
          </cell>
          <cell r="M9191" t="str">
            <v>Y</v>
          </cell>
          <cell r="N9191" t="str">
            <v>Y</v>
          </cell>
          <cell r="Q9191" t="str">
            <v>Y</v>
          </cell>
        </row>
        <row r="9192">
          <cell r="C9192" t="str">
            <v>Cyprus Wheatear</v>
          </cell>
          <cell r="D9192" t="str">
            <v>Oenanthe cypriaca</v>
          </cell>
          <cell r="E9192" t="str">
            <v>(Homeyer, 1884)</v>
          </cell>
          <cell r="F9192" t="str">
            <v>R</v>
          </cell>
          <cell r="G9192" t="str">
            <v>LC</v>
          </cell>
          <cell r="H9192" t="str">
            <v>Y</v>
          </cell>
          <cell r="Q9192" t="str">
            <v>Y</v>
          </cell>
        </row>
        <row r="9193">
          <cell r="D9193" t="str">
            <v>Oenanthe xanthoprymna</v>
          </cell>
          <cell r="E9193" t="str">
            <v>(Hemprich &amp; Ehrenberg, 1833)</v>
          </cell>
          <cell r="F9193" t="str">
            <v>NR</v>
          </cell>
          <cell r="G9193" t="str">
            <v>NR</v>
          </cell>
          <cell r="M9193" t="str">
            <v>Y</v>
          </cell>
          <cell r="N9193" t="str">
            <v>Y</v>
          </cell>
          <cell r="Q9193" t="str">
            <v>Y</v>
          </cell>
          <cell r="X9193" t="str">
            <v>Oenanthe xanthoprymna (Sibley and Monroe 1990, 1993) has been split into O. xanthoprymna and O. chrysopygia following AERC TAC (2003).</v>
          </cell>
        </row>
        <row r="9194">
          <cell r="C9194" t="str">
            <v>Kurdish Wheatear</v>
          </cell>
          <cell r="D9194" t="str">
            <v>Oenanthe xanthoprymna</v>
          </cell>
          <cell r="E9194" t="str">
            <v>(Hemprich &amp; Ehrenberg, 1833)</v>
          </cell>
          <cell r="F9194" t="str">
            <v>R</v>
          </cell>
          <cell r="G9194" t="str">
            <v>LC</v>
          </cell>
          <cell r="H9194" t="str">
            <v>Y</v>
          </cell>
          <cell r="W9194" t="str">
            <v>Kurdistan Wheatear (15)</v>
          </cell>
          <cell r="X9194" t="str">
            <v>Oenanthe xanthoprymna (Sibley and Monroe 1990, 1993) has been split into O. xanthoprymna and O. chrysopygia following AERC TAC (2003).</v>
          </cell>
        </row>
        <row r="9195">
          <cell r="C9195" t="str">
            <v>Red-tailed Wheatear</v>
          </cell>
          <cell r="D9195" t="str">
            <v>Oenanthe chrysopygia</v>
          </cell>
          <cell r="E9195" t="str">
            <v>(De Filippi, 1863)</v>
          </cell>
          <cell r="F9195" t="str">
            <v>R</v>
          </cell>
          <cell r="G9195" t="str">
            <v>LC</v>
          </cell>
          <cell r="H9195" t="str">
            <v>Y</v>
          </cell>
          <cell r="X9195" t="str">
            <v>Oenanthe xanthoprymna (Sibley and Monroe 1990, 1993) has been split into O. xanthoprymna and O. chrysopygia following AERC TAC (2003).</v>
          </cell>
        </row>
        <row r="9196">
          <cell r="C9196" t="str">
            <v>Desert Wheatear</v>
          </cell>
          <cell r="D9196" t="str">
            <v>Oenanthe deserti</v>
          </cell>
          <cell r="E9196" t="str">
            <v>(Temminck, 1825)</v>
          </cell>
          <cell r="F9196" t="str">
            <v>R</v>
          </cell>
          <cell r="G9196" t="str">
            <v>LC</v>
          </cell>
          <cell r="H9196" t="str">
            <v>Y</v>
          </cell>
          <cell r="M9196" t="str">
            <v>Y</v>
          </cell>
          <cell r="N9196" t="str">
            <v>Y</v>
          </cell>
          <cell r="Q9196" t="str">
            <v>Y</v>
          </cell>
        </row>
        <row r="9197">
          <cell r="C9197" t="str">
            <v>Capped Wheatear</v>
          </cell>
          <cell r="D9197" t="str">
            <v>Oenanthe pileata</v>
          </cell>
          <cell r="E9197" t="str">
            <v>(Gmelin, 1789)</v>
          </cell>
          <cell r="F9197" t="str">
            <v>R</v>
          </cell>
          <cell r="G9197" t="str">
            <v>LC</v>
          </cell>
          <cell r="N9197" t="str">
            <v>Y</v>
          </cell>
          <cell r="Q9197" t="str">
            <v>Y</v>
          </cell>
        </row>
        <row r="9198">
          <cell r="C9198" t="str">
            <v>Isabelline Wheatear</v>
          </cell>
          <cell r="D9198" t="str">
            <v>Oenanthe isabellina</v>
          </cell>
          <cell r="E9198" t="str">
            <v>(Temminck, 1829)</v>
          </cell>
          <cell r="F9198" t="str">
            <v>R</v>
          </cell>
          <cell r="G9198" t="str">
            <v>LC</v>
          </cell>
          <cell r="H9198" t="str">
            <v>Y</v>
          </cell>
          <cell r="L9198" t="str">
            <v>Y</v>
          </cell>
          <cell r="M9198" t="str">
            <v>Y</v>
          </cell>
          <cell r="N9198" t="str">
            <v>Y</v>
          </cell>
          <cell r="Q9198" t="str">
            <v>Y</v>
          </cell>
        </row>
        <row r="9199">
          <cell r="D9199" t="str">
            <v>Oenanthe heuglini</v>
          </cell>
          <cell r="E9199" t="str">
            <v>(Finsch &amp; Hartlaub, 1870)</v>
          </cell>
          <cell r="F9199" t="str">
            <v>NR</v>
          </cell>
          <cell r="G9199" t="str">
            <v>NR</v>
          </cell>
          <cell r="Q9199" t="str">
            <v>Y</v>
          </cell>
          <cell r="X9199" t="str">
            <v>Oenanthe bottae and O. heuglini (Sibley and Monroe 1990, 1993) have been lumped into O. bottae following Dowsett and Forbes-Watson (1993).</v>
          </cell>
        </row>
        <row r="9200">
          <cell r="D9200" t="str">
            <v>Oenanthe bottae</v>
          </cell>
          <cell r="E9200" t="str">
            <v>(Bonaparte, 1854)</v>
          </cell>
          <cell r="F9200" t="str">
            <v>NR</v>
          </cell>
          <cell r="G9200" t="str">
            <v>NR</v>
          </cell>
          <cell r="Q9200" t="str">
            <v>Y</v>
          </cell>
          <cell r="X9200" t="str">
            <v>Oenanthe bottae and O. heuglini (Sibley and Monroe 1990, 1993) have been lumped into O. bottae following Dowsett and Forbes-Watson (1993).</v>
          </cell>
        </row>
        <row r="9201">
          <cell r="C9201" t="str">
            <v>Botta's Wheatear</v>
          </cell>
          <cell r="D9201" t="str">
            <v>Oenanthe bottae</v>
          </cell>
          <cell r="E9201" t="str">
            <v>(Bonaparte, 1854)</v>
          </cell>
          <cell r="F9201" t="str">
            <v>R</v>
          </cell>
          <cell r="G9201" t="str">
            <v>LC</v>
          </cell>
          <cell r="N9201" t="str">
            <v>Y</v>
          </cell>
          <cell r="W9201" t="str">
            <v>Red-breasted Wheatear (7); Red-breasted Wheatear (15)</v>
          </cell>
          <cell r="X9201" t="str">
            <v>Oenanthe bottae and O. heuglini (Sibley and Monroe 1990, 1993) have been lumped into O. bottae following Dowsett and Forbes-Watson (1993).</v>
          </cell>
        </row>
        <row r="9202">
          <cell r="C9202" t="str">
            <v>Sicklewing Chat</v>
          </cell>
          <cell r="D9202" t="str">
            <v>Cercomela sinuata</v>
          </cell>
          <cell r="E9202" t="str">
            <v>(Sundevall, 1858)</v>
          </cell>
          <cell r="F9202" t="str">
            <v>R</v>
          </cell>
          <cell r="G9202" t="str">
            <v>LC</v>
          </cell>
          <cell r="N9202" t="str">
            <v>Y</v>
          </cell>
          <cell r="Q9202" t="str">
            <v>Y</v>
          </cell>
          <cell r="W9202" t="str">
            <v>Sickle-winged Chat (7); Sickle-winged Chat (15)</v>
          </cell>
        </row>
        <row r="9203">
          <cell r="C9203" t="str">
            <v>Karoo Chat</v>
          </cell>
          <cell r="D9203" t="str">
            <v>Cercomela schlegelii</v>
          </cell>
          <cell r="E9203" t="str">
            <v>(Wahlberg, 1855)</v>
          </cell>
          <cell r="F9203" t="str">
            <v>R</v>
          </cell>
          <cell r="G9203" t="str">
            <v>LC</v>
          </cell>
          <cell r="N9203" t="str">
            <v>Y</v>
          </cell>
          <cell r="Q9203" t="str">
            <v>Y</v>
          </cell>
        </row>
        <row r="9204">
          <cell r="C9204" t="str">
            <v>Tractrac Chat</v>
          </cell>
          <cell r="D9204" t="str">
            <v>Cercomela tractrac</v>
          </cell>
          <cell r="E9204" t="str">
            <v>(Wilkes, 1817)</v>
          </cell>
          <cell r="F9204" t="str">
            <v>R</v>
          </cell>
          <cell r="G9204" t="str">
            <v>LC</v>
          </cell>
          <cell r="N9204" t="str">
            <v>Y</v>
          </cell>
          <cell r="Q9204" t="str">
            <v>Y</v>
          </cell>
        </row>
        <row r="9205">
          <cell r="C9205" t="str">
            <v>Familiar Chat</v>
          </cell>
          <cell r="D9205" t="str">
            <v>Cercomela familiaris</v>
          </cell>
          <cell r="E9205" t="str">
            <v>(Wilkes, 1817)</v>
          </cell>
          <cell r="F9205" t="str">
            <v>R</v>
          </cell>
          <cell r="G9205" t="str">
            <v>LC</v>
          </cell>
          <cell r="N9205" t="str">
            <v>Y</v>
          </cell>
          <cell r="Q9205" t="str">
            <v>Y</v>
          </cell>
        </row>
        <row r="9206">
          <cell r="C9206" t="str">
            <v>Brown-tailed Chat</v>
          </cell>
          <cell r="D9206" t="str">
            <v>Cercomela scotocerca</v>
          </cell>
          <cell r="E9206" t="str">
            <v>(Heuglin, 1869)</v>
          </cell>
          <cell r="F9206" t="str">
            <v>R</v>
          </cell>
          <cell r="G9206" t="str">
            <v>LC</v>
          </cell>
          <cell r="N9206" t="str">
            <v>Y</v>
          </cell>
          <cell r="Q9206" t="str">
            <v>Y</v>
          </cell>
          <cell r="W9206" t="str">
            <v>Brown-tailed Rock Chat (7); Brown-tailed Rock Chat (15)</v>
          </cell>
        </row>
        <row r="9207">
          <cell r="C9207" t="str">
            <v>Indian Chat</v>
          </cell>
          <cell r="D9207" t="str">
            <v>Cercomela fusca</v>
          </cell>
          <cell r="E9207" t="str">
            <v>(Blyth, 1851)</v>
          </cell>
          <cell r="F9207" t="str">
            <v>R</v>
          </cell>
          <cell r="G9207" t="str">
            <v>LC</v>
          </cell>
          <cell r="Q9207" t="str">
            <v>Y</v>
          </cell>
          <cell r="W9207" t="str">
            <v>Brown Rock Chat (15)</v>
          </cell>
        </row>
        <row r="9208">
          <cell r="C9208" t="str">
            <v>Sombre Chat</v>
          </cell>
          <cell r="D9208" t="str">
            <v>Cercomela dubia</v>
          </cell>
          <cell r="E9208" t="str">
            <v>(Blundell &amp; Lovat, 1899)</v>
          </cell>
          <cell r="F9208" t="str">
            <v>R</v>
          </cell>
          <cell r="G9208" t="str">
            <v>DD</v>
          </cell>
          <cell r="N9208" t="str">
            <v>Y</v>
          </cell>
          <cell r="Q9208" t="str">
            <v>Y</v>
          </cell>
          <cell r="W9208" t="str">
            <v>Sombre Rock Chat (7); Sombre Rock Chat (15)</v>
          </cell>
        </row>
        <row r="9209">
          <cell r="C9209" t="str">
            <v>Blackstart</v>
          </cell>
          <cell r="D9209" t="str">
            <v>Cercomela melanura</v>
          </cell>
          <cell r="E9209" t="str">
            <v>(Temminck, 1824)</v>
          </cell>
          <cell r="F9209" t="str">
            <v>R</v>
          </cell>
          <cell r="G9209" t="str">
            <v>LC</v>
          </cell>
          <cell r="H9209" t="str">
            <v>Y</v>
          </cell>
          <cell r="M9209" t="str">
            <v>Y</v>
          </cell>
          <cell r="N9209" t="str">
            <v>Y</v>
          </cell>
          <cell r="Q9209" t="str">
            <v>Y</v>
          </cell>
        </row>
        <row r="9210">
          <cell r="C9210" t="str">
            <v>Moorland Chat</v>
          </cell>
          <cell r="D9210" t="str">
            <v>Cercomela sordida</v>
          </cell>
          <cell r="E9210" t="str">
            <v>(Rüppell, 1837)</v>
          </cell>
          <cell r="F9210" t="str">
            <v>R</v>
          </cell>
          <cell r="G9210" t="str">
            <v>LC</v>
          </cell>
          <cell r="N9210" t="str">
            <v>Y</v>
          </cell>
          <cell r="Q9210" t="str">
            <v>Y</v>
          </cell>
          <cell r="W9210" t="str">
            <v>Alpine Chat (7)</v>
          </cell>
        </row>
        <row r="9211">
          <cell r="C9211" t="str">
            <v>Congo Moor-chat</v>
          </cell>
          <cell r="D9211" t="str">
            <v>Myrmecocichla tholloni</v>
          </cell>
          <cell r="E9211" t="str">
            <v>(Oustalet, 1886)</v>
          </cell>
          <cell r="F9211" t="str">
            <v>R</v>
          </cell>
          <cell r="G9211" t="str">
            <v>LC</v>
          </cell>
          <cell r="N9211" t="str">
            <v>Y</v>
          </cell>
          <cell r="Q9211" t="str">
            <v>Y</v>
          </cell>
          <cell r="W9211" t="str">
            <v>Congo Moor Chat (7); Congo Moor Chat (15)</v>
          </cell>
        </row>
        <row r="9212">
          <cell r="C9212" t="str">
            <v>Northern Anteater-chat</v>
          </cell>
          <cell r="D9212" t="str">
            <v>Myrmecocichla aethiops</v>
          </cell>
          <cell r="E9212" t="str">
            <v>Cabanis, 1850</v>
          </cell>
          <cell r="F9212" t="str">
            <v>R</v>
          </cell>
          <cell r="G9212" t="str">
            <v>LC</v>
          </cell>
          <cell r="H9212" t="str">
            <v>Y</v>
          </cell>
          <cell r="M9212" t="str">
            <v>Y</v>
          </cell>
          <cell r="N9212" t="str">
            <v>Y</v>
          </cell>
          <cell r="Q9212" t="str">
            <v>Y</v>
          </cell>
          <cell r="W9212" t="str">
            <v>Northern Anteater Chat (1); Ant Chat (6); Northern Ant-eating Chat (7); Anteater Chat (15)</v>
          </cell>
        </row>
        <row r="9213">
          <cell r="C9213" t="str">
            <v>Southern Anteater-chat</v>
          </cell>
          <cell r="D9213" t="str">
            <v>Myrmecocichla formicivora</v>
          </cell>
          <cell r="E9213" t="str">
            <v>(Vieillot, 1818)</v>
          </cell>
          <cell r="F9213" t="str">
            <v>R</v>
          </cell>
          <cell r="G9213" t="str">
            <v>LC</v>
          </cell>
          <cell r="N9213" t="str">
            <v>Y</v>
          </cell>
          <cell r="Q9213" t="str">
            <v>Y</v>
          </cell>
          <cell r="W9213" t="str">
            <v>Southern Ant-eating Chat (7); Ant-eating Chat (15)</v>
          </cell>
        </row>
        <row r="9214">
          <cell r="C9214" t="str">
            <v>Sooty Chat</v>
          </cell>
          <cell r="D9214" t="str">
            <v>Myrmecocichla nigra</v>
          </cell>
          <cell r="E9214" t="str">
            <v>(Vieillot, 1818)</v>
          </cell>
          <cell r="F9214" t="str">
            <v>R</v>
          </cell>
          <cell r="G9214" t="str">
            <v>LC</v>
          </cell>
          <cell r="N9214" t="str">
            <v>Y</v>
          </cell>
          <cell r="Q9214" t="str">
            <v>Y</v>
          </cell>
        </row>
        <row r="9215">
          <cell r="C9215" t="str">
            <v>Rueppell's Chat</v>
          </cell>
          <cell r="D9215" t="str">
            <v>Myrmecocichla melaena</v>
          </cell>
          <cell r="E9215" t="str">
            <v>(Rüppell, 1837)</v>
          </cell>
          <cell r="F9215" t="str">
            <v>R</v>
          </cell>
          <cell r="G9215" t="str">
            <v>LC</v>
          </cell>
          <cell r="N9215" t="str">
            <v>Y</v>
          </cell>
          <cell r="Q9215" t="str">
            <v>Y</v>
          </cell>
          <cell r="W9215" t="str">
            <v>Rüppell's Black Chat (7); Rüppell's Chat (14); Rüppell's Black Chat (15)</v>
          </cell>
        </row>
        <row r="9216">
          <cell r="C9216" t="str">
            <v>White-fronted Black-chat</v>
          </cell>
          <cell r="D9216" t="str">
            <v>Myrmecocichla albifrons</v>
          </cell>
          <cell r="E9216" t="str">
            <v>(Rüppell, 1837)</v>
          </cell>
          <cell r="F9216" t="str">
            <v>R</v>
          </cell>
          <cell r="G9216" t="str">
            <v>LC</v>
          </cell>
          <cell r="N9216" t="str">
            <v>Y</v>
          </cell>
          <cell r="Q9216" t="str">
            <v>Y</v>
          </cell>
          <cell r="W9216" t="str">
            <v>White-fronted Black Chat (7); White-fronted Black Chat (15)</v>
          </cell>
        </row>
        <row r="9217">
          <cell r="C9217" t="str">
            <v>White-headed Black-chat</v>
          </cell>
          <cell r="D9217" t="str">
            <v>Myrmecocichla arnoti</v>
          </cell>
          <cell r="E9217" t="str">
            <v>(Tristram, 1869)</v>
          </cell>
          <cell r="F9217" t="str">
            <v>R</v>
          </cell>
          <cell r="G9217" t="str">
            <v>LC</v>
          </cell>
          <cell r="N9217" t="str">
            <v>Y</v>
          </cell>
          <cell r="Q9217" t="str">
            <v>Y</v>
          </cell>
          <cell r="V9217" t="str">
            <v>Myrmecocichla arnotti (10)</v>
          </cell>
          <cell r="W9217" t="str">
            <v>Arnot's Chat (7)</v>
          </cell>
        </row>
        <row r="9218">
          <cell r="C9218" t="str">
            <v>Mocking Cliff-chat</v>
          </cell>
          <cell r="D9218" t="str">
            <v>Myrmecocichla cinnamomeiventris</v>
          </cell>
          <cell r="E9218" t="str">
            <v>(Lafresnaye, 1836)</v>
          </cell>
          <cell r="F9218" t="str">
            <v>R</v>
          </cell>
          <cell r="G9218" t="str">
            <v>LC</v>
          </cell>
          <cell r="N9218" t="str">
            <v>Y</v>
          </cell>
          <cell r="W9218" t="str">
            <v>Mocking Chat (7)</v>
          </cell>
          <cell r="X9218" t="str">
            <v>Thamnolaea cinnamomeiventris and T. coronata (Sibley and Monroe 1990, 1993) have been lumped as cinnamomeiventris and moved to the genus Myrmecocichla following Dowsett and Forbes-Watson (1993).</v>
          </cell>
        </row>
        <row r="9219">
          <cell r="C9219" t="str">
            <v>White-winged Cliff-chat</v>
          </cell>
          <cell r="D9219" t="str">
            <v>Myrmecocichla semirufa</v>
          </cell>
          <cell r="E9219" t="str">
            <v>(Rüppell, 1837)</v>
          </cell>
          <cell r="F9219" t="str">
            <v>R</v>
          </cell>
          <cell r="G9219" t="str">
            <v>LC</v>
          </cell>
          <cell r="N9219" t="str">
            <v>Y</v>
          </cell>
          <cell r="Q9219" t="str">
            <v>Y</v>
          </cell>
          <cell r="V9219" t="str">
            <v>Thamnolaea semirufa (10)</v>
          </cell>
          <cell r="W9219" t="str">
            <v>White-winged Cliff Chat (7)</v>
          </cell>
        </row>
        <row r="9220">
          <cell r="D9220" t="str">
            <v>Thamnolaea cinnamomeiventris</v>
          </cell>
          <cell r="E9220" t="str">
            <v>(Lafresnaye, 1836)</v>
          </cell>
          <cell r="F9220" t="str">
            <v>NR</v>
          </cell>
          <cell r="G9220" t="str">
            <v>NR</v>
          </cell>
          <cell r="Q9220" t="str">
            <v>Y</v>
          </cell>
          <cell r="X9220" t="str">
            <v>Thamnolaea cinnamomeiventris and T. coronata (Sibley and Monroe 1990, 1993) have been lumped as cinnamomeiventris and moved to the genus Myrmecocichla following Dowsett and Forbes-Watson (1993).</v>
          </cell>
        </row>
        <row r="9221">
          <cell r="D9221" t="str">
            <v>Thamnolaea coronata</v>
          </cell>
          <cell r="E9221" t="str">
            <v>Reichenow, 1902</v>
          </cell>
          <cell r="F9221" t="str">
            <v>NR</v>
          </cell>
          <cell r="G9221" t="str">
            <v>NR</v>
          </cell>
          <cell r="Q9221" t="str">
            <v>Y</v>
          </cell>
          <cell r="X9221" t="str">
            <v>Thamnolaea cinnamomeiventris and T. coronata (Sibley and Monroe 1990, 1993) have been lumped as cinnamomeiventris and moved to the genus Myrmecocichla following Dowsett and Forbes-Watson (1993).</v>
          </cell>
        </row>
        <row r="9222">
          <cell r="C9222" t="str">
            <v>Boulder Chat</v>
          </cell>
          <cell r="D9222" t="str">
            <v>Pinarornis plumosus</v>
          </cell>
          <cell r="E9222" t="str">
            <v>Sharpe, 1876</v>
          </cell>
          <cell r="F9222" t="str">
            <v>R</v>
          </cell>
          <cell r="G9222" t="str">
            <v>LC</v>
          </cell>
          <cell r="N9222" t="str">
            <v>Y</v>
          </cell>
          <cell r="Q9222" t="str">
            <v>Y</v>
          </cell>
        </row>
        <row r="9223">
          <cell r="D9223" t="str">
            <v>Monticola sharpei</v>
          </cell>
          <cell r="E9223" t="str">
            <v>(Gray, 1871)</v>
          </cell>
          <cell r="F9223" t="str">
            <v>NR</v>
          </cell>
          <cell r="G9223" t="str">
            <v>NR</v>
          </cell>
          <cell r="N9223" t="str">
            <v>Y</v>
          </cell>
          <cell r="Q9223" t="str">
            <v>Y</v>
          </cell>
          <cell r="V9223" t="str">
            <v>Pseudocossyphus sharpei (10)</v>
          </cell>
          <cell r="X9223" t="str">
            <v xml:space="preserve">Monticola sharpei (Sibley and Monroe 1990, 1993) has been split into M. sharpei and M. erythronotus following Goodman and Weigt (2002) and (Collar 2005) on the basis of multiple morphological characters (reduced blackish terminal tail-band and longer tail, male with reddish-brown back, no blue on breast, female with brighter upperparts and tail, no white streaking on breast) in spite of an absence of genetic distinctiveness (Outlaw et al. 2007). However, M. sharpei and M. bensoni (Sibley and Monroe 1990, 1993) have been lumped into M. sharpei on the basis of evidence in Goodman and Weigt (2002) and Outlaw et al. (2007), plus a review of recordings of vocalisations by the BirdLife Taxonomic Working Group. </v>
          </cell>
        </row>
        <row r="9224">
          <cell r="C9224" t="str">
            <v>Forest Rock-thrush</v>
          </cell>
          <cell r="D9224" t="str">
            <v>Monticola sharpei</v>
          </cell>
          <cell r="E9224" t="str">
            <v>(Gray, 1871)</v>
          </cell>
          <cell r="F9224" t="str">
            <v>R</v>
          </cell>
          <cell r="G9224" t="str">
            <v>LC</v>
          </cell>
          <cell r="T9224" t="str">
            <v>Y</v>
          </cell>
          <cell r="U9224" t="str">
            <v>Goodman and Weigt (2002)</v>
          </cell>
          <cell r="X9224" t="str">
            <v xml:space="preserve">Monticola sharpei (Sibley and Monroe 1990, 1993) has been split into M. sharpei and M. erythronotus following Goodman and Weigt (2002) and (Collar 2005) on the basis of multiple morphological characters (reduced blackish terminal tail-band and longer tail, male with reddish-brown back, no blue on breast, female with brighter upperparts and tail, no white streaking on breast) in spite of an absence of genetic distinctiveness (Outlaw et al. 2007). However, M. sharpei and M. bensoni (Sibley and Monroe 1990, 1993) have been lumped into M. sharpei on the basis of evidence in Goodman and Weigt (2002) and Outlaw et al. (2007), plus a review of recordings of vocalisations by the BirdLife Taxonomic Working Group. </v>
          </cell>
        </row>
        <row r="9225">
          <cell r="C9225" t="str">
            <v>Amber Mountain Rock-thrush</v>
          </cell>
          <cell r="D9225" t="str">
            <v>Monticola erythronotus</v>
          </cell>
          <cell r="E9225" t="str">
            <v>(Lavauden, 1929)</v>
          </cell>
          <cell r="F9225" t="str">
            <v>R</v>
          </cell>
          <cell r="G9225" t="str">
            <v>EN</v>
          </cell>
          <cell r="T9225" t="str">
            <v>Y</v>
          </cell>
          <cell r="U9225" t="str">
            <v>Goodman and Weigt (2002)</v>
          </cell>
          <cell r="X9225" t="str">
            <v xml:space="preserve">Monticola sharpei (Sibley and Monroe 1990, 1993) has been split into M. sharpei and M. erythronotus following Goodman and Weigt (2002) and (Collar 2005) on the basis of multiple morphological characters (reduced blackish terminal tail-band and longer tail, male with reddish-brown back, no blue on breast, female with brighter upperparts and tail, no white streaking on breast) in spite of an absence of genetic distinctiveness (Outlaw et al. 2007). However, M. sharpei and M. bensoni (Sibley and Monroe 1990, 1993) have been lumped into M. sharpei on the basis of evidence in Goodman and Weigt (2002) and Outlaw et al. (2007), plus a review of recordings of vocalisations by the BirdLife Taxonomic Working Group. </v>
          </cell>
        </row>
        <row r="9226">
          <cell r="D9226" t="str">
            <v>Monticola bensoni</v>
          </cell>
          <cell r="E9226" t="str">
            <v>Farkas, 1971</v>
          </cell>
          <cell r="F9226" t="str">
            <v>NR</v>
          </cell>
          <cell r="G9226" t="str">
            <v>NR</v>
          </cell>
          <cell r="N9226" t="str">
            <v>Y</v>
          </cell>
          <cell r="Q9226" t="str">
            <v>Y</v>
          </cell>
          <cell r="V9226" t="str">
            <v>Pseudocossyphus bensoni (10)</v>
          </cell>
          <cell r="X9226" t="str">
            <v xml:space="preserve">Monticola sharpei (Sibley and Monroe 1990, 1993) has been split into M. sharpei and M. erythronotus following Goodman and Weigt (2002) and (Collar 2005) on the basis of multiple morphological characters (reduced blackish terminal tail-band and longer tail, male with reddish-brown back, no blue on breast, female with brighter upperparts and tail, no white streaking on breast) in spite of an absence of genetic distinctiveness (Outlaw et al. 2007). However, M. sharpei and M. bensoni (Sibley and Monroe 1990, 1993) have been lumped into M. sharpei on the basis of evidence in Goodman and Weigt (2002) and Outlaw et al. (2007), plus a review of recordings of vocalisations by the BirdLife Taxonomic Working Group. </v>
          </cell>
        </row>
        <row r="9227">
          <cell r="C9227" t="str">
            <v>Littoral Rock-thrush</v>
          </cell>
          <cell r="D9227" t="str">
            <v>Monticola imerinus</v>
          </cell>
          <cell r="E9227" t="str">
            <v>(Hartlaub, 1860)</v>
          </cell>
          <cell r="F9227" t="str">
            <v>R</v>
          </cell>
          <cell r="G9227" t="str">
            <v>LC</v>
          </cell>
          <cell r="N9227" t="str">
            <v>Y</v>
          </cell>
          <cell r="Q9227" t="str">
            <v>Y</v>
          </cell>
          <cell r="V9227" t="str">
            <v>Pseudocossyphus imerinus (10)</v>
          </cell>
          <cell r="W9227" t="str">
            <v>Littoral Rock Thrush (7)</v>
          </cell>
        </row>
        <row r="9228">
          <cell r="C9228" t="str">
            <v>Cape Rock-thrush</v>
          </cell>
          <cell r="D9228" t="str">
            <v>Monticola rupestris</v>
          </cell>
          <cell r="E9228" t="str">
            <v>(Vieillot, 1818)</v>
          </cell>
          <cell r="F9228" t="str">
            <v>R</v>
          </cell>
          <cell r="G9228" t="str">
            <v>LC</v>
          </cell>
          <cell r="N9228" t="str">
            <v>Y</v>
          </cell>
          <cell r="Q9228" t="str">
            <v>Y</v>
          </cell>
          <cell r="W9228" t="str">
            <v>Cape Rock Thrush (7); Cape Rock Thrush (15)</v>
          </cell>
        </row>
        <row r="9229">
          <cell r="C9229" t="str">
            <v>Sentinel Rock-thrush</v>
          </cell>
          <cell r="D9229" t="str">
            <v>Monticola explorator</v>
          </cell>
          <cell r="E9229" t="str">
            <v>(Vieillot, 1818)</v>
          </cell>
          <cell r="F9229" t="str">
            <v>R</v>
          </cell>
          <cell r="G9229" t="str">
            <v>LC</v>
          </cell>
          <cell r="N9229" t="str">
            <v>Y</v>
          </cell>
          <cell r="Q9229" t="str">
            <v>Y</v>
          </cell>
          <cell r="W9229" t="str">
            <v>Sentinel Rock Thrush (7); Sentinel Rock Thrush (15)</v>
          </cell>
        </row>
        <row r="9230">
          <cell r="D9230" t="str">
            <v>Monticola pretoriae</v>
          </cell>
          <cell r="E9230" t="str">
            <v>Gunning &amp; Roberts, 1911</v>
          </cell>
          <cell r="F9230" t="str">
            <v>NR</v>
          </cell>
          <cell r="G9230" t="str">
            <v>NR</v>
          </cell>
          <cell r="Q9230" t="str">
            <v>Y</v>
          </cell>
          <cell r="X9230" t="str">
            <v>Monticola brevipes and M. pretoriae (Sibley and Monroe 1990, 1993) have been lumped into M. brevipes following Dowsett and Forbes-Watson (1993).</v>
          </cell>
        </row>
        <row r="9231">
          <cell r="D9231" t="str">
            <v>Monticola brevipes</v>
          </cell>
          <cell r="E9231" t="str">
            <v>(Waterhouse, 1838)</v>
          </cell>
          <cell r="F9231" t="str">
            <v>NR</v>
          </cell>
          <cell r="G9231" t="str">
            <v>NR</v>
          </cell>
          <cell r="Q9231" t="str">
            <v>Y</v>
          </cell>
          <cell r="X9231" t="str">
            <v>Monticola brevipes and M. pretoriae (Sibley and Monroe 1990, 1993) have been lumped into M. brevipes following Dowsett and Forbes-Watson (1993).</v>
          </cell>
        </row>
        <row r="9232">
          <cell r="C9232" t="str">
            <v>Short-toed Rock-thrush</v>
          </cell>
          <cell r="D9232" t="str">
            <v>Monticola brevipes</v>
          </cell>
          <cell r="E9232" t="str">
            <v>(Waterhouse, 1838)</v>
          </cell>
          <cell r="F9232" t="str">
            <v>R</v>
          </cell>
          <cell r="G9232" t="str">
            <v>LC</v>
          </cell>
          <cell r="N9232" t="str">
            <v>Y</v>
          </cell>
          <cell r="W9232" t="str">
            <v>Short-toed Rock Thrush (7); Short-toed Rock Thrush (15)</v>
          </cell>
          <cell r="X9232" t="str">
            <v>Monticola brevipes and M. pretoriae (Sibley and Monroe 1990, 1993) have been lumped into M. brevipes following Dowsett and Forbes-Watson (1993).</v>
          </cell>
        </row>
        <row r="9233">
          <cell r="C9233" t="str">
            <v>Miombo Rock-thrush</v>
          </cell>
          <cell r="D9233" t="str">
            <v>Monticola angolensis</v>
          </cell>
          <cell r="E9233" t="str">
            <v>Sousa, 1888</v>
          </cell>
          <cell r="F9233" t="str">
            <v>R</v>
          </cell>
          <cell r="G9233" t="str">
            <v>LC</v>
          </cell>
          <cell r="N9233" t="str">
            <v>Y</v>
          </cell>
          <cell r="Q9233" t="str">
            <v>Y</v>
          </cell>
          <cell r="W9233" t="str">
            <v>Miombo Rock Thrush (7); Miombo Rock Thrush (15)</v>
          </cell>
        </row>
        <row r="9234">
          <cell r="C9234" t="str">
            <v>Rufous-tailed Rock-thrush</v>
          </cell>
          <cell r="D9234" t="str">
            <v>Monticola saxatilis</v>
          </cell>
          <cell r="E9234" t="str">
            <v>(Linnaeus, 1766)</v>
          </cell>
          <cell r="F9234" t="str">
            <v>R</v>
          </cell>
          <cell r="G9234" t="str">
            <v>LC</v>
          </cell>
          <cell r="H9234" t="str">
            <v>Y</v>
          </cell>
          <cell r="M9234" t="str">
            <v>Y</v>
          </cell>
          <cell r="N9234" t="str">
            <v>Y</v>
          </cell>
          <cell r="Q9234" t="str">
            <v>Y</v>
          </cell>
          <cell r="W9234" t="str">
            <v>Rufous-tailed Rock Thrush (1); Rock Thrush (6); European Rock Thrush (7); Rufous-tailed Rock Thrush (15)</v>
          </cell>
        </row>
        <row r="9235">
          <cell r="C9235" t="str">
            <v>Little Rock-thrush</v>
          </cell>
          <cell r="D9235" t="str">
            <v>Monticola rufocinereus</v>
          </cell>
          <cell r="E9235" t="str">
            <v>(Rüppell, 1837)</v>
          </cell>
          <cell r="F9235" t="str">
            <v>R</v>
          </cell>
          <cell r="G9235" t="str">
            <v>LC</v>
          </cell>
          <cell r="N9235" t="str">
            <v>Y</v>
          </cell>
          <cell r="Q9235" t="str">
            <v>Y</v>
          </cell>
          <cell r="W9235" t="str">
            <v>Little Rock Thrush (7); Little Rock Thrush (15)</v>
          </cell>
        </row>
        <row r="9236">
          <cell r="C9236" t="str">
            <v>Blue-capped Rock-thrush</v>
          </cell>
          <cell r="D9236" t="str">
            <v>Monticola cinclorhynchus</v>
          </cell>
          <cell r="E9236" t="str">
            <v>(Vigors, 1832)</v>
          </cell>
          <cell r="F9236" t="str">
            <v>R</v>
          </cell>
          <cell r="G9236" t="str">
            <v>LC</v>
          </cell>
          <cell r="Q9236" t="str">
            <v>Y</v>
          </cell>
          <cell r="W9236" t="str">
            <v>Blue-capped Rock Thrush (15)</v>
          </cell>
        </row>
        <row r="9237">
          <cell r="C9237" t="str">
            <v>White-throated Rock-thrush</v>
          </cell>
          <cell r="D9237" t="str">
            <v>Monticola gularis</v>
          </cell>
          <cell r="E9237" t="str">
            <v>(Swinhoe, 1863)</v>
          </cell>
          <cell r="F9237" t="str">
            <v>R</v>
          </cell>
          <cell r="G9237" t="str">
            <v>LC</v>
          </cell>
          <cell r="Q9237" t="str">
            <v>Y</v>
          </cell>
          <cell r="W9237" t="str">
            <v>White-throated Rock Thrush (15)</v>
          </cell>
        </row>
        <row r="9238">
          <cell r="C9238" t="str">
            <v>Chestnut-bellied Rock-thrush</v>
          </cell>
          <cell r="D9238" t="str">
            <v>Monticola rufiventris</v>
          </cell>
          <cell r="E9238" t="str">
            <v>(Jardine &amp; Selby, 1833)</v>
          </cell>
          <cell r="F9238" t="str">
            <v>R</v>
          </cell>
          <cell r="G9238" t="str">
            <v>LC</v>
          </cell>
          <cell r="Q9238" t="str">
            <v>Y</v>
          </cell>
          <cell r="W9238" t="str">
            <v>Chestnut-bellied Rock Thrush (15)</v>
          </cell>
        </row>
        <row r="9239">
          <cell r="C9239" t="str">
            <v>Blue Rock-thrush</v>
          </cell>
          <cell r="D9239" t="str">
            <v>Monticola solitarius</v>
          </cell>
          <cell r="E9239" t="str">
            <v>(Linnaeus, 1758)</v>
          </cell>
          <cell r="F9239" t="str">
            <v>R</v>
          </cell>
          <cell r="G9239" t="str">
            <v>LC</v>
          </cell>
          <cell r="H9239" t="str">
            <v>Y</v>
          </cell>
          <cell r="L9239" t="str">
            <v>Y</v>
          </cell>
          <cell r="M9239" t="str">
            <v>Y</v>
          </cell>
          <cell r="N9239" t="str">
            <v>Y</v>
          </cell>
          <cell r="Q9239" t="str">
            <v>Y</v>
          </cell>
          <cell r="W9239" t="str">
            <v>Blue Rock Thrush (1); Blue Rock Thrush (5); Blue Rock Thrush (6); Blue Rock Thrush (7); Blue Rock Thrush (15)</v>
          </cell>
        </row>
        <row r="9240">
          <cell r="C9240" t="str">
            <v>African Forest Flycatcher</v>
          </cell>
          <cell r="D9240" t="str">
            <v>Fraseria ocreata</v>
          </cell>
          <cell r="E9240" t="str">
            <v>(Strickland, 1844)</v>
          </cell>
          <cell r="F9240" t="str">
            <v>R</v>
          </cell>
          <cell r="G9240" t="str">
            <v>LC</v>
          </cell>
          <cell r="N9240" t="str">
            <v>Y</v>
          </cell>
          <cell r="Q9240" t="str">
            <v>Y</v>
          </cell>
          <cell r="W9240" t="str">
            <v>Forest Flycatcher (7); African Forest-Flycatcher (10); Fraser's Forest Flycatcher (15)</v>
          </cell>
        </row>
        <row r="9241">
          <cell r="C9241" t="str">
            <v>White-browed Forest Flycatcher</v>
          </cell>
          <cell r="D9241" t="str">
            <v>Fraseria cinerascens</v>
          </cell>
          <cell r="E9241" t="str">
            <v>Hartlaub, 1857</v>
          </cell>
          <cell r="F9241" t="str">
            <v>R</v>
          </cell>
          <cell r="G9241" t="str">
            <v>LC</v>
          </cell>
          <cell r="N9241" t="str">
            <v>Y</v>
          </cell>
          <cell r="Q9241" t="str">
            <v>Y</v>
          </cell>
          <cell r="W9241" t="str">
            <v>White-browed Forest-Flycatcher (10)</v>
          </cell>
        </row>
        <row r="9242">
          <cell r="D9242" t="str">
            <v>Melaenornis chocolatinus</v>
          </cell>
          <cell r="E9242" t="str">
            <v>Ruppell, 1840</v>
          </cell>
          <cell r="F9242" t="str">
            <v>NR</v>
          </cell>
          <cell r="G9242" t="str">
            <v>NR</v>
          </cell>
          <cell r="N9242" t="str">
            <v>Y</v>
          </cell>
          <cell r="X9242" t="str">
            <v>Dioptrornis chocolatinus, D. fischeri and D. brunneus (Sibley and Monroe 1990, 1993) are retained as separate species contra Dowsett and Forbes-Watson (1993) who include fischeri and brunneus as subspecies of chocolatinus in the genus Melaenornis.</v>
          </cell>
        </row>
        <row r="9243">
          <cell r="C9243" t="str">
            <v>Northern Black Flycatcher</v>
          </cell>
          <cell r="D9243" t="str">
            <v>Melaenornis edolioides</v>
          </cell>
          <cell r="E9243" t="str">
            <v>(Swainson, 1837)</v>
          </cell>
          <cell r="F9243" t="str">
            <v>R</v>
          </cell>
          <cell r="G9243" t="str">
            <v>LC</v>
          </cell>
          <cell r="N9243" t="str">
            <v>Y</v>
          </cell>
          <cell r="Q9243" t="str">
            <v>Y</v>
          </cell>
          <cell r="W9243" t="str">
            <v>Western Black Flycatcher (7); Northern Black-Flycatcher (10)</v>
          </cell>
        </row>
        <row r="9244">
          <cell r="C9244" t="str">
            <v>Southern Black Flycatcher</v>
          </cell>
          <cell r="D9244" t="str">
            <v>Melaenornis pammelaina</v>
          </cell>
          <cell r="E9244" t="str">
            <v>(Stanley, 1814)</v>
          </cell>
          <cell r="F9244" t="str">
            <v>R</v>
          </cell>
          <cell r="G9244" t="str">
            <v>LC</v>
          </cell>
          <cell r="N9244" t="str">
            <v>Y</v>
          </cell>
          <cell r="Q9244" t="str">
            <v>Y</v>
          </cell>
          <cell r="W9244" t="str">
            <v>Southern Black-Flycatcher (10)</v>
          </cell>
        </row>
        <row r="9245">
          <cell r="C9245" t="str">
            <v>Yellow-eyed Black Flycatcher</v>
          </cell>
          <cell r="D9245" t="str">
            <v>Melaenornis ardesiacus</v>
          </cell>
          <cell r="E9245" t="str">
            <v>Berlioz, 1936</v>
          </cell>
          <cell r="F9245" t="str">
            <v>R</v>
          </cell>
          <cell r="G9245" t="str">
            <v>LC</v>
          </cell>
          <cell r="N9245" t="str">
            <v>Y</v>
          </cell>
          <cell r="Q9245" t="str">
            <v>Y</v>
          </cell>
          <cell r="W9245" t="str">
            <v>Yellow-eyed Black-Flycatcher (10)</v>
          </cell>
        </row>
        <row r="9246">
          <cell r="C9246" t="str">
            <v>Nimba Flycatcher</v>
          </cell>
          <cell r="D9246" t="str">
            <v>Melaenornis annamarulae</v>
          </cell>
          <cell r="E9246" t="str">
            <v>Forbes-Watson, 1970</v>
          </cell>
          <cell r="F9246" t="str">
            <v>R</v>
          </cell>
          <cell r="G9246" t="str">
            <v>VU</v>
          </cell>
          <cell r="N9246" t="str">
            <v>Y</v>
          </cell>
          <cell r="Q9246" t="str">
            <v>Y</v>
          </cell>
          <cell r="W9246" t="str">
            <v>West African Black-Flycatcher (10)</v>
          </cell>
        </row>
        <row r="9247">
          <cell r="C9247" t="str">
            <v>Pale Flycatcher</v>
          </cell>
          <cell r="D9247" t="str">
            <v>Bradornis pallidus</v>
          </cell>
          <cell r="E9247" t="str">
            <v>(von Müller, 1851)</v>
          </cell>
          <cell r="F9247" t="str">
            <v>R</v>
          </cell>
          <cell r="G9247" t="str">
            <v>LC</v>
          </cell>
          <cell r="N9247" t="str">
            <v>Y</v>
          </cell>
          <cell r="Q9247" t="str">
            <v>Y</v>
          </cell>
          <cell r="W9247" t="str">
            <v>Pallid Flycatcher (7)</v>
          </cell>
        </row>
        <row r="9248">
          <cell r="C9248" t="str">
            <v>Chat Flycatcher</v>
          </cell>
          <cell r="D9248" t="str">
            <v>Bradornis infuscatus</v>
          </cell>
          <cell r="E9248" t="str">
            <v>(Smith, 1839)</v>
          </cell>
          <cell r="F9248" t="str">
            <v>R</v>
          </cell>
          <cell r="G9248" t="str">
            <v>LC</v>
          </cell>
          <cell r="N9248" t="str">
            <v>Y</v>
          </cell>
          <cell r="Q9248" t="str">
            <v>Y</v>
          </cell>
        </row>
        <row r="9249">
          <cell r="C9249" t="str">
            <v>Marico Flycatcher</v>
          </cell>
          <cell r="D9249" t="str">
            <v>Bradornis mariquensis</v>
          </cell>
          <cell r="E9249" t="str">
            <v>Smith, 1847</v>
          </cell>
          <cell r="F9249" t="str">
            <v>R</v>
          </cell>
          <cell r="G9249" t="str">
            <v>LC</v>
          </cell>
          <cell r="N9249" t="str">
            <v>Y</v>
          </cell>
          <cell r="Q9249" t="str">
            <v>Y</v>
          </cell>
          <cell r="W9249" t="str">
            <v>Mariqua Flycatcher (10)</v>
          </cell>
        </row>
        <row r="9250">
          <cell r="D9250" t="str">
            <v>Bradornis pumilus</v>
          </cell>
          <cell r="E9250" t="str">
            <v>Sharpe, 1895</v>
          </cell>
          <cell r="F9250" t="str">
            <v>NR</v>
          </cell>
          <cell r="G9250" t="str">
            <v>NR</v>
          </cell>
          <cell r="Q9250" t="str">
            <v>Y</v>
          </cell>
          <cell r="X9250" t="str">
            <v>Bradornis microrhynchus and B. pumilus (Sibley and Monroe 1990, 1993) have been lumped into B. microrhynchus following Dowsett and Forbes-Watson (1993).</v>
          </cell>
        </row>
        <row r="9251">
          <cell r="D9251" t="str">
            <v>Bradornis microrhynchus</v>
          </cell>
          <cell r="E9251" t="str">
            <v>(Reichenow, 1887)</v>
          </cell>
          <cell r="F9251" t="str">
            <v>NR</v>
          </cell>
          <cell r="G9251" t="str">
            <v>NR</v>
          </cell>
          <cell r="Q9251" t="str">
            <v>Y</v>
          </cell>
          <cell r="X9251" t="str">
            <v>Bradornis microrhynchus and B. pumilus (Sibley and Monroe 1990, 1993) have been lumped into B. microrhynchus following Dowsett and Forbes-Watson (1993).</v>
          </cell>
        </row>
        <row r="9252">
          <cell r="C9252" t="str">
            <v>African Grey Flycatcher</v>
          </cell>
          <cell r="D9252" t="str">
            <v>Bradornis microrhynchus</v>
          </cell>
          <cell r="E9252" t="str">
            <v>(Reichenow, 1887)</v>
          </cell>
          <cell r="F9252" t="str">
            <v>R</v>
          </cell>
          <cell r="G9252" t="str">
            <v>LC</v>
          </cell>
          <cell r="N9252" t="str">
            <v>Y</v>
          </cell>
          <cell r="W9252" t="str">
            <v>Grey Flycatcher (7)</v>
          </cell>
          <cell r="X9252" t="str">
            <v>Bradornis microrhynchus and B. pumilus (Sibley and Monroe 1990, 1993) have been lumped into B. microrhynchus following Dowsett and Forbes-Watson (1993).</v>
          </cell>
        </row>
        <row r="9253">
          <cell r="C9253" t="str">
            <v>Abyssinian Slaty Flycatcher</v>
          </cell>
          <cell r="D9253" t="str">
            <v>Dioptrornis chocolatinus</v>
          </cell>
          <cell r="E9253" t="str">
            <v>(Rüppell, 1840)</v>
          </cell>
          <cell r="F9253" t="str">
            <v>R</v>
          </cell>
          <cell r="G9253" t="str">
            <v>LC</v>
          </cell>
          <cell r="Q9253" t="str">
            <v>Y</v>
          </cell>
          <cell r="W9253" t="str">
            <v>Abyssinian Slaty-Flycatcher (10)</v>
          </cell>
          <cell r="X9253" t="str">
            <v>Dioptrornis chocolatinus, D. fischeri and D. brunneus (Sibley and Monroe 1990, 1993) are retained as separate species contra Dowsett and Forbes-Watson (1993) who include fischeri and brunneus as subspecies of chocolatinus in the genus Melaenornis.</v>
          </cell>
        </row>
        <row r="9254">
          <cell r="C9254" t="str">
            <v>White-eyed Slaty Flycatcher</v>
          </cell>
          <cell r="D9254" t="str">
            <v>Dioptrornis fischeri</v>
          </cell>
          <cell r="E9254" t="str">
            <v>Reichenow, 1884</v>
          </cell>
          <cell r="F9254" t="str">
            <v>R</v>
          </cell>
          <cell r="G9254" t="str">
            <v>LC</v>
          </cell>
          <cell r="Q9254" t="str">
            <v>Y</v>
          </cell>
          <cell r="W9254" t="str">
            <v>White-eyed Slaty-Flycatcher (10)</v>
          </cell>
          <cell r="X9254" t="str">
            <v>Dioptrornis chocolatinus, D. fischeri and D. brunneus (Sibley and Monroe 1990, 1993) are retained as separate species contra Dowsett and Forbes-Watson (1993) who include fischeri and brunneus as subspecies of chocolatinus in the genus Melaenornis.</v>
          </cell>
        </row>
        <row r="9255">
          <cell r="C9255" t="str">
            <v>Angola Slaty Flycatcher</v>
          </cell>
          <cell r="D9255" t="str">
            <v>Dioptrornis brunneus</v>
          </cell>
          <cell r="E9255" t="str">
            <v>Cabanis, 1886</v>
          </cell>
          <cell r="F9255" t="str">
            <v>R</v>
          </cell>
          <cell r="G9255" t="str">
            <v>LC</v>
          </cell>
          <cell r="Q9255" t="str">
            <v>Y</v>
          </cell>
          <cell r="W9255" t="str">
            <v>Angola Slaty-Flycatcher (10)</v>
          </cell>
          <cell r="X9255" t="str">
            <v>Dioptrornis chocolatinus, D. fischeri and D. brunneus (Sibley and Monroe 1990, 1993) are retained as separate species contra Dowsett and Forbes-Watson (1993) who include fischeri and brunneus as subspecies of chocolatinus in the genus Melaenornis.</v>
          </cell>
        </row>
        <row r="9256">
          <cell r="C9256" t="str">
            <v>Fiscal Flycatcher</v>
          </cell>
          <cell r="D9256" t="str">
            <v>Sigelus silens</v>
          </cell>
          <cell r="E9256" t="str">
            <v>(Shaw, 1809)</v>
          </cell>
          <cell r="F9256" t="str">
            <v>R</v>
          </cell>
          <cell r="G9256" t="str">
            <v>LC</v>
          </cell>
          <cell r="N9256" t="str">
            <v>Y</v>
          </cell>
          <cell r="Q9256" t="str">
            <v>Y</v>
          </cell>
        </row>
        <row r="9257">
          <cell r="C9257" t="str">
            <v>Silverbird</v>
          </cell>
          <cell r="D9257" t="str">
            <v>Empidornis semipartitus</v>
          </cell>
          <cell r="E9257" t="str">
            <v>(Rüppell, 1840)</v>
          </cell>
          <cell r="F9257" t="str">
            <v>R</v>
          </cell>
          <cell r="G9257" t="str">
            <v>LC</v>
          </cell>
          <cell r="N9257" t="str">
            <v>Y</v>
          </cell>
          <cell r="Q9257" t="str">
            <v>Y</v>
          </cell>
        </row>
        <row r="9258">
          <cell r="C9258" t="str">
            <v>Streaky-breasted Jungle-flycatcher</v>
          </cell>
          <cell r="D9258" t="str">
            <v>Rhinomyias additus</v>
          </cell>
          <cell r="E9258" t="str">
            <v>(Hartert, 1900)</v>
          </cell>
          <cell r="F9258" t="str">
            <v>R</v>
          </cell>
          <cell r="G9258" t="str">
            <v>NT</v>
          </cell>
          <cell r="Q9258" t="str">
            <v>Y</v>
          </cell>
          <cell r="V9258" t="str">
            <v>Rhinomyias addita (10)</v>
          </cell>
          <cell r="W9258" t="str">
            <v>Streak-breasted Jungle Flycatcher (15)</v>
          </cell>
          <cell r="X9258" t="str">
            <v>Gender agreement of species name follows David and Gosselin (2002b).</v>
          </cell>
        </row>
        <row r="9259">
          <cell r="C9259" t="str">
            <v>Russet-backed Jungle-flycatcher</v>
          </cell>
          <cell r="D9259" t="str">
            <v>Rhinomyias oscillans</v>
          </cell>
          <cell r="E9259" t="str">
            <v>(Hartert, 1897)</v>
          </cell>
          <cell r="F9259" t="str">
            <v>R</v>
          </cell>
          <cell r="G9259" t="str">
            <v>LC</v>
          </cell>
          <cell r="Q9259" t="str">
            <v>Y</v>
          </cell>
          <cell r="W9259" t="str">
            <v>Russet-backed Jungle Flycatcher (15)</v>
          </cell>
        </row>
        <row r="9260">
          <cell r="C9260" t="str">
            <v>Brown-chested Jungle-flycatcher</v>
          </cell>
          <cell r="D9260" t="str">
            <v>Rhinomyias brunneatus</v>
          </cell>
          <cell r="E9260" t="str">
            <v>(Slater, 1897)</v>
          </cell>
          <cell r="F9260" t="str">
            <v>R</v>
          </cell>
          <cell r="G9260" t="str">
            <v>VU</v>
          </cell>
          <cell r="Q9260" t="str">
            <v>Y</v>
          </cell>
          <cell r="V9260" t="str">
            <v>Rhinomyias brunneata (10)</v>
          </cell>
          <cell r="W9260" t="str">
            <v>Brown-chested Jungle Flycatcher (15)</v>
          </cell>
          <cell r="X9260" t="str">
            <v>Gender agreement of species name follows David and Gosselin (2002b).</v>
          </cell>
        </row>
        <row r="9261">
          <cell r="C9261" t="str">
            <v>Fulvous-chested Jungle-flycatcher</v>
          </cell>
          <cell r="D9261" t="str">
            <v>Rhinomyias olivaceus</v>
          </cell>
          <cell r="E9261" t="str">
            <v>(Hume, 1877)</v>
          </cell>
          <cell r="F9261" t="str">
            <v>R</v>
          </cell>
          <cell r="G9261" t="str">
            <v>LC</v>
          </cell>
          <cell r="Q9261" t="str">
            <v>Y</v>
          </cell>
          <cell r="V9261" t="str">
            <v>Rhinomyias olivacea (10)</v>
          </cell>
          <cell r="W9261" t="str">
            <v>Fulvous-chested Jungle Flycatcher (15)</v>
          </cell>
          <cell r="X9261" t="str">
            <v>Gender agreement of species name follows David and Gosselin (2002b).</v>
          </cell>
        </row>
        <row r="9262">
          <cell r="C9262" t="str">
            <v>Grey-chested Jungle-flycatcher</v>
          </cell>
          <cell r="D9262" t="str">
            <v>Rhinomyias umbratilis</v>
          </cell>
          <cell r="E9262" t="str">
            <v>(Strickland, 1849)</v>
          </cell>
          <cell r="F9262" t="str">
            <v>R</v>
          </cell>
          <cell r="G9262" t="str">
            <v>NT</v>
          </cell>
          <cell r="Q9262" t="str">
            <v>Y</v>
          </cell>
          <cell r="W9262" t="str">
            <v>Grey-chested Jungle Flycatcher (15)</v>
          </cell>
        </row>
        <row r="9263">
          <cell r="C9263" t="str">
            <v>Rufous-tailed Jungle-flycatcher</v>
          </cell>
          <cell r="D9263" t="str">
            <v>Rhinomyias ruficauda</v>
          </cell>
          <cell r="E9263" t="str">
            <v>(Sharpe, 1877)</v>
          </cell>
          <cell r="F9263" t="str">
            <v>R</v>
          </cell>
          <cell r="G9263" t="str">
            <v>LC</v>
          </cell>
          <cell r="Q9263" t="str">
            <v>Y</v>
          </cell>
          <cell r="W9263" t="str">
            <v>Rufous-tailed Jungle Flycatcher (15)</v>
          </cell>
        </row>
        <row r="9264">
          <cell r="C9264" t="str">
            <v>Henna-tailed Jungle-flycatcher</v>
          </cell>
          <cell r="D9264" t="str">
            <v>Rhinomyias colonus</v>
          </cell>
          <cell r="E9264" t="str">
            <v>Hartert, 1898</v>
          </cell>
          <cell r="F9264" t="str">
            <v>R</v>
          </cell>
          <cell r="G9264" t="str">
            <v>NT</v>
          </cell>
          <cell r="Q9264" t="str">
            <v>Y</v>
          </cell>
          <cell r="W9264" t="str">
            <v>Henna-tailed Jungle Flycatcher (15)</v>
          </cell>
        </row>
        <row r="9265">
          <cell r="C9265" t="str">
            <v>Eyebrowed Jungle-flycatcher</v>
          </cell>
          <cell r="D9265" t="str">
            <v>Rhinomyias gularis</v>
          </cell>
          <cell r="E9265" t="str">
            <v>Sharpe, 1888</v>
          </cell>
          <cell r="F9265" t="str">
            <v>R</v>
          </cell>
          <cell r="G9265" t="str">
            <v>LC</v>
          </cell>
          <cell r="Q9265" t="str">
            <v>Y</v>
          </cell>
          <cell r="W9265" t="str">
            <v>Eyebrowed Jungle Flycatcher (15)</v>
          </cell>
        </row>
        <row r="9266">
          <cell r="C9266" t="str">
            <v>White-browed Jungle-flycatcher</v>
          </cell>
          <cell r="D9266" t="str">
            <v>Rhinomyias insignis</v>
          </cell>
          <cell r="E9266" t="str">
            <v>Ogilvie-Grant, 1895</v>
          </cell>
          <cell r="F9266" t="str">
            <v>R</v>
          </cell>
          <cell r="G9266" t="str">
            <v>VU</v>
          </cell>
          <cell r="Q9266" t="str">
            <v>Y</v>
          </cell>
          <cell r="W9266" t="str">
            <v>White-browed Jungle Flycatcher (15)</v>
          </cell>
        </row>
        <row r="9267">
          <cell r="C9267" t="str">
            <v>White-throated Jungle-flycatcher</v>
          </cell>
          <cell r="D9267" t="str">
            <v>Rhinomyias albigularis</v>
          </cell>
          <cell r="E9267" t="str">
            <v>Bourne &amp; Worcester, 1894</v>
          </cell>
          <cell r="F9267" t="str">
            <v>R</v>
          </cell>
          <cell r="G9267" t="str">
            <v>EN</v>
          </cell>
          <cell r="Q9267" t="str">
            <v>Y</v>
          </cell>
          <cell r="W9267" t="str">
            <v>White-throated Jungle Flycatcher (15)</v>
          </cell>
        </row>
        <row r="9268">
          <cell r="C9268" t="str">
            <v>Slaty-backed Jungle-flycatcher</v>
          </cell>
          <cell r="D9268" t="str">
            <v>Rhinomyias goodfellowi</v>
          </cell>
          <cell r="E9268" t="str">
            <v>Ogilvie-Grant, 1905</v>
          </cell>
          <cell r="F9268" t="str">
            <v>R</v>
          </cell>
          <cell r="G9268" t="str">
            <v>NT</v>
          </cell>
          <cell r="Q9268" t="str">
            <v>Y</v>
          </cell>
          <cell r="W9268" t="str">
            <v>Slaty-backed Jungle Flycatcher (15)</v>
          </cell>
        </row>
        <row r="9269">
          <cell r="C9269" t="str">
            <v>Spotted Flycatcher</v>
          </cell>
          <cell r="D9269" t="str">
            <v>Muscicapa striata</v>
          </cell>
          <cell r="E9269" t="str">
            <v>(Pallas, 1764)</v>
          </cell>
          <cell r="F9269" t="str">
            <v>R</v>
          </cell>
          <cell r="G9269" t="str">
            <v>LC</v>
          </cell>
          <cell r="H9269" t="str">
            <v>Y</v>
          </cell>
          <cell r="I9269" t="str">
            <v>Y</v>
          </cell>
          <cell r="M9269" t="str">
            <v>Y</v>
          </cell>
          <cell r="N9269" t="str">
            <v>Y</v>
          </cell>
          <cell r="Q9269" t="str">
            <v>Y</v>
          </cell>
        </row>
        <row r="9270">
          <cell r="C9270" t="str">
            <v>Gambaga Flycatcher</v>
          </cell>
          <cell r="D9270" t="str">
            <v>Muscicapa gambagae</v>
          </cell>
          <cell r="E9270" t="str">
            <v>(Alexander, 1901)</v>
          </cell>
          <cell r="F9270" t="str">
            <v>R</v>
          </cell>
          <cell r="G9270" t="str">
            <v>LC</v>
          </cell>
          <cell r="N9270" t="str">
            <v>Y</v>
          </cell>
          <cell r="Q9270" t="str">
            <v>Y</v>
          </cell>
        </row>
        <row r="9271">
          <cell r="C9271" t="str">
            <v>Grey-streaked Flycatcher</v>
          </cell>
          <cell r="D9271" t="str">
            <v>Muscicapa griseisticta</v>
          </cell>
          <cell r="E9271" t="str">
            <v>(Swinhoe, 1861)</v>
          </cell>
          <cell r="F9271" t="str">
            <v>R</v>
          </cell>
          <cell r="G9271" t="str">
            <v>LC</v>
          </cell>
          <cell r="I9271" t="str">
            <v>Y</v>
          </cell>
          <cell r="Q9271" t="str">
            <v>Y</v>
          </cell>
          <cell r="W9271" t="str">
            <v>Gray-streaked Flycatcher (2)</v>
          </cell>
        </row>
        <row r="9272">
          <cell r="C9272" t="str">
            <v>Dark-sided Flycatcher</v>
          </cell>
          <cell r="D9272" t="str">
            <v>Muscicapa sibirica</v>
          </cell>
          <cell r="E9272" t="str">
            <v>Gmelin, 1789</v>
          </cell>
          <cell r="F9272" t="str">
            <v>R</v>
          </cell>
          <cell r="G9272" t="str">
            <v>LC</v>
          </cell>
          <cell r="I9272" t="str">
            <v>Y</v>
          </cell>
          <cell r="Q9272" t="str">
            <v>Y</v>
          </cell>
        </row>
        <row r="9273">
          <cell r="C9273" t="str">
            <v>Asian Brown Flycatcher</v>
          </cell>
          <cell r="D9273" t="str">
            <v>Muscicapa dauurica</v>
          </cell>
          <cell r="E9273" t="str">
            <v>Pallas, 1811</v>
          </cell>
          <cell r="F9273" t="str">
            <v>R</v>
          </cell>
          <cell r="G9273" t="str">
            <v>LC</v>
          </cell>
          <cell r="H9273" t="str">
            <v>Y</v>
          </cell>
          <cell r="I9273" t="str">
            <v>Y</v>
          </cell>
          <cell r="M9273" t="str">
            <v>Y</v>
          </cell>
          <cell r="Q9273" t="str">
            <v>Y</v>
          </cell>
          <cell r="W9273" t="str">
            <v>Brown Flycatcher (6)</v>
          </cell>
        </row>
        <row r="9274">
          <cell r="C9274" t="str">
            <v>Brown-streaked Flycatcher</v>
          </cell>
          <cell r="D9274" t="str">
            <v>Muscicapa williamsoni</v>
          </cell>
          <cell r="E9274" t="str">
            <v>Deignan, 1957</v>
          </cell>
          <cell r="F9274" t="str">
            <v>UR</v>
          </cell>
          <cell r="G9274" t="str">
            <v>UR</v>
          </cell>
          <cell r="T9274" t="str">
            <v>Y</v>
          </cell>
        </row>
        <row r="9275">
          <cell r="C9275" t="str">
            <v>Ashy-breasted Flycatcher</v>
          </cell>
          <cell r="D9275" t="str">
            <v>Muscicapa randi</v>
          </cell>
          <cell r="E9275" t="str">
            <v>Amadon &amp; duPont, 1970</v>
          </cell>
          <cell r="F9275" t="str">
            <v>R</v>
          </cell>
          <cell r="G9275" t="str">
            <v>VU</v>
          </cell>
          <cell r="Q9275" t="str">
            <v>Y</v>
          </cell>
        </row>
        <row r="9276">
          <cell r="C9276" t="str">
            <v>Sumba Brown Flycatcher</v>
          </cell>
          <cell r="D9276" t="str">
            <v>Muscicapa segregata</v>
          </cell>
          <cell r="E9276" t="str">
            <v>(Siebers, 1928)</v>
          </cell>
          <cell r="F9276" t="str">
            <v>R</v>
          </cell>
          <cell r="G9276" t="str">
            <v>NT</v>
          </cell>
          <cell r="Q9276" t="str">
            <v>Y</v>
          </cell>
        </row>
        <row r="9277">
          <cell r="C9277" t="str">
            <v>Rusty-tailed Flycatcher</v>
          </cell>
          <cell r="D9277" t="str">
            <v>Muscicapa ruficauda</v>
          </cell>
          <cell r="E9277" t="str">
            <v>Swainson, 1838</v>
          </cell>
          <cell r="F9277" t="str">
            <v>R</v>
          </cell>
          <cell r="G9277" t="str">
            <v>LC</v>
          </cell>
          <cell r="Q9277" t="str">
            <v>Y</v>
          </cell>
        </row>
        <row r="9278">
          <cell r="C9278" t="str">
            <v>Brown-breasted Flycatcher</v>
          </cell>
          <cell r="D9278" t="str">
            <v>Muscicapa muttui</v>
          </cell>
          <cell r="E9278" t="str">
            <v>(Layard, 1854)</v>
          </cell>
          <cell r="F9278" t="str">
            <v>R</v>
          </cell>
          <cell r="G9278" t="str">
            <v>LC</v>
          </cell>
          <cell r="Q9278" t="str">
            <v>Y</v>
          </cell>
        </row>
        <row r="9279">
          <cell r="C9279" t="str">
            <v>Ferruginous Flycatcher</v>
          </cell>
          <cell r="D9279" t="str">
            <v>Muscicapa ferruginea</v>
          </cell>
          <cell r="E9279" t="str">
            <v>(Hodgson, 1845)</v>
          </cell>
          <cell r="F9279" t="str">
            <v>R</v>
          </cell>
          <cell r="G9279" t="str">
            <v>LC</v>
          </cell>
          <cell r="Q9279" t="str">
            <v>Y</v>
          </cell>
        </row>
        <row r="9280">
          <cell r="C9280" t="str">
            <v>Ussher's Flycatcher</v>
          </cell>
          <cell r="D9280" t="str">
            <v>Muscicapa ussheri</v>
          </cell>
          <cell r="E9280" t="str">
            <v>(Sharpe, 1871)</v>
          </cell>
          <cell r="F9280" t="str">
            <v>R</v>
          </cell>
          <cell r="G9280" t="str">
            <v>LC</v>
          </cell>
          <cell r="N9280" t="str">
            <v>Y</v>
          </cell>
          <cell r="Q9280" t="str">
            <v>Y</v>
          </cell>
        </row>
        <row r="9281">
          <cell r="C9281" t="str">
            <v>Sooty Flycatcher</v>
          </cell>
          <cell r="D9281" t="str">
            <v>Muscicapa infuscata</v>
          </cell>
          <cell r="E9281" t="str">
            <v>(Cassin, 1855)</v>
          </cell>
          <cell r="F9281" t="str">
            <v>R</v>
          </cell>
          <cell r="G9281" t="str">
            <v>LC</v>
          </cell>
          <cell r="N9281" t="str">
            <v>Y</v>
          </cell>
          <cell r="Q9281" t="str">
            <v>Y</v>
          </cell>
        </row>
        <row r="9282">
          <cell r="C9282" t="str">
            <v>Boehm's Flycatcher</v>
          </cell>
          <cell r="D9282" t="str">
            <v>Muscicapa boehmi</v>
          </cell>
          <cell r="E9282" t="str">
            <v>(Reichenow, 1884)</v>
          </cell>
          <cell r="F9282" t="str">
            <v>R</v>
          </cell>
          <cell r="G9282" t="str">
            <v>LC</v>
          </cell>
          <cell r="N9282" t="str">
            <v>Y</v>
          </cell>
          <cell r="Q9282" t="str">
            <v>Y</v>
          </cell>
          <cell r="W9282" t="str">
            <v>Böhm's Flycatcher (7); Böhm's Flycatcher (15)</v>
          </cell>
        </row>
        <row r="9283">
          <cell r="C9283" t="str">
            <v>Swamp Flycatcher</v>
          </cell>
          <cell r="D9283" t="str">
            <v>Muscicapa aquatica</v>
          </cell>
          <cell r="E9283" t="str">
            <v>Heuglin, 1864</v>
          </cell>
          <cell r="F9283" t="str">
            <v>R</v>
          </cell>
          <cell r="G9283" t="str">
            <v>LC</v>
          </cell>
          <cell r="N9283" t="str">
            <v>Y</v>
          </cell>
          <cell r="Q9283" t="str">
            <v>Y</v>
          </cell>
          <cell r="W9283" t="str">
            <v>Swamp Alseonax (10)</v>
          </cell>
        </row>
        <row r="9284">
          <cell r="C9284" t="str">
            <v>Olivaceous Flycatcher</v>
          </cell>
          <cell r="D9284" t="str">
            <v>Muscicapa olivascens</v>
          </cell>
          <cell r="E9284" t="str">
            <v>(Cassin, 1859)</v>
          </cell>
          <cell r="F9284" t="str">
            <v>R</v>
          </cell>
          <cell r="G9284" t="str">
            <v>LC</v>
          </cell>
          <cell r="N9284" t="str">
            <v>Y</v>
          </cell>
          <cell r="Q9284" t="str">
            <v>Y</v>
          </cell>
          <cell r="W9284" t="str">
            <v>Olivaceous Alseonax (10)</v>
          </cell>
        </row>
        <row r="9285">
          <cell r="D9285" t="str">
            <v>Muscicapa itombwensis</v>
          </cell>
          <cell r="E9285" t="str">
            <v>Prigogine, 1957</v>
          </cell>
          <cell r="F9285" t="str">
            <v>NR</v>
          </cell>
          <cell r="G9285" t="str">
            <v>NR</v>
          </cell>
          <cell r="Q9285" t="str">
            <v>Y</v>
          </cell>
          <cell r="X9285" t="str">
            <v>Muscicapa lendu and M. itombwensis (Sibley and Monroe 1990, 1993) have been lumped into M. lendu following Dowsett and Forbes-Watson (1993).</v>
          </cell>
        </row>
        <row r="9286">
          <cell r="D9286" t="str">
            <v>Muscicapa lendu</v>
          </cell>
          <cell r="E9286" t="str">
            <v>(Chapin, 1932)</v>
          </cell>
          <cell r="F9286" t="str">
            <v>NR</v>
          </cell>
          <cell r="G9286" t="str">
            <v>NR</v>
          </cell>
          <cell r="Q9286" t="str">
            <v>Y</v>
          </cell>
          <cell r="X9286" t="str">
            <v>Muscicapa lendu and M. itombwensis (Sibley and Monroe 1990, 1993) have been lumped into M. lendu following Dowsett and Forbes-Watson (1993).</v>
          </cell>
        </row>
        <row r="9287">
          <cell r="C9287" t="str">
            <v>Chapin's Flycatcher</v>
          </cell>
          <cell r="D9287" t="str">
            <v>Muscicapa lendu</v>
          </cell>
          <cell r="E9287" t="str">
            <v>(Chapin, 1932)</v>
          </cell>
          <cell r="F9287" t="str">
            <v>R</v>
          </cell>
          <cell r="G9287" t="str">
            <v>VU</v>
          </cell>
          <cell r="N9287" t="str">
            <v>Y</v>
          </cell>
          <cell r="X9287" t="str">
            <v>Muscicapa lendu and M. itombwensis (Sibley and Monroe 1990, 1993) have been lumped into M. lendu following Dowsett and Forbes-Watson (1993).</v>
          </cell>
        </row>
        <row r="9288">
          <cell r="C9288" t="str">
            <v>African Dusky Flycatcher</v>
          </cell>
          <cell r="D9288" t="str">
            <v>Muscicapa adusta</v>
          </cell>
          <cell r="E9288" t="str">
            <v>(Boie, 1828)</v>
          </cell>
          <cell r="F9288" t="str">
            <v>R</v>
          </cell>
          <cell r="G9288" t="str">
            <v>LC</v>
          </cell>
          <cell r="N9288" t="str">
            <v>Y</v>
          </cell>
          <cell r="Q9288" t="str">
            <v>Y</v>
          </cell>
          <cell r="W9288" t="str">
            <v>Dusky Flycatcher (7); Dusky Alseonax (10)</v>
          </cell>
        </row>
        <row r="9289">
          <cell r="C9289" t="str">
            <v>Little Grey Flycatcher</v>
          </cell>
          <cell r="D9289" t="str">
            <v>Muscicapa epulata</v>
          </cell>
          <cell r="E9289" t="str">
            <v>(Cassin, 1855)</v>
          </cell>
          <cell r="F9289" t="str">
            <v>R</v>
          </cell>
          <cell r="G9289" t="str">
            <v>LC</v>
          </cell>
          <cell r="N9289" t="str">
            <v>Y</v>
          </cell>
          <cell r="Q9289" t="str">
            <v>Y</v>
          </cell>
          <cell r="W9289" t="str">
            <v>Little Grey Alseonax (10)</v>
          </cell>
        </row>
        <row r="9290">
          <cell r="C9290" t="str">
            <v>Yellow-footed Flycatcher</v>
          </cell>
          <cell r="D9290" t="str">
            <v>Muscicapa sethsmithi</v>
          </cell>
          <cell r="E9290" t="str">
            <v>(van Someren, 1922)</v>
          </cell>
          <cell r="F9290" t="str">
            <v>R</v>
          </cell>
          <cell r="G9290" t="str">
            <v>LC</v>
          </cell>
          <cell r="N9290" t="str">
            <v>Y</v>
          </cell>
          <cell r="Q9290" t="str">
            <v>Y</v>
          </cell>
          <cell r="W9290" t="str">
            <v>Yellow-footed Alseonax (10)</v>
          </cell>
        </row>
        <row r="9291">
          <cell r="C9291" t="str">
            <v>Dusky-blue Flycatcher</v>
          </cell>
          <cell r="D9291" t="str">
            <v>Muscicapa comitata</v>
          </cell>
          <cell r="E9291" t="str">
            <v>(Cassin, 1857)</v>
          </cell>
          <cell r="F9291" t="str">
            <v>R</v>
          </cell>
          <cell r="G9291" t="str">
            <v>LC</v>
          </cell>
          <cell r="N9291" t="str">
            <v>Y</v>
          </cell>
          <cell r="Q9291" t="str">
            <v>Y</v>
          </cell>
          <cell r="W9291" t="str">
            <v>Dusky Blue Flycatcher (7)</v>
          </cell>
        </row>
        <row r="9292">
          <cell r="C9292" t="str">
            <v>Tessmann's Flycatcher</v>
          </cell>
          <cell r="D9292" t="str">
            <v>Muscicapa tessmanni</v>
          </cell>
          <cell r="E9292" t="str">
            <v>(Reichenow, 1907)</v>
          </cell>
          <cell r="F9292" t="str">
            <v>R</v>
          </cell>
          <cell r="G9292" t="str">
            <v>DD</v>
          </cell>
          <cell r="N9292" t="str">
            <v>Y</v>
          </cell>
          <cell r="Q9292" t="str">
            <v>Y</v>
          </cell>
        </row>
        <row r="9293">
          <cell r="C9293" t="str">
            <v>Cassin's Grey Flycatcher</v>
          </cell>
          <cell r="D9293" t="str">
            <v>Muscicapa cassini</v>
          </cell>
          <cell r="E9293" t="str">
            <v>Heine, 1859</v>
          </cell>
          <cell r="F9293" t="str">
            <v>R</v>
          </cell>
          <cell r="G9293" t="str">
            <v>LC</v>
          </cell>
          <cell r="N9293" t="str">
            <v>Y</v>
          </cell>
          <cell r="Q9293" t="str">
            <v>Y</v>
          </cell>
          <cell r="W9293" t="str">
            <v>Cassin's Alseonax (10); Cassin's Flycatcher (15)</v>
          </cell>
        </row>
        <row r="9294">
          <cell r="C9294" t="str">
            <v>Ashy Flycatcher</v>
          </cell>
          <cell r="D9294" t="str">
            <v>Muscicapa caerulescens</v>
          </cell>
          <cell r="E9294" t="str">
            <v>(Hartlaub, 1865)</v>
          </cell>
          <cell r="F9294" t="str">
            <v>R</v>
          </cell>
          <cell r="G9294" t="str">
            <v>LC</v>
          </cell>
          <cell r="N9294" t="str">
            <v>Y</v>
          </cell>
          <cell r="Q9294" t="str">
            <v>Y</v>
          </cell>
          <cell r="W9294" t="str">
            <v>Ashy Alseonax (10)</v>
          </cell>
        </row>
        <row r="9295">
          <cell r="C9295" t="str">
            <v>Grey-throated Tit-flycatcher</v>
          </cell>
          <cell r="D9295" t="str">
            <v>Myioparus griseigularis</v>
          </cell>
          <cell r="E9295" t="str">
            <v>(Jackson, 1906)</v>
          </cell>
          <cell r="F9295" t="str">
            <v>R</v>
          </cell>
          <cell r="G9295" t="str">
            <v>LC</v>
          </cell>
          <cell r="N9295" t="str">
            <v>Y</v>
          </cell>
          <cell r="Q9295" t="str">
            <v>Y</v>
          </cell>
          <cell r="W9295" t="str">
            <v>Grey-throated Flycatcher (7)</v>
          </cell>
        </row>
        <row r="9296">
          <cell r="C9296" t="str">
            <v>Grey Tit-flycatcher</v>
          </cell>
          <cell r="D9296" t="str">
            <v>Myioparus plumbeus</v>
          </cell>
          <cell r="E9296" t="str">
            <v>(Hartlaub, 1858)</v>
          </cell>
          <cell r="F9296" t="str">
            <v>R</v>
          </cell>
          <cell r="G9296" t="str">
            <v>LC</v>
          </cell>
          <cell r="N9296" t="str">
            <v>Y</v>
          </cell>
          <cell r="Q9296" t="str">
            <v>Y</v>
          </cell>
          <cell r="W9296" t="str">
            <v>Lead-coloured Flycatcher (7)</v>
          </cell>
        </row>
        <row r="9297">
          <cell r="C9297" t="str">
            <v>Fairy Warbler</v>
          </cell>
          <cell r="D9297" t="str">
            <v>Stenostira scita</v>
          </cell>
          <cell r="E9297" t="str">
            <v>(Vieillot, 1818)</v>
          </cell>
          <cell r="F9297" t="str">
            <v>R</v>
          </cell>
          <cell r="G9297" t="str">
            <v>LC</v>
          </cell>
          <cell r="N9297" t="str">
            <v>Y</v>
          </cell>
          <cell r="Q9297" t="str">
            <v>Y</v>
          </cell>
          <cell r="W9297" t="str">
            <v>Fairy Flycatcher (7); Fairy Flycatcher (15)</v>
          </cell>
        </row>
        <row r="9298">
          <cell r="C9298" t="str">
            <v>Grand Comoro Flycatcher</v>
          </cell>
          <cell r="D9298" t="str">
            <v>Humblotia flavirostris</v>
          </cell>
          <cell r="E9298" t="str">
            <v>Milne-Edwards &amp; Oustalet, 1885</v>
          </cell>
          <cell r="F9298" t="str">
            <v>R</v>
          </cell>
          <cell r="G9298" t="str">
            <v>EN</v>
          </cell>
          <cell r="N9298" t="str">
            <v>Y</v>
          </cell>
          <cell r="Q9298" t="str">
            <v>Y</v>
          </cell>
          <cell r="W9298" t="str">
            <v>Humblot's Flycatcher (10); Humblot's Flycatcher (15)</v>
          </cell>
        </row>
        <row r="9299">
          <cell r="D9299" t="str">
            <v>Ficedula speculigera</v>
          </cell>
          <cell r="E9299" t="str">
            <v>(Bonaparte, 1850)</v>
          </cell>
          <cell r="F9299" t="str">
            <v>NR</v>
          </cell>
          <cell r="G9299" t="str">
            <v>NR</v>
          </cell>
          <cell r="H9299" t="str">
            <v>Y</v>
          </cell>
          <cell r="X9299" t="str">
            <v>Ficedula hypoleuca (Sibley and Monroe 1990, 1993) was split by Sætre et al. (2001) into F. hypoleuca and F. speculigera but this treatment is not followed by the BirdLife Taxonomic Working Group because Sætre et al. (2001) fail to compare speculigera with the geographically and morphologically intermediate form iberiae. Upon inspection of published literature and museum specimens we find that iberiae appears to be more closely allied to speculigera than hypoleuca and overall these forms do not warrant specific status.</v>
          </cell>
        </row>
        <row r="9300">
          <cell r="C9300" t="str">
            <v>European Pied Flycatcher</v>
          </cell>
          <cell r="D9300" t="str">
            <v>Ficedula hypoleuca</v>
          </cell>
          <cell r="E9300" t="str">
            <v>(Pallas, 1764)</v>
          </cell>
          <cell r="F9300" t="str">
            <v>R</v>
          </cell>
          <cell r="G9300" t="str">
            <v>LC</v>
          </cell>
          <cell r="H9300" t="str">
            <v>Y</v>
          </cell>
          <cell r="M9300" t="str">
            <v>Y</v>
          </cell>
          <cell r="N9300" t="str">
            <v>Y</v>
          </cell>
          <cell r="Q9300" t="str">
            <v>Y</v>
          </cell>
          <cell r="W9300" t="str">
            <v>Pied Flycatcher (1); Pied Flycatcher (6); Pied Flycatcher (7)</v>
          </cell>
          <cell r="X9300" t="str">
            <v>Ficedula hypoleuca (Sibley and Monroe 1990, 1993) was split by Sætre et al. (2001) into F. hypoleuca and F. speculigera but this treatment is not followed by the BirdLife Taxonomic Working Group because Sætre et al. (2001) fail to compare speculigera with the geographically and morphologically intermediate form iberiae. Upon inspection of published literature and museum specimens we find that iberiae appears to be more closely allied to speculigera than hypoleuca and overall these forms do not warrant specific status.</v>
          </cell>
        </row>
        <row r="9301">
          <cell r="C9301" t="str">
            <v>Collared Flycatcher</v>
          </cell>
          <cell r="D9301" t="str">
            <v>Ficedula albicollis</v>
          </cell>
          <cell r="E9301" t="str">
            <v>(Temminck, 1815)</v>
          </cell>
          <cell r="F9301" t="str">
            <v>R</v>
          </cell>
          <cell r="G9301" t="str">
            <v>LC</v>
          </cell>
          <cell r="H9301" t="str">
            <v>Y</v>
          </cell>
          <cell r="M9301" t="str">
            <v>Y</v>
          </cell>
          <cell r="N9301" t="str">
            <v>Y</v>
          </cell>
          <cell r="Q9301" t="str">
            <v>Y</v>
          </cell>
        </row>
        <row r="9302">
          <cell r="C9302" t="str">
            <v>Semi-collared Flycatcher</v>
          </cell>
          <cell r="D9302" t="str">
            <v>Ficedula semitorquata</v>
          </cell>
          <cell r="E9302" t="str">
            <v>(Homeyer, 1885)</v>
          </cell>
          <cell r="F9302" t="str">
            <v>R</v>
          </cell>
          <cell r="G9302" t="str">
            <v>NT</v>
          </cell>
          <cell r="H9302" t="str">
            <v>Y</v>
          </cell>
          <cell r="M9302" t="str">
            <v>Y</v>
          </cell>
          <cell r="N9302" t="str">
            <v>Y</v>
          </cell>
          <cell r="Q9302" t="str">
            <v>Y</v>
          </cell>
          <cell r="W9302" t="str">
            <v>Half-collared Flycatcher (7); Semicollared Flycatcher (10); Semicollared Flycatcher (15)</v>
          </cell>
        </row>
        <row r="9303">
          <cell r="C9303" t="str">
            <v>Yellow-rumped Flycatcher</v>
          </cell>
          <cell r="D9303" t="str">
            <v>Ficedula zanthopygia</v>
          </cell>
          <cell r="E9303" t="str">
            <v>(Hay, 1845)</v>
          </cell>
          <cell r="F9303" t="str">
            <v>R</v>
          </cell>
          <cell r="G9303" t="str">
            <v>LC</v>
          </cell>
          <cell r="Q9303" t="str">
            <v>Y</v>
          </cell>
        </row>
        <row r="9304">
          <cell r="C9304" t="str">
            <v>Narcissus Flycatcher</v>
          </cell>
          <cell r="D9304" t="str">
            <v>Ficedula narcissina</v>
          </cell>
          <cell r="E9304" t="str">
            <v>(Temminck, 1835)</v>
          </cell>
          <cell r="F9304" t="str">
            <v>R</v>
          </cell>
          <cell r="G9304" t="str">
            <v>LC</v>
          </cell>
          <cell r="I9304" t="str">
            <v>Y</v>
          </cell>
          <cell r="L9304" t="str">
            <v>Y</v>
          </cell>
          <cell r="Q9304" t="str">
            <v>Y</v>
          </cell>
        </row>
        <row r="9305">
          <cell r="D9305" t="str">
            <v>Ficedula beijingnica</v>
          </cell>
          <cell r="E9305" t="str">
            <v>Zheng, Song, Zhang, Zhang &amp; Guo (2000)</v>
          </cell>
          <cell r="F9305" t="str">
            <v>NR</v>
          </cell>
          <cell r="G9305" t="str">
            <v>NR</v>
          </cell>
          <cell r="T9305" t="str">
            <v>Y</v>
          </cell>
          <cell r="U9305" t="str">
            <v>Zheng et al. (2000)</v>
          </cell>
          <cell r="X9305" t="str">
            <v>Described as new to science by Zheng et al. (2000), but this treatment has not been adopted by the BirdLife Taxonomic Working Group. Dickinson (2003) treats this taxon as a species inquirenda, with the comment: "It was proposed as a species but critical acoustic information is missing, and the description might apply to a subadult form of elisae. Listing it as a subspecies would be misleading." The BirdLife Taxonomic Working Group concurs with this judgement and therefore does not recognise this taxon.</v>
          </cell>
        </row>
        <row r="9306">
          <cell r="C9306" t="str">
            <v>Mugimaki Flycatcher</v>
          </cell>
          <cell r="D9306" t="str">
            <v>Ficedula mugimaki</v>
          </cell>
          <cell r="E9306" t="str">
            <v>(Temminck, 1835)</v>
          </cell>
          <cell r="F9306" t="str">
            <v>R</v>
          </cell>
          <cell r="G9306" t="str">
            <v>LC</v>
          </cell>
          <cell r="I9306" t="str">
            <v>Y</v>
          </cell>
          <cell r="Q9306" t="str">
            <v>Y</v>
          </cell>
        </row>
        <row r="9307">
          <cell r="C9307" t="str">
            <v>Slaty-backed Flycatcher</v>
          </cell>
          <cell r="D9307" t="str">
            <v>Ficedula hodgsonii</v>
          </cell>
          <cell r="E9307" t="str">
            <v>(Verreaux, 1871)</v>
          </cell>
          <cell r="F9307" t="str">
            <v>R</v>
          </cell>
          <cell r="G9307" t="str">
            <v>LC</v>
          </cell>
          <cell r="Q9307" t="str">
            <v>Y</v>
          </cell>
        </row>
        <row r="9308">
          <cell r="C9308" t="str">
            <v>Rufous-gorgeted Flycatcher</v>
          </cell>
          <cell r="D9308" t="str">
            <v>Ficedula strophiata</v>
          </cell>
          <cell r="E9308" t="str">
            <v>(Hodgson, 1837)</v>
          </cell>
          <cell r="F9308" t="str">
            <v>R</v>
          </cell>
          <cell r="G9308" t="str">
            <v>LC</v>
          </cell>
          <cell r="Q9308" t="str">
            <v>Y</v>
          </cell>
        </row>
        <row r="9309">
          <cell r="D9309" t="str">
            <v>Ficedula parva</v>
          </cell>
          <cell r="E9309" t="str">
            <v>(Bechstein, 1792)</v>
          </cell>
          <cell r="F9309" t="str">
            <v>NR</v>
          </cell>
          <cell r="G9309" t="str">
            <v>NR</v>
          </cell>
          <cell r="H9309" t="str">
            <v>Y</v>
          </cell>
          <cell r="M9309" t="str">
            <v>Y</v>
          </cell>
          <cell r="N9309" t="str">
            <v>Y</v>
          </cell>
          <cell r="Q9309" t="str">
            <v>Y</v>
          </cell>
          <cell r="X9309" t="str">
            <v>Ficedula parva (Sibley and Monroe 1990, 1993) has been split into F. parva and F. albicilla following Svensson et al. (2005).</v>
          </cell>
        </row>
        <row r="9310">
          <cell r="C9310" t="str">
            <v>Red-breasted Flycatcher</v>
          </cell>
          <cell r="D9310" t="str">
            <v>Ficedula parva</v>
          </cell>
          <cell r="E9310" t="str">
            <v>(Bechstein, 1792)</v>
          </cell>
          <cell r="F9310" t="str">
            <v>R</v>
          </cell>
          <cell r="G9310" t="str">
            <v>LC</v>
          </cell>
          <cell r="H9310" t="str">
            <v>Y</v>
          </cell>
          <cell r="I9310" t="str">
            <v>Y</v>
          </cell>
          <cell r="X9310" t="str">
            <v>Ficedula parva (Sibley and Monroe 1990, 1993) has been split into F. parva and F. albicilla following Svensson et al. (2005).</v>
          </cell>
        </row>
        <row r="9311">
          <cell r="C9311" t="str">
            <v>Taiga Flycatcher</v>
          </cell>
          <cell r="D9311" t="str">
            <v>Ficedula albicilla</v>
          </cell>
          <cell r="E9311" t="str">
            <v>(Pallas, 1811)</v>
          </cell>
          <cell r="F9311" t="str">
            <v>R</v>
          </cell>
          <cell r="G9311" t="str">
            <v>LC</v>
          </cell>
          <cell r="H9311" t="str">
            <v>Y</v>
          </cell>
          <cell r="I9311" t="str">
            <v>Y</v>
          </cell>
          <cell r="X9311" t="str">
            <v>Ficedula parva (Sibley and Monroe 1990, 1993) has been split into F. parva and F. albicilla following Svensson et al. (2005).</v>
          </cell>
        </row>
        <row r="9312">
          <cell r="C9312" t="str">
            <v>Kashmir Flycatcher</v>
          </cell>
          <cell r="D9312" t="str">
            <v>Ficedula subrubra</v>
          </cell>
          <cell r="E9312" t="str">
            <v>(Hartert &amp; Steinbacher, 1934)</v>
          </cell>
          <cell r="F9312" t="str">
            <v>R</v>
          </cell>
          <cell r="G9312" t="str">
            <v>VU</v>
          </cell>
          <cell r="Q9312" t="str">
            <v>Y</v>
          </cell>
        </row>
        <row r="9313">
          <cell r="C9313" t="str">
            <v>White-gorgeted Flycatcher</v>
          </cell>
          <cell r="D9313" t="str">
            <v>Ficedula monileger</v>
          </cell>
          <cell r="E9313" t="str">
            <v>(Hodgson, 1845)</v>
          </cell>
          <cell r="F9313" t="str">
            <v>R</v>
          </cell>
          <cell r="G9313" t="str">
            <v>LC</v>
          </cell>
          <cell r="Q9313" t="str">
            <v>Y</v>
          </cell>
        </row>
        <row r="9314">
          <cell r="C9314" t="str">
            <v>Rufous-browed Flycatcher</v>
          </cell>
          <cell r="D9314" t="str">
            <v>Ficedula solitaris</v>
          </cell>
          <cell r="E9314" t="str">
            <v>(Müller, 1835)</v>
          </cell>
          <cell r="F9314" t="str">
            <v>R</v>
          </cell>
          <cell r="G9314" t="str">
            <v>LC</v>
          </cell>
          <cell r="Q9314" t="str">
            <v>Y</v>
          </cell>
        </row>
        <row r="9315">
          <cell r="C9315" t="str">
            <v>Snowy-browed Flycatcher</v>
          </cell>
          <cell r="D9315" t="str">
            <v>Ficedula hyperythra</v>
          </cell>
          <cell r="E9315" t="str">
            <v>(Blyth, 1843)</v>
          </cell>
          <cell r="F9315" t="str">
            <v>R</v>
          </cell>
          <cell r="G9315" t="str">
            <v>LC</v>
          </cell>
          <cell r="Q9315" t="str">
            <v>Y</v>
          </cell>
        </row>
        <row r="9316">
          <cell r="C9316" t="str">
            <v>Rufous-chested Flycatcher</v>
          </cell>
          <cell r="D9316" t="str">
            <v>Ficedula dumetoria</v>
          </cell>
          <cell r="E9316" t="str">
            <v>(Wallace, 1864)</v>
          </cell>
          <cell r="F9316" t="str">
            <v>R</v>
          </cell>
          <cell r="G9316" t="str">
            <v>NT</v>
          </cell>
          <cell r="Q9316" t="str">
            <v>Y</v>
          </cell>
        </row>
        <row r="9317">
          <cell r="C9317" t="str">
            <v>Rufous-throated Flycatcher</v>
          </cell>
          <cell r="D9317" t="str">
            <v>Ficedula rufigula</v>
          </cell>
          <cell r="E9317" t="str">
            <v>(Wallace, 1865)</v>
          </cell>
          <cell r="F9317" t="str">
            <v>R</v>
          </cell>
          <cell r="G9317" t="str">
            <v>NT</v>
          </cell>
          <cell r="Q9317" t="str">
            <v>Y</v>
          </cell>
        </row>
        <row r="9318">
          <cell r="C9318" t="str">
            <v>Cinnamon-chested Flycatcher</v>
          </cell>
          <cell r="D9318" t="str">
            <v>Ficedula buruensis</v>
          </cell>
          <cell r="E9318" t="str">
            <v>(Hartert, 1899)</v>
          </cell>
          <cell r="F9318" t="str">
            <v>R</v>
          </cell>
          <cell r="G9318" t="str">
            <v>LC</v>
          </cell>
          <cell r="Q9318" t="str">
            <v>Y</v>
          </cell>
        </row>
        <row r="9319">
          <cell r="C9319" t="str">
            <v>Little Slaty Flycatcher</v>
          </cell>
          <cell r="D9319" t="str">
            <v>Ficedula basilanica</v>
          </cell>
          <cell r="E9319" t="str">
            <v>(Sharpe, 1877)</v>
          </cell>
          <cell r="F9319" t="str">
            <v>R</v>
          </cell>
          <cell r="G9319" t="str">
            <v>VU</v>
          </cell>
          <cell r="Q9319" t="str">
            <v>Y</v>
          </cell>
        </row>
        <row r="9320">
          <cell r="C9320" t="str">
            <v>Damar Flycatcher</v>
          </cell>
          <cell r="D9320" t="str">
            <v>Ficedula henrici</v>
          </cell>
          <cell r="E9320" t="str">
            <v>(Hartert, 1899)</v>
          </cell>
          <cell r="F9320" t="str">
            <v>R</v>
          </cell>
          <cell r="G9320" t="str">
            <v>NT</v>
          </cell>
          <cell r="Q9320" t="str">
            <v>Y</v>
          </cell>
        </row>
        <row r="9321">
          <cell r="C9321" t="str">
            <v>Sumba Flycatcher</v>
          </cell>
          <cell r="D9321" t="str">
            <v>Ficedula harterti</v>
          </cell>
          <cell r="E9321" t="str">
            <v>(Siebers, 1928)</v>
          </cell>
          <cell r="F9321" t="str">
            <v>R</v>
          </cell>
          <cell r="G9321" t="str">
            <v>LC</v>
          </cell>
          <cell r="Q9321" t="str">
            <v>Y</v>
          </cell>
        </row>
        <row r="9322">
          <cell r="C9322" t="str">
            <v>Palawan Flycatcher</v>
          </cell>
          <cell r="D9322" t="str">
            <v>Ficedula platenae</v>
          </cell>
          <cell r="E9322" t="str">
            <v>(Blasius, 1888)</v>
          </cell>
          <cell r="F9322" t="str">
            <v>R</v>
          </cell>
          <cell r="G9322" t="str">
            <v>VU</v>
          </cell>
          <cell r="Q9322" t="str">
            <v>Y</v>
          </cell>
        </row>
        <row r="9323">
          <cell r="D9323" t="str">
            <v>Ficedula crypta</v>
          </cell>
          <cell r="E9323" t="str">
            <v>(Vaurie, 1951)</v>
          </cell>
          <cell r="F9323" t="str">
            <v>NR</v>
          </cell>
          <cell r="G9323" t="str">
            <v>NR</v>
          </cell>
          <cell r="Q9323" t="str">
            <v>Y</v>
          </cell>
          <cell r="X9323" t="str">
            <v>Ficedula crypta (Sibley and Monroe 1990, 1993) has been split into F. crypta and F. disposita following Dutson (1993).</v>
          </cell>
        </row>
        <row r="9324">
          <cell r="C9324" t="str">
            <v>Cryptic Flycatcher</v>
          </cell>
          <cell r="D9324" t="str">
            <v>Ficedula crypta</v>
          </cell>
          <cell r="E9324" t="str">
            <v>(Vaurie, 1951)</v>
          </cell>
          <cell r="F9324" t="str">
            <v>R</v>
          </cell>
          <cell r="G9324" t="str">
            <v>LC</v>
          </cell>
          <cell r="T9324" t="str">
            <v>Y</v>
          </cell>
          <cell r="U9324" t="str">
            <v>Dutson (1993)</v>
          </cell>
          <cell r="X9324" t="str">
            <v>Ficedula crypta (Sibley and Monroe 1990, 1993) has been split into F. crypta and F. disposita following Dutson (1993).</v>
          </cell>
        </row>
        <row r="9325">
          <cell r="C9325" t="str">
            <v>Furtive Flycatcher</v>
          </cell>
          <cell r="D9325" t="str">
            <v>Ficedula disposita</v>
          </cell>
          <cell r="E9325" t="str">
            <v>(Ripley &amp; Marshall, 1967)</v>
          </cell>
          <cell r="F9325" t="str">
            <v>R</v>
          </cell>
          <cell r="G9325" t="str">
            <v>NT</v>
          </cell>
          <cell r="T9325" t="str">
            <v>Y</v>
          </cell>
          <cell r="U9325" t="str">
            <v>Dutson (1993)</v>
          </cell>
          <cell r="X9325" t="str">
            <v>Ficedula crypta (Sibley and Monroe 1990, 1993) has been split into F. crypta and F. disposita following Dutson (1993).</v>
          </cell>
        </row>
        <row r="9326">
          <cell r="C9326" t="str">
            <v>Lompobatang Flycatcher</v>
          </cell>
          <cell r="D9326" t="str">
            <v>Ficedula bonthaina</v>
          </cell>
          <cell r="E9326" t="str">
            <v>(Hartert, 1896)</v>
          </cell>
          <cell r="F9326" t="str">
            <v>R</v>
          </cell>
          <cell r="G9326" t="str">
            <v>EN</v>
          </cell>
          <cell r="Q9326" t="str">
            <v>Y</v>
          </cell>
          <cell r="W9326" t="str">
            <v>Lompobattang Flycatcher (10); Lompobattang Flycatcher (15)</v>
          </cell>
        </row>
        <row r="9327">
          <cell r="C9327" t="str">
            <v>Little Pied Flycatcher</v>
          </cell>
          <cell r="D9327" t="str">
            <v>Ficedula westermanni</v>
          </cell>
          <cell r="E9327" t="str">
            <v>(Sharpe, 1888)</v>
          </cell>
          <cell r="F9327" t="str">
            <v>R</v>
          </cell>
          <cell r="G9327" t="str">
            <v>LC</v>
          </cell>
          <cell r="Q9327" t="str">
            <v>Y</v>
          </cell>
        </row>
        <row r="9328">
          <cell r="C9328" t="str">
            <v>Ultramarine Flycatcher</v>
          </cell>
          <cell r="D9328" t="str">
            <v>Ficedula superciliaris</v>
          </cell>
          <cell r="E9328" t="str">
            <v>(Jerdon, 1840)</v>
          </cell>
          <cell r="F9328" t="str">
            <v>R</v>
          </cell>
          <cell r="G9328" t="str">
            <v>LC</v>
          </cell>
          <cell r="Q9328" t="str">
            <v>Y</v>
          </cell>
        </row>
        <row r="9329">
          <cell r="C9329" t="str">
            <v>Slaty-blue Flycatcher</v>
          </cell>
          <cell r="D9329" t="str">
            <v>Ficedula tricolor</v>
          </cell>
          <cell r="E9329" t="str">
            <v>(Hodgson, 1845)</v>
          </cell>
          <cell r="F9329" t="str">
            <v>R</v>
          </cell>
          <cell r="G9329" t="str">
            <v>LC</v>
          </cell>
          <cell r="Q9329" t="str">
            <v>Y</v>
          </cell>
        </row>
        <row r="9330">
          <cell r="C9330" t="str">
            <v>Sapphire Flycatcher</v>
          </cell>
          <cell r="D9330" t="str">
            <v>Ficedula sapphira</v>
          </cell>
          <cell r="E9330" t="str">
            <v>(Blyth, 1843)</v>
          </cell>
          <cell r="F9330" t="str">
            <v>R</v>
          </cell>
          <cell r="G9330" t="str">
            <v>LC</v>
          </cell>
          <cell r="Q9330" t="str">
            <v>Y</v>
          </cell>
        </row>
        <row r="9331">
          <cell r="C9331" t="str">
            <v>Black-and-rufous Flycatcher</v>
          </cell>
          <cell r="D9331" t="str">
            <v>Ficedula nigrorufa</v>
          </cell>
          <cell r="E9331" t="str">
            <v>(Jerdon, 1839)</v>
          </cell>
          <cell r="F9331" t="str">
            <v>R</v>
          </cell>
          <cell r="G9331" t="str">
            <v>NT</v>
          </cell>
          <cell r="Q9331" t="str">
            <v>Y</v>
          </cell>
          <cell r="W9331" t="str">
            <v>Black-and-orange Flycatcher (15)</v>
          </cell>
        </row>
        <row r="9332">
          <cell r="C9332" t="str">
            <v>Black-banded Flycatcher</v>
          </cell>
          <cell r="D9332" t="str">
            <v>Ficedula timorensis</v>
          </cell>
          <cell r="E9332" t="str">
            <v>(Hellmayr, 1919)</v>
          </cell>
          <cell r="F9332" t="str">
            <v>R</v>
          </cell>
          <cell r="G9332" t="str">
            <v>NT</v>
          </cell>
          <cell r="Q9332" t="str">
            <v>Y</v>
          </cell>
        </row>
        <row r="9333">
          <cell r="C9333" t="str">
            <v>Blue-and-white Flycatcher</v>
          </cell>
          <cell r="D9333" t="str">
            <v>Cyanoptila cyanomelana</v>
          </cell>
          <cell r="E9333" t="str">
            <v>(Temminck, 1829)</v>
          </cell>
          <cell r="F9333" t="str">
            <v>R</v>
          </cell>
          <cell r="G9333" t="str">
            <v>LC</v>
          </cell>
          <cell r="L9333" t="str">
            <v>Y</v>
          </cell>
          <cell r="Q9333" t="str">
            <v>Y</v>
          </cell>
        </row>
        <row r="9334">
          <cell r="C9334" t="str">
            <v>Verditer Flycatcher</v>
          </cell>
          <cell r="D9334" t="str">
            <v>Eumyias thalassinus</v>
          </cell>
          <cell r="E9334" t="str">
            <v>Swainson, 1838</v>
          </cell>
          <cell r="F9334" t="str">
            <v>R</v>
          </cell>
          <cell r="G9334" t="str">
            <v>LC</v>
          </cell>
          <cell r="Q9334" t="str">
            <v>Y</v>
          </cell>
          <cell r="V9334" t="str">
            <v>Eumyias thalassina (10)</v>
          </cell>
          <cell r="X9334" t="str">
            <v>Gender agreement of species name follows David and Gosselin (2002b).</v>
          </cell>
        </row>
        <row r="9335">
          <cell r="C9335" t="str">
            <v>Dull-blue Flycatcher</v>
          </cell>
          <cell r="D9335" t="str">
            <v>Eumyias sordidus</v>
          </cell>
          <cell r="E9335" t="str">
            <v>(Walden, 1870)</v>
          </cell>
          <cell r="F9335" t="str">
            <v>R</v>
          </cell>
          <cell r="G9335" t="str">
            <v>NT</v>
          </cell>
          <cell r="Q9335" t="str">
            <v>Y</v>
          </cell>
          <cell r="V9335" t="str">
            <v>Eumyias sordida (10)</v>
          </cell>
          <cell r="X9335" t="str">
            <v>Gender agreement of species name follows David and Gosselin (2002b).</v>
          </cell>
        </row>
        <row r="9336">
          <cell r="C9336" t="str">
            <v>Island Flycatcher</v>
          </cell>
          <cell r="D9336" t="str">
            <v>Eumyias panayensis</v>
          </cell>
          <cell r="E9336" t="str">
            <v>(Sharpe, 1877)</v>
          </cell>
          <cell r="F9336" t="str">
            <v>R</v>
          </cell>
          <cell r="G9336" t="str">
            <v>LC</v>
          </cell>
          <cell r="Q9336" t="str">
            <v>Y</v>
          </cell>
          <cell r="W9336" t="str">
            <v>Turquoise Flycatcher (15)</v>
          </cell>
        </row>
        <row r="9337">
          <cell r="C9337" t="str">
            <v>Nilgiri Flycatcher</v>
          </cell>
          <cell r="D9337" t="str">
            <v>Eumyias albicaudatus</v>
          </cell>
          <cell r="E9337" t="str">
            <v>Jerdon, 1840</v>
          </cell>
          <cell r="F9337" t="str">
            <v>R</v>
          </cell>
          <cell r="G9337" t="str">
            <v>NT</v>
          </cell>
          <cell r="Q9337" t="str">
            <v>Y</v>
          </cell>
          <cell r="V9337" t="str">
            <v>Eumyias albicaudata (10)</v>
          </cell>
          <cell r="X9337" t="str">
            <v>Gender agreement of species name follows David and Gosselin (2002b).</v>
          </cell>
        </row>
        <row r="9338">
          <cell r="C9338" t="str">
            <v>Indigo Flycatcher</v>
          </cell>
          <cell r="D9338" t="str">
            <v>Eumyias indigo</v>
          </cell>
          <cell r="E9338" t="str">
            <v>Horsfield, 1821</v>
          </cell>
          <cell r="F9338" t="str">
            <v>R</v>
          </cell>
          <cell r="G9338" t="str">
            <v>LC</v>
          </cell>
          <cell r="Q9338" t="str">
            <v>Y</v>
          </cell>
        </row>
        <row r="9339">
          <cell r="C9339" t="str">
            <v>Matinan Flycatcher</v>
          </cell>
          <cell r="D9339" t="str">
            <v>Cyornis sanfordi</v>
          </cell>
          <cell r="E9339" t="str">
            <v>Stresemann, 1931</v>
          </cell>
          <cell r="F9339" t="str">
            <v>R</v>
          </cell>
          <cell r="G9339" t="str">
            <v>EN</v>
          </cell>
          <cell r="Q9339" t="str">
            <v>Y</v>
          </cell>
          <cell r="W9339" t="str">
            <v>Matinan Blue Flycatcher (15)</v>
          </cell>
        </row>
        <row r="9340">
          <cell r="C9340" t="str">
            <v>Blue-fronted Flycatcher</v>
          </cell>
          <cell r="D9340" t="str">
            <v>Cyornis hoevelli</v>
          </cell>
          <cell r="E9340" t="str">
            <v>(Meyer, 1903)</v>
          </cell>
          <cell r="F9340" t="str">
            <v>R</v>
          </cell>
          <cell r="G9340" t="str">
            <v>LC</v>
          </cell>
          <cell r="Q9340" t="str">
            <v>Y</v>
          </cell>
          <cell r="W9340" t="str">
            <v>Blue-fronted Blue Flycatcher (15)</v>
          </cell>
        </row>
        <row r="9341">
          <cell r="C9341" t="str">
            <v>Timor Blue-flycatcher</v>
          </cell>
          <cell r="D9341" t="str">
            <v>Cyornis hyacinthinus</v>
          </cell>
          <cell r="E9341" t="str">
            <v>(Temminck, 1820)</v>
          </cell>
          <cell r="F9341" t="str">
            <v>R</v>
          </cell>
          <cell r="G9341" t="str">
            <v>LC</v>
          </cell>
          <cell r="Q9341" t="str">
            <v>Y</v>
          </cell>
          <cell r="W9341" t="str">
            <v>Timor Blue Flycatcher (15)</v>
          </cell>
        </row>
        <row r="9342">
          <cell r="C9342" t="str">
            <v>White-tailed Flycatcher</v>
          </cell>
          <cell r="D9342" t="str">
            <v>Cyornis concretus</v>
          </cell>
          <cell r="E9342" t="str">
            <v>(Müller, 1835)</v>
          </cell>
          <cell r="F9342" t="str">
            <v>R</v>
          </cell>
          <cell r="G9342" t="str">
            <v>LC</v>
          </cell>
          <cell r="Q9342" t="str">
            <v>Y</v>
          </cell>
        </row>
        <row r="9343">
          <cell r="C9343" t="str">
            <v>Rueck's Blue-flycatcher</v>
          </cell>
          <cell r="D9343" t="str">
            <v>Cyornis ruckii</v>
          </cell>
          <cell r="E9343" t="str">
            <v>(Oustalet, 1881)</v>
          </cell>
          <cell r="F9343" t="str">
            <v>R</v>
          </cell>
          <cell r="G9343" t="str">
            <v>CR</v>
          </cell>
          <cell r="Q9343" t="str">
            <v>Y</v>
          </cell>
        </row>
        <row r="9344">
          <cell r="C9344" t="str">
            <v>Blue-breasted Flycatcher</v>
          </cell>
          <cell r="D9344" t="str">
            <v>Cyornis herioti</v>
          </cell>
          <cell r="E9344" t="str">
            <v>Ramsay, 1886</v>
          </cell>
          <cell r="F9344" t="str">
            <v>R</v>
          </cell>
          <cell r="G9344" t="str">
            <v>LC</v>
          </cell>
          <cell r="Q9344" t="str">
            <v>Y</v>
          </cell>
          <cell r="W9344" t="str">
            <v>Blue-breasted Blue Flycatcher (15)</v>
          </cell>
        </row>
        <row r="9345">
          <cell r="C9345" t="str">
            <v>Hainan Blue-flycatcher</v>
          </cell>
          <cell r="D9345" t="str">
            <v>Cyornis hainanus</v>
          </cell>
          <cell r="E9345" t="str">
            <v>(Ogilvie-Grant, 1900)</v>
          </cell>
          <cell r="F9345" t="str">
            <v>R</v>
          </cell>
          <cell r="G9345" t="str">
            <v>LC</v>
          </cell>
          <cell r="Q9345" t="str">
            <v>Y</v>
          </cell>
          <cell r="W9345" t="str">
            <v>Hainan Blue Flycatcher (15)</v>
          </cell>
        </row>
        <row r="9346">
          <cell r="C9346" t="str">
            <v>White-bellied Blue-flycatcher</v>
          </cell>
          <cell r="D9346" t="str">
            <v>Cyornis pallipes</v>
          </cell>
          <cell r="E9346" t="str">
            <v>(Jerdon, 1840)</v>
          </cell>
          <cell r="F9346" t="str">
            <v>R</v>
          </cell>
          <cell r="G9346" t="str">
            <v>LC</v>
          </cell>
          <cell r="Q9346" t="str">
            <v>Y</v>
          </cell>
          <cell r="W9346" t="str">
            <v>White-bellied Blue Flycatcher (15)</v>
          </cell>
        </row>
        <row r="9347">
          <cell r="C9347" t="str">
            <v>Pale-chinned Blue-flycatcher</v>
          </cell>
          <cell r="D9347" t="str">
            <v>Cyornis poliogenys</v>
          </cell>
          <cell r="E9347" t="str">
            <v>Brooks, 1879</v>
          </cell>
          <cell r="F9347" t="str">
            <v>R</v>
          </cell>
          <cell r="G9347" t="str">
            <v>LC</v>
          </cell>
          <cell r="Q9347" t="str">
            <v>Y</v>
          </cell>
          <cell r="W9347" t="str">
            <v>Pale-chinned Blue Flycatcher (15)</v>
          </cell>
        </row>
        <row r="9348">
          <cell r="C9348" t="str">
            <v>Pale Blue-flycatcher</v>
          </cell>
          <cell r="D9348" t="str">
            <v>Cyornis unicolor</v>
          </cell>
          <cell r="E9348" t="str">
            <v>Blyth, 1843</v>
          </cell>
          <cell r="F9348" t="str">
            <v>R</v>
          </cell>
          <cell r="G9348" t="str">
            <v>LC</v>
          </cell>
          <cell r="Q9348" t="str">
            <v>Y</v>
          </cell>
          <cell r="W9348" t="str">
            <v>Pale Blue Flycatcher (15)</v>
          </cell>
        </row>
        <row r="9349">
          <cell r="C9349" t="str">
            <v>Blue-throated Flycatcher</v>
          </cell>
          <cell r="D9349" t="str">
            <v>Cyornis rubeculoides</v>
          </cell>
          <cell r="E9349" t="str">
            <v>(Vigors, 1831)</v>
          </cell>
          <cell r="F9349" t="str">
            <v>R</v>
          </cell>
          <cell r="G9349" t="str">
            <v>LC</v>
          </cell>
          <cell r="Q9349" t="str">
            <v>Y</v>
          </cell>
          <cell r="W9349" t="str">
            <v>Blue-throated Blue Flycatcher (15)</v>
          </cell>
        </row>
        <row r="9350">
          <cell r="D9350" t="str">
            <v>Cyornis banyumas</v>
          </cell>
          <cell r="E9350" t="str">
            <v>(Horsfield, 1821)</v>
          </cell>
          <cell r="F9350" t="str">
            <v>NR</v>
          </cell>
          <cell r="G9350" t="str">
            <v>NR</v>
          </cell>
          <cell r="Q9350" t="str">
            <v>Y</v>
          </cell>
          <cell r="X9350" t="str">
            <v>Cyornis banyumas (Sibley and Monroe 1990, 1993) has been split into C. banyumas and C. magnirostris following Renner et al. (2009) who point out parapatric (and possibly sympatric) breeding between C. banyumas whitei and C. magnirostris, strong migratory habit in magnirostris which is weak or absent in banyumas and a number of morphological differences between the two taxa.</v>
          </cell>
        </row>
        <row r="9351">
          <cell r="C9351" t="str">
            <v>Hill Blue-flycatcher</v>
          </cell>
          <cell r="D9351" t="str">
            <v>Cyornis banyumas</v>
          </cell>
          <cell r="E9351" t="str">
            <v>(Horsfield, 1821)</v>
          </cell>
          <cell r="F9351" t="str">
            <v>R</v>
          </cell>
          <cell r="G9351" t="str">
            <v>LC</v>
          </cell>
          <cell r="T9351" t="str">
            <v>Y</v>
          </cell>
          <cell r="U9351" t="str">
            <v>Renner et al. (2009)</v>
          </cell>
          <cell r="X9351" t="str">
            <v>Cyornis banyumas (Sibley and Monroe 1990, 1993) has been split into C. banyumas and C. magnirostris following Renner et al. (2009) who point out parapatric (and possibly sympatric) breeding between C. banyumas whitei and C. magnirostris, strong migratory habit in magnirostris which is weak or absent in banyumas and a number of morphological differences between the two taxa.</v>
          </cell>
        </row>
        <row r="9352">
          <cell r="C9352" t="str">
            <v>Large Blue-flycatcher</v>
          </cell>
          <cell r="D9352" t="str">
            <v>Cyornis magnirostris</v>
          </cell>
          <cell r="E9352" t="str">
            <v>Blyth, 1849</v>
          </cell>
          <cell r="F9352" t="str">
            <v>R</v>
          </cell>
          <cell r="G9352" t="str">
            <v>LC</v>
          </cell>
          <cell r="T9352" t="str">
            <v>Y</v>
          </cell>
          <cell r="U9352" t="str">
            <v>Renner et al. (2009)</v>
          </cell>
          <cell r="X9352" t="str">
            <v>Cyornis banyumas (Sibley and Monroe 1990, 1993) has been split into C. banyumas and C. magnirostris following Renner et al. (2009) who point out parapatric (and possibly sympatric) breeding between C. banyumas whitei and C. magnirostris, strong migratory habit in magnirostris which is weak or absent in banyumas and a number of morphological differences between the two taxa.</v>
          </cell>
        </row>
        <row r="9353">
          <cell r="C9353" t="str">
            <v>Palawan Blue-flycatcher</v>
          </cell>
          <cell r="D9353" t="str">
            <v>Cyornis lemprieri</v>
          </cell>
          <cell r="E9353" t="str">
            <v>(Sharpe, 1884)</v>
          </cell>
          <cell r="F9353" t="str">
            <v>R</v>
          </cell>
          <cell r="G9353" t="str">
            <v>NT</v>
          </cell>
          <cell r="Q9353" t="str">
            <v>Y</v>
          </cell>
          <cell r="W9353" t="str">
            <v>Palawan Blue Flycatcher (15)</v>
          </cell>
        </row>
        <row r="9354">
          <cell r="C9354" t="str">
            <v>Bornean Blue-flycatcher</v>
          </cell>
          <cell r="D9354" t="str">
            <v>Cyornis superbus</v>
          </cell>
          <cell r="E9354" t="str">
            <v>Stresemann, 1925</v>
          </cell>
          <cell r="F9354" t="str">
            <v>R</v>
          </cell>
          <cell r="G9354" t="str">
            <v>LC</v>
          </cell>
          <cell r="Q9354" t="str">
            <v>Y</v>
          </cell>
          <cell r="W9354" t="str">
            <v>Bornean Blue Flycatcher (15)</v>
          </cell>
        </row>
        <row r="9355">
          <cell r="C9355" t="str">
            <v>Large-billed Blue-flycatcher</v>
          </cell>
          <cell r="D9355" t="str">
            <v>Cyornis caerulatus</v>
          </cell>
          <cell r="E9355" t="str">
            <v>(Bonaparte, 1857)</v>
          </cell>
          <cell r="F9355" t="str">
            <v>R</v>
          </cell>
          <cell r="G9355" t="str">
            <v>VU</v>
          </cell>
          <cell r="Q9355" t="str">
            <v>Y</v>
          </cell>
          <cell r="W9355" t="str">
            <v>Sunda Blue Flycatcher (15)</v>
          </cell>
        </row>
        <row r="9356">
          <cell r="C9356" t="str">
            <v>Malaysian Blue-flycatcher</v>
          </cell>
          <cell r="D9356" t="str">
            <v>Cyornis turcosus</v>
          </cell>
          <cell r="E9356" t="str">
            <v>Brüggemann, 1877</v>
          </cell>
          <cell r="F9356" t="str">
            <v>R</v>
          </cell>
          <cell r="G9356" t="str">
            <v>NT</v>
          </cell>
          <cell r="Q9356" t="str">
            <v>Y</v>
          </cell>
          <cell r="W9356" t="str">
            <v>Malaysian Blue Flycatcher (15)</v>
          </cell>
        </row>
        <row r="9357">
          <cell r="C9357" t="str">
            <v>Tickell's Blue-flycatcher</v>
          </cell>
          <cell r="D9357" t="str">
            <v>Cyornis tickelliae</v>
          </cell>
          <cell r="E9357" t="str">
            <v>Blyth, 1843</v>
          </cell>
          <cell r="F9357" t="str">
            <v>R</v>
          </cell>
          <cell r="G9357" t="str">
            <v>LC</v>
          </cell>
          <cell r="Q9357" t="str">
            <v>Y</v>
          </cell>
          <cell r="W9357" t="str">
            <v>Tickell's Blue Flycatcher (15)</v>
          </cell>
        </row>
        <row r="9358">
          <cell r="C9358" t="str">
            <v>Mangrove Blue-flycatcher</v>
          </cell>
          <cell r="D9358" t="str">
            <v>Cyornis rufigastra</v>
          </cell>
          <cell r="E9358" t="str">
            <v>(Raffles, 1822)</v>
          </cell>
          <cell r="F9358" t="str">
            <v>R</v>
          </cell>
          <cell r="G9358" t="str">
            <v>LC</v>
          </cell>
          <cell r="Q9358" t="str">
            <v>Y</v>
          </cell>
          <cell r="V9358" t="str">
            <v>Cyornis rufigaster (10)</v>
          </cell>
          <cell r="W9358" t="str">
            <v>Mangrove Blue Flycatcher (15)</v>
          </cell>
          <cell r="X9358" t="str">
            <v>Gender agreement of species name follows David and Gosselin (2002a).</v>
          </cell>
        </row>
        <row r="9359">
          <cell r="C9359" t="str">
            <v>Sulawesi Blue-flycatcher</v>
          </cell>
          <cell r="D9359" t="str">
            <v>Cyornis omissus</v>
          </cell>
          <cell r="E9359" t="str">
            <v>(Hartert, 1896)</v>
          </cell>
          <cell r="F9359" t="str">
            <v>R</v>
          </cell>
          <cell r="G9359" t="str">
            <v>LC</v>
          </cell>
          <cell r="Q9359" t="str">
            <v>Y</v>
          </cell>
          <cell r="W9359" t="str">
            <v>Sulawesi Blue Flycatcher (15)</v>
          </cell>
        </row>
        <row r="9360">
          <cell r="C9360" t="str">
            <v>Large Niltava</v>
          </cell>
          <cell r="D9360" t="str">
            <v>Niltava grandis</v>
          </cell>
          <cell r="E9360" t="str">
            <v>(Blyth, 1842)</v>
          </cell>
          <cell r="F9360" t="str">
            <v>R</v>
          </cell>
          <cell r="G9360" t="str">
            <v>LC</v>
          </cell>
          <cell r="Q9360" t="str">
            <v>Y</v>
          </cell>
        </row>
        <row r="9361">
          <cell r="C9361" t="str">
            <v>Small Niltava</v>
          </cell>
          <cell r="D9361" t="str">
            <v>Niltava macgrigoriae</v>
          </cell>
          <cell r="E9361" t="str">
            <v>(Burton, 1836)</v>
          </cell>
          <cell r="F9361" t="str">
            <v>R</v>
          </cell>
          <cell r="G9361" t="str">
            <v>LC</v>
          </cell>
          <cell r="Q9361" t="str">
            <v>Y</v>
          </cell>
        </row>
        <row r="9362">
          <cell r="C9362" t="str">
            <v>Fujian Niltava</v>
          </cell>
          <cell r="D9362" t="str">
            <v>Niltava davidi</v>
          </cell>
          <cell r="E9362" t="str">
            <v>La Touche, 1907</v>
          </cell>
          <cell r="F9362" t="str">
            <v>R</v>
          </cell>
          <cell r="G9362" t="str">
            <v>LC</v>
          </cell>
          <cell r="Q9362" t="str">
            <v>Y</v>
          </cell>
        </row>
        <row r="9363">
          <cell r="C9363" t="str">
            <v>Rufous-bellied Niltava</v>
          </cell>
          <cell r="D9363" t="str">
            <v>Niltava sundara</v>
          </cell>
          <cell r="E9363" t="str">
            <v>Hodgson, 1837</v>
          </cell>
          <cell r="F9363" t="str">
            <v>R</v>
          </cell>
          <cell r="G9363" t="str">
            <v>LC</v>
          </cell>
          <cell r="Q9363" t="str">
            <v>Y</v>
          </cell>
        </row>
        <row r="9364">
          <cell r="C9364" t="str">
            <v>Rufous-vented Niltava</v>
          </cell>
          <cell r="D9364" t="str">
            <v>Niltava sumatrana</v>
          </cell>
          <cell r="E9364" t="str">
            <v>Salvadori, 1879</v>
          </cell>
          <cell r="F9364" t="str">
            <v>R</v>
          </cell>
          <cell r="G9364" t="str">
            <v>LC</v>
          </cell>
          <cell r="Q9364" t="str">
            <v>Y</v>
          </cell>
        </row>
        <row r="9365">
          <cell r="C9365" t="str">
            <v>Vivid Niltava</v>
          </cell>
          <cell r="D9365" t="str">
            <v>Niltava vivida</v>
          </cell>
          <cell r="E9365" t="str">
            <v>(Swinhoe, 1864)</v>
          </cell>
          <cell r="F9365" t="str">
            <v>R</v>
          </cell>
          <cell r="G9365" t="str">
            <v>LC</v>
          </cell>
          <cell r="Q9365" t="str">
            <v>Y</v>
          </cell>
        </row>
        <row r="9366">
          <cell r="C9366" t="str">
            <v>Pygmy Blue-flycatcher</v>
          </cell>
          <cell r="D9366" t="str">
            <v>Muscicapella hodgsoni</v>
          </cell>
          <cell r="E9366" t="str">
            <v>(Moore, 1854)</v>
          </cell>
          <cell r="F9366" t="str">
            <v>R</v>
          </cell>
          <cell r="G9366" t="str">
            <v>LC</v>
          </cell>
          <cell r="Q9366" t="str">
            <v>Y</v>
          </cell>
          <cell r="W9366" t="str">
            <v>Pygmy Flycatcher (15)</v>
          </cell>
        </row>
        <row r="9367">
          <cell r="C9367" t="str">
            <v>Grey-headed Canary-flycatcher</v>
          </cell>
          <cell r="D9367" t="str">
            <v>Culicicapa ceylonensis</v>
          </cell>
          <cell r="E9367" t="str">
            <v>(Swainson, 1820)</v>
          </cell>
          <cell r="F9367" t="str">
            <v>R</v>
          </cell>
          <cell r="G9367" t="str">
            <v>LC</v>
          </cell>
          <cell r="Q9367" t="str">
            <v>Y</v>
          </cell>
        </row>
        <row r="9368">
          <cell r="C9368" t="str">
            <v>Citrine Canary-flycatcher</v>
          </cell>
          <cell r="D9368" t="str">
            <v>Culicicapa helianthea</v>
          </cell>
          <cell r="E9368" t="str">
            <v>Wallace, 1865</v>
          </cell>
          <cell r="F9368" t="str">
            <v>R</v>
          </cell>
          <cell r="G9368" t="str">
            <v>LC</v>
          </cell>
          <cell r="Q9368" t="str">
            <v>Y</v>
          </cell>
        </row>
        <row r="9369">
          <cell r="C9369" t="str">
            <v>White-throated Dipper</v>
          </cell>
          <cell r="D9369" t="str">
            <v>Cinclus cinclus</v>
          </cell>
          <cell r="E9369" t="str">
            <v>(Linnaeus, 1758)</v>
          </cell>
          <cell r="F9369" t="str">
            <v>R</v>
          </cell>
          <cell r="G9369" t="str">
            <v>LC</v>
          </cell>
          <cell r="H9369" t="str">
            <v>Y</v>
          </cell>
          <cell r="M9369" t="str">
            <v>Y</v>
          </cell>
          <cell r="Q9369" t="str">
            <v>Y</v>
          </cell>
          <cell r="W9369" t="str">
            <v>Dipper (6)</v>
          </cell>
        </row>
        <row r="9370">
          <cell r="C9370" t="str">
            <v>Brown Dipper</v>
          </cell>
          <cell r="D9370" t="str">
            <v>Cinclus pallasii</v>
          </cell>
          <cell r="E9370" t="str">
            <v>Temminck, 1820</v>
          </cell>
          <cell r="F9370" t="str">
            <v>R</v>
          </cell>
          <cell r="G9370" t="str">
            <v>LC</v>
          </cell>
          <cell r="Q9370" t="str">
            <v>Y</v>
          </cell>
        </row>
        <row r="9371">
          <cell r="C9371" t="str">
            <v>American Dipper</v>
          </cell>
          <cell r="D9371" t="str">
            <v>Cinclus mexicanus</v>
          </cell>
          <cell r="E9371" t="str">
            <v>Swainson, 1827</v>
          </cell>
          <cell r="F9371" t="str">
            <v>R</v>
          </cell>
          <cell r="G9371" t="str">
            <v>LC</v>
          </cell>
          <cell r="I9371" t="str">
            <v>Y</v>
          </cell>
          <cell r="Q9371" t="str">
            <v>Y</v>
          </cell>
          <cell r="R9371" t="str">
            <v>Y</v>
          </cell>
        </row>
        <row r="9372">
          <cell r="C9372" t="str">
            <v>White-capped Dipper</v>
          </cell>
          <cell r="D9372" t="str">
            <v>Cinclus leucocephalus</v>
          </cell>
          <cell r="E9372" t="str">
            <v>Tschudi, 1844</v>
          </cell>
          <cell r="F9372" t="str">
            <v>R</v>
          </cell>
          <cell r="G9372" t="str">
            <v>LC</v>
          </cell>
          <cell r="P9372" t="str">
            <v>Y</v>
          </cell>
          <cell r="Q9372" t="str">
            <v>Y</v>
          </cell>
          <cell r="R9372" t="str">
            <v>Y</v>
          </cell>
        </row>
        <row r="9373">
          <cell r="C9373" t="str">
            <v>Rufous-throated Dipper</v>
          </cell>
          <cell r="D9373" t="str">
            <v>Cinclus schulzi</v>
          </cell>
          <cell r="E9373" t="str">
            <v>Cabanis, 1882</v>
          </cell>
          <cell r="F9373" t="str">
            <v>R</v>
          </cell>
          <cell r="G9373" t="str">
            <v>VU</v>
          </cell>
          <cell r="P9373" t="str">
            <v>Y</v>
          </cell>
          <cell r="Q9373" t="str">
            <v>Y</v>
          </cell>
          <cell r="R9373" t="str">
            <v>Y</v>
          </cell>
        </row>
        <row r="9374">
          <cell r="C9374" t="str">
            <v>Philippine Leafbird</v>
          </cell>
          <cell r="D9374" t="str">
            <v>Chloropsis flavipennis</v>
          </cell>
          <cell r="E9374" t="str">
            <v>(Tweeddale, 1878)</v>
          </cell>
          <cell r="F9374" t="str">
            <v>R</v>
          </cell>
          <cell r="G9374" t="str">
            <v>VU</v>
          </cell>
          <cell r="Q9374" t="str">
            <v>Y</v>
          </cell>
        </row>
        <row r="9375">
          <cell r="C9375" t="str">
            <v>Yellow-throated Leafbird</v>
          </cell>
          <cell r="D9375" t="str">
            <v>Chloropsis palawanensis</v>
          </cell>
          <cell r="E9375" t="str">
            <v>(Sharpe, 1877)</v>
          </cell>
          <cell r="F9375" t="str">
            <v>R</v>
          </cell>
          <cell r="G9375" t="str">
            <v>LC</v>
          </cell>
          <cell r="Q9375" t="str">
            <v>Y</v>
          </cell>
        </row>
        <row r="9376">
          <cell r="C9376" t="str">
            <v>Greater Green Leafbird</v>
          </cell>
          <cell r="D9376" t="str">
            <v>Chloropsis sonnerati</v>
          </cell>
          <cell r="E9376" t="str">
            <v>Jardine &amp; Selby, 1827</v>
          </cell>
          <cell r="F9376" t="str">
            <v>R</v>
          </cell>
          <cell r="G9376" t="str">
            <v>LC</v>
          </cell>
          <cell r="Q9376" t="str">
            <v>Y</v>
          </cell>
        </row>
        <row r="9377">
          <cell r="C9377" t="str">
            <v>Lesser Green Leafbird</v>
          </cell>
          <cell r="D9377" t="str">
            <v>Chloropsis cyanopogon</v>
          </cell>
          <cell r="E9377" t="str">
            <v>(Temminck, 1829)</v>
          </cell>
          <cell r="F9377" t="str">
            <v>R</v>
          </cell>
          <cell r="G9377" t="str">
            <v>NT</v>
          </cell>
          <cell r="Q9377" t="str">
            <v>Y</v>
          </cell>
        </row>
        <row r="9378">
          <cell r="D9378" t="str">
            <v>Chloropsis cochinchinensis</v>
          </cell>
          <cell r="E9378" t="str">
            <v>(Gmelin, 1788)</v>
          </cell>
          <cell r="F9378" t="str">
            <v>NR</v>
          </cell>
          <cell r="G9378" t="str">
            <v>NR</v>
          </cell>
          <cell r="Q9378" t="str">
            <v>Y</v>
          </cell>
          <cell r="X9378" t="str">
            <v>Chloropsis cochinchinensis (Sibley and Monroe 1990, 1993) has been split into C. cochinchinensis, C. kinabaluensis and C. jerdoni following Wells et al. (2003).</v>
          </cell>
        </row>
        <row r="9379">
          <cell r="C9379" t="str">
            <v>Blue-winged Leafbird</v>
          </cell>
          <cell r="D9379" t="str">
            <v>Chloropsis cochinchinensis</v>
          </cell>
          <cell r="E9379" t="str">
            <v>(Gmelin, 1788)</v>
          </cell>
          <cell r="F9379" t="str">
            <v>R</v>
          </cell>
          <cell r="G9379" t="str">
            <v>LC</v>
          </cell>
          <cell r="T9379" t="str">
            <v>Y</v>
          </cell>
          <cell r="U9379" t="str">
            <v>Wells et al. (2003)</v>
          </cell>
          <cell r="X9379" t="str">
            <v>Chloropsis cochinchinensis (Sibley and Monroe 1990, 1993) has been split into C. cochinchinensis, C. kinabaluensis and C. jerdoni following Wells et al. (2003).</v>
          </cell>
        </row>
        <row r="9380">
          <cell r="C9380" t="str">
            <v>Bornean Leafbird</v>
          </cell>
          <cell r="D9380" t="str">
            <v>Chloropsis kinabaluensis</v>
          </cell>
          <cell r="E9380" t="str">
            <v>Sharpe, 1887</v>
          </cell>
          <cell r="F9380" t="str">
            <v>R</v>
          </cell>
          <cell r="G9380" t="str">
            <v>LC</v>
          </cell>
          <cell r="T9380" t="str">
            <v>Y</v>
          </cell>
          <cell r="U9380" t="str">
            <v>Wells et al. (2003)</v>
          </cell>
          <cell r="X9380" t="str">
            <v>Chloropsis cochinchinensis (Sibley and Monroe 1990, 1993) has been split into C. cochinchinensis, C. kinabaluensis and C. jerdoni following Wells et al. (2003).</v>
          </cell>
        </row>
        <row r="9381">
          <cell r="C9381" t="str">
            <v>Jerdon's Leafbird</v>
          </cell>
          <cell r="D9381" t="str">
            <v>Chloropsis jerdoni</v>
          </cell>
          <cell r="E9381" t="str">
            <v>(Blyth, 1844)</v>
          </cell>
          <cell r="F9381" t="str">
            <v>R</v>
          </cell>
          <cell r="G9381" t="str">
            <v>LC</v>
          </cell>
          <cell r="T9381" t="str">
            <v>Y</v>
          </cell>
          <cell r="U9381" t="str">
            <v>Wells et al. (2003)</v>
          </cell>
          <cell r="X9381" t="str">
            <v>Chloropsis cochinchinensis (Sibley and Monroe 1990, 1993) has been split into C. cochinchinensis, C. kinabaluensis and C. jerdoni following Wells et al. (2003).</v>
          </cell>
        </row>
        <row r="9382">
          <cell r="D9382" t="str">
            <v>Chloropsis aurifrons</v>
          </cell>
          <cell r="E9382" t="str">
            <v>(Temminck, 1829)</v>
          </cell>
          <cell r="F9382" t="str">
            <v>NR</v>
          </cell>
          <cell r="G9382" t="str">
            <v>NR</v>
          </cell>
          <cell r="Q9382" t="str">
            <v>Y</v>
          </cell>
          <cell r="X9382" t="str">
            <v>Chloropsis aurifrons (Sibley and Monroe 1990, 1993) has been split into C. aurifrons and C. media following Wells et al. (2003).</v>
          </cell>
        </row>
        <row r="9383">
          <cell r="C9383" t="str">
            <v>Golden-fronted Leafbird</v>
          </cell>
          <cell r="D9383" t="str">
            <v>Chloropsis aurifrons</v>
          </cell>
          <cell r="E9383" t="str">
            <v>(Temminck, 1829)</v>
          </cell>
          <cell r="F9383" t="str">
            <v>R</v>
          </cell>
          <cell r="G9383" t="str">
            <v>LC</v>
          </cell>
          <cell r="T9383" t="str">
            <v>Y</v>
          </cell>
          <cell r="U9383" t="str">
            <v>Wells et al. (2003)</v>
          </cell>
          <cell r="X9383" t="str">
            <v>Chloropsis aurifrons (Sibley and Monroe 1990, 1993) has been split into C. aurifrons and C. media following Wells et al. (2003).</v>
          </cell>
        </row>
        <row r="9384">
          <cell r="C9384" t="str">
            <v>Sumatran Leafbird</v>
          </cell>
          <cell r="D9384" t="str">
            <v>Chloropsis media</v>
          </cell>
          <cell r="E9384" t="str">
            <v>(Bonaparte, 1850)</v>
          </cell>
          <cell r="F9384" t="str">
            <v>R</v>
          </cell>
          <cell r="G9384" t="str">
            <v>LC</v>
          </cell>
          <cell r="T9384" t="str">
            <v>Y</v>
          </cell>
          <cell r="U9384" t="str">
            <v>Wells et al. (2003)</v>
          </cell>
          <cell r="X9384" t="str">
            <v>Chloropsis aurifrons (Sibley and Monroe 1990, 1993) has been split into C. aurifrons and C. media following Wells et al. (2003).</v>
          </cell>
        </row>
        <row r="9385">
          <cell r="C9385" t="str">
            <v>Orange-bellied Leafbird</v>
          </cell>
          <cell r="D9385" t="str">
            <v>Chloropsis hardwickii</v>
          </cell>
          <cell r="E9385" t="str">
            <v>Jardine &amp; Selby, 1830</v>
          </cell>
          <cell r="F9385" t="str">
            <v>R</v>
          </cell>
          <cell r="G9385" t="str">
            <v>LC</v>
          </cell>
          <cell r="Q9385" t="str">
            <v>Y</v>
          </cell>
        </row>
        <row r="9386">
          <cell r="C9386" t="str">
            <v>Blue-masked Leafbird</v>
          </cell>
          <cell r="D9386" t="str">
            <v>Chloropsis venusta</v>
          </cell>
          <cell r="E9386" t="str">
            <v>(Bonaparte, 1850)</v>
          </cell>
          <cell r="F9386" t="str">
            <v>R</v>
          </cell>
          <cell r="G9386" t="str">
            <v>NT</v>
          </cell>
          <cell r="Q9386" t="str">
            <v>Y</v>
          </cell>
        </row>
        <row r="9387">
          <cell r="C9387" t="str">
            <v>Olive-backed Flowerpecker</v>
          </cell>
          <cell r="D9387" t="str">
            <v>Prionochilus olivaceus</v>
          </cell>
          <cell r="E9387" t="str">
            <v>Tweeddale, 1877</v>
          </cell>
          <cell r="F9387" t="str">
            <v>R</v>
          </cell>
          <cell r="G9387" t="str">
            <v>LC</v>
          </cell>
          <cell r="Q9387" t="str">
            <v>Y</v>
          </cell>
        </row>
        <row r="9388">
          <cell r="C9388" t="str">
            <v>Yellow-breasted Flowerpecker</v>
          </cell>
          <cell r="D9388" t="str">
            <v>Prionochilus maculatus</v>
          </cell>
          <cell r="E9388" t="str">
            <v>(Temminck &amp; Laugier, 1836)</v>
          </cell>
          <cell r="F9388" t="str">
            <v>R</v>
          </cell>
          <cell r="G9388" t="str">
            <v>LC</v>
          </cell>
          <cell r="Q9388" t="str">
            <v>Y</v>
          </cell>
        </row>
        <row r="9389">
          <cell r="C9389" t="str">
            <v>Crimson-breasted Flowerpecker</v>
          </cell>
          <cell r="D9389" t="str">
            <v>Prionochilus percussus</v>
          </cell>
          <cell r="E9389" t="str">
            <v>(Temminck &amp; Laugier, 1826)</v>
          </cell>
          <cell r="F9389" t="str">
            <v>R</v>
          </cell>
          <cell r="G9389" t="str">
            <v>LC</v>
          </cell>
          <cell r="Q9389" t="str">
            <v>Y</v>
          </cell>
        </row>
        <row r="9390">
          <cell r="C9390" t="str">
            <v>Palawan Flowerpecker</v>
          </cell>
          <cell r="D9390" t="str">
            <v>Prionochilus plateni</v>
          </cell>
          <cell r="E9390" t="str">
            <v>Blasius, 1888</v>
          </cell>
          <cell r="F9390" t="str">
            <v>R</v>
          </cell>
          <cell r="G9390" t="str">
            <v>LC</v>
          </cell>
          <cell r="Q9390" t="str">
            <v>Y</v>
          </cell>
        </row>
        <row r="9391">
          <cell r="C9391" t="str">
            <v>Yellow-rumped Flowerpecker</v>
          </cell>
          <cell r="D9391" t="str">
            <v>Prionochilus xanthopygius</v>
          </cell>
          <cell r="E9391" t="str">
            <v>Salvadori, 1868</v>
          </cell>
          <cell r="F9391" t="str">
            <v>R</v>
          </cell>
          <cell r="G9391" t="str">
            <v>LC</v>
          </cell>
          <cell r="Q9391" t="str">
            <v>Y</v>
          </cell>
        </row>
        <row r="9392">
          <cell r="C9392" t="str">
            <v>Scarlet-breasted Flowerpecker</v>
          </cell>
          <cell r="D9392" t="str">
            <v>Prionochilus thoracicus</v>
          </cell>
          <cell r="E9392" t="str">
            <v>(Temminck &amp; Laugier, 1836)</v>
          </cell>
          <cell r="F9392" t="str">
            <v>R</v>
          </cell>
          <cell r="G9392" t="str">
            <v>NT</v>
          </cell>
          <cell r="Q9392" t="str">
            <v>Y</v>
          </cell>
        </row>
        <row r="9393">
          <cell r="C9393" t="str">
            <v>Golden-rumped Flowerpecker</v>
          </cell>
          <cell r="D9393" t="str">
            <v>Dicaeum annae</v>
          </cell>
          <cell r="E9393" t="str">
            <v>(Büttikofer, 1894)</v>
          </cell>
          <cell r="F9393" t="str">
            <v>R</v>
          </cell>
          <cell r="G9393" t="str">
            <v>LC</v>
          </cell>
          <cell r="Q9393" t="str">
            <v>Y</v>
          </cell>
        </row>
        <row r="9394">
          <cell r="C9394" t="str">
            <v>Thick-billed Flowerpecker</v>
          </cell>
          <cell r="D9394" t="str">
            <v>Dicaeum agile</v>
          </cell>
          <cell r="E9394" t="str">
            <v>(Tickell, 1833)</v>
          </cell>
          <cell r="F9394" t="str">
            <v>R</v>
          </cell>
          <cell r="G9394" t="str">
            <v>LC</v>
          </cell>
          <cell r="Q9394" t="str">
            <v>Y</v>
          </cell>
        </row>
        <row r="9395">
          <cell r="C9395" t="str">
            <v>Striped Flowerpecker</v>
          </cell>
          <cell r="D9395" t="str">
            <v>Dicaeum aeruginosum</v>
          </cell>
          <cell r="E9395" t="str">
            <v>(Bourns &amp; Worcester, 1894)</v>
          </cell>
          <cell r="F9395" t="str">
            <v>R</v>
          </cell>
          <cell r="G9395" t="str">
            <v>LC</v>
          </cell>
          <cell r="Q9395" t="str">
            <v>Y</v>
          </cell>
        </row>
        <row r="9396">
          <cell r="C9396" t="str">
            <v>Brown-backed Flowerpecker</v>
          </cell>
          <cell r="D9396" t="str">
            <v>Dicaeum everetti</v>
          </cell>
          <cell r="E9396" t="str">
            <v>(Sharpe, 1877)</v>
          </cell>
          <cell r="F9396" t="str">
            <v>R</v>
          </cell>
          <cell r="G9396" t="str">
            <v>NT</v>
          </cell>
          <cell r="Q9396" t="str">
            <v>Y</v>
          </cell>
        </row>
        <row r="9397">
          <cell r="C9397" t="str">
            <v>Whiskered Flowerpecker</v>
          </cell>
          <cell r="D9397" t="str">
            <v>Dicaeum proprium</v>
          </cell>
          <cell r="E9397" t="str">
            <v>Ripley &amp; Rabor, 1966</v>
          </cell>
          <cell r="F9397" t="str">
            <v>R</v>
          </cell>
          <cell r="G9397" t="str">
            <v>NT</v>
          </cell>
          <cell r="Q9397" t="str">
            <v>Y</v>
          </cell>
        </row>
        <row r="9398">
          <cell r="C9398" t="str">
            <v>Yellow-vented Flowerpecker</v>
          </cell>
          <cell r="D9398" t="str">
            <v>Dicaeum chrysorrheum</v>
          </cell>
          <cell r="E9398" t="str">
            <v>Temminck &amp; Laugier, 1829</v>
          </cell>
          <cell r="F9398" t="str">
            <v>R</v>
          </cell>
          <cell r="G9398" t="str">
            <v>LC</v>
          </cell>
          <cell r="Q9398" t="str">
            <v>Y</v>
          </cell>
        </row>
        <row r="9399">
          <cell r="C9399" t="str">
            <v>Yellow-bellied Flowerpecker</v>
          </cell>
          <cell r="D9399" t="str">
            <v>Dicaeum melanoxanthum</v>
          </cell>
          <cell r="E9399" t="str">
            <v>(Blyth, 1843)</v>
          </cell>
          <cell r="F9399" t="str">
            <v>R</v>
          </cell>
          <cell r="G9399" t="str">
            <v>LC</v>
          </cell>
          <cell r="Q9399" t="str">
            <v>Y</v>
          </cell>
        </row>
        <row r="9400">
          <cell r="C9400" t="str">
            <v>White-throated Flowerpecker</v>
          </cell>
          <cell r="D9400" t="str">
            <v>Dicaeum vincens</v>
          </cell>
          <cell r="E9400" t="str">
            <v>(Sclater, 1872)</v>
          </cell>
          <cell r="F9400" t="str">
            <v>R</v>
          </cell>
          <cell r="G9400" t="str">
            <v>NT</v>
          </cell>
          <cell r="Q9400" t="str">
            <v>Y</v>
          </cell>
          <cell r="W9400" t="str">
            <v>Legge's Flowerpecker (15)</v>
          </cell>
        </row>
        <row r="9401">
          <cell r="C9401" t="str">
            <v>Yellow-sided Flowerpecker</v>
          </cell>
          <cell r="D9401" t="str">
            <v>Dicaeum aureolimbatum</v>
          </cell>
          <cell r="E9401" t="str">
            <v>(Wallace, 1865)</v>
          </cell>
          <cell r="F9401" t="str">
            <v>R</v>
          </cell>
          <cell r="G9401" t="str">
            <v>LC</v>
          </cell>
          <cell r="Q9401" t="str">
            <v>Y</v>
          </cell>
        </row>
        <row r="9402">
          <cell r="C9402" t="str">
            <v>Olive-capped Flowerpecker</v>
          </cell>
          <cell r="D9402" t="str">
            <v>Dicaeum nigrilore</v>
          </cell>
          <cell r="E9402" t="str">
            <v>Hartert, 1904</v>
          </cell>
          <cell r="F9402" t="str">
            <v>R</v>
          </cell>
          <cell r="G9402" t="str">
            <v>LC</v>
          </cell>
          <cell r="Q9402" t="str">
            <v>Y</v>
          </cell>
        </row>
        <row r="9403">
          <cell r="C9403" t="str">
            <v>Flame-crowned Flowerpecker</v>
          </cell>
          <cell r="D9403" t="str">
            <v>Dicaeum anthonyi</v>
          </cell>
          <cell r="E9403" t="str">
            <v>(McGregor, 1914)</v>
          </cell>
          <cell r="F9403" t="str">
            <v>R</v>
          </cell>
          <cell r="G9403" t="str">
            <v>NT</v>
          </cell>
          <cell r="Q9403" t="str">
            <v>Y</v>
          </cell>
        </row>
        <row r="9404">
          <cell r="C9404" t="str">
            <v>Bicoloured Flowerpecker</v>
          </cell>
          <cell r="D9404" t="str">
            <v>Dicaeum bicolor</v>
          </cell>
          <cell r="E9404" t="str">
            <v>(Bourns &amp; Worcester, 1894)</v>
          </cell>
          <cell r="F9404" t="str">
            <v>R</v>
          </cell>
          <cell r="G9404" t="str">
            <v>LC</v>
          </cell>
          <cell r="Q9404" t="str">
            <v>Y</v>
          </cell>
          <cell r="W9404" t="str">
            <v>Bicolored Flowerpecker (10); Bicolored Flowerpecker (15)</v>
          </cell>
        </row>
        <row r="9405">
          <cell r="C9405" t="str">
            <v>Cebu Flowerpecker</v>
          </cell>
          <cell r="D9405" t="str">
            <v>Dicaeum quadricolor</v>
          </cell>
          <cell r="E9405" t="str">
            <v>(Tweeddale, 1877)</v>
          </cell>
          <cell r="F9405" t="str">
            <v>R</v>
          </cell>
          <cell r="G9405" t="str">
            <v>CR</v>
          </cell>
          <cell r="Q9405" t="str">
            <v>Y</v>
          </cell>
        </row>
        <row r="9406">
          <cell r="D9406" t="str">
            <v>Dicaeum australe</v>
          </cell>
          <cell r="E9406" t="str">
            <v>(Hermann, 1783)</v>
          </cell>
          <cell r="F9406" t="str">
            <v>NR</v>
          </cell>
          <cell r="G9406" t="str">
            <v>NR</v>
          </cell>
          <cell r="Q9406" t="str">
            <v>Y</v>
          </cell>
          <cell r="X9406" t="str">
            <v>Dicaeum australe (Sibley and Monroe 1990, 1993) has been split into D. australe and D. haematostictum following Brooks et al. (1992).</v>
          </cell>
        </row>
        <row r="9407">
          <cell r="C9407" t="str">
            <v>Red-striped Flowerpecker</v>
          </cell>
          <cell r="D9407" t="str">
            <v>Dicaeum australe</v>
          </cell>
          <cell r="E9407" t="str">
            <v>(Hermann, 1783)</v>
          </cell>
          <cell r="F9407" t="str">
            <v>R</v>
          </cell>
          <cell r="G9407" t="str">
            <v>LC</v>
          </cell>
          <cell r="T9407" t="str">
            <v>Y</v>
          </cell>
          <cell r="U9407" t="str">
            <v>Brooks et al. (1992)</v>
          </cell>
          <cell r="W9407" t="str">
            <v>Red-keeled Flowerpecker (15)</v>
          </cell>
          <cell r="X9407" t="str">
            <v>Dicaeum australe (Sibley and Monroe 1990, 1993) has been split into D. australe and D. haematostictum following Brooks et al. (1992).</v>
          </cell>
        </row>
        <row r="9408">
          <cell r="C9408" t="str">
            <v>Visayan Flowerpecker</v>
          </cell>
          <cell r="D9408" t="str">
            <v>Dicaeum haematostictum</v>
          </cell>
          <cell r="E9408" t="str">
            <v>Sharpe, 1876</v>
          </cell>
          <cell r="F9408" t="str">
            <v>R</v>
          </cell>
          <cell r="G9408" t="str">
            <v>VU</v>
          </cell>
          <cell r="T9408" t="str">
            <v>Y</v>
          </cell>
          <cell r="U9408" t="str">
            <v>Brooks et al. (1992)</v>
          </cell>
          <cell r="W9408" t="str">
            <v>Black-belted Flowerpecker (15)</v>
          </cell>
          <cell r="X9408" t="str">
            <v>Dicaeum australe (Sibley and Monroe 1990, 1993) has been split into D. australe and D. haematostictum following Brooks et al. (1992).</v>
          </cell>
        </row>
        <row r="9409">
          <cell r="C9409" t="str">
            <v>Scarlet-collared Flowerpecker</v>
          </cell>
          <cell r="D9409" t="str">
            <v>Dicaeum retrocinctum</v>
          </cell>
          <cell r="E9409" t="str">
            <v>Gould, 1872</v>
          </cell>
          <cell r="F9409" t="str">
            <v>R</v>
          </cell>
          <cell r="G9409" t="str">
            <v>VU</v>
          </cell>
          <cell r="Q9409" t="str">
            <v>Y</v>
          </cell>
        </row>
        <row r="9410">
          <cell r="C9410" t="str">
            <v>Orange-bellied Flowerpecker</v>
          </cell>
          <cell r="D9410" t="str">
            <v>Dicaeum trigonostigma</v>
          </cell>
          <cell r="E9410" t="str">
            <v>(Scopoli, 1786)</v>
          </cell>
          <cell r="F9410" t="str">
            <v>R</v>
          </cell>
          <cell r="G9410" t="str">
            <v>LC</v>
          </cell>
          <cell r="Q9410" t="str">
            <v>Y</v>
          </cell>
        </row>
        <row r="9411">
          <cell r="C9411" t="str">
            <v>Buzzing Flowerpecker</v>
          </cell>
          <cell r="D9411" t="str">
            <v>Dicaeum hypoleucum</v>
          </cell>
          <cell r="E9411" t="str">
            <v>Sharpe, 1876</v>
          </cell>
          <cell r="F9411" t="str">
            <v>R</v>
          </cell>
          <cell r="G9411" t="str">
            <v>LC</v>
          </cell>
          <cell r="Q9411" t="str">
            <v>Y</v>
          </cell>
        </row>
        <row r="9412">
          <cell r="C9412" t="str">
            <v>Pale-billed Flowerpecker</v>
          </cell>
          <cell r="D9412" t="str">
            <v>Dicaeum erythrorhynchos</v>
          </cell>
          <cell r="E9412" t="str">
            <v>(Latham, 1790)</v>
          </cell>
          <cell r="F9412" t="str">
            <v>R</v>
          </cell>
          <cell r="G9412" t="str">
            <v>LC</v>
          </cell>
          <cell r="Q9412" t="str">
            <v>Y</v>
          </cell>
        </row>
        <row r="9413">
          <cell r="C9413" t="str">
            <v>Plain Flowerpecker</v>
          </cell>
          <cell r="D9413" t="str">
            <v>Dicaeum concolor</v>
          </cell>
          <cell r="E9413" t="str">
            <v>Jerdon, 1840</v>
          </cell>
          <cell r="F9413" t="str">
            <v>R</v>
          </cell>
          <cell r="G9413" t="str">
            <v>LC</v>
          </cell>
          <cell r="Q9413" t="str">
            <v>Y</v>
          </cell>
        </row>
        <row r="9414">
          <cell r="C9414" t="str">
            <v>Pygmy Flowerpecker</v>
          </cell>
          <cell r="D9414" t="str">
            <v>Dicaeum pygmaeum</v>
          </cell>
          <cell r="E9414" t="str">
            <v>(Kittlitz, 1833)</v>
          </cell>
          <cell r="F9414" t="str">
            <v>R</v>
          </cell>
          <cell r="G9414" t="str">
            <v>LC</v>
          </cell>
          <cell r="Q9414" t="str">
            <v>Y</v>
          </cell>
        </row>
        <row r="9415">
          <cell r="C9415" t="str">
            <v>Crimson-crowned Flowerpecker</v>
          </cell>
          <cell r="D9415" t="str">
            <v>Dicaeum nehrkorni</v>
          </cell>
          <cell r="E9415" t="str">
            <v>Blasius, 1886</v>
          </cell>
          <cell r="F9415" t="str">
            <v>R</v>
          </cell>
          <cell r="G9415" t="str">
            <v>LC</v>
          </cell>
          <cell r="Q9415" t="str">
            <v>Y</v>
          </cell>
        </row>
        <row r="9416">
          <cell r="C9416" t="str">
            <v>Flame-breasted Flowerpecker</v>
          </cell>
          <cell r="D9416" t="str">
            <v>Dicaeum erythrothorax</v>
          </cell>
          <cell r="E9416" t="str">
            <v>Lesson, 1828</v>
          </cell>
          <cell r="F9416" t="str">
            <v>R</v>
          </cell>
          <cell r="G9416" t="str">
            <v>LC</v>
          </cell>
          <cell r="Q9416" t="str">
            <v>Y</v>
          </cell>
        </row>
        <row r="9417">
          <cell r="C9417" t="str">
            <v>Ashy Flowerpecker</v>
          </cell>
          <cell r="D9417" t="str">
            <v>Dicaeum vulneratum</v>
          </cell>
          <cell r="E9417" t="str">
            <v>Wallace, 1863</v>
          </cell>
          <cell r="F9417" t="str">
            <v>R</v>
          </cell>
          <cell r="G9417" t="str">
            <v>LC</v>
          </cell>
          <cell r="Q9417" t="str">
            <v>Y</v>
          </cell>
        </row>
        <row r="9418">
          <cell r="C9418" t="str">
            <v>Olive-crowned Flowerpecker</v>
          </cell>
          <cell r="D9418" t="str">
            <v>Dicaeum pectorale</v>
          </cell>
          <cell r="E9418" t="str">
            <v>Müller, 1843</v>
          </cell>
          <cell r="F9418" t="str">
            <v>R</v>
          </cell>
          <cell r="G9418" t="str">
            <v>LC</v>
          </cell>
          <cell r="Q9418" t="str">
            <v>Y</v>
          </cell>
        </row>
        <row r="9419">
          <cell r="C9419" t="str">
            <v>Red-capped Flowerpecker</v>
          </cell>
          <cell r="D9419" t="str">
            <v>Dicaeum geelvinkianum</v>
          </cell>
          <cell r="E9419" t="str">
            <v>Meyer, 1874</v>
          </cell>
          <cell r="F9419" t="str">
            <v>R</v>
          </cell>
          <cell r="G9419" t="str">
            <v>LC</v>
          </cell>
          <cell r="L9419" t="str">
            <v>Y</v>
          </cell>
          <cell r="Q9419" t="str">
            <v>Y</v>
          </cell>
        </row>
        <row r="9420">
          <cell r="C9420" t="str">
            <v>Louisiade Flowerpecker</v>
          </cell>
          <cell r="D9420" t="str">
            <v>Dicaeum nitidum</v>
          </cell>
          <cell r="E9420" t="str">
            <v>Tristram, 1889</v>
          </cell>
          <cell r="F9420" t="str">
            <v>R</v>
          </cell>
          <cell r="G9420" t="str">
            <v>LC</v>
          </cell>
          <cell r="Q9420" t="str">
            <v>Y</v>
          </cell>
        </row>
        <row r="9421">
          <cell r="C9421" t="str">
            <v>Red-banded Flowerpecker</v>
          </cell>
          <cell r="D9421" t="str">
            <v>Dicaeum eximium</v>
          </cell>
          <cell r="E9421" t="str">
            <v>Sclater, 1877</v>
          </cell>
          <cell r="F9421" t="str">
            <v>R</v>
          </cell>
          <cell r="G9421" t="str">
            <v>LC</v>
          </cell>
          <cell r="Q9421" t="str">
            <v>Y</v>
          </cell>
        </row>
        <row r="9422">
          <cell r="C9422" t="str">
            <v>Midget Flowerpecker</v>
          </cell>
          <cell r="D9422" t="str">
            <v>Dicaeum aeneum</v>
          </cell>
          <cell r="E9422" t="str">
            <v>Pucheran, 1853</v>
          </cell>
          <cell r="F9422" t="str">
            <v>R</v>
          </cell>
          <cell r="G9422" t="str">
            <v>LC</v>
          </cell>
          <cell r="Q9422" t="str">
            <v>Y</v>
          </cell>
        </row>
        <row r="9423">
          <cell r="C9423" t="str">
            <v>Mottled Flowerpecker</v>
          </cell>
          <cell r="D9423" t="str">
            <v>Dicaeum tristrami</v>
          </cell>
          <cell r="E9423" t="str">
            <v>Sharpe, 1884</v>
          </cell>
          <cell r="F9423" t="str">
            <v>R</v>
          </cell>
          <cell r="G9423" t="str">
            <v>LC</v>
          </cell>
          <cell r="Q9423" t="str">
            <v>Y</v>
          </cell>
          <cell r="W9423" t="str">
            <v>White-mottled Flowerpecker (15)</v>
          </cell>
        </row>
        <row r="9424">
          <cell r="C9424" t="str">
            <v>Black-fronted Flowerpecker</v>
          </cell>
          <cell r="D9424" t="str">
            <v>Dicaeum igniferum</v>
          </cell>
          <cell r="E9424" t="str">
            <v>Wallace, 1863</v>
          </cell>
          <cell r="F9424" t="str">
            <v>R</v>
          </cell>
          <cell r="G9424" t="str">
            <v>LC</v>
          </cell>
          <cell r="Q9424" t="str">
            <v>Y</v>
          </cell>
        </row>
        <row r="9425">
          <cell r="C9425" t="str">
            <v>Red-chested Flowerpecker</v>
          </cell>
          <cell r="D9425" t="str">
            <v>Dicaeum maugei</v>
          </cell>
          <cell r="E9425" t="str">
            <v>Lesson, 1830</v>
          </cell>
          <cell r="F9425" t="str">
            <v>R</v>
          </cell>
          <cell r="G9425" t="str">
            <v>LC</v>
          </cell>
          <cell r="Q9425" t="str">
            <v>Y</v>
          </cell>
          <cell r="W9425" t="str">
            <v>Blue-cheeked Flowerpecker (15)</v>
          </cell>
        </row>
        <row r="9426">
          <cell r="C9426" t="str">
            <v>Fire-breasted Flowerpecker</v>
          </cell>
          <cell r="D9426" t="str">
            <v>Dicaeum ignipectus</v>
          </cell>
          <cell r="E9426" t="str">
            <v>(Blyth, 1843)</v>
          </cell>
          <cell r="F9426" t="str">
            <v>R</v>
          </cell>
          <cell r="G9426" t="str">
            <v>LC</v>
          </cell>
          <cell r="Q9426" t="str">
            <v>Y</v>
          </cell>
        </row>
        <row r="9427">
          <cell r="C9427" t="str">
            <v>Black-sided Flowerpecker</v>
          </cell>
          <cell r="D9427" t="str">
            <v>Dicaeum monticolum</v>
          </cell>
          <cell r="E9427" t="str">
            <v>Sharpe, 1887</v>
          </cell>
          <cell r="F9427" t="str">
            <v>R</v>
          </cell>
          <cell r="G9427" t="str">
            <v>LC</v>
          </cell>
          <cell r="Q9427" t="str">
            <v>Y</v>
          </cell>
        </row>
        <row r="9428">
          <cell r="C9428" t="str">
            <v>Grey-sided Flowerpecker</v>
          </cell>
          <cell r="D9428" t="str">
            <v>Dicaeum celebicum</v>
          </cell>
          <cell r="E9428" t="str">
            <v>Müller, 1843</v>
          </cell>
          <cell r="F9428" t="str">
            <v>R</v>
          </cell>
          <cell r="G9428" t="str">
            <v>LC</v>
          </cell>
          <cell r="Q9428" t="str">
            <v>Y</v>
          </cell>
        </row>
        <row r="9429">
          <cell r="C9429" t="str">
            <v>Blood-breasted Flowerpecker</v>
          </cell>
          <cell r="D9429" t="str">
            <v>Dicaeum sanguinolentum</v>
          </cell>
          <cell r="E9429" t="str">
            <v>Temminck &amp; Laugier, 1829</v>
          </cell>
          <cell r="F9429" t="str">
            <v>R</v>
          </cell>
          <cell r="G9429" t="str">
            <v>LC</v>
          </cell>
          <cell r="Q9429" t="str">
            <v>Y</v>
          </cell>
        </row>
        <row r="9430">
          <cell r="C9430" t="str">
            <v>Mistletoebird</v>
          </cell>
          <cell r="D9430" t="str">
            <v>Dicaeum hirundinaceum</v>
          </cell>
          <cell r="E9430" t="str">
            <v>(Shaw &amp; Nodder, 1792)</v>
          </cell>
          <cell r="F9430" t="str">
            <v>R</v>
          </cell>
          <cell r="G9430" t="str">
            <v>LC</v>
          </cell>
          <cell r="L9430" t="str">
            <v>Y</v>
          </cell>
          <cell r="Q9430" t="str">
            <v>Y</v>
          </cell>
        </row>
        <row r="9431">
          <cell r="C9431" t="str">
            <v>Scarlet-backed Flowerpecker</v>
          </cell>
          <cell r="D9431" t="str">
            <v>Dicaeum cruentatum</v>
          </cell>
          <cell r="E9431" t="str">
            <v>(Linnaeus, 1758)</v>
          </cell>
          <cell r="F9431" t="str">
            <v>R</v>
          </cell>
          <cell r="G9431" t="str">
            <v>LC</v>
          </cell>
          <cell r="Q9431" t="str">
            <v>Y</v>
          </cell>
        </row>
        <row r="9432">
          <cell r="C9432" t="str">
            <v>Scarlet-headed Flowerpecker</v>
          </cell>
          <cell r="D9432" t="str">
            <v>Dicaeum trochileum</v>
          </cell>
          <cell r="E9432" t="str">
            <v>(Sparrman, 1789)</v>
          </cell>
          <cell r="F9432" t="str">
            <v>R</v>
          </cell>
          <cell r="G9432" t="str">
            <v>LC</v>
          </cell>
          <cell r="Q9432" t="str">
            <v>Y</v>
          </cell>
        </row>
        <row r="9433">
          <cell r="D9433" t="str">
            <v>Anthreptes axillaris</v>
          </cell>
          <cell r="E9433" t="str">
            <v>(Reichenow, 1893)</v>
          </cell>
          <cell r="F9433" t="str">
            <v>NR</v>
          </cell>
          <cell r="G9433" t="str">
            <v>NR</v>
          </cell>
          <cell r="Q9433" t="str">
            <v>Y</v>
          </cell>
          <cell r="X9433" t="str">
            <v>Anthreptes fraseri and A. axillaris (Sibley and Monroe 1990, 1993) have been lumped into A. fraseri following Dowsett and Forbes-Watson (1993).</v>
          </cell>
        </row>
        <row r="9434">
          <cell r="D9434" t="str">
            <v>Anthreptes fraseri</v>
          </cell>
          <cell r="E9434" t="str">
            <v>Jardine &amp; Selby, 1843</v>
          </cell>
          <cell r="F9434" t="str">
            <v>NR</v>
          </cell>
          <cell r="G9434" t="str">
            <v>NR</v>
          </cell>
          <cell r="Q9434" t="str">
            <v>Y</v>
          </cell>
          <cell r="X9434" t="str">
            <v>Anthreptes fraseri and A. axillaris (Sibley and Monroe 1990, 1993) have been lumped into A. fraseri following Dowsett and Forbes-Watson (1993).</v>
          </cell>
        </row>
        <row r="9435">
          <cell r="C9435" t="str">
            <v>Scarlet-tufted Sunbird</v>
          </cell>
          <cell r="D9435" t="str">
            <v>Anthreptes fraseri</v>
          </cell>
          <cell r="E9435" t="str">
            <v>Jardine &amp; Selby, 1843</v>
          </cell>
          <cell r="F9435" t="str">
            <v>R</v>
          </cell>
          <cell r="G9435" t="str">
            <v>LC</v>
          </cell>
          <cell r="N9435" t="str">
            <v>Y</v>
          </cell>
          <cell r="W9435" t="str">
            <v>Fraser's Sunbird (7)</v>
          </cell>
          <cell r="X9435" t="str">
            <v>Anthreptes fraseri and A. axillaris (Sibley and Monroe 1990, 1993) have been lumped into A. fraseri following Dowsett and Forbes-Watson (1993).</v>
          </cell>
        </row>
        <row r="9436">
          <cell r="C9436" t="str">
            <v>Plain-backed Sunbird</v>
          </cell>
          <cell r="D9436" t="str">
            <v>Anthreptes reichenowi</v>
          </cell>
          <cell r="E9436" t="str">
            <v>Gunning, 1909</v>
          </cell>
          <cell r="F9436" t="str">
            <v>R</v>
          </cell>
          <cell r="G9436" t="str">
            <v>NT</v>
          </cell>
          <cell r="N9436" t="str">
            <v>Y</v>
          </cell>
          <cell r="Q9436" t="str">
            <v>Y</v>
          </cell>
        </row>
        <row r="9437">
          <cell r="C9437" t="str">
            <v>Anchieta's Sunbird</v>
          </cell>
          <cell r="D9437" t="str">
            <v>Anthreptes anchietae</v>
          </cell>
          <cell r="E9437" t="str">
            <v>(Barboza du Bocage, 1878)</v>
          </cell>
          <cell r="F9437" t="str">
            <v>R</v>
          </cell>
          <cell r="G9437" t="str">
            <v>LC</v>
          </cell>
          <cell r="N9437" t="str">
            <v>Y</v>
          </cell>
          <cell r="Q9437" t="str">
            <v>Y</v>
          </cell>
          <cell r="W9437" t="str">
            <v>Red-and-blue Sunbird (7)</v>
          </cell>
        </row>
        <row r="9438">
          <cell r="C9438" t="str">
            <v>Plain Sunbird</v>
          </cell>
          <cell r="D9438" t="str">
            <v>Anthreptes simplex</v>
          </cell>
          <cell r="E9438" t="str">
            <v>(Müller, 1843)</v>
          </cell>
          <cell r="F9438" t="str">
            <v>R</v>
          </cell>
          <cell r="G9438" t="str">
            <v>LC</v>
          </cell>
          <cell r="Q9438" t="str">
            <v>Y</v>
          </cell>
        </row>
        <row r="9439">
          <cell r="C9439" t="str">
            <v>Plain-throated Sunbird</v>
          </cell>
          <cell r="D9439" t="str">
            <v>Anthreptes malacensis</v>
          </cell>
          <cell r="E9439" t="str">
            <v>(Scopoli, 1786)</v>
          </cell>
          <cell r="F9439" t="str">
            <v>R</v>
          </cell>
          <cell r="G9439" t="str">
            <v>LC</v>
          </cell>
          <cell r="Q9439" t="str">
            <v>Y</v>
          </cell>
          <cell r="W9439" t="str">
            <v>Brown-throated Sunbird (15)</v>
          </cell>
        </row>
        <row r="9440">
          <cell r="C9440" t="str">
            <v>Red-throated Sunbird</v>
          </cell>
          <cell r="D9440" t="str">
            <v>Anthreptes rhodolaemus</v>
          </cell>
          <cell r="E9440" t="str">
            <v>Shelley, 1878</v>
          </cell>
          <cell r="F9440" t="str">
            <v>R</v>
          </cell>
          <cell r="G9440" t="str">
            <v>NT</v>
          </cell>
          <cell r="Q9440" t="str">
            <v>Y</v>
          </cell>
          <cell r="V9440" t="str">
            <v>Anthreptes rhodolaema (10)</v>
          </cell>
          <cell r="X9440" t="str">
            <v>Gender agreement of species name follows David and Gosselin (2002b).</v>
          </cell>
        </row>
        <row r="9441">
          <cell r="C9441" t="str">
            <v>Ruby-cheeked Sunbird</v>
          </cell>
          <cell r="D9441" t="str">
            <v>Anthreptes singalensis</v>
          </cell>
          <cell r="E9441" t="str">
            <v>(Gmelin, 1788)</v>
          </cell>
          <cell r="F9441" t="str">
            <v>R</v>
          </cell>
          <cell r="G9441" t="str">
            <v>LC</v>
          </cell>
          <cell r="Q9441" t="str">
            <v>Y</v>
          </cell>
        </row>
        <row r="9442">
          <cell r="C9442" t="str">
            <v>Mouse-brown Sunbird</v>
          </cell>
          <cell r="D9442" t="str">
            <v>Anthreptes gabonicus</v>
          </cell>
          <cell r="E9442" t="str">
            <v>(Hartlaub, 1861)</v>
          </cell>
          <cell r="F9442" t="str">
            <v>R</v>
          </cell>
          <cell r="G9442" t="str">
            <v>LC</v>
          </cell>
          <cell r="N9442" t="str">
            <v>Y</v>
          </cell>
          <cell r="Q9442" t="str">
            <v>Y</v>
          </cell>
          <cell r="W9442" t="str">
            <v>Brown Sunbird (7); Mangrove Sunbird (15)</v>
          </cell>
        </row>
        <row r="9443">
          <cell r="C9443" t="str">
            <v>Western Violet-backed Sunbird</v>
          </cell>
          <cell r="D9443" t="str">
            <v>Anthreptes longuemarei</v>
          </cell>
          <cell r="E9443" t="str">
            <v>(Lesson, 1831)</v>
          </cell>
          <cell r="F9443" t="str">
            <v>R</v>
          </cell>
          <cell r="G9443" t="str">
            <v>LC</v>
          </cell>
          <cell r="N9443" t="str">
            <v>Y</v>
          </cell>
          <cell r="Q9443" t="str">
            <v>Y</v>
          </cell>
          <cell r="W9443" t="str">
            <v>Violet-backed Sunbird (7)</v>
          </cell>
        </row>
        <row r="9444">
          <cell r="C9444" t="str">
            <v>Kenya Violet-backed Sunbird</v>
          </cell>
          <cell r="D9444" t="str">
            <v>Anthreptes orientalis</v>
          </cell>
          <cell r="E9444" t="str">
            <v>Hartlaub, 1880</v>
          </cell>
          <cell r="F9444" t="str">
            <v>R</v>
          </cell>
          <cell r="G9444" t="str">
            <v>LC</v>
          </cell>
          <cell r="N9444" t="str">
            <v>Y</v>
          </cell>
          <cell r="Q9444" t="str">
            <v>Y</v>
          </cell>
          <cell r="W9444" t="str">
            <v>Eastern Violet-backed Sunbird (7); Eastern Violet-backed Sunbird (15)</v>
          </cell>
        </row>
        <row r="9445">
          <cell r="C9445" t="str">
            <v>Uluguru Violet-backed Sunbird</v>
          </cell>
          <cell r="D9445" t="str">
            <v>Anthreptes neglectus</v>
          </cell>
          <cell r="E9445" t="str">
            <v>Neumann, 1922</v>
          </cell>
          <cell r="F9445" t="str">
            <v>R</v>
          </cell>
          <cell r="G9445" t="str">
            <v>LC</v>
          </cell>
          <cell r="N9445" t="str">
            <v>Y</v>
          </cell>
          <cell r="Q9445" t="str">
            <v>Y</v>
          </cell>
        </row>
        <row r="9446">
          <cell r="C9446" t="str">
            <v>Violet-tailed Sunbird</v>
          </cell>
          <cell r="D9446" t="str">
            <v>Anthreptes aurantium</v>
          </cell>
          <cell r="E9446" t="str">
            <v>Verreaux &amp; Verreaux, 1851</v>
          </cell>
          <cell r="F9446" t="str">
            <v>R</v>
          </cell>
          <cell r="G9446" t="str">
            <v>LC</v>
          </cell>
          <cell r="N9446" t="str">
            <v>Y</v>
          </cell>
          <cell r="Q9446" t="str">
            <v>Y</v>
          </cell>
        </row>
        <row r="9447">
          <cell r="C9447" t="str">
            <v>Amani Sunbird</v>
          </cell>
          <cell r="D9447" t="str">
            <v>Anthreptes pallidigaster</v>
          </cell>
          <cell r="E9447" t="str">
            <v>Sclater &amp; Moreau, 1935</v>
          </cell>
          <cell r="F9447" t="str">
            <v>R</v>
          </cell>
          <cell r="G9447" t="str">
            <v>EN</v>
          </cell>
          <cell r="N9447" t="str">
            <v>Y</v>
          </cell>
          <cell r="Q9447" t="str">
            <v>Y</v>
          </cell>
        </row>
        <row r="9448">
          <cell r="C9448" t="str">
            <v>Green Sunbird</v>
          </cell>
          <cell r="D9448" t="str">
            <v>Anthreptes rectirostris</v>
          </cell>
          <cell r="E9448" t="str">
            <v>(Shaw, 1812)</v>
          </cell>
          <cell r="F9448" t="str">
            <v>R</v>
          </cell>
          <cell r="G9448" t="str">
            <v>LC</v>
          </cell>
          <cell r="N9448" t="str">
            <v>Y</v>
          </cell>
          <cell r="Q9448" t="str">
            <v>Y</v>
          </cell>
          <cell r="W9448" t="str">
            <v>Yellow-chinned Sunbird (7); Grey-chinned Sunbird (15)</v>
          </cell>
        </row>
        <row r="9449">
          <cell r="C9449" t="str">
            <v>Banded Sunbird</v>
          </cell>
          <cell r="D9449" t="str">
            <v>Anthreptes rubritorques</v>
          </cell>
          <cell r="E9449" t="str">
            <v>Reichenow, 1905</v>
          </cell>
          <cell r="F9449" t="str">
            <v>R</v>
          </cell>
          <cell r="G9449" t="str">
            <v>VU</v>
          </cell>
          <cell r="N9449" t="str">
            <v>Y</v>
          </cell>
          <cell r="Q9449" t="str">
            <v>Y</v>
          </cell>
          <cell r="W9449" t="str">
            <v>Banded Green Sunbird (7); Banded Green Sunbird (15)</v>
          </cell>
        </row>
        <row r="9450">
          <cell r="C9450" t="str">
            <v>Collared Sunbird</v>
          </cell>
          <cell r="D9450" t="str">
            <v>Anthreptes collaris</v>
          </cell>
          <cell r="E9450" t="str">
            <v>(Vieillot, 1819)</v>
          </cell>
          <cell r="F9450" t="str">
            <v>R</v>
          </cell>
          <cell r="G9450" t="str">
            <v>LC</v>
          </cell>
          <cell r="N9450" t="str">
            <v>Y</v>
          </cell>
          <cell r="Q9450" t="str">
            <v>Y</v>
          </cell>
        </row>
        <row r="9451">
          <cell r="C9451" t="str">
            <v>Pygmy Sunbird</v>
          </cell>
          <cell r="D9451" t="str">
            <v>Anthreptes platurus</v>
          </cell>
          <cell r="E9451" t="str">
            <v>(Vieillot, 1819)</v>
          </cell>
          <cell r="F9451" t="str">
            <v>R</v>
          </cell>
          <cell r="G9451" t="str">
            <v>LC</v>
          </cell>
          <cell r="H9451" t="str">
            <v>Y</v>
          </cell>
          <cell r="M9451" t="str">
            <v>Y</v>
          </cell>
          <cell r="N9451" t="str">
            <v>Y</v>
          </cell>
          <cell r="Q9451" t="str">
            <v>Y</v>
          </cell>
        </row>
        <row r="9452">
          <cell r="C9452" t="str">
            <v>Nile Valley Sunbird</v>
          </cell>
          <cell r="D9452" t="str">
            <v>Anthreptes metallicus</v>
          </cell>
          <cell r="E9452" t="str">
            <v>(Lichtenstein, 1823)</v>
          </cell>
          <cell r="F9452" t="str">
            <v>R</v>
          </cell>
          <cell r="G9452" t="str">
            <v>LC</v>
          </cell>
          <cell r="H9452" t="str">
            <v>Y</v>
          </cell>
          <cell r="M9452" t="str">
            <v>Y</v>
          </cell>
          <cell r="N9452" t="str">
            <v>Y</v>
          </cell>
          <cell r="Q9452" t="str">
            <v>Y</v>
          </cell>
        </row>
        <row r="9453">
          <cell r="C9453" t="str">
            <v>Purple-naped Sunbird</v>
          </cell>
          <cell r="D9453" t="str">
            <v>Hypogramma hypogrammicum</v>
          </cell>
          <cell r="E9453" t="str">
            <v>Müller, 1843</v>
          </cell>
          <cell r="F9453" t="str">
            <v>R</v>
          </cell>
          <cell r="G9453" t="str">
            <v>LC</v>
          </cell>
          <cell r="Q9453" t="str">
            <v>Y</v>
          </cell>
        </row>
        <row r="9454">
          <cell r="C9454" t="str">
            <v>Little Green Sunbird</v>
          </cell>
          <cell r="D9454" t="str">
            <v>Nectarinia seimundi</v>
          </cell>
          <cell r="E9454" t="str">
            <v>(Ogilvie-Grant, 1908)</v>
          </cell>
          <cell r="F9454" t="str">
            <v>R</v>
          </cell>
          <cell r="G9454" t="str">
            <v>LC</v>
          </cell>
          <cell r="N9454" t="str">
            <v>Y</v>
          </cell>
          <cell r="Q9454" t="str">
            <v>Y</v>
          </cell>
        </row>
        <row r="9455">
          <cell r="C9455" t="str">
            <v>Bates's Sunbird</v>
          </cell>
          <cell r="D9455" t="str">
            <v>Nectarinia batesi</v>
          </cell>
          <cell r="E9455" t="str">
            <v>(Ogilvie-Grant, 1908)</v>
          </cell>
          <cell r="F9455" t="str">
            <v>R</v>
          </cell>
          <cell r="G9455" t="str">
            <v>LC</v>
          </cell>
          <cell r="N9455" t="str">
            <v>Y</v>
          </cell>
          <cell r="Q9455" t="str">
            <v>Y</v>
          </cell>
        </row>
        <row r="9456">
          <cell r="C9456" t="str">
            <v>Olive Sunbird</v>
          </cell>
          <cell r="D9456" t="str">
            <v>Nectarinia olivacea</v>
          </cell>
          <cell r="E9456" t="str">
            <v>(Smith, 1840)</v>
          </cell>
          <cell r="F9456" t="str">
            <v>R</v>
          </cell>
          <cell r="G9456" t="str">
            <v>LC</v>
          </cell>
          <cell r="N9456" t="str">
            <v>Y</v>
          </cell>
          <cell r="Q9456" t="str">
            <v>Y</v>
          </cell>
        </row>
        <row r="9457">
          <cell r="C9457" t="str">
            <v>Orange-breasted Sunbird</v>
          </cell>
          <cell r="D9457" t="str">
            <v>Nectarinia violacea</v>
          </cell>
          <cell r="E9457" t="str">
            <v>(Linnaeus, 1766)</v>
          </cell>
          <cell r="F9457" t="str">
            <v>R</v>
          </cell>
          <cell r="G9457" t="str">
            <v>LC</v>
          </cell>
          <cell r="N9457" t="str">
            <v>Y</v>
          </cell>
          <cell r="Q9457" t="str">
            <v>Y</v>
          </cell>
        </row>
        <row r="9458">
          <cell r="C9458" t="str">
            <v>Mouse-coloured Sunbird</v>
          </cell>
          <cell r="D9458" t="str">
            <v>Nectarinia veroxii</v>
          </cell>
          <cell r="E9458" t="str">
            <v>(Smith, 1831)</v>
          </cell>
          <cell r="F9458" t="str">
            <v>R</v>
          </cell>
          <cell r="G9458" t="str">
            <v>LC</v>
          </cell>
          <cell r="N9458" t="str">
            <v>Y</v>
          </cell>
          <cell r="Q9458" t="str">
            <v>Y</v>
          </cell>
          <cell r="W9458" t="str">
            <v>Grey Sunbird (7); Mouse-colored Sunbird (10)</v>
          </cell>
        </row>
        <row r="9459">
          <cell r="C9459" t="str">
            <v>Reichenbach's Sunbird</v>
          </cell>
          <cell r="D9459" t="str">
            <v>Nectarinia reichenbachii</v>
          </cell>
          <cell r="E9459" t="str">
            <v>Hartlaub, 1857</v>
          </cell>
          <cell r="F9459" t="str">
            <v>R</v>
          </cell>
          <cell r="G9459" t="str">
            <v>LC</v>
          </cell>
          <cell r="N9459" t="str">
            <v>Y</v>
          </cell>
          <cell r="Q9459" t="str">
            <v>Y</v>
          </cell>
        </row>
        <row r="9460">
          <cell r="C9460" t="str">
            <v>Principe Sunbird</v>
          </cell>
          <cell r="D9460" t="str">
            <v>Nectarinia hartlaubii</v>
          </cell>
          <cell r="E9460" t="str">
            <v>Hartlaub, 1857</v>
          </cell>
          <cell r="F9460" t="str">
            <v>R</v>
          </cell>
          <cell r="G9460" t="str">
            <v>LC</v>
          </cell>
          <cell r="N9460" t="str">
            <v>Y</v>
          </cell>
          <cell r="Q9460" t="str">
            <v>Y</v>
          </cell>
          <cell r="W9460" t="str">
            <v>Príncipe Sunbird (7); Príncipe Sunbird (10); Príncipe Sunbird (14)</v>
          </cell>
        </row>
        <row r="9461">
          <cell r="C9461" t="str">
            <v>Newton's Sunbird</v>
          </cell>
          <cell r="D9461" t="str">
            <v>Nectarinia newtonii</v>
          </cell>
          <cell r="E9461" t="str">
            <v>(Barboza du Bocage, 1887)</v>
          </cell>
          <cell r="F9461" t="str">
            <v>R</v>
          </cell>
          <cell r="G9461" t="str">
            <v>LC</v>
          </cell>
          <cell r="N9461" t="str">
            <v>Y</v>
          </cell>
          <cell r="Q9461" t="str">
            <v>Y</v>
          </cell>
          <cell r="W9461" t="str">
            <v>Newton's Yellow-breasted Sunbird (7)</v>
          </cell>
        </row>
        <row r="9462">
          <cell r="C9462" t="str">
            <v>Giant Sunbird</v>
          </cell>
          <cell r="D9462" t="str">
            <v>Nectarinia thomensis</v>
          </cell>
          <cell r="E9462" t="str">
            <v>Barboza du Bocage, 1889</v>
          </cell>
          <cell r="F9462" t="str">
            <v>R</v>
          </cell>
          <cell r="G9462" t="str">
            <v>VU</v>
          </cell>
          <cell r="N9462" t="str">
            <v>Y</v>
          </cell>
          <cell r="Q9462" t="str">
            <v>Y</v>
          </cell>
          <cell r="W9462" t="str">
            <v>São Tomé Giant Sunbird (7); Sao Tome Sunbird (10)</v>
          </cell>
        </row>
        <row r="9463">
          <cell r="C9463" t="str">
            <v>Cameroon Sunbird</v>
          </cell>
          <cell r="D9463" t="str">
            <v>Nectarinia oritis</v>
          </cell>
          <cell r="E9463" t="str">
            <v>(Reichenow, 1892)</v>
          </cell>
          <cell r="F9463" t="str">
            <v>R</v>
          </cell>
          <cell r="G9463" t="str">
            <v>LC</v>
          </cell>
          <cell r="N9463" t="str">
            <v>Y</v>
          </cell>
          <cell r="Q9463" t="str">
            <v>Y</v>
          </cell>
          <cell r="W9463" t="str">
            <v>Cameroon Blue-headed Sunbird (7)</v>
          </cell>
        </row>
        <row r="9464">
          <cell r="C9464" t="str">
            <v>Blue-headed Sunbird</v>
          </cell>
          <cell r="D9464" t="str">
            <v>Nectarinia alinae</v>
          </cell>
          <cell r="E9464" t="str">
            <v>(Jackson, 1904)</v>
          </cell>
          <cell r="F9464" t="str">
            <v>R</v>
          </cell>
          <cell r="G9464" t="str">
            <v>LC</v>
          </cell>
          <cell r="N9464" t="str">
            <v>Y</v>
          </cell>
          <cell r="Q9464" t="str">
            <v>Y</v>
          </cell>
          <cell r="W9464" t="str">
            <v>Ruwenzori Blue-headed Sunbird (7)</v>
          </cell>
        </row>
        <row r="9465">
          <cell r="C9465" t="str">
            <v>Green-headed Sunbird</v>
          </cell>
          <cell r="D9465" t="str">
            <v>Nectarinia verticalis</v>
          </cell>
          <cell r="E9465" t="str">
            <v>(Latham, 1790)</v>
          </cell>
          <cell r="F9465" t="str">
            <v>R</v>
          </cell>
          <cell r="G9465" t="str">
            <v>LC</v>
          </cell>
          <cell r="N9465" t="str">
            <v>Y</v>
          </cell>
          <cell r="Q9465" t="str">
            <v>Y</v>
          </cell>
        </row>
        <row r="9466">
          <cell r="C9466" t="str">
            <v>Bannerman's Sunbird</v>
          </cell>
          <cell r="D9466" t="str">
            <v>Nectarinia bannermani</v>
          </cell>
          <cell r="E9466" t="str">
            <v>Grant &amp; Mackworth-Praed, 1943</v>
          </cell>
          <cell r="F9466" t="str">
            <v>R</v>
          </cell>
          <cell r="G9466" t="str">
            <v>LC</v>
          </cell>
          <cell r="N9466" t="str">
            <v>Y</v>
          </cell>
          <cell r="Q9466" t="str">
            <v>Y</v>
          </cell>
        </row>
        <row r="9467">
          <cell r="C9467" t="str">
            <v>Blue-throated Brown Sunbird</v>
          </cell>
          <cell r="D9467" t="str">
            <v>Nectarinia cyanolaema</v>
          </cell>
          <cell r="E9467" t="str">
            <v>Jardine &amp; Fraser, 1851</v>
          </cell>
          <cell r="F9467" t="str">
            <v>R</v>
          </cell>
          <cell r="G9467" t="str">
            <v>LC</v>
          </cell>
          <cell r="N9467" t="str">
            <v>Y</v>
          </cell>
          <cell r="Q9467" t="str">
            <v>Y</v>
          </cell>
        </row>
        <row r="9468">
          <cell r="C9468" t="str">
            <v>Socotra Sunbird</v>
          </cell>
          <cell r="D9468" t="str">
            <v>Nectarinia balfouri</v>
          </cell>
          <cell r="E9468" t="str">
            <v>(Sclater &amp; Hartlaub, 1881)</v>
          </cell>
          <cell r="F9468" t="str">
            <v>R</v>
          </cell>
          <cell r="G9468" t="str">
            <v>LC</v>
          </cell>
          <cell r="N9468" t="str">
            <v>Y</v>
          </cell>
          <cell r="Q9468" t="str">
            <v>Y</v>
          </cell>
        </row>
        <row r="9469">
          <cell r="C9469" t="str">
            <v>Seychelles Sunbird</v>
          </cell>
          <cell r="D9469" t="str">
            <v>Nectarinia dussumieri</v>
          </cell>
          <cell r="E9469" t="str">
            <v>Hartlaub, 1860</v>
          </cell>
          <cell r="F9469" t="str">
            <v>R</v>
          </cell>
          <cell r="G9469" t="str">
            <v>LC</v>
          </cell>
          <cell r="N9469" t="str">
            <v>Y</v>
          </cell>
          <cell r="Q9469" t="str">
            <v>Y</v>
          </cell>
        </row>
        <row r="9470">
          <cell r="C9470" t="str">
            <v>Carmelite Sunbird</v>
          </cell>
          <cell r="D9470" t="str">
            <v>Nectarinia fuliginosa</v>
          </cell>
          <cell r="E9470" t="str">
            <v>(Shaw, 1812)</v>
          </cell>
          <cell r="F9470" t="str">
            <v>R</v>
          </cell>
          <cell r="G9470" t="str">
            <v>LC</v>
          </cell>
          <cell r="N9470" t="str">
            <v>Y</v>
          </cell>
          <cell r="Q9470" t="str">
            <v>Y</v>
          </cell>
        </row>
        <row r="9471">
          <cell r="C9471" t="str">
            <v>Amethyst Sunbird</v>
          </cell>
          <cell r="D9471" t="str">
            <v>Nectarinia amethystina</v>
          </cell>
          <cell r="E9471" t="str">
            <v>(Shaw, 1812)</v>
          </cell>
          <cell r="F9471" t="str">
            <v>R</v>
          </cell>
          <cell r="G9471" t="str">
            <v>LC</v>
          </cell>
          <cell r="N9471" t="str">
            <v>Y</v>
          </cell>
          <cell r="Q9471" t="str">
            <v>Y</v>
          </cell>
        </row>
        <row r="9472">
          <cell r="C9472" t="str">
            <v>Green-throated Sunbird</v>
          </cell>
          <cell r="D9472" t="str">
            <v>Nectarinia rubescens</v>
          </cell>
          <cell r="E9472" t="str">
            <v>(Vieillot, 1819)</v>
          </cell>
          <cell r="F9472" t="str">
            <v>R</v>
          </cell>
          <cell r="G9472" t="str">
            <v>LC</v>
          </cell>
          <cell r="N9472" t="str">
            <v>Y</v>
          </cell>
          <cell r="Q9472" t="str">
            <v>Y</v>
          </cell>
        </row>
        <row r="9473">
          <cell r="C9473" t="str">
            <v>Scarlet-chested Sunbird</v>
          </cell>
          <cell r="D9473" t="str">
            <v>Nectarinia senegalensis</v>
          </cell>
          <cell r="E9473" t="str">
            <v>(Linnaeus, 1766)</v>
          </cell>
          <cell r="F9473" t="str">
            <v>R</v>
          </cell>
          <cell r="G9473" t="str">
            <v>LC</v>
          </cell>
          <cell r="N9473" t="str">
            <v>Y</v>
          </cell>
          <cell r="Q9473" t="str">
            <v>Y</v>
          </cell>
        </row>
        <row r="9474">
          <cell r="C9474" t="str">
            <v>Hunter's Sunbird</v>
          </cell>
          <cell r="D9474" t="str">
            <v>Nectarinia hunteri</v>
          </cell>
          <cell r="E9474" t="str">
            <v>(Shelley, 1889)</v>
          </cell>
          <cell r="F9474" t="str">
            <v>R</v>
          </cell>
          <cell r="G9474" t="str">
            <v>LC</v>
          </cell>
          <cell r="N9474" t="str">
            <v>Y</v>
          </cell>
          <cell r="Q9474" t="str">
            <v>Y</v>
          </cell>
        </row>
        <row r="9475">
          <cell r="C9475" t="str">
            <v>Buff-throated Sunbird</v>
          </cell>
          <cell r="D9475" t="str">
            <v>Nectarinia adelberti</v>
          </cell>
          <cell r="E9475" t="str">
            <v>(Gervais, 1834)</v>
          </cell>
          <cell r="F9475" t="str">
            <v>R</v>
          </cell>
          <cell r="G9475" t="str">
            <v>LC</v>
          </cell>
          <cell r="N9475" t="str">
            <v>Y</v>
          </cell>
          <cell r="Q9475" t="str">
            <v>Y</v>
          </cell>
        </row>
        <row r="9476">
          <cell r="C9476" t="str">
            <v>Purple-rumped Sunbird</v>
          </cell>
          <cell r="D9476" t="str">
            <v>Nectarinia zeylonica</v>
          </cell>
          <cell r="E9476" t="str">
            <v>(Linnaeus, 1766)</v>
          </cell>
          <cell r="F9476" t="str">
            <v>R</v>
          </cell>
          <cell r="G9476" t="str">
            <v>LC</v>
          </cell>
          <cell r="Q9476" t="str">
            <v>Y</v>
          </cell>
        </row>
        <row r="9477">
          <cell r="C9477" t="str">
            <v>Crimson-backed Sunbird</v>
          </cell>
          <cell r="D9477" t="str">
            <v>Nectarinia minima</v>
          </cell>
          <cell r="E9477" t="str">
            <v>(Sykes, 1832)</v>
          </cell>
          <cell r="F9477" t="str">
            <v>R</v>
          </cell>
          <cell r="G9477" t="str">
            <v>LC</v>
          </cell>
          <cell r="Q9477" t="str">
            <v>Y</v>
          </cell>
        </row>
        <row r="9478">
          <cell r="C9478" t="str">
            <v>Purple-throated Sunbird</v>
          </cell>
          <cell r="D9478" t="str">
            <v>Nectarinia sperata</v>
          </cell>
          <cell r="E9478" t="str">
            <v>(Linnaeus, 1766)</v>
          </cell>
          <cell r="F9478" t="str">
            <v>R</v>
          </cell>
          <cell r="G9478" t="str">
            <v>LC</v>
          </cell>
          <cell r="Q9478" t="str">
            <v>Y</v>
          </cell>
        </row>
        <row r="9479">
          <cell r="C9479" t="str">
            <v>Black Sunbird</v>
          </cell>
          <cell r="D9479" t="str">
            <v>Nectarinia aspasia</v>
          </cell>
          <cell r="E9479" t="str">
            <v>(Lesson &amp; Garnot, 1828)</v>
          </cell>
          <cell r="F9479" t="str">
            <v>R</v>
          </cell>
          <cell r="G9479" t="str">
            <v>LC</v>
          </cell>
          <cell r="Q9479" t="str">
            <v>Y</v>
          </cell>
        </row>
        <row r="9480">
          <cell r="C9480" t="str">
            <v>Copper-throated Sunbird</v>
          </cell>
          <cell r="D9480" t="str">
            <v>Nectarinia calcostetha</v>
          </cell>
          <cell r="E9480" t="str">
            <v>Jardine, 1843</v>
          </cell>
          <cell r="F9480" t="str">
            <v>R</v>
          </cell>
          <cell r="G9480" t="str">
            <v>LC</v>
          </cell>
          <cell r="Q9480" t="str">
            <v>Y</v>
          </cell>
        </row>
        <row r="9481">
          <cell r="C9481" t="str">
            <v>Olive-backed Sunbird</v>
          </cell>
          <cell r="D9481" t="str">
            <v>Nectarinia jugularis</v>
          </cell>
          <cell r="E9481" t="str">
            <v>(Linnaeus, 1766)</v>
          </cell>
          <cell r="F9481" t="str">
            <v>R</v>
          </cell>
          <cell r="G9481" t="str">
            <v>LC</v>
          </cell>
          <cell r="L9481" t="str">
            <v>Y</v>
          </cell>
          <cell r="Q9481" t="str">
            <v>Y</v>
          </cell>
        </row>
        <row r="9482">
          <cell r="C9482" t="str">
            <v>Apricot-breasted Sunbird</v>
          </cell>
          <cell r="D9482" t="str">
            <v>Nectarinia buettikoferi</v>
          </cell>
          <cell r="E9482" t="str">
            <v>(Hartert, 1896)</v>
          </cell>
          <cell r="F9482" t="str">
            <v>R</v>
          </cell>
          <cell r="G9482" t="str">
            <v>LC</v>
          </cell>
          <cell r="Q9482" t="str">
            <v>Y</v>
          </cell>
        </row>
        <row r="9483">
          <cell r="C9483" t="str">
            <v>Flame-breasted Sunbird</v>
          </cell>
          <cell r="D9483" t="str">
            <v>Nectarinia solaris</v>
          </cell>
          <cell r="E9483" t="str">
            <v>Temminck, 1825</v>
          </cell>
          <cell r="F9483" t="str">
            <v>R</v>
          </cell>
          <cell r="G9483" t="str">
            <v>LC</v>
          </cell>
          <cell r="Q9483" t="str">
            <v>Y</v>
          </cell>
        </row>
        <row r="9484">
          <cell r="C9484" t="str">
            <v>Souimanga Sunbird</v>
          </cell>
          <cell r="D9484" t="str">
            <v>Nectarinia sovimanga</v>
          </cell>
          <cell r="E9484" t="str">
            <v>(Gmelin, 1788)</v>
          </cell>
          <cell r="F9484" t="str">
            <v>R</v>
          </cell>
          <cell r="G9484" t="str">
            <v>LC</v>
          </cell>
          <cell r="Q9484" t="str">
            <v>Y</v>
          </cell>
          <cell r="X9484" t="str">
            <v>Nectarinia sovimanga and N. comorensis (Sibley and Monroe 1990, 1993) are retained as species contra Dowsett and Forbes-Watson (1993) who include comorensis as a subspecies of N. sovimanga.</v>
          </cell>
        </row>
        <row r="9485">
          <cell r="D9485" t="str">
            <v>Nectarinia sovimanga</v>
          </cell>
          <cell r="E9485" t="str">
            <v>(Gmelin, 1788)</v>
          </cell>
          <cell r="F9485" t="str">
            <v>NR</v>
          </cell>
          <cell r="G9485" t="str">
            <v>NR</v>
          </cell>
          <cell r="N9485" t="str">
            <v>Y</v>
          </cell>
          <cell r="X9485" t="str">
            <v>Nectarinia sovimanga and N. comorensis (Sibley and Monroe 1990, 1993) are retained as species contra Dowsett and Forbes-Watson (1993) who include comorensis as a subspecies of N. sovimanga.</v>
          </cell>
        </row>
        <row r="9486">
          <cell r="C9486" t="str">
            <v>Humblot's Sunbird</v>
          </cell>
          <cell r="D9486" t="str">
            <v>Nectarinia humbloti</v>
          </cell>
          <cell r="E9486" t="str">
            <v>(Milne-Edwards &amp; Oustalet, 1885)</v>
          </cell>
          <cell r="F9486" t="str">
            <v>R</v>
          </cell>
          <cell r="G9486" t="str">
            <v>LC</v>
          </cell>
          <cell r="N9486" t="str">
            <v>Y</v>
          </cell>
          <cell r="Q9486" t="str">
            <v>Y</v>
          </cell>
        </row>
        <row r="9487">
          <cell r="C9487" t="str">
            <v>Anjouan Sunbird</v>
          </cell>
          <cell r="D9487" t="str">
            <v>Nectarinia comorensis</v>
          </cell>
          <cell r="E9487" t="str">
            <v>(Peters, 1864)</v>
          </cell>
          <cell r="F9487" t="str">
            <v>R</v>
          </cell>
          <cell r="G9487" t="str">
            <v>LC</v>
          </cell>
          <cell r="Q9487" t="str">
            <v>Y</v>
          </cell>
          <cell r="X9487" t="str">
            <v>Nectarinia sovimanga and N. comorensis (Sibley and Monroe 1990, 1993) are retained as species contra Dowsett and Forbes-Watson (1993) who include comorensis as a subspecies of N. sovimanga.</v>
          </cell>
        </row>
        <row r="9488">
          <cell r="C9488" t="str">
            <v>Mayotte Sunbird</v>
          </cell>
          <cell r="D9488" t="str">
            <v>Nectarinia coquerellii</v>
          </cell>
          <cell r="E9488" t="str">
            <v>Hartlaub, 1860</v>
          </cell>
          <cell r="F9488" t="str">
            <v>R</v>
          </cell>
          <cell r="G9488" t="str">
            <v>LC</v>
          </cell>
          <cell r="N9488" t="str">
            <v>Y</v>
          </cell>
          <cell r="Q9488" t="str">
            <v>Y</v>
          </cell>
        </row>
        <row r="9489">
          <cell r="C9489" t="str">
            <v>Variable Sunbird</v>
          </cell>
          <cell r="D9489" t="str">
            <v>Nectarinia venusta</v>
          </cell>
          <cell r="E9489" t="str">
            <v>(Shaw &amp; Nodder, 1799)</v>
          </cell>
          <cell r="F9489" t="str">
            <v>R</v>
          </cell>
          <cell r="G9489" t="str">
            <v>LC</v>
          </cell>
          <cell r="N9489" t="str">
            <v>Y</v>
          </cell>
          <cell r="Q9489" t="str">
            <v>Y</v>
          </cell>
          <cell r="W9489" t="str">
            <v>Yellow-bellied Sunbird (7)</v>
          </cell>
        </row>
        <row r="9490">
          <cell r="C9490" t="str">
            <v>Ursula's Sunbird</v>
          </cell>
          <cell r="D9490" t="str">
            <v>Nectarinia ursulae</v>
          </cell>
          <cell r="E9490" t="str">
            <v>(Alexander, 1903)</v>
          </cell>
          <cell r="F9490" t="str">
            <v>R</v>
          </cell>
          <cell r="G9490" t="str">
            <v>NT</v>
          </cell>
          <cell r="N9490" t="str">
            <v>Y</v>
          </cell>
          <cell r="Q9490" t="str">
            <v>Y</v>
          </cell>
          <cell r="W9490" t="str">
            <v>Ursula's Mouse-coloured Sunbird (7)</v>
          </cell>
        </row>
        <row r="9491">
          <cell r="C9491" t="str">
            <v>White-breasted Sunbird</v>
          </cell>
          <cell r="D9491" t="str">
            <v>Nectarinia talatala</v>
          </cell>
          <cell r="E9491" t="str">
            <v>(Smith, 1836)</v>
          </cell>
          <cell r="F9491" t="str">
            <v>R</v>
          </cell>
          <cell r="G9491" t="str">
            <v>LC</v>
          </cell>
          <cell r="N9491" t="str">
            <v>Y</v>
          </cell>
          <cell r="Q9491" t="str">
            <v>Y</v>
          </cell>
          <cell r="W9491" t="str">
            <v>White-bellied Sunbird (7)</v>
          </cell>
        </row>
        <row r="9492">
          <cell r="C9492" t="str">
            <v>Oustalet's Sunbird</v>
          </cell>
          <cell r="D9492" t="str">
            <v>Nectarinia oustaleti</v>
          </cell>
          <cell r="E9492" t="str">
            <v>Barboza du Bocage, 1878</v>
          </cell>
          <cell r="F9492" t="str">
            <v>R</v>
          </cell>
          <cell r="G9492" t="str">
            <v>LC</v>
          </cell>
          <cell r="N9492" t="str">
            <v>Y</v>
          </cell>
          <cell r="Q9492" t="str">
            <v>Y</v>
          </cell>
          <cell r="W9492" t="str">
            <v>Oustalet's White-bellied Sunbird (7)</v>
          </cell>
        </row>
        <row r="9493">
          <cell r="C9493" t="str">
            <v>Orange-tufted Sunbird</v>
          </cell>
          <cell r="D9493" t="str">
            <v>Nectarinia bouvieri</v>
          </cell>
          <cell r="E9493" t="str">
            <v>(Shelley, 1877)</v>
          </cell>
          <cell r="F9493" t="str">
            <v>R</v>
          </cell>
          <cell r="G9493" t="str">
            <v>LC</v>
          </cell>
          <cell r="N9493" t="str">
            <v>Y</v>
          </cell>
          <cell r="Q9493" t="str">
            <v>Y</v>
          </cell>
        </row>
        <row r="9494">
          <cell r="C9494" t="str">
            <v>Palestine Sunbird</v>
          </cell>
          <cell r="D9494" t="str">
            <v>Nectarinia osea</v>
          </cell>
          <cell r="E9494" t="str">
            <v>(Bonaparte, 1856)</v>
          </cell>
          <cell r="F9494" t="str">
            <v>R</v>
          </cell>
          <cell r="G9494" t="str">
            <v>LC</v>
          </cell>
          <cell r="H9494" t="str">
            <v>Y</v>
          </cell>
          <cell r="M9494" t="str">
            <v>Y</v>
          </cell>
          <cell r="N9494" t="str">
            <v>Y</v>
          </cell>
          <cell r="Q9494" t="str">
            <v>Y</v>
          </cell>
          <cell r="W9494" t="str">
            <v>Northern Orange-tufted Sunbird (7)</v>
          </cell>
        </row>
        <row r="9495">
          <cell r="C9495" t="str">
            <v>Purple Sunbird</v>
          </cell>
          <cell r="D9495" t="str">
            <v>Nectarinia asiatica</v>
          </cell>
          <cell r="E9495" t="str">
            <v>(Latham, 1790)</v>
          </cell>
          <cell r="F9495" t="str">
            <v>R</v>
          </cell>
          <cell r="G9495" t="str">
            <v>LC</v>
          </cell>
          <cell r="Q9495" t="str">
            <v>Y</v>
          </cell>
        </row>
        <row r="9496">
          <cell r="C9496" t="str">
            <v>Shining Sunbird</v>
          </cell>
          <cell r="D9496" t="str">
            <v>Nectarinia habessinica</v>
          </cell>
          <cell r="E9496" t="str">
            <v>Ehrenberg, 1828</v>
          </cell>
          <cell r="F9496" t="str">
            <v>R</v>
          </cell>
          <cell r="G9496" t="str">
            <v>LC</v>
          </cell>
          <cell r="N9496" t="str">
            <v>Y</v>
          </cell>
          <cell r="Q9496" t="str">
            <v>Y</v>
          </cell>
        </row>
        <row r="9497">
          <cell r="C9497" t="str">
            <v>Long-billed Sunbird</v>
          </cell>
          <cell r="D9497" t="str">
            <v>Nectarinia lotenia</v>
          </cell>
          <cell r="E9497" t="str">
            <v>(Linnaeus, 1766)</v>
          </cell>
          <cell r="F9497" t="str">
            <v>R</v>
          </cell>
          <cell r="G9497" t="str">
            <v>LC</v>
          </cell>
          <cell r="Q9497" t="str">
            <v>Y</v>
          </cell>
        </row>
        <row r="9498">
          <cell r="C9498" t="str">
            <v>Miombo Double-collared Sunbird</v>
          </cell>
          <cell r="D9498" t="str">
            <v>Nectarinia manoensis</v>
          </cell>
          <cell r="E9498" t="str">
            <v>(Reichenow, 1907)</v>
          </cell>
          <cell r="F9498" t="str">
            <v>R</v>
          </cell>
          <cell r="G9498" t="str">
            <v>LC</v>
          </cell>
          <cell r="N9498" t="str">
            <v>Y</v>
          </cell>
          <cell r="Q9498" t="str">
            <v>Y</v>
          </cell>
        </row>
        <row r="9499">
          <cell r="C9499" t="str">
            <v>Southern Double-collared Sunbird</v>
          </cell>
          <cell r="D9499" t="str">
            <v>Nectarinia chalybea</v>
          </cell>
          <cell r="E9499" t="str">
            <v>(Linnaeus, 1766)</v>
          </cell>
          <cell r="F9499" t="str">
            <v>R</v>
          </cell>
          <cell r="G9499" t="str">
            <v>LC</v>
          </cell>
          <cell r="N9499" t="str">
            <v>Y</v>
          </cell>
          <cell r="Q9499" t="str">
            <v>Y</v>
          </cell>
        </row>
        <row r="9500">
          <cell r="D9500" t="str">
            <v>Nectarinia ludovicensis</v>
          </cell>
          <cell r="E9500" t="str">
            <v>Barboza du Bocage, 1870</v>
          </cell>
          <cell r="F9500" t="str">
            <v>NR</v>
          </cell>
          <cell r="G9500" t="str">
            <v>NR</v>
          </cell>
          <cell r="Q9500" t="str">
            <v>Y</v>
          </cell>
          <cell r="X9500" t="str">
            <v>Nectarinia afra, N. prigoginei, N. stuhlmanni and N. ludovicensis (Sibley and Monroe 1990, 1993) have been lumped into N. afra following Dowsett and Forbes-Watson (1993).</v>
          </cell>
        </row>
        <row r="9501">
          <cell r="D9501" t="str">
            <v>Nectarinia prigoginei</v>
          </cell>
          <cell r="E9501" t="str">
            <v>Macdonald, 1958</v>
          </cell>
          <cell r="F9501" t="str">
            <v>NR</v>
          </cell>
          <cell r="G9501" t="str">
            <v>NR</v>
          </cell>
          <cell r="Q9501" t="str">
            <v>Y</v>
          </cell>
          <cell r="X9501" t="str">
            <v>Nectarinia afra, N. prigoginei, N. stuhlmanni and N. ludovicensis (Sibley and Monroe 1990, 1993) have been lumped into N. afra following Dowsett and Forbes-Watson (1993). In Collar and Stuart (1985), Collar and Andrew (1988) and Fishpool and Evans (2001), N. prigoginei was treated as a separate species (confined to the Marungu Mountains of the Democratic Republic of Congo, i.e. not the same species limits as recognised by Sibley and Monroe 1990, 1993). In Fishpool and Evans (2001) N. graueri was also treated as a separate species covering the remainder of the range of N. prigoginei as recognised by Sibley and Monroe (1990, 1993).</v>
          </cell>
        </row>
        <row r="9502">
          <cell r="D9502" t="str">
            <v>Nectarinia prigoginei</v>
          </cell>
          <cell r="E9502" t="str">
            <v>Macdonald, 1958</v>
          </cell>
          <cell r="F9502" t="str">
            <v>NR</v>
          </cell>
          <cell r="G9502" t="str">
            <v>NR</v>
          </cell>
          <cell r="T9502" t="str">
            <v>Y</v>
          </cell>
          <cell r="U9502" t="str">
            <v>Collar and Stuart (1985)</v>
          </cell>
          <cell r="X9502" t="str">
            <v>Nectarinia afra, N. prigoginei, N. stuhlmanni and N. ludovicensis (Sibley and Monroe 1990, 1993) have been lumped into N. afra following Dowsett and Forbes-Watson (1993). In Collar and Stuart (1985), Collar and Andrew (1988) and Fishpool and Evans (2001), N. prigoginei was treated as a separate species (confined to the Marungu Mountains of the Democratic Republic of Congo, i.e. not the same species limits as recognised by Sibley and Monroe 1990, 1993). In Fishpool and Evans (2001) N. graueri was also treated as a separate species covering the remainder of the range of N. prigoginei as recognised by Sibley and Monroe (1990, 1993).</v>
          </cell>
        </row>
        <row r="9503">
          <cell r="D9503" t="str">
            <v>Nectarinia stuhlmanni</v>
          </cell>
          <cell r="E9503" t="str">
            <v>(Reichenow, 1893)</v>
          </cell>
          <cell r="F9503" t="str">
            <v>NR</v>
          </cell>
          <cell r="G9503" t="str">
            <v>NR</v>
          </cell>
          <cell r="Q9503" t="str">
            <v>Y</v>
          </cell>
          <cell r="X9503" t="str">
            <v>Nectarinia afra, N. prigoginei, N. stuhlmanni and N. ludovicensis (Sibley and Monroe 1990, 1993) have been lumped into N. afra following Dowsett and Forbes-Watson (1993).</v>
          </cell>
        </row>
        <row r="9504">
          <cell r="D9504" t="str">
            <v>Nectarinia graueri</v>
          </cell>
          <cell r="E9504" t="str">
            <v>Neumann (1908)</v>
          </cell>
          <cell r="F9504" t="str">
            <v>NR</v>
          </cell>
          <cell r="G9504" t="str">
            <v>NR</v>
          </cell>
          <cell r="T9504" t="str">
            <v>Y</v>
          </cell>
          <cell r="U9504" t="str">
            <v>Fishpool and Evans (2001)</v>
          </cell>
          <cell r="X9504" t="str">
            <v>Nectarinia afra, N. prigoginei, N. stuhlmanni and N. ludovicensis (Sibley and Monroe 1990, 1993) have been lumped into N. afra following Dowsett and Forbes-Watson (1993). In Collar and Stuart (1985), Collar and Andrew (1988) and Fishpool and Evans (2001), N. prigoginei was treated as a separate species (confined to the Marungu Mountains of the Democratic Republic of Congo, i.e. not the same species limits as recognised by Sibley and Monroe 1990, 1993). In Fishpool and Evans (2001) N. graueri was also treated as a separate species covering the remainder of the range of N. prigoginei as recognised by Sibley and Monroe (1990, 1993).</v>
          </cell>
        </row>
        <row r="9505">
          <cell r="D9505" t="str">
            <v>Nectarinia afra</v>
          </cell>
          <cell r="E9505" t="str">
            <v>(Linnaeus, 1766)</v>
          </cell>
          <cell r="F9505" t="str">
            <v>NR</v>
          </cell>
          <cell r="G9505" t="str">
            <v>NR</v>
          </cell>
          <cell r="Q9505" t="str">
            <v>Y</v>
          </cell>
          <cell r="X9505" t="str">
            <v>Nectarinia afra, N. prigoginei, N. stuhlmanni and N. ludovicensis (Sibley and Monroe 1990, 1993) have been lumped into N. afra following Dowsett and Forbes-Watson (1993).</v>
          </cell>
        </row>
        <row r="9506">
          <cell r="C9506" t="str">
            <v>Greater Double-collared Sunbird</v>
          </cell>
          <cell r="D9506" t="str">
            <v>Nectarinia afra</v>
          </cell>
          <cell r="E9506" t="str">
            <v>(Linnaeus, 1766)</v>
          </cell>
          <cell r="F9506" t="str">
            <v>R</v>
          </cell>
          <cell r="G9506" t="str">
            <v>LC</v>
          </cell>
          <cell r="N9506" t="str">
            <v>Y</v>
          </cell>
          <cell r="X9506" t="str">
            <v>Nectarinia afra, N. prigoginei, N. stuhlmanni and N. ludovicensis (Sibley and Monroe 1990, 1993) have been lumped into N. afra following Dowsett and Forbes-Watson (1993).</v>
          </cell>
        </row>
        <row r="9507">
          <cell r="C9507" t="str">
            <v>Northern Double-collared Sunbird</v>
          </cell>
          <cell r="D9507" t="str">
            <v>Nectarinia preussi</v>
          </cell>
          <cell r="E9507" t="str">
            <v>(Reichenow, 1892)</v>
          </cell>
          <cell r="F9507" t="str">
            <v>R</v>
          </cell>
          <cell r="G9507" t="str">
            <v>LC</v>
          </cell>
          <cell r="N9507" t="str">
            <v>Y</v>
          </cell>
          <cell r="Q9507" t="str">
            <v>Y</v>
          </cell>
        </row>
        <row r="9508">
          <cell r="C9508" t="str">
            <v>Eastern Double-collared Sunbird</v>
          </cell>
          <cell r="D9508" t="str">
            <v>Nectarinia mediocris</v>
          </cell>
          <cell r="E9508" t="str">
            <v>(Shelley, 1885)</v>
          </cell>
          <cell r="F9508" t="str">
            <v>R</v>
          </cell>
          <cell r="G9508" t="str">
            <v>LC</v>
          </cell>
          <cell r="T9508" t="str">
            <v>Y</v>
          </cell>
          <cell r="U9508" t="str">
            <v>Bowie et al. (2004), BirdLife Taxonomic Working Group</v>
          </cell>
          <cell r="X9508" t="str">
            <v>Nectarinia mediocris (Sibley and Monroe 1990, 1993) has been split into N. mediocris and N. fuelleborni (including ssp. bensoni) following Bowie et al. (2004), but usumbarica is retained as a subspecies of N. mediocris contra Bowie et al. (2004). Morphological evidence in support of this treatment is equivocal but it is supported both phylogenetically and geographically with northern populations of N. m. mediocris and N. m. usumbarica separated from southern populations of N. f. fuelleborni and N. f. bensoni by N. loveridgei and N. moreaui.</v>
          </cell>
        </row>
        <row r="9509">
          <cell r="D9509" t="str">
            <v>Nectarinia mediocris</v>
          </cell>
          <cell r="E9509" t="str">
            <v>(Shelley, 1885)</v>
          </cell>
          <cell r="F9509" t="str">
            <v>NR</v>
          </cell>
          <cell r="G9509" t="str">
            <v>NR</v>
          </cell>
          <cell r="N9509" t="str">
            <v>Y</v>
          </cell>
          <cell r="Q9509" t="str">
            <v>Y</v>
          </cell>
          <cell r="X9509" t="str">
            <v>Nectarinia mediocris (Sibley and Monroe 1990, 1993) has been split into N. mediocris and N. fuelleborni (including ssp. bensoni) following Bowie et al. (2004), but usumbarica is retained as a subspecies of N. mediocris contra Bowie et al. (2004). Morphological evidence in support of this treatment is equivocal but it is supported both phylogenetically and geographically with northern populations of N. m. mediocris and N. m. usumbarica separated from southern populations of N. f. fuelleborni and N. f. bensoni by N. loveridgei and N. moreaui.</v>
          </cell>
        </row>
        <row r="9510">
          <cell r="D9510" t="str">
            <v>Nectarinia usambarica</v>
          </cell>
          <cell r="E9510" t="str">
            <v>(Grote, 1922)</v>
          </cell>
          <cell r="F9510" t="str">
            <v>NR</v>
          </cell>
          <cell r="G9510" t="str">
            <v>NR</v>
          </cell>
          <cell r="T9510" t="str">
            <v>Y</v>
          </cell>
          <cell r="U9510" t="str">
            <v>Bowie et al. (2004)</v>
          </cell>
          <cell r="X9510" t="str">
            <v>Nectarinia mediocris (Sibley and Monroe 1990, 1993) has been split into N. mediocris and N. fuelleborni (including ssp. bensoni) following Bowie et al. (2004), but usumbarica is retained as a subspecies of N. mediocris contra Bowie et al. (2004). Morphological evidence in support of this treatment is equivocal but it is supported both phylogenetically and geographically with northern populations of N. m. mediocris and N. m. usumbarica separated from southern populations of N. f. fuelleborni and N. f. bensoni by N. loveridgei and N. moreaui.</v>
          </cell>
        </row>
        <row r="9511">
          <cell r="C9511" t="str">
            <v>Olive-bellied Double-collared Sunbird</v>
          </cell>
          <cell r="D9511" t="str">
            <v>Nectarinia fuelleborni</v>
          </cell>
          <cell r="E9511" t="str">
            <v>(Reichenow, 1899)</v>
          </cell>
          <cell r="F9511" t="str">
            <v>R</v>
          </cell>
          <cell r="G9511" t="str">
            <v>LC</v>
          </cell>
          <cell r="T9511" t="str">
            <v>Y</v>
          </cell>
          <cell r="U9511" t="str">
            <v>Bowie et al. (2004)</v>
          </cell>
          <cell r="X9511" t="str">
            <v>Nectarinia mediocris (Sibley and Monroe 1990, 1993) has been split into N. mediocris and N. fuelleborni (including ssp. bensoni) following Bowie et al. (2004), but usumbarica is retained as a subspecies of N. mediocris contra Bowie et al. (2004). Morphological evidence in support of this treatment is equivocal but it is supported both phylogenetically and geographically with northern populations of N. m. mediocris and N. m. usumbarica separated from southern populations of N. f. fuelleborni and N. f. bensoni by N. loveridgei and N. moreaui.</v>
          </cell>
        </row>
        <row r="9512">
          <cell r="C9512" t="str">
            <v>Neergaard's Sunbird</v>
          </cell>
          <cell r="D9512" t="str">
            <v>Nectarinia neergardi</v>
          </cell>
          <cell r="E9512" t="str">
            <v>(Grant, 1908)</v>
          </cell>
          <cell r="F9512" t="str">
            <v>R</v>
          </cell>
          <cell r="G9512" t="str">
            <v>NT</v>
          </cell>
          <cell r="N9512" t="str">
            <v>Y</v>
          </cell>
          <cell r="Q9512" t="str">
            <v>Y</v>
          </cell>
          <cell r="V9512" t="str">
            <v>Nectarinia neergaardi (10)</v>
          </cell>
        </row>
        <row r="9513">
          <cell r="C9513" t="str">
            <v>Olive-bellied Sunbird</v>
          </cell>
          <cell r="D9513" t="str">
            <v>Nectarinia chloropygia</v>
          </cell>
          <cell r="E9513" t="str">
            <v>Jardine, 1842</v>
          </cell>
          <cell r="F9513" t="str">
            <v>R</v>
          </cell>
          <cell r="G9513" t="str">
            <v>LC</v>
          </cell>
          <cell r="N9513" t="str">
            <v>Y</v>
          </cell>
          <cell r="Q9513" t="str">
            <v>Y</v>
          </cell>
        </row>
        <row r="9514">
          <cell r="C9514" t="str">
            <v>Tiny Sunbird</v>
          </cell>
          <cell r="D9514" t="str">
            <v>Nectarinia minulla</v>
          </cell>
          <cell r="E9514" t="str">
            <v>(Reichenow, 1899)</v>
          </cell>
          <cell r="F9514" t="str">
            <v>R</v>
          </cell>
          <cell r="G9514" t="str">
            <v>LC</v>
          </cell>
          <cell r="N9514" t="str">
            <v>Y</v>
          </cell>
          <cell r="Q9514" t="str">
            <v>Y</v>
          </cell>
        </row>
        <row r="9515">
          <cell r="C9515" t="str">
            <v>Regal Sunbird</v>
          </cell>
          <cell r="D9515" t="str">
            <v>Nectarinia regia</v>
          </cell>
          <cell r="E9515" t="str">
            <v>(Reichenow, 1893)</v>
          </cell>
          <cell r="F9515" t="str">
            <v>R</v>
          </cell>
          <cell r="G9515" t="str">
            <v>LC</v>
          </cell>
          <cell r="N9515" t="str">
            <v>Y</v>
          </cell>
          <cell r="Q9515" t="str">
            <v>Y</v>
          </cell>
        </row>
        <row r="9516">
          <cell r="C9516" t="str">
            <v>Loveridge's Sunbird</v>
          </cell>
          <cell r="D9516" t="str">
            <v>Nectarinia loveridgei</v>
          </cell>
          <cell r="E9516" t="str">
            <v>(Hartert, 1922)</v>
          </cell>
          <cell r="F9516" t="str">
            <v>R</v>
          </cell>
          <cell r="G9516" t="str">
            <v>EN</v>
          </cell>
          <cell r="Q9516" t="str">
            <v>Y</v>
          </cell>
          <cell r="X9516" t="str">
            <v>Nectarinia loveridgei and N. moreaui (Sibley and Monroe 1990, 1993) are retained as species contra Dowsett and Forbes-Watson (1993) who include moreaui as a subspecies of N. loveridgei.</v>
          </cell>
        </row>
        <row r="9517">
          <cell r="D9517" t="str">
            <v>Nectarinia loveridgei</v>
          </cell>
          <cell r="E9517" t="str">
            <v>(Hartert, 1922)</v>
          </cell>
          <cell r="F9517" t="str">
            <v>NR</v>
          </cell>
          <cell r="G9517" t="str">
            <v>NR</v>
          </cell>
          <cell r="N9517" t="str">
            <v>Y</v>
          </cell>
          <cell r="X9517" t="str">
            <v>Nectarinia loveridgei and N. moreaui (Sibley and Monroe 1990, 1993) are retained as species contra Dowsett and Forbes-Watson (1993) who include moreaui as a subspecies of N. loveridgei.</v>
          </cell>
        </row>
        <row r="9518">
          <cell r="C9518" t="str">
            <v>Moreau's Sunbird</v>
          </cell>
          <cell r="D9518" t="str">
            <v>Nectarinia moreaui</v>
          </cell>
          <cell r="E9518" t="str">
            <v>(Sclater, 1933)</v>
          </cell>
          <cell r="F9518" t="str">
            <v>R</v>
          </cell>
          <cell r="G9518" t="str">
            <v>NT</v>
          </cell>
          <cell r="Q9518" t="str">
            <v>Y</v>
          </cell>
          <cell r="X9518" t="str">
            <v>Nectarinia loveridgei and N. moreaui (Sibley and Monroe 1990, 1993) are retained as species contra Dowsett and Forbes-Watson (1993) who include moreaui as a subspecies of N. loveridgei.</v>
          </cell>
        </row>
        <row r="9519">
          <cell r="C9519" t="str">
            <v>Rockefeller's Sunbird</v>
          </cell>
          <cell r="D9519" t="str">
            <v>Nectarinia rockefelleri</v>
          </cell>
          <cell r="E9519" t="str">
            <v>(Chapin, 1932)</v>
          </cell>
          <cell r="F9519" t="str">
            <v>R</v>
          </cell>
          <cell r="G9519" t="str">
            <v>VU</v>
          </cell>
          <cell r="N9519" t="str">
            <v>Y</v>
          </cell>
          <cell r="Q9519" t="str">
            <v>Y</v>
          </cell>
        </row>
        <row r="9520">
          <cell r="C9520" t="str">
            <v>Copper Sunbird</v>
          </cell>
          <cell r="D9520" t="str">
            <v>Nectarinia cuprea</v>
          </cell>
          <cell r="E9520" t="str">
            <v>(Shaw, 1812)</v>
          </cell>
          <cell r="F9520" t="str">
            <v>R</v>
          </cell>
          <cell r="G9520" t="str">
            <v>LC</v>
          </cell>
          <cell r="N9520" t="str">
            <v>Y</v>
          </cell>
          <cell r="Q9520" t="str">
            <v>Y</v>
          </cell>
          <cell r="W9520" t="str">
            <v>Coppery Sunbird (7)</v>
          </cell>
        </row>
        <row r="9521">
          <cell r="C9521" t="str">
            <v>Dusky Sunbird</v>
          </cell>
          <cell r="D9521" t="str">
            <v>Nectarinia fusca</v>
          </cell>
          <cell r="E9521" t="str">
            <v>(Vieillot, 1819)</v>
          </cell>
          <cell r="F9521" t="str">
            <v>R</v>
          </cell>
          <cell r="G9521" t="str">
            <v>LC</v>
          </cell>
          <cell r="N9521" t="str">
            <v>Y</v>
          </cell>
          <cell r="Q9521" t="str">
            <v>Y</v>
          </cell>
        </row>
        <row r="9522">
          <cell r="C9522" t="str">
            <v>Rufous-winged Sunbird</v>
          </cell>
          <cell r="D9522" t="str">
            <v>Nectarinia rufipennis</v>
          </cell>
          <cell r="E9522" t="str">
            <v>Jensen, 1983</v>
          </cell>
          <cell r="F9522" t="str">
            <v>R</v>
          </cell>
          <cell r="G9522" t="str">
            <v>VU</v>
          </cell>
          <cell r="N9522" t="str">
            <v>Y</v>
          </cell>
          <cell r="Q9522" t="str">
            <v>Y</v>
          </cell>
        </row>
        <row r="9523">
          <cell r="C9523" t="str">
            <v>Tacazze Sunbird</v>
          </cell>
          <cell r="D9523" t="str">
            <v>Nectarinia tacazze</v>
          </cell>
          <cell r="E9523" t="str">
            <v>(Stanley, 1814)</v>
          </cell>
          <cell r="F9523" t="str">
            <v>R</v>
          </cell>
          <cell r="G9523" t="str">
            <v>LC</v>
          </cell>
          <cell r="N9523" t="str">
            <v>Y</v>
          </cell>
          <cell r="Q9523" t="str">
            <v>Y</v>
          </cell>
        </row>
        <row r="9524">
          <cell r="C9524" t="str">
            <v>Purple-breasted Sunbird</v>
          </cell>
          <cell r="D9524" t="str">
            <v>Nectarinia purpureiventris</v>
          </cell>
          <cell r="E9524" t="str">
            <v>(Reichenow, 1893)</v>
          </cell>
          <cell r="F9524" t="str">
            <v>R</v>
          </cell>
          <cell r="G9524" t="str">
            <v>LC</v>
          </cell>
          <cell r="N9524" t="str">
            <v>Y</v>
          </cell>
          <cell r="Q9524" t="str">
            <v>Y</v>
          </cell>
        </row>
        <row r="9525">
          <cell r="C9525" t="str">
            <v>Bocage's Sunbird</v>
          </cell>
          <cell r="D9525" t="str">
            <v>Nectarinia bocagii</v>
          </cell>
          <cell r="E9525" t="str">
            <v>Shelley, 1879</v>
          </cell>
          <cell r="F9525" t="str">
            <v>R</v>
          </cell>
          <cell r="G9525" t="str">
            <v>LC</v>
          </cell>
          <cell r="N9525" t="str">
            <v>Y</v>
          </cell>
          <cell r="Q9525" t="str">
            <v>Y</v>
          </cell>
        </row>
        <row r="9526">
          <cell r="C9526" t="str">
            <v>Bronze Sunbird</v>
          </cell>
          <cell r="D9526" t="str">
            <v>Nectarinia kilimensis</v>
          </cell>
          <cell r="E9526" t="str">
            <v>Shelley, 1884</v>
          </cell>
          <cell r="F9526" t="str">
            <v>R</v>
          </cell>
          <cell r="G9526" t="str">
            <v>LC</v>
          </cell>
          <cell r="N9526" t="str">
            <v>Y</v>
          </cell>
          <cell r="Q9526" t="str">
            <v>Y</v>
          </cell>
          <cell r="W9526" t="str">
            <v>Bronzy Sunbird (15)</v>
          </cell>
        </row>
        <row r="9527">
          <cell r="C9527" t="str">
            <v>Golden-winged Sunbird</v>
          </cell>
          <cell r="D9527" t="str">
            <v>Nectarinia reichenowi</v>
          </cell>
          <cell r="E9527" t="str">
            <v>(Fischer, 1884)</v>
          </cell>
          <cell r="F9527" t="str">
            <v>R</v>
          </cell>
          <cell r="G9527" t="str">
            <v>LC</v>
          </cell>
          <cell r="N9527" t="str">
            <v>Y</v>
          </cell>
          <cell r="Q9527" t="str">
            <v>Y</v>
          </cell>
        </row>
        <row r="9528">
          <cell r="C9528" t="str">
            <v>Malachite Sunbird</v>
          </cell>
          <cell r="D9528" t="str">
            <v>Nectarinia famosa</v>
          </cell>
          <cell r="E9528" t="str">
            <v>(Linnaeus, 1766)</v>
          </cell>
          <cell r="F9528" t="str">
            <v>R</v>
          </cell>
          <cell r="G9528" t="str">
            <v>LC</v>
          </cell>
          <cell r="N9528" t="str">
            <v>Y</v>
          </cell>
          <cell r="Q9528" t="str">
            <v>Y</v>
          </cell>
          <cell r="W9528" t="str">
            <v>Yellow-tufted Malachite Sunbird (7)</v>
          </cell>
        </row>
        <row r="9529">
          <cell r="C9529" t="str">
            <v>Red-tufted Sunbird</v>
          </cell>
          <cell r="D9529" t="str">
            <v>Nectarinia johnstoni</v>
          </cell>
          <cell r="E9529" t="str">
            <v>Shelley, 1885</v>
          </cell>
          <cell r="F9529" t="str">
            <v>R</v>
          </cell>
          <cell r="G9529" t="str">
            <v>LC</v>
          </cell>
          <cell r="N9529" t="str">
            <v>Y</v>
          </cell>
          <cell r="Q9529" t="str">
            <v>Y</v>
          </cell>
          <cell r="W9529" t="str">
            <v>Scarlet-tufted Malachite Sunbird (7); Scarlet-tufted Sunbird (15)</v>
          </cell>
        </row>
        <row r="9530">
          <cell r="C9530" t="str">
            <v>Shelley's Sunbird</v>
          </cell>
          <cell r="D9530" t="str">
            <v>Nectarinia shelleyi</v>
          </cell>
          <cell r="E9530" t="str">
            <v>(Alexander, 1899)</v>
          </cell>
          <cell r="F9530" t="str">
            <v>R</v>
          </cell>
          <cell r="G9530" t="str">
            <v>LC</v>
          </cell>
          <cell r="N9530" t="str">
            <v>Y</v>
          </cell>
          <cell r="Q9530" t="str">
            <v>Y</v>
          </cell>
        </row>
        <row r="9531">
          <cell r="D9531" t="str">
            <v>Nectarinia hofmanni</v>
          </cell>
          <cell r="E9531" t="str">
            <v>(Reichenow, 1915)</v>
          </cell>
          <cell r="F9531" t="str">
            <v>NR</v>
          </cell>
          <cell r="G9531" t="str">
            <v>NR</v>
          </cell>
          <cell r="T9531" t="str">
            <v>Y</v>
          </cell>
          <cell r="U9531" t="str">
            <v>Irwin (2005)</v>
          </cell>
          <cell r="X9531" t="str">
            <v>Nectarinia shelleyi (Sibley and Monroe 1990, 1993) was split by Irwin (2005) into N. shelleyi and N. hofmani based on morphological and putative ecological differences, but this treatment is not followed by the BirdLife Taxonomic Working Group (BTWG) because, while there is a marked difference between the two taxa in size and bill shape, the cited plumage differences are unconvincing based upon the small sample of specimens at the Natural History Museum, Tring UK, used by the authors and checked by the BTWG. Further evidence is needed from field observations and additional specimens to clarify plumage characteristics and consider vocal, ecological and distributional differences.</v>
          </cell>
        </row>
        <row r="9532">
          <cell r="C9532" t="str">
            <v>Red-chested Sunbird</v>
          </cell>
          <cell r="D9532" t="str">
            <v>Nectarinia erythrocerca</v>
          </cell>
          <cell r="E9532" t="str">
            <v>Hartlaub, 1857</v>
          </cell>
          <cell r="F9532" t="str">
            <v>R</v>
          </cell>
          <cell r="G9532" t="str">
            <v>LC</v>
          </cell>
          <cell r="N9532" t="str">
            <v>Y</v>
          </cell>
          <cell r="Q9532" t="str">
            <v>Y</v>
          </cell>
        </row>
        <row r="9533">
          <cell r="C9533" t="str">
            <v>Congo Sunbird</v>
          </cell>
          <cell r="D9533" t="str">
            <v>Nectarinia congensis</v>
          </cell>
          <cell r="E9533" t="str">
            <v>van Oort, 1910</v>
          </cell>
          <cell r="F9533" t="str">
            <v>R</v>
          </cell>
          <cell r="G9533" t="str">
            <v>LC</v>
          </cell>
          <cell r="N9533" t="str">
            <v>Y</v>
          </cell>
          <cell r="Q9533" t="str">
            <v>Y</v>
          </cell>
          <cell r="W9533" t="str">
            <v>Congo Black-bellied Sunbird (7)</v>
          </cell>
        </row>
        <row r="9534">
          <cell r="C9534" t="str">
            <v>Mariqua Sunbird</v>
          </cell>
          <cell r="D9534" t="str">
            <v>Nectarinia mariquensis</v>
          </cell>
          <cell r="E9534" t="str">
            <v>(Smith, 1836)</v>
          </cell>
          <cell r="F9534" t="str">
            <v>R</v>
          </cell>
          <cell r="G9534" t="str">
            <v>LC</v>
          </cell>
          <cell r="N9534" t="str">
            <v>Y</v>
          </cell>
          <cell r="Q9534" t="str">
            <v>Y</v>
          </cell>
          <cell r="W9534" t="str">
            <v>Marico Sunbird (7)</v>
          </cell>
        </row>
        <row r="9535">
          <cell r="C9535" t="str">
            <v>Purple-banded Sunbird</v>
          </cell>
          <cell r="D9535" t="str">
            <v>Nectarinia bifasciata</v>
          </cell>
          <cell r="E9535" t="str">
            <v>(Shaw, 1812)</v>
          </cell>
          <cell r="F9535" t="str">
            <v>R</v>
          </cell>
          <cell r="G9535" t="str">
            <v>LC</v>
          </cell>
          <cell r="N9535" t="str">
            <v>Y</v>
          </cell>
          <cell r="Q9535" t="str">
            <v>Y</v>
          </cell>
        </row>
        <row r="9536">
          <cell r="D9536" t="str">
            <v>Nectarinia pembae</v>
          </cell>
          <cell r="E9536" t="str">
            <v>(Reichenow, 1905)</v>
          </cell>
          <cell r="F9536" t="str">
            <v>NR</v>
          </cell>
          <cell r="G9536" t="str">
            <v>NR</v>
          </cell>
          <cell r="N9536" t="str">
            <v>Y</v>
          </cell>
          <cell r="Q9536" t="str">
            <v>Y</v>
          </cell>
          <cell r="X9536" t="str">
            <v>Nectarinia pembae (Sibley and Monroe 1990, 1993) has been split into N. pembae and N. chalcomelas following Archer and Turner (1993).</v>
          </cell>
        </row>
        <row r="9537">
          <cell r="C9537" t="str">
            <v>Pemba Sunbird</v>
          </cell>
          <cell r="D9537" t="str">
            <v>Nectarinia pembae</v>
          </cell>
          <cell r="E9537" t="str">
            <v>(Reichenow, 1905)</v>
          </cell>
          <cell r="F9537" t="str">
            <v>R</v>
          </cell>
          <cell r="G9537" t="str">
            <v>LC</v>
          </cell>
          <cell r="T9537" t="str">
            <v>Y</v>
          </cell>
          <cell r="U9537" t="str">
            <v>Archer and Turner (1993)</v>
          </cell>
          <cell r="X9537" t="str">
            <v>Nectarinia pembae (Sibley and Monroe 1990, 1993) has been split into N. pembae and N. chalcomelas following Archer and Turner (1993).</v>
          </cell>
        </row>
        <row r="9538">
          <cell r="C9538" t="str">
            <v>Violet-breasted Sunbird</v>
          </cell>
          <cell r="D9538" t="str">
            <v>Nectarinia chalcomelas</v>
          </cell>
          <cell r="E9538" t="str">
            <v>(Reichenow, 1905)</v>
          </cell>
          <cell r="F9538" t="str">
            <v>R</v>
          </cell>
          <cell r="G9538" t="str">
            <v>LC</v>
          </cell>
          <cell r="T9538" t="str">
            <v>Y</v>
          </cell>
          <cell r="U9538" t="str">
            <v>Archer and Turner (1993)</v>
          </cell>
          <cell r="X9538" t="str">
            <v>Nectarinia pembae (Sibley and Monroe 1990, 1993) has been split into N. pembae and N. chalcomelas following Archer and Turner (1993).</v>
          </cell>
        </row>
        <row r="9539">
          <cell r="C9539" t="str">
            <v>Long-billed Green Sunbird</v>
          </cell>
          <cell r="D9539" t="str">
            <v>Nectarinia notata</v>
          </cell>
          <cell r="E9539" t="str">
            <v>(Müller, 1776)</v>
          </cell>
          <cell r="F9539" t="str">
            <v>R</v>
          </cell>
          <cell r="G9539" t="str">
            <v>LC</v>
          </cell>
          <cell r="N9539" t="str">
            <v>Y</v>
          </cell>
          <cell r="Q9539" t="str">
            <v>Y</v>
          </cell>
          <cell r="W9539" t="str">
            <v>Madagascar Green Sunbird (7)</v>
          </cell>
        </row>
        <row r="9540">
          <cell r="C9540" t="str">
            <v>Splendid Sunbird</v>
          </cell>
          <cell r="D9540" t="str">
            <v>Nectarinia coccinigaster</v>
          </cell>
          <cell r="E9540" t="str">
            <v>(Latham, 1801)</v>
          </cell>
          <cell r="F9540" t="str">
            <v>R</v>
          </cell>
          <cell r="G9540" t="str">
            <v>LC</v>
          </cell>
          <cell r="N9540" t="str">
            <v>Y</v>
          </cell>
          <cell r="Q9540" t="str">
            <v>Y</v>
          </cell>
        </row>
        <row r="9541">
          <cell r="C9541" t="str">
            <v>Johanna's Sunbird</v>
          </cell>
          <cell r="D9541" t="str">
            <v>Nectarinia johannae</v>
          </cell>
          <cell r="E9541" t="str">
            <v>(Verreaux &amp; Verreaux, 1851)</v>
          </cell>
          <cell r="F9541" t="str">
            <v>R</v>
          </cell>
          <cell r="G9541" t="str">
            <v>LC</v>
          </cell>
          <cell r="N9541" t="str">
            <v>Y</v>
          </cell>
          <cell r="Q9541" t="str">
            <v>Y</v>
          </cell>
        </row>
        <row r="9542">
          <cell r="C9542" t="str">
            <v>Superb Sunbird</v>
          </cell>
          <cell r="D9542" t="str">
            <v>Nectarinia superba</v>
          </cell>
          <cell r="E9542" t="str">
            <v>(Shaw, 1812)</v>
          </cell>
          <cell r="F9542" t="str">
            <v>R</v>
          </cell>
          <cell r="G9542" t="str">
            <v>LC</v>
          </cell>
          <cell r="N9542" t="str">
            <v>Y</v>
          </cell>
          <cell r="Q9542" t="str">
            <v>Y</v>
          </cell>
        </row>
        <row r="9543">
          <cell r="C9543" t="str">
            <v>Beautiful Sunbird</v>
          </cell>
          <cell r="D9543" t="str">
            <v>Nectarinia pulchella</v>
          </cell>
          <cell r="E9543" t="str">
            <v>(Linnaeus, 1766)</v>
          </cell>
          <cell r="F9543" t="str">
            <v>R</v>
          </cell>
          <cell r="G9543" t="str">
            <v>LC</v>
          </cell>
          <cell r="N9543" t="str">
            <v>Y</v>
          </cell>
          <cell r="Q9543" t="str">
            <v>Y</v>
          </cell>
        </row>
        <row r="9544">
          <cell r="C9544" t="str">
            <v>Black-bellied Sunbird</v>
          </cell>
          <cell r="D9544" t="str">
            <v>Nectarinia nectarinioides</v>
          </cell>
          <cell r="E9544" t="str">
            <v>(Richmond, 1897)</v>
          </cell>
          <cell r="F9544" t="str">
            <v>R</v>
          </cell>
          <cell r="G9544" t="str">
            <v>LC</v>
          </cell>
          <cell r="N9544" t="str">
            <v>Y</v>
          </cell>
          <cell r="Q9544" t="str">
            <v>Y</v>
          </cell>
          <cell r="W9544" t="str">
            <v>Smaller Black-bellied Sunbird (7)</v>
          </cell>
        </row>
        <row r="9545">
          <cell r="C9545" t="str">
            <v>Grey-hooded Sunbird</v>
          </cell>
          <cell r="D9545" t="str">
            <v>Aethopyga primigenia</v>
          </cell>
          <cell r="E9545" t="str">
            <v>(Hachisuka, 1941)</v>
          </cell>
          <cell r="F9545" t="str">
            <v>R</v>
          </cell>
          <cell r="G9545" t="str">
            <v>NT</v>
          </cell>
          <cell r="Q9545" t="str">
            <v>Y</v>
          </cell>
          <cell r="V9545" t="str">
            <v>Aethopyga primigenius (10)</v>
          </cell>
          <cell r="X9545" t="str">
            <v>Gender agreement of species name follows David and Gosselin (2002a).</v>
          </cell>
        </row>
        <row r="9546">
          <cell r="C9546" t="str">
            <v>Apo Sunbird</v>
          </cell>
          <cell r="D9546" t="str">
            <v>Aethopyga boltoni</v>
          </cell>
          <cell r="E9546" t="str">
            <v>Mearns, 1905</v>
          </cell>
          <cell r="F9546" t="str">
            <v>R</v>
          </cell>
          <cell r="G9546" t="str">
            <v>NT</v>
          </cell>
          <cell r="Q9546" t="str">
            <v>Y</v>
          </cell>
        </row>
        <row r="9547">
          <cell r="C9547" t="str">
            <v>Lina's Sunbird</v>
          </cell>
          <cell r="D9547" t="str">
            <v>Aethopyga linaraborae</v>
          </cell>
          <cell r="E9547" t="str">
            <v>Kennedy, Gonzales &amp; Miranda, 1997</v>
          </cell>
          <cell r="F9547" t="str">
            <v>R</v>
          </cell>
          <cell r="G9547" t="str">
            <v>NT</v>
          </cell>
          <cell r="T9547" t="str">
            <v>Y</v>
          </cell>
          <cell r="U9547" t="str">
            <v>Kennedy et al. (1997)</v>
          </cell>
          <cell r="X9547" t="str">
            <v>Described as new to science by Kennedy et al. (1997).</v>
          </cell>
        </row>
        <row r="9548">
          <cell r="C9548" t="str">
            <v>Flaming Sunbird</v>
          </cell>
          <cell r="D9548" t="str">
            <v>Aethopyga flagrans</v>
          </cell>
          <cell r="E9548" t="str">
            <v>Oustalet, 1876</v>
          </cell>
          <cell r="F9548" t="str">
            <v>R</v>
          </cell>
          <cell r="G9548" t="str">
            <v>LC</v>
          </cell>
          <cell r="Q9548" t="str">
            <v>Y</v>
          </cell>
        </row>
        <row r="9549">
          <cell r="C9549" t="str">
            <v>Metallic-winged Sunbird</v>
          </cell>
          <cell r="D9549" t="str">
            <v>Aethopyga pulcherrima</v>
          </cell>
          <cell r="E9549" t="str">
            <v>Sharpe, 1876</v>
          </cell>
          <cell r="F9549" t="str">
            <v>R</v>
          </cell>
          <cell r="G9549" t="str">
            <v>LC</v>
          </cell>
          <cell r="Q9549" t="str">
            <v>Y</v>
          </cell>
        </row>
        <row r="9550">
          <cell r="C9550" t="str">
            <v>Elegant Sunbird</v>
          </cell>
          <cell r="D9550" t="str">
            <v>Aethopyga duyvenbodei</v>
          </cell>
          <cell r="E9550" t="str">
            <v>(Schlegel, 1871)</v>
          </cell>
          <cell r="F9550" t="str">
            <v>R</v>
          </cell>
          <cell r="G9550" t="str">
            <v>EN</v>
          </cell>
          <cell r="Q9550" t="str">
            <v>Y</v>
          </cell>
        </row>
        <row r="9551">
          <cell r="D9551" t="str">
            <v>Aethopyga shelleyi</v>
          </cell>
          <cell r="E9551" t="str">
            <v>Sharpe, 1876</v>
          </cell>
          <cell r="F9551" t="str">
            <v>NR</v>
          </cell>
          <cell r="G9551" t="str">
            <v>NR</v>
          </cell>
          <cell r="Q9551" t="str">
            <v>Y</v>
          </cell>
          <cell r="X9551" t="str">
            <v>Aethopyga shelleyi (Sibley and Monroe 1990, 1993) has been split into A. shelleyi and A. bella following Mann (2002).</v>
          </cell>
        </row>
        <row r="9552">
          <cell r="C9552" t="str">
            <v>Lovely Sunbird</v>
          </cell>
          <cell r="D9552" t="str">
            <v>Aethopyga shelleyi</v>
          </cell>
          <cell r="E9552" t="str">
            <v>Sharpe, 1876</v>
          </cell>
          <cell r="F9552" t="str">
            <v>R</v>
          </cell>
          <cell r="G9552" t="str">
            <v>LC</v>
          </cell>
          <cell r="T9552" t="str">
            <v>Y</v>
          </cell>
          <cell r="U9552" t="str">
            <v>Mann (2002)</v>
          </cell>
          <cell r="X9552" t="str">
            <v>Aethopyga shelleyi (Sibley and Monroe 1990, 1993) has been split into A. shelleyi and A. bella following Mann (2002).</v>
          </cell>
        </row>
        <row r="9553">
          <cell r="C9553" t="str">
            <v>Handsome Sunbird</v>
          </cell>
          <cell r="D9553" t="str">
            <v>Aethopyga bella</v>
          </cell>
          <cell r="E9553" t="str">
            <v>Tweeddale, 1877</v>
          </cell>
          <cell r="F9553" t="str">
            <v>R</v>
          </cell>
          <cell r="G9553" t="str">
            <v>LC</v>
          </cell>
          <cell r="T9553" t="str">
            <v>Y</v>
          </cell>
          <cell r="U9553" t="str">
            <v>Mann (2002)</v>
          </cell>
          <cell r="X9553" t="str">
            <v>Aethopyga shelleyi (Sibley and Monroe 1990, 1993) has been split into A. shelleyi and A. bella following Mann (2002).</v>
          </cell>
        </row>
        <row r="9554">
          <cell r="C9554" t="str">
            <v>Gould's Sunbird</v>
          </cell>
          <cell r="D9554" t="str">
            <v>Aethopyga gouldiae</v>
          </cell>
          <cell r="E9554" t="str">
            <v>(Vigors, 1831)</v>
          </cell>
          <cell r="F9554" t="str">
            <v>R</v>
          </cell>
          <cell r="G9554" t="str">
            <v>LC</v>
          </cell>
          <cell r="Q9554" t="str">
            <v>Y</v>
          </cell>
          <cell r="W9554" t="str">
            <v>Mrs. Gould's Sunbird (15)</v>
          </cell>
        </row>
        <row r="9555">
          <cell r="C9555" t="str">
            <v>Green-tailed Sunbird</v>
          </cell>
          <cell r="D9555" t="str">
            <v>Aethopyga nipalensis</v>
          </cell>
          <cell r="E9555" t="str">
            <v>(Hodgson, 1837)</v>
          </cell>
          <cell r="F9555" t="str">
            <v>R</v>
          </cell>
          <cell r="G9555" t="str">
            <v>LC</v>
          </cell>
          <cell r="Q9555" t="str">
            <v>Y</v>
          </cell>
        </row>
        <row r="9556">
          <cell r="C9556" t="str">
            <v>White-flanked Sunbird</v>
          </cell>
          <cell r="D9556" t="str">
            <v>Aethopyga eximia</v>
          </cell>
          <cell r="E9556" t="str">
            <v>(Horsfield, 1821)</v>
          </cell>
          <cell r="F9556" t="str">
            <v>R</v>
          </cell>
          <cell r="G9556" t="str">
            <v>LC</v>
          </cell>
          <cell r="Q9556" t="str">
            <v>Y</v>
          </cell>
        </row>
        <row r="9557">
          <cell r="C9557" t="str">
            <v>Fork-tailed Sunbird</v>
          </cell>
          <cell r="D9557" t="str">
            <v>Aethopyga christinae</v>
          </cell>
          <cell r="E9557" t="str">
            <v>Swinhoe, 1869</v>
          </cell>
          <cell r="F9557" t="str">
            <v>R</v>
          </cell>
          <cell r="G9557" t="str">
            <v>LC</v>
          </cell>
          <cell r="Q9557" t="str">
            <v>Y</v>
          </cell>
        </row>
        <row r="9558">
          <cell r="C9558" t="str">
            <v>Black-throated Sunbird</v>
          </cell>
          <cell r="D9558" t="str">
            <v>Aethopyga saturata</v>
          </cell>
          <cell r="E9558" t="str">
            <v>(Hodgson, 1836)</v>
          </cell>
          <cell r="F9558" t="str">
            <v>R</v>
          </cell>
          <cell r="G9558" t="str">
            <v>LC</v>
          </cell>
          <cell r="Q9558" t="str">
            <v>Y</v>
          </cell>
        </row>
        <row r="9559">
          <cell r="C9559" t="str">
            <v>Crimson Sunbird</v>
          </cell>
          <cell r="D9559" t="str">
            <v>Aethopyga siparaja</v>
          </cell>
          <cell r="E9559" t="str">
            <v>(Raffles, 1822)</v>
          </cell>
          <cell r="F9559" t="str">
            <v>R</v>
          </cell>
          <cell r="G9559" t="str">
            <v>LC</v>
          </cell>
          <cell r="Q9559" t="str">
            <v>Y</v>
          </cell>
        </row>
        <row r="9560">
          <cell r="C9560" t="str">
            <v>Scarlet Sunbird</v>
          </cell>
          <cell r="D9560" t="str">
            <v>Aethopyga mystacalis</v>
          </cell>
          <cell r="E9560" t="str">
            <v>(Müller, 1843)</v>
          </cell>
          <cell r="F9560" t="str">
            <v>R</v>
          </cell>
          <cell r="G9560" t="str">
            <v>LC</v>
          </cell>
          <cell r="Q9560" t="str">
            <v>Y</v>
          </cell>
          <cell r="W9560" t="str">
            <v>Javan Sunbird (15)</v>
          </cell>
        </row>
        <row r="9561">
          <cell r="C9561" t="str">
            <v>Fire-tailed Sunbird</v>
          </cell>
          <cell r="D9561" t="str">
            <v>Aethopyga ignicauda</v>
          </cell>
          <cell r="E9561" t="str">
            <v>(Hodgson, 1837)</v>
          </cell>
          <cell r="F9561" t="str">
            <v>R</v>
          </cell>
          <cell r="G9561" t="str">
            <v>LC</v>
          </cell>
          <cell r="Q9561" t="str">
            <v>Y</v>
          </cell>
        </row>
        <row r="9562">
          <cell r="C9562" t="str">
            <v>Little Spiderhunter</v>
          </cell>
          <cell r="D9562" t="str">
            <v>Arachnothera longirostra</v>
          </cell>
          <cell r="E9562" t="str">
            <v>(Latham, 1790)</v>
          </cell>
          <cell r="F9562" t="str">
            <v>R</v>
          </cell>
          <cell r="G9562" t="str">
            <v>LC</v>
          </cell>
          <cell r="Q9562" t="str">
            <v>Y</v>
          </cell>
        </row>
        <row r="9563">
          <cell r="C9563" t="str">
            <v>Thick-billed Spiderhunter</v>
          </cell>
          <cell r="D9563" t="str">
            <v>Arachnothera crassirostris</v>
          </cell>
          <cell r="E9563" t="str">
            <v>(Reichenbach, 1854)</v>
          </cell>
          <cell r="F9563" t="str">
            <v>R</v>
          </cell>
          <cell r="G9563" t="str">
            <v>LC</v>
          </cell>
          <cell r="Q9563" t="str">
            <v>Y</v>
          </cell>
        </row>
        <row r="9564">
          <cell r="C9564" t="str">
            <v>Long-billed Spiderhunter</v>
          </cell>
          <cell r="D9564" t="str">
            <v>Arachnothera robusta</v>
          </cell>
          <cell r="E9564" t="str">
            <v>Müller &amp; Schlegel, 1845</v>
          </cell>
          <cell r="F9564" t="str">
            <v>R</v>
          </cell>
          <cell r="G9564" t="str">
            <v>LC</v>
          </cell>
          <cell r="Q9564" t="str">
            <v>Y</v>
          </cell>
        </row>
        <row r="9565">
          <cell r="C9565" t="str">
            <v>Spectacled Spiderhunter</v>
          </cell>
          <cell r="D9565" t="str">
            <v>Arachnothera flavigaster</v>
          </cell>
          <cell r="E9565" t="str">
            <v>(Eyton, 1839)</v>
          </cell>
          <cell r="F9565" t="str">
            <v>R</v>
          </cell>
          <cell r="G9565" t="str">
            <v>LC</v>
          </cell>
          <cell r="Q9565" t="str">
            <v>Y</v>
          </cell>
        </row>
        <row r="9566">
          <cell r="C9566" t="str">
            <v>Yellow-eared Spiderhunter</v>
          </cell>
          <cell r="D9566" t="str">
            <v>Arachnothera chrysogenys</v>
          </cell>
          <cell r="E9566" t="str">
            <v>(Temminck, 1826)</v>
          </cell>
          <cell r="F9566" t="str">
            <v>R</v>
          </cell>
          <cell r="G9566" t="str">
            <v>LC</v>
          </cell>
          <cell r="Q9566" t="str">
            <v>Y</v>
          </cell>
        </row>
        <row r="9567">
          <cell r="C9567" t="str">
            <v>Naked-faced Spiderhunter</v>
          </cell>
          <cell r="D9567" t="str">
            <v>Arachnothera clarae</v>
          </cell>
          <cell r="E9567" t="str">
            <v>Blasius, 1890</v>
          </cell>
          <cell r="F9567" t="str">
            <v>R</v>
          </cell>
          <cell r="G9567" t="str">
            <v>LC</v>
          </cell>
          <cell r="Q9567" t="str">
            <v>Y</v>
          </cell>
        </row>
        <row r="9568">
          <cell r="C9568" t="str">
            <v>Grey-breasted Spiderhunter</v>
          </cell>
          <cell r="D9568" t="str">
            <v>Arachnothera affinis</v>
          </cell>
          <cell r="E9568" t="str">
            <v>(Horsfield, 1822)</v>
          </cell>
          <cell r="F9568" t="str">
            <v>R</v>
          </cell>
          <cell r="G9568" t="str">
            <v>LC</v>
          </cell>
          <cell r="Q9568" t="str">
            <v>Y</v>
          </cell>
          <cell r="W9568" t="str">
            <v>Streaky-breasted Spiderhunter (15)</v>
          </cell>
        </row>
        <row r="9569">
          <cell r="C9569" t="str">
            <v>Bornean Spiderhunter</v>
          </cell>
          <cell r="D9569" t="str">
            <v>Arachnothera everetti</v>
          </cell>
          <cell r="E9569" t="str">
            <v>(Sharpe, 1893)</v>
          </cell>
          <cell r="F9569" t="str">
            <v>R</v>
          </cell>
          <cell r="G9569" t="str">
            <v>LC</v>
          </cell>
          <cell r="Q9569" t="str">
            <v>Y</v>
          </cell>
        </row>
        <row r="9570">
          <cell r="C9570" t="str">
            <v>Streaked Spiderhunter</v>
          </cell>
          <cell r="D9570" t="str">
            <v>Arachnothera magna</v>
          </cell>
          <cell r="E9570" t="str">
            <v>(Hodgson, 1837)</v>
          </cell>
          <cell r="F9570" t="str">
            <v>R</v>
          </cell>
          <cell r="G9570" t="str">
            <v>LC</v>
          </cell>
          <cell r="Q9570" t="str">
            <v>Y</v>
          </cell>
        </row>
        <row r="9571">
          <cell r="C9571" t="str">
            <v>Whitehead's Spiderhunter</v>
          </cell>
          <cell r="D9571" t="str">
            <v>Arachnothera juliae</v>
          </cell>
          <cell r="E9571" t="str">
            <v>Sharpe, 1887</v>
          </cell>
          <cell r="F9571" t="str">
            <v>R</v>
          </cell>
          <cell r="G9571" t="str">
            <v>LC</v>
          </cell>
          <cell r="Q9571" t="str">
            <v>Y</v>
          </cell>
        </row>
        <row r="9572">
          <cell r="C9572" t="str">
            <v>Gurney's Sugarbird</v>
          </cell>
          <cell r="D9572" t="str">
            <v>Promerops gurneyi</v>
          </cell>
          <cell r="E9572" t="str">
            <v>Verreaux, 1871</v>
          </cell>
          <cell r="F9572" t="str">
            <v>R</v>
          </cell>
          <cell r="G9572" t="str">
            <v>LC</v>
          </cell>
          <cell r="N9572" t="str">
            <v>Y</v>
          </cell>
          <cell r="Q9572" t="str">
            <v>Y</v>
          </cell>
        </row>
        <row r="9573">
          <cell r="C9573" t="str">
            <v>Cape Sugarbird</v>
          </cell>
          <cell r="D9573" t="str">
            <v>Promerops cafer</v>
          </cell>
          <cell r="E9573" t="str">
            <v>(Linnaeus, 1758)</v>
          </cell>
          <cell r="F9573" t="str">
            <v>R</v>
          </cell>
          <cell r="G9573" t="str">
            <v>LC</v>
          </cell>
          <cell r="N9573" t="str">
            <v>Y</v>
          </cell>
          <cell r="Q9573" t="str">
            <v>Y</v>
          </cell>
        </row>
        <row r="9574">
          <cell r="C9574" t="str">
            <v>White-browed Sparrow-weaver</v>
          </cell>
          <cell r="D9574" t="str">
            <v>Plocepasser mahali</v>
          </cell>
          <cell r="E9574" t="str">
            <v>Smith, 1836</v>
          </cell>
          <cell r="F9574" t="str">
            <v>R</v>
          </cell>
          <cell r="G9574" t="str">
            <v>LC</v>
          </cell>
          <cell r="N9574" t="str">
            <v>Y</v>
          </cell>
          <cell r="Q9574" t="str">
            <v>Y</v>
          </cell>
        </row>
        <row r="9575">
          <cell r="C9575" t="str">
            <v>Chestnut-crowned Sparrow-weaver</v>
          </cell>
          <cell r="D9575" t="str">
            <v>Plocepasser superciliosus</v>
          </cell>
          <cell r="E9575" t="str">
            <v>(Cretzschmar, 1827)</v>
          </cell>
          <cell r="F9575" t="str">
            <v>R</v>
          </cell>
          <cell r="G9575" t="str">
            <v>LC</v>
          </cell>
          <cell r="N9575" t="str">
            <v>Y</v>
          </cell>
          <cell r="Q9575" t="str">
            <v>Y</v>
          </cell>
        </row>
        <row r="9576">
          <cell r="C9576" t="str">
            <v>Chestnut-backed Sparrow-weaver</v>
          </cell>
          <cell r="D9576" t="str">
            <v>Plocepasser rufoscapulatus</v>
          </cell>
          <cell r="E9576" t="str">
            <v>Büttikofer, 1888</v>
          </cell>
          <cell r="F9576" t="str">
            <v>R</v>
          </cell>
          <cell r="G9576" t="str">
            <v>LC</v>
          </cell>
          <cell r="N9576" t="str">
            <v>Y</v>
          </cell>
          <cell r="Q9576" t="str">
            <v>Y</v>
          </cell>
          <cell r="W9576" t="str">
            <v>Chestnut-mantled Sparrow-weaver (7)</v>
          </cell>
        </row>
        <row r="9577">
          <cell r="C9577" t="str">
            <v>Donaldson-Smith's Sparrow-weaver</v>
          </cell>
          <cell r="D9577" t="str">
            <v>Plocepasser donaldsoni</v>
          </cell>
          <cell r="E9577" t="str">
            <v>Sharpe, 1895</v>
          </cell>
          <cell r="F9577" t="str">
            <v>R</v>
          </cell>
          <cell r="G9577" t="str">
            <v>LC</v>
          </cell>
          <cell r="N9577" t="str">
            <v>Y</v>
          </cell>
          <cell r="Q9577" t="str">
            <v>Y</v>
          </cell>
        </row>
        <row r="9578">
          <cell r="C9578" t="str">
            <v>Rufous-tailed Weaver</v>
          </cell>
          <cell r="D9578" t="str">
            <v>Histurgops ruficaudus</v>
          </cell>
          <cell r="E9578" t="str">
            <v>Reichenow, 1887</v>
          </cell>
          <cell r="F9578" t="str">
            <v>R</v>
          </cell>
          <cell r="G9578" t="str">
            <v>LC</v>
          </cell>
          <cell r="N9578" t="str">
            <v>Y</v>
          </cell>
          <cell r="Q9578" t="str">
            <v>Y</v>
          </cell>
          <cell r="V9578" t="str">
            <v>Histurgops ruficauda (10)</v>
          </cell>
        </row>
        <row r="9579">
          <cell r="C9579" t="str">
            <v>Grey-headed Social-weaver</v>
          </cell>
          <cell r="D9579" t="str">
            <v>Pseudonigrita arnaudi</v>
          </cell>
          <cell r="E9579" t="str">
            <v>(Bonaparte, 1851)</v>
          </cell>
          <cell r="F9579" t="str">
            <v>R</v>
          </cell>
          <cell r="G9579" t="str">
            <v>LC</v>
          </cell>
          <cell r="N9579" t="str">
            <v>Y</v>
          </cell>
          <cell r="Q9579" t="str">
            <v>Y</v>
          </cell>
          <cell r="W9579" t="str">
            <v>Grey-headed Social Weaver (7); Grey-capped Social Weaver (15)</v>
          </cell>
        </row>
        <row r="9580">
          <cell r="C9580" t="str">
            <v>Black-capped Social-weaver</v>
          </cell>
          <cell r="D9580" t="str">
            <v>Pseudonigrita cabanisi</v>
          </cell>
          <cell r="E9580" t="str">
            <v>(Fischer &amp; Reichenow, 1884)</v>
          </cell>
          <cell r="F9580" t="str">
            <v>R</v>
          </cell>
          <cell r="G9580" t="str">
            <v>LC</v>
          </cell>
          <cell r="N9580" t="str">
            <v>Y</v>
          </cell>
          <cell r="Q9580" t="str">
            <v>Y</v>
          </cell>
          <cell r="W9580" t="str">
            <v>Black-capped Social Weaver (7); Black-capped Social Weaver (15)</v>
          </cell>
        </row>
        <row r="9581">
          <cell r="C9581" t="str">
            <v>Sociable Weaver</v>
          </cell>
          <cell r="D9581" t="str">
            <v>Philetairus socius</v>
          </cell>
          <cell r="E9581" t="str">
            <v>(Latham, 1790)</v>
          </cell>
          <cell r="F9581" t="str">
            <v>R</v>
          </cell>
          <cell r="G9581" t="str">
            <v>LC</v>
          </cell>
          <cell r="N9581" t="str">
            <v>Y</v>
          </cell>
          <cell r="Q9581" t="str">
            <v>Y</v>
          </cell>
        </row>
        <row r="9582">
          <cell r="C9582" t="str">
            <v>Saxaul Sparrow</v>
          </cell>
          <cell r="D9582" t="str">
            <v>Passer ammodendri</v>
          </cell>
          <cell r="E9582" t="str">
            <v>Gould, 1872</v>
          </cell>
          <cell r="F9582" t="str">
            <v>R</v>
          </cell>
          <cell r="G9582" t="str">
            <v>LC</v>
          </cell>
          <cell r="Q9582" t="str">
            <v>Y</v>
          </cell>
        </row>
        <row r="9583">
          <cell r="C9583" t="str">
            <v>House Sparrow</v>
          </cell>
          <cell r="D9583" t="str">
            <v>Passer domesticus</v>
          </cell>
          <cell r="E9583" t="str">
            <v>(Linnaeus, 1758)</v>
          </cell>
          <cell r="F9583" t="str">
            <v>R</v>
          </cell>
          <cell r="G9583" t="str">
            <v>LC</v>
          </cell>
          <cell r="H9583" t="str">
            <v>Y</v>
          </cell>
          <cell r="I9583" t="str">
            <v>Y</v>
          </cell>
          <cell r="L9583" t="str">
            <v>Y</v>
          </cell>
          <cell r="M9583" t="str">
            <v>Y</v>
          </cell>
          <cell r="N9583" t="str">
            <v>Y</v>
          </cell>
          <cell r="P9583" t="str">
            <v>Y</v>
          </cell>
          <cell r="Q9583" t="str">
            <v>Y</v>
          </cell>
          <cell r="R9583" t="str">
            <v>Y</v>
          </cell>
          <cell r="S9583" t="str">
            <v>Y</v>
          </cell>
        </row>
        <row r="9584">
          <cell r="C9584" t="str">
            <v>Spanish Sparrow</v>
          </cell>
          <cell r="D9584" t="str">
            <v>Passer hispaniolensis</v>
          </cell>
          <cell r="E9584" t="str">
            <v>(Temminck, 1820)</v>
          </cell>
          <cell r="F9584" t="str">
            <v>R</v>
          </cell>
          <cell r="G9584" t="str">
            <v>LC</v>
          </cell>
          <cell r="H9584" t="str">
            <v>Y</v>
          </cell>
          <cell r="M9584" t="str">
            <v>Y</v>
          </cell>
          <cell r="N9584" t="str">
            <v>Y</v>
          </cell>
          <cell r="Q9584" t="str">
            <v>Y</v>
          </cell>
        </row>
        <row r="9585">
          <cell r="C9585" t="str">
            <v>Sind Sparrow</v>
          </cell>
          <cell r="D9585" t="str">
            <v>Passer pyrrhonotus</v>
          </cell>
          <cell r="E9585" t="str">
            <v>Blyth, 1844</v>
          </cell>
          <cell r="F9585" t="str">
            <v>R</v>
          </cell>
          <cell r="G9585" t="str">
            <v>LC</v>
          </cell>
          <cell r="Q9585" t="str">
            <v>Y</v>
          </cell>
          <cell r="W9585" t="str">
            <v>Jungle Sparrow (15)</v>
          </cell>
        </row>
        <row r="9586">
          <cell r="C9586" t="str">
            <v>Somali Sparrow</v>
          </cell>
          <cell r="D9586" t="str">
            <v>Passer castanopterus</v>
          </cell>
          <cell r="E9586" t="str">
            <v>Blyth, 1855</v>
          </cell>
          <cell r="F9586" t="str">
            <v>R</v>
          </cell>
          <cell r="G9586" t="str">
            <v>LC</v>
          </cell>
          <cell r="N9586" t="str">
            <v>Y</v>
          </cell>
          <cell r="Q9586" t="str">
            <v>Y</v>
          </cell>
        </row>
        <row r="9587">
          <cell r="C9587" t="str">
            <v>Russet Sparrow</v>
          </cell>
          <cell r="D9587" t="str">
            <v>Passer rutilans</v>
          </cell>
          <cell r="E9587" t="str">
            <v>(Temminck, 1835)</v>
          </cell>
          <cell r="F9587" t="str">
            <v>R</v>
          </cell>
          <cell r="G9587" t="str">
            <v>LC</v>
          </cell>
          <cell r="Q9587" t="str">
            <v>Y</v>
          </cell>
        </row>
        <row r="9588">
          <cell r="C9588" t="str">
            <v>Plain-backed Sparrow</v>
          </cell>
          <cell r="D9588" t="str">
            <v>Passer flaveolus</v>
          </cell>
          <cell r="E9588" t="str">
            <v>Blyth, 1844</v>
          </cell>
          <cell r="F9588" t="str">
            <v>R</v>
          </cell>
          <cell r="G9588" t="str">
            <v>LC</v>
          </cell>
          <cell r="Q9588" t="str">
            <v>Y</v>
          </cell>
        </row>
        <row r="9589">
          <cell r="C9589" t="str">
            <v>Dead Sea Sparrow</v>
          </cell>
          <cell r="D9589" t="str">
            <v>Passer moabiticus</v>
          </cell>
          <cell r="E9589" t="str">
            <v>Tristram, 1864</v>
          </cell>
          <cell r="F9589" t="str">
            <v>R</v>
          </cell>
          <cell r="G9589" t="str">
            <v>LC</v>
          </cell>
          <cell r="H9589" t="str">
            <v>Y</v>
          </cell>
          <cell r="M9589" t="str">
            <v>Y</v>
          </cell>
          <cell r="Q9589" t="str">
            <v>Y</v>
          </cell>
          <cell r="X9589" t="str">
            <v>Passer moabiticus (Sibley and Monroe 1990, 1993) was split into P. moabiticus and P. yatii by Kirwan (2004) but this treatment has not been adopted by the BirdLife Taxonomic Working Group because its assessment of the character differences led it to conclude that yatii is best regarded as a well-marked subspecies.</v>
          </cell>
        </row>
        <row r="9590">
          <cell r="C9590" t="str">
            <v>Iago Sparrow</v>
          </cell>
          <cell r="D9590" t="str">
            <v>Passer iagoensis</v>
          </cell>
          <cell r="E9590" t="str">
            <v>(Gould, 1838)</v>
          </cell>
          <cell r="F9590" t="str">
            <v>R</v>
          </cell>
          <cell r="G9590" t="str">
            <v>LC</v>
          </cell>
          <cell r="H9590" t="str">
            <v>Y</v>
          </cell>
          <cell r="M9590" t="str">
            <v>Y</v>
          </cell>
          <cell r="N9590" t="str">
            <v>Y</v>
          </cell>
          <cell r="Q9590" t="str">
            <v>Y</v>
          </cell>
        </row>
        <row r="9591">
          <cell r="C9591" t="str">
            <v>Kenya Rufous-sparrow</v>
          </cell>
          <cell r="D9591" t="str">
            <v>Passer rufocinctus</v>
          </cell>
          <cell r="E9591" t="str">
            <v>Finsch &amp; Reichenow, 1884</v>
          </cell>
          <cell r="F9591" t="str">
            <v>R</v>
          </cell>
          <cell r="G9591" t="str">
            <v>LC</v>
          </cell>
          <cell r="Q9591" t="str">
            <v>Y</v>
          </cell>
          <cell r="T9591" t="str">
            <v>Y</v>
          </cell>
          <cell r="U9591" t="str">
            <v>Urban (2004)</v>
          </cell>
          <cell r="X9591" t="str">
            <v>Passer motitensis (Dowsett and Forbes-Watson 1993) has been split into six species: P. motitensis, P. rufocinctus, and P. insularis following Sibley &amp; Monroe (1990, 1993), Urban (2004) and Kirwan (2008), and P. shelleyi, P. cordofanicus and P. hemileucus following Urban (2004) and Kirwan (2008). Examination of the species complex by the BirdLife Taxonomic Working Group noted appreciable morphological differences between these taxa.</v>
          </cell>
        </row>
        <row r="9592">
          <cell r="D9592" t="str">
            <v>Passer insularis</v>
          </cell>
          <cell r="E9592" t="str">
            <v>Sclater &amp; Hartlaub, 1881</v>
          </cell>
          <cell r="F9592" t="str">
            <v>NR</v>
          </cell>
          <cell r="G9592" t="str">
            <v>NR</v>
          </cell>
          <cell r="Q9592" t="str">
            <v>Y</v>
          </cell>
          <cell r="X9592" t="str">
            <v>Passer motitensis (Dowsett and Forbes-Watson 1993) has been split into six species: P. motitensis, P. rufocinctus, and P. insularis following Sibley &amp; Monroe (1990, 1993), Urban (2004) and Kirwan (2008), and P. shelleyi, P. cordofanicus and P. hemileucus following Urban (2004) and Kirwan (2008). Examination of the species complex by the BirdLife Taxonomic Working Group noted appreciable morphological differences between these taxa.</v>
          </cell>
        </row>
        <row r="9593">
          <cell r="C9593" t="str">
            <v>Socotra Sparrow</v>
          </cell>
          <cell r="D9593" t="str">
            <v>Passer insularis</v>
          </cell>
          <cell r="E9593" t="str">
            <v>Sclater &amp; Hartlaub, 1881</v>
          </cell>
          <cell r="F9593" t="str">
            <v>R</v>
          </cell>
          <cell r="G9593" t="str">
            <v>LC</v>
          </cell>
          <cell r="T9593" t="str">
            <v>Y</v>
          </cell>
          <cell r="U9593" t="str">
            <v>Kirwan (2008)</v>
          </cell>
          <cell r="X9593" t="str">
            <v>Passer motitensis (Dowsett and Forbes-Watson 1993) has been split into six species: P. motitensis, P. rufocinctus, and P. insularis following Sibley &amp; Monroe (1990, 1993), Urban (2004) and Kirwan (2008), and P. shelleyi, P. cordofanicus and P. hemileucus following Urban (2004) and Kirwan (2008). Examination of the species complex by the BirdLife Taxonomic Working Group noted appreciable morphological differences between these taxa.</v>
          </cell>
        </row>
        <row r="9594">
          <cell r="C9594" t="str">
            <v>Abd 'Al Kuri Sparrow</v>
          </cell>
          <cell r="D9594" t="str">
            <v>Passer hemileucus</v>
          </cell>
          <cell r="E9594" t="str">
            <v>Ogilvie-Grant &amp; Forbes, 1900</v>
          </cell>
          <cell r="F9594" t="str">
            <v>R</v>
          </cell>
          <cell r="G9594" t="str">
            <v>VU</v>
          </cell>
          <cell r="T9594" t="str">
            <v>Y</v>
          </cell>
          <cell r="U9594" t="str">
            <v>Kirwan (2008)</v>
          </cell>
          <cell r="X9594" t="str">
            <v>Passer motitensis (Dowsett and Forbes-Watson 1993) has been split into six species: P. motitensis, P. rufocinctus, and P. insularis following Sibley &amp; Monroe (1990, 1993), Urban (2004) and Kirwan (2008), and P. shelleyi, P. cordofanicus and P. hemileucus following Urban (2004) and Kirwan (2008). Examination of the species complex by the BirdLife Taxonomic Working Group noted appreciable morphological differences between these taxa.</v>
          </cell>
        </row>
        <row r="9595">
          <cell r="D9595" t="str">
            <v>Passer motitensis</v>
          </cell>
          <cell r="E9595" t="str">
            <v>Smith, 1836</v>
          </cell>
          <cell r="F9595" t="str">
            <v>NR</v>
          </cell>
          <cell r="G9595" t="str">
            <v>NR</v>
          </cell>
          <cell r="Q9595" t="str">
            <v>Y</v>
          </cell>
          <cell r="X9595" t="str">
            <v>Passer motitensis, P. rufocinctus and P. insularis (Sibley and Monroe 1990, 1993) have been lumped into P. motitensis following Dowsett and Forbes-Watson (1993).</v>
          </cell>
        </row>
        <row r="9596">
          <cell r="D9596" t="str">
            <v>Passer motitensis</v>
          </cell>
          <cell r="E9596" t="str">
            <v>Smith, 1836</v>
          </cell>
          <cell r="F9596" t="str">
            <v>NR</v>
          </cell>
          <cell r="G9596" t="str">
            <v>NR</v>
          </cell>
          <cell r="N9596" t="str">
            <v>Y</v>
          </cell>
          <cell r="X9596" t="str">
            <v>Passer motitensis, P. rufocinctus and P. insularis (Sibley and Monroe 1990, 1993) have been lumped into P. motitensis following Dowsett and Forbes-Watson (1993).</v>
          </cell>
        </row>
        <row r="9597">
          <cell r="C9597" t="str">
            <v>Southern Rufous-sparrow</v>
          </cell>
          <cell r="D9597" t="str">
            <v>Passer motitensis</v>
          </cell>
          <cell r="E9597" t="str">
            <v>Smith, 1836</v>
          </cell>
          <cell r="F9597" t="str">
            <v>R</v>
          </cell>
          <cell r="G9597" t="str">
            <v>LC</v>
          </cell>
          <cell r="T9597" t="str">
            <v>Y</v>
          </cell>
          <cell r="U9597" t="str">
            <v>Urban (2004)</v>
          </cell>
          <cell r="X9597" t="str">
            <v>Passer motitensis (Dowsett and Forbes-Watson 1993) has been split into six species: P. motitensis, P. rufocinctus, and P. insularis following Sibley &amp; Monroe (1990, 1993), Urban (2004) and Kirwan (2008), and P. shelleyi, P. cordofanicus and P. hemileucus following Urban (2004) and Kirwan (2008). Examination of the species complex by the BirdLife Taxonomic Working Group noted appreciable morphological differences between these taxa.</v>
          </cell>
        </row>
        <row r="9598">
          <cell r="C9598" t="str">
            <v>Shelley's Rufous-sparrow</v>
          </cell>
          <cell r="D9598" t="str">
            <v>Passer shelleyi</v>
          </cell>
          <cell r="E9598" t="str">
            <v>Sharpe, 1891</v>
          </cell>
          <cell r="F9598" t="str">
            <v>R</v>
          </cell>
          <cell r="G9598" t="str">
            <v>LC</v>
          </cell>
          <cell r="T9598" t="str">
            <v>Y</v>
          </cell>
          <cell r="U9598" t="str">
            <v>Urban (2004)</v>
          </cell>
          <cell r="X9598" t="str">
            <v>Passer motitensis (Dowsett and Forbes-Watson 1993) has been split into six species: P. motitensis, P. rufocinctus, and P. insularis following Sibley &amp; Monroe (1990, 1993), Urban (2004) and Kirwan (2008), and P. shelleyi, P. cordofanicus and P. hemileucus following Urban (2004) and Kirwan (2008). Examination of the species complex by the BirdLife Taxonomic Working Group noted appreciable morphological differences between these taxa.</v>
          </cell>
        </row>
        <row r="9599">
          <cell r="C9599" t="str">
            <v>Kordofan Rufous-sparrow</v>
          </cell>
          <cell r="D9599" t="str">
            <v>Passer cordofanicus</v>
          </cell>
          <cell r="E9599" t="str">
            <v>Heuglin, 1871</v>
          </cell>
          <cell r="F9599" t="str">
            <v>R</v>
          </cell>
          <cell r="G9599" t="str">
            <v>LC</v>
          </cell>
          <cell r="T9599" t="str">
            <v>Y</v>
          </cell>
          <cell r="U9599" t="str">
            <v>Urban (2004)</v>
          </cell>
          <cell r="X9599" t="str">
            <v>Passer motitensis (Dowsett and Forbes-Watson 1993) has been split into six species: P. motitensis, P. rufocinctus, and P. insularis following Sibley &amp; Monroe (1990, 1993), Urban (2004) and Kirwan (2008), and P. shelleyi, P. cordofanicus and P. hemileucus following Urban (2004) and Kirwan (2008). Examination of the species complex by the BirdLife Taxonomic Working Group noted appreciable morphological differences between these taxa.</v>
          </cell>
        </row>
        <row r="9600">
          <cell r="C9600" t="str">
            <v>Cape Sparrow</v>
          </cell>
          <cell r="D9600" t="str">
            <v>Passer melanurus</v>
          </cell>
          <cell r="E9600" t="str">
            <v>(Müller, 1776)</v>
          </cell>
          <cell r="F9600" t="str">
            <v>R</v>
          </cell>
          <cell r="G9600" t="str">
            <v>LC</v>
          </cell>
          <cell r="N9600" t="str">
            <v>Y</v>
          </cell>
          <cell r="Q9600" t="str">
            <v>Y</v>
          </cell>
          <cell r="W9600" t="str">
            <v>Mossie (10)</v>
          </cell>
        </row>
        <row r="9601">
          <cell r="C9601" t="str">
            <v>Northern Grey-headed Sparrow</v>
          </cell>
          <cell r="D9601" t="str">
            <v>Passer griseus</v>
          </cell>
          <cell r="E9601" t="str">
            <v>(Vieillot, 1817)</v>
          </cell>
          <cell r="F9601" t="str">
            <v>R</v>
          </cell>
          <cell r="G9601" t="str">
            <v>LC</v>
          </cell>
          <cell r="Q9601" t="str">
            <v>Y</v>
          </cell>
          <cell r="W9601" t="str">
            <v>Grey-headed Sparrow (10)</v>
          </cell>
          <cell r="X9601" t="str">
            <v>Passer griseus, P. swainsonii, P. gongonensis and P. suahelicus (Sibley and Monroe 1990, 1993) are retained as separate species contra Dowsett and Forbes-Watson (1993) who include swainsonii, gongonensis and suahelicus as subspecies of P. griseus.</v>
          </cell>
        </row>
        <row r="9602">
          <cell r="D9602" t="str">
            <v>Passer griseus</v>
          </cell>
          <cell r="E9602" t="str">
            <v>(Vieillot, 1817)</v>
          </cell>
          <cell r="F9602" t="str">
            <v>NR</v>
          </cell>
          <cell r="G9602" t="str">
            <v>NR</v>
          </cell>
          <cell r="N9602" t="str">
            <v>Y</v>
          </cell>
          <cell r="X9602" t="str">
            <v>Passer griseus, P. swainsonii, P. gongonensis and P. suahelicus (Sibley and Monroe 1990, 1993) are retained as separate species contra Dowsett and Forbes-Watson (1993) who include swainsonii, gongonensis and suahelicus as subspecies of P. griseus.</v>
          </cell>
        </row>
        <row r="9603">
          <cell r="C9603" t="str">
            <v>Swainson's Sparrow</v>
          </cell>
          <cell r="D9603" t="str">
            <v>Passer swainsonii</v>
          </cell>
          <cell r="E9603" t="str">
            <v>(Rüppell, 1840)</v>
          </cell>
          <cell r="F9603" t="str">
            <v>R</v>
          </cell>
          <cell r="G9603" t="str">
            <v>LC</v>
          </cell>
          <cell r="Q9603" t="str">
            <v>Y</v>
          </cell>
          <cell r="X9603" t="str">
            <v>Passer griseus, P. swainsonii, P. gongonensis and P. suahelicus (Sibley and Monroe 1990, 1993) are retained as separate species contra Dowsett and Forbes-Watson (1993) who include swainsonii, gongonensis and suahelicus as subspecies of P. griseus.</v>
          </cell>
        </row>
        <row r="9604">
          <cell r="C9604" t="str">
            <v>Parrot-billed Sparrow</v>
          </cell>
          <cell r="D9604" t="str">
            <v>Passer gongonensis</v>
          </cell>
          <cell r="E9604" t="str">
            <v>(Oustalet, 1890)</v>
          </cell>
          <cell r="F9604" t="str">
            <v>R</v>
          </cell>
          <cell r="G9604" t="str">
            <v>LC</v>
          </cell>
          <cell r="Q9604" t="str">
            <v>Y</v>
          </cell>
          <cell r="X9604" t="str">
            <v>Passer griseus, P. swainsonii, P. gongonensis and P. suahelicus (Sibley and Monroe 1990, 1993) are retained as separate species contra Dowsett and Forbes-Watson (1993) who include swainsonii, gongonensis and suahelicus as subspecies of P. griseus.</v>
          </cell>
        </row>
        <row r="9605">
          <cell r="C9605" t="str">
            <v>Swahili Sparrow</v>
          </cell>
          <cell r="D9605" t="str">
            <v>Passer suahelicus</v>
          </cell>
          <cell r="E9605" t="str">
            <v>Reichenow, 1904</v>
          </cell>
          <cell r="F9605" t="str">
            <v>R</v>
          </cell>
          <cell r="G9605" t="str">
            <v>LC</v>
          </cell>
          <cell r="Q9605" t="str">
            <v>Y</v>
          </cell>
          <cell r="X9605" t="str">
            <v>Passer griseus, P. swainsonii, P. gongonensis and P. suahelicus (Sibley and Monroe 1990, 1993) are retained as separate species contra Dowsett and Forbes-Watson (1993) who include swainsonii, gongonensis and suahelicus as subspecies of P. griseus.</v>
          </cell>
        </row>
        <row r="9606">
          <cell r="C9606" t="str">
            <v>Southern Grey-headed Sparrow</v>
          </cell>
          <cell r="D9606" t="str">
            <v>Passer diffusus</v>
          </cell>
          <cell r="E9606" t="str">
            <v>(Smith, 1836)</v>
          </cell>
          <cell r="F9606" t="str">
            <v>R</v>
          </cell>
          <cell r="G9606" t="str">
            <v>LC</v>
          </cell>
          <cell r="N9606" t="str">
            <v>Y</v>
          </cell>
          <cell r="Q9606" t="str">
            <v>Y</v>
          </cell>
          <cell r="W9606" t="str">
            <v>Cape Sparrow (10)</v>
          </cell>
        </row>
        <row r="9607">
          <cell r="C9607" t="str">
            <v>Desert Sparrow</v>
          </cell>
          <cell r="D9607" t="str">
            <v>Passer simplex</v>
          </cell>
          <cell r="E9607" t="str">
            <v>(Lichtenstein, 1823)</v>
          </cell>
          <cell r="F9607" t="str">
            <v>R</v>
          </cell>
          <cell r="G9607" t="str">
            <v>LC</v>
          </cell>
          <cell r="H9607" t="str">
            <v>Y</v>
          </cell>
          <cell r="M9607" t="str">
            <v>Y</v>
          </cell>
          <cell r="N9607" t="str">
            <v>Y</v>
          </cell>
          <cell r="Q9607" t="str">
            <v>Y</v>
          </cell>
          <cell r="X9607" t="str">
            <v>Passer simplex (Sibley and Monroe 1990, 1993) has been split into P. simplex and P. zarudnyi following Kirwan et al. (2009): this treatment is under review by the BirdLife Taxonomic Working Group.</v>
          </cell>
        </row>
        <row r="9608">
          <cell r="C9608" t="str">
            <v>African Desert Sparrow</v>
          </cell>
          <cell r="D9608" t="str">
            <v>Passer simplex</v>
          </cell>
          <cell r="E9608" t="str">
            <v>(Lichenstein, 1823)</v>
          </cell>
          <cell r="F9608" t="str">
            <v>UR</v>
          </cell>
          <cell r="G9608" t="str">
            <v>UR</v>
          </cell>
          <cell r="T9608" t="str">
            <v>Y</v>
          </cell>
          <cell r="X9608" t="str">
            <v>Passer simplex (Sibley and Monroe 1990, 1993) has been split into P. simplex and P. zarudnyi following Kirwan et al. (2009): this treatment is under review by the BirdLife Taxonomic Working Group.</v>
          </cell>
        </row>
        <row r="9609">
          <cell r="C9609" t="str">
            <v>Asian Desert Sparrow</v>
          </cell>
          <cell r="D9609" t="str">
            <v>Passer zarudnyi</v>
          </cell>
          <cell r="E9609" t="str">
            <v>Pleske, 1896</v>
          </cell>
          <cell r="F9609" t="str">
            <v>UR</v>
          </cell>
          <cell r="G9609" t="str">
            <v>UR</v>
          </cell>
          <cell r="T9609" t="str">
            <v>Y</v>
          </cell>
          <cell r="X9609" t="str">
            <v>Passer simplex (Sibley and Monroe 1990, 1993) has been split into P. simplex and P. zarudnyi following Kirwan et al. (2009): this treatment is under review by the BirdLife Taxonomic Working Group.</v>
          </cell>
        </row>
        <row r="9610">
          <cell r="C9610" t="str">
            <v>Eurasian Tree Sparrow</v>
          </cell>
          <cell r="D9610" t="str">
            <v>Passer montanus</v>
          </cell>
          <cell r="E9610" t="str">
            <v>(Linnaeus, 1758)</v>
          </cell>
          <cell r="F9610" t="str">
            <v>R</v>
          </cell>
          <cell r="G9610" t="str">
            <v>LC</v>
          </cell>
          <cell r="H9610" t="str">
            <v>Y</v>
          </cell>
          <cell r="I9610" t="str">
            <v>Y</v>
          </cell>
          <cell r="L9610" t="str">
            <v>Y</v>
          </cell>
          <cell r="M9610" t="str">
            <v>Y</v>
          </cell>
          <cell r="N9610" t="str">
            <v>Y</v>
          </cell>
          <cell r="Q9610" t="str">
            <v>Y</v>
          </cell>
          <cell r="W9610" t="str">
            <v>EurasianTree Sparrow (5); Tree Sparrow (6); Tree Sparrow (7)</v>
          </cell>
        </row>
        <row r="9611">
          <cell r="C9611" t="str">
            <v>Sudan Golden Sparrow</v>
          </cell>
          <cell r="D9611" t="str">
            <v>Passer luteus</v>
          </cell>
          <cell r="E9611" t="str">
            <v>(Lichtenstein, 1823)</v>
          </cell>
          <cell r="F9611" t="str">
            <v>R</v>
          </cell>
          <cell r="G9611" t="str">
            <v>LC</v>
          </cell>
          <cell r="H9611" t="str">
            <v>Y</v>
          </cell>
          <cell r="M9611" t="str">
            <v>Y</v>
          </cell>
          <cell r="N9611" t="str">
            <v>Y</v>
          </cell>
          <cell r="Q9611" t="str">
            <v>Y</v>
          </cell>
          <cell r="W9611" t="str">
            <v>Sudan Golden-Sparrow (10)</v>
          </cell>
        </row>
        <row r="9612">
          <cell r="C9612" t="str">
            <v>Arabian Golden Sparrow</v>
          </cell>
          <cell r="D9612" t="str">
            <v>Passer euchlorus</v>
          </cell>
          <cell r="E9612" t="str">
            <v>(Bonaparte, 1851)</v>
          </cell>
          <cell r="F9612" t="str">
            <v>R</v>
          </cell>
          <cell r="G9612" t="str">
            <v>LC</v>
          </cell>
          <cell r="N9612" t="str">
            <v>Y</v>
          </cell>
          <cell r="Q9612" t="str">
            <v>Y</v>
          </cell>
          <cell r="W9612" t="str">
            <v>Arabian Golden-Sparrow (10)</v>
          </cell>
        </row>
        <row r="9613">
          <cell r="C9613" t="str">
            <v>Chestnut Sparrow</v>
          </cell>
          <cell r="D9613" t="str">
            <v>Passer eminibey</v>
          </cell>
          <cell r="E9613" t="str">
            <v>(Hartlaub, 1880)</v>
          </cell>
          <cell r="F9613" t="str">
            <v>R</v>
          </cell>
          <cell r="G9613" t="str">
            <v>LC</v>
          </cell>
          <cell r="N9613" t="str">
            <v>Y</v>
          </cell>
          <cell r="Q9613" t="str">
            <v>Y</v>
          </cell>
        </row>
        <row r="9614">
          <cell r="D9614" t="str">
            <v>Passer yatii</v>
          </cell>
          <cell r="E9614" t="str">
            <v>Sharpe (1888)</v>
          </cell>
          <cell r="F9614" t="str">
            <v>NR</v>
          </cell>
          <cell r="G9614" t="str">
            <v>NR</v>
          </cell>
          <cell r="T9614" t="str">
            <v>Y</v>
          </cell>
          <cell r="U9614" t="str">
            <v>Kirwan (2004)</v>
          </cell>
          <cell r="X9614" t="str">
            <v>Passer moabiticus (Sibley and Monroe 1990, 1993) was split into P. moabiticus and P. yatii by Kirwan (2004) but this treatment has not been adopted by the BirdLife Taxonomic Working Group because its assessment of the character differences led it to conclude that yatii is best regarded as a well-marked subspecies.</v>
          </cell>
        </row>
        <row r="9615">
          <cell r="C9615" t="str">
            <v>Yellow-spotted Petronia</v>
          </cell>
          <cell r="D9615" t="str">
            <v>Petronia pyrgita</v>
          </cell>
          <cell r="E9615" t="str">
            <v>(Heuglin, 1862)</v>
          </cell>
          <cell r="F9615" t="str">
            <v>R</v>
          </cell>
          <cell r="G9615" t="str">
            <v>LC</v>
          </cell>
          <cell r="N9615" t="str">
            <v>Y</v>
          </cell>
          <cell r="Q9615" t="str">
            <v>Y</v>
          </cell>
        </row>
        <row r="9616">
          <cell r="C9616" t="str">
            <v>Chestnut-shouldered Petronia</v>
          </cell>
          <cell r="D9616" t="str">
            <v>Petronia xanthocollis</v>
          </cell>
          <cell r="E9616" t="str">
            <v>(Burton, 1838)</v>
          </cell>
          <cell r="F9616" t="str">
            <v>R</v>
          </cell>
          <cell r="G9616" t="str">
            <v>LC</v>
          </cell>
          <cell r="H9616" t="str">
            <v>Y</v>
          </cell>
          <cell r="M9616" t="str">
            <v>Y</v>
          </cell>
          <cell r="Q9616" t="str">
            <v>Y</v>
          </cell>
          <cell r="W9616" t="str">
            <v>Chestnut-shouldered Sparrow (1); Yellow-throated Sparrow (6)</v>
          </cell>
        </row>
        <row r="9617">
          <cell r="C9617" t="str">
            <v>Yellow-throated Petronia</v>
          </cell>
          <cell r="D9617" t="str">
            <v>Petronia superciliaris</v>
          </cell>
          <cell r="E9617" t="str">
            <v>(Blyth, 1845)</v>
          </cell>
          <cell r="F9617" t="str">
            <v>R</v>
          </cell>
          <cell r="G9617" t="str">
            <v>LC</v>
          </cell>
          <cell r="N9617" t="str">
            <v>Y</v>
          </cell>
          <cell r="Q9617" t="str">
            <v>Y</v>
          </cell>
        </row>
        <row r="9618">
          <cell r="C9618" t="str">
            <v>Bush Petronia</v>
          </cell>
          <cell r="D9618" t="str">
            <v>Petronia dentata</v>
          </cell>
          <cell r="E9618" t="str">
            <v>(Sundevall, 1850)</v>
          </cell>
          <cell r="F9618" t="str">
            <v>R</v>
          </cell>
          <cell r="G9618" t="str">
            <v>LC</v>
          </cell>
          <cell r="N9618" t="str">
            <v>Y</v>
          </cell>
          <cell r="Q9618" t="str">
            <v>Y</v>
          </cell>
        </row>
        <row r="9619">
          <cell r="C9619" t="str">
            <v>Rock Sparrow</v>
          </cell>
          <cell r="D9619" t="str">
            <v>Petronia petronia</v>
          </cell>
          <cell r="E9619" t="str">
            <v>(Linnaeus, 1766)</v>
          </cell>
          <cell r="F9619" t="str">
            <v>R</v>
          </cell>
          <cell r="G9619" t="str">
            <v>LC</v>
          </cell>
          <cell r="H9619" t="str">
            <v>Y</v>
          </cell>
          <cell r="M9619" t="str">
            <v>Y</v>
          </cell>
          <cell r="Q9619" t="str">
            <v>Y</v>
          </cell>
        </row>
        <row r="9620">
          <cell r="C9620" t="str">
            <v>Pale Rock Sparrow</v>
          </cell>
          <cell r="D9620" t="str">
            <v>Petronia brachydactyla</v>
          </cell>
          <cell r="E9620" t="str">
            <v>(Bonaparte, 1851)</v>
          </cell>
          <cell r="F9620" t="str">
            <v>R</v>
          </cell>
          <cell r="G9620" t="str">
            <v>LC</v>
          </cell>
          <cell r="H9620" t="str">
            <v>Y</v>
          </cell>
          <cell r="M9620" t="str">
            <v>Y</v>
          </cell>
          <cell r="N9620" t="str">
            <v>Y</v>
          </cell>
          <cell r="Q9620" t="str">
            <v>Y</v>
          </cell>
          <cell r="V9620" t="str">
            <v>Carpospiza brachydactyla (6); Carpospiza brachydactyla (10)</v>
          </cell>
          <cell r="W9620" t="str">
            <v>Pale Rockfinch (1); Pale Rock-Finch (10)</v>
          </cell>
        </row>
        <row r="9621">
          <cell r="C9621" t="str">
            <v>White-winged Snowfinch</v>
          </cell>
          <cell r="D9621" t="str">
            <v>Montifringilla nivalis</v>
          </cell>
          <cell r="E9621" t="str">
            <v>(Linnaeus, 1766)</v>
          </cell>
          <cell r="F9621" t="str">
            <v>R</v>
          </cell>
          <cell r="G9621" t="str">
            <v>LC</v>
          </cell>
          <cell r="H9621" t="str">
            <v>Y</v>
          </cell>
          <cell r="M9621" t="str">
            <v>Y</v>
          </cell>
          <cell r="Q9621" t="str">
            <v>Y</v>
          </cell>
          <cell r="W9621" t="str">
            <v>Snow Finch (6)</v>
          </cell>
        </row>
        <row r="9622">
          <cell r="C9622" t="str">
            <v>Tibetan Snowfinch</v>
          </cell>
          <cell r="D9622" t="str">
            <v>Montifringilla henrici</v>
          </cell>
          <cell r="F9622" t="str">
            <v>UR</v>
          </cell>
          <cell r="G9622" t="str">
            <v>UR</v>
          </cell>
          <cell r="T9622" t="str">
            <v>Y</v>
          </cell>
          <cell r="U9622" t="str">
            <v>Qu et al. (2006)</v>
          </cell>
        </row>
        <row r="9623">
          <cell r="C9623" t="str">
            <v>Black-winged Snowfinch</v>
          </cell>
          <cell r="D9623" t="str">
            <v>Montifringilla adamsi</v>
          </cell>
          <cell r="E9623" t="str">
            <v>Adams, 1858</v>
          </cell>
          <cell r="F9623" t="str">
            <v>R</v>
          </cell>
          <cell r="G9623" t="str">
            <v>LC</v>
          </cell>
          <cell r="Q9623" t="str">
            <v>Y</v>
          </cell>
          <cell r="W9623" t="str">
            <v>Tibetan Snowfinch (15)</v>
          </cell>
        </row>
        <row r="9624">
          <cell r="C9624" t="str">
            <v>White-rumped Snowfinch</v>
          </cell>
          <cell r="D9624" t="str">
            <v>Montifringilla taczanowskii</v>
          </cell>
          <cell r="E9624" t="str">
            <v>Przewalski, 1876</v>
          </cell>
          <cell r="F9624" t="str">
            <v>R</v>
          </cell>
          <cell r="G9624" t="str">
            <v>LC</v>
          </cell>
          <cell r="Q9624" t="str">
            <v>Y</v>
          </cell>
        </row>
        <row r="9625">
          <cell r="C9625" t="str">
            <v>Small Snowfinch</v>
          </cell>
          <cell r="D9625" t="str">
            <v>Montifringilla davidiana</v>
          </cell>
          <cell r="E9625" t="str">
            <v>(Verreaux, 1871)</v>
          </cell>
          <cell r="F9625" t="str">
            <v>R</v>
          </cell>
          <cell r="G9625" t="str">
            <v>LC</v>
          </cell>
          <cell r="Q9625" t="str">
            <v>Y</v>
          </cell>
        </row>
        <row r="9626">
          <cell r="C9626" t="str">
            <v>Rufous-necked Snowfinch</v>
          </cell>
          <cell r="D9626" t="str">
            <v>Montifringilla ruficollis</v>
          </cell>
          <cell r="E9626" t="str">
            <v>Blanford, 1871</v>
          </cell>
          <cell r="F9626" t="str">
            <v>R</v>
          </cell>
          <cell r="G9626" t="str">
            <v>LC</v>
          </cell>
          <cell r="Q9626" t="str">
            <v>Y</v>
          </cell>
        </row>
        <row r="9627">
          <cell r="C9627" t="str">
            <v>Plain-backed Snowfinch</v>
          </cell>
          <cell r="D9627" t="str">
            <v>Montifringilla blanfordi</v>
          </cell>
          <cell r="E9627" t="str">
            <v>Hume, 1876</v>
          </cell>
          <cell r="F9627" t="str">
            <v>R</v>
          </cell>
          <cell r="G9627" t="str">
            <v>LC</v>
          </cell>
          <cell r="Q9627" t="str">
            <v>Y</v>
          </cell>
        </row>
        <row r="9628">
          <cell r="C9628" t="str">
            <v>Afghan Snowfinch</v>
          </cell>
          <cell r="D9628" t="str">
            <v>Montifringilla theresae</v>
          </cell>
          <cell r="E9628" t="str">
            <v>Meinertzhagen, 1937</v>
          </cell>
          <cell r="F9628" t="str">
            <v>R</v>
          </cell>
          <cell r="G9628" t="str">
            <v>LC</v>
          </cell>
          <cell r="Q9628" t="str">
            <v>Y</v>
          </cell>
        </row>
        <row r="9629">
          <cell r="C9629" t="str">
            <v>Speckle-fronted Weaver</v>
          </cell>
          <cell r="D9629" t="str">
            <v>Sporopipes frontalis</v>
          </cell>
          <cell r="E9629" t="str">
            <v>(Daudin, 1802)</v>
          </cell>
          <cell r="F9629" t="str">
            <v>R</v>
          </cell>
          <cell r="G9629" t="str">
            <v>LC</v>
          </cell>
          <cell r="N9629" t="str">
            <v>Y</v>
          </cell>
          <cell r="Q9629" t="str">
            <v>Y</v>
          </cell>
        </row>
        <row r="9630">
          <cell r="C9630" t="str">
            <v>Scaly Weaver</v>
          </cell>
          <cell r="D9630" t="str">
            <v>Sporopipes squamifrons</v>
          </cell>
          <cell r="E9630" t="str">
            <v>(Smith, 1836)</v>
          </cell>
          <cell r="F9630" t="str">
            <v>R</v>
          </cell>
          <cell r="G9630" t="str">
            <v>LC</v>
          </cell>
          <cell r="N9630" t="str">
            <v>Y</v>
          </cell>
          <cell r="Q9630" t="str">
            <v>Y</v>
          </cell>
          <cell r="W9630" t="str">
            <v>Scaly-feathered Finch (7); Scaly-feathered Weaver (15)</v>
          </cell>
        </row>
        <row r="9631">
          <cell r="C9631" t="str">
            <v>White-billed Buffalo-weaver</v>
          </cell>
          <cell r="D9631" t="str">
            <v>Bubalornis albirostris</v>
          </cell>
          <cell r="E9631" t="str">
            <v>(Vieillot, 1817)</v>
          </cell>
          <cell r="F9631" t="str">
            <v>R</v>
          </cell>
          <cell r="G9631" t="str">
            <v>LC</v>
          </cell>
          <cell r="N9631" t="str">
            <v>Y</v>
          </cell>
          <cell r="Q9631" t="str">
            <v>Y</v>
          </cell>
          <cell r="W9631" t="str">
            <v>White-billed Buffalo Weaver (7); White-billed Buffalo Weaver (15)</v>
          </cell>
        </row>
        <row r="9632">
          <cell r="C9632" t="str">
            <v>Red-billed Buffalo-weaver</v>
          </cell>
          <cell r="D9632" t="str">
            <v>Bubalornis niger</v>
          </cell>
          <cell r="E9632" t="str">
            <v>Smith, 1936</v>
          </cell>
          <cell r="F9632" t="str">
            <v>R</v>
          </cell>
          <cell r="G9632" t="str">
            <v>LC</v>
          </cell>
          <cell r="N9632" t="str">
            <v>Y</v>
          </cell>
          <cell r="Q9632" t="str">
            <v>Y</v>
          </cell>
          <cell r="W9632" t="str">
            <v>Red-billed Buffalo Weaver (7); Red-billed Buffalo Weaver (15)</v>
          </cell>
        </row>
        <row r="9633">
          <cell r="C9633" t="str">
            <v>White-headed Buffalo-weaver</v>
          </cell>
          <cell r="D9633" t="str">
            <v>Dinemellia dinemelli</v>
          </cell>
          <cell r="E9633" t="str">
            <v>(Rüppell, 1845)</v>
          </cell>
          <cell r="F9633" t="str">
            <v>R</v>
          </cell>
          <cell r="G9633" t="str">
            <v>LC</v>
          </cell>
          <cell r="N9633" t="str">
            <v>Y</v>
          </cell>
          <cell r="Q9633" t="str">
            <v>Y</v>
          </cell>
          <cell r="W9633" t="str">
            <v>White-headed Buffalo Weaver (7); White-headed Buffalo Weaver (15)</v>
          </cell>
        </row>
        <row r="9634">
          <cell r="C9634" t="str">
            <v>Grosbeak Weaver</v>
          </cell>
          <cell r="D9634" t="str">
            <v>Amblyospiza albifrons</v>
          </cell>
          <cell r="E9634" t="str">
            <v>(Vigors, 1831)</v>
          </cell>
          <cell r="F9634" t="str">
            <v>R</v>
          </cell>
          <cell r="G9634" t="str">
            <v>LC</v>
          </cell>
          <cell r="N9634" t="str">
            <v>Y</v>
          </cell>
          <cell r="Q9634" t="str">
            <v>Y</v>
          </cell>
          <cell r="W9634" t="str">
            <v>Thick-billed Weaver (7); Thick-billed Weaver (15)</v>
          </cell>
        </row>
        <row r="9635">
          <cell r="C9635" t="str">
            <v>Bannerman's Weaver</v>
          </cell>
          <cell r="D9635" t="str">
            <v>Ploceus bannermani</v>
          </cell>
          <cell r="E9635" t="str">
            <v>Chapin, 1932</v>
          </cell>
          <cell r="F9635" t="str">
            <v>R</v>
          </cell>
          <cell r="G9635" t="str">
            <v>VU</v>
          </cell>
          <cell r="N9635" t="str">
            <v>Y</v>
          </cell>
          <cell r="Q9635" t="str">
            <v>Y</v>
          </cell>
        </row>
        <row r="9636">
          <cell r="C9636" t="str">
            <v>Bates's Weaver</v>
          </cell>
          <cell r="D9636" t="str">
            <v>Ploceus batesi</v>
          </cell>
          <cell r="E9636" t="str">
            <v>(Sharpe, 1908)</v>
          </cell>
          <cell r="F9636" t="str">
            <v>R</v>
          </cell>
          <cell r="G9636" t="str">
            <v>EN</v>
          </cell>
          <cell r="N9636" t="str">
            <v>Y</v>
          </cell>
          <cell r="Q9636" t="str">
            <v>Y</v>
          </cell>
        </row>
        <row r="9637">
          <cell r="C9637" t="str">
            <v>Black-chinned Weaver</v>
          </cell>
          <cell r="D9637" t="str">
            <v>Ploceus nigrimentus</v>
          </cell>
          <cell r="E9637" t="str">
            <v>Reichenow, 1904</v>
          </cell>
          <cell r="F9637" t="str">
            <v>R</v>
          </cell>
          <cell r="G9637" t="str">
            <v>LC</v>
          </cell>
          <cell r="N9637" t="str">
            <v>Y</v>
          </cell>
          <cell r="Q9637" t="str">
            <v>Y</v>
          </cell>
          <cell r="V9637" t="str">
            <v>Ploceus nigrimentum (7); Ploceus nigrimentum (10)</v>
          </cell>
          <cell r="X9637" t="str">
            <v>Gender agreement of species name follows David and Gosselin (2002a).</v>
          </cell>
        </row>
        <row r="9638">
          <cell r="C9638" t="str">
            <v>Baglafecht Weaver</v>
          </cell>
          <cell r="D9638" t="str">
            <v>Ploceus baglafecht</v>
          </cell>
          <cell r="E9638" t="str">
            <v>(Daudin, 1802)</v>
          </cell>
          <cell r="F9638" t="str">
            <v>R</v>
          </cell>
          <cell r="G9638" t="str">
            <v>LC</v>
          </cell>
          <cell r="N9638" t="str">
            <v>Y</v>
          </cell>
          <cell r="Q9638" t="str">
            <v>Y</v>
          </cell>
        </row>
        <row r="9639">
          <cell r="C9639" t="str">
            <v>Bertrand's Weaver</v>
          </cell>
          <cell r="D9639" t="str">
            <v>Ploceus bertrandi</v>
          </cell>
          <cell r="E9639" t="str">
            <v>(Shelley, 1893)</v>
          </cell>
          <cell r="F9639" t="str">
            <v>R</v>
          </cell>
          <cell r="G9639" t="str">
            <v>LC</v>
          </cell>
          <cell r="N9639" t="str">
            <v>Y</v>
          </cell>
          <cell r="Q9639" t="str">
            <v>Y</v>
          </cell>
          <cell r="W9639" t="str">
            <v>Bertram's Weaver (7); Bertram's Weaver (15)</v>
          </cell>
        </row>
        <row r="9640">
          <cell r="C9640" t="str">
            <v>Slender-billed Weaver</v>
          </cell>
          <cell r="D9640" t="str">
            <v>Ploceus pelzelni</v>
          </cell>
          <cell r="E9640" t="str">
            <v>(Hartlaub, 1887)</v>
          </cell>
          <cell r="F9640" t="str">
            <v>R</v>
          </cell>
          <cell r="G9640" t="str">
            <v>LC</v>
          </cell>
          <cell r="N9640" t="str">
            <v>Y</v>
          </cell>
          <cell r="Q9640" t="str">
            <v>Y</v>
          </cell>
        </row>
        <row r="9641">
          <cell r="C9641" t="str">
            <v>Loango Weaver</v>
          </cell>
          <cell r="D9641" t="str">
            <v>Ploceus subpersonatus</v>
          </cell>
          <cell r="E9641" t="str">
            <v>(Cabanis, 1876)</v>
          </cell>
          <cell r="F9641" t="str">
            <v>R</v>
          </cell>
          <cell r="G9641" t="str">
            <v>VU</v>
          </cell>
          <cell r="N9641" t="str">
            <v>Y</v>
          </cell>
          <cell r="Q9641" t="str">
            <v>Y</v>
          </cell>
          <cell r="W9641" t="str">
            <v>Loango Slender-billed Weaver (7)</v>
          </cell>
        </row>
        <row r="9642">
          <cell r="C9642" t="str">
            <v>Little Weaver</v>
          </cell>
          <cell r="D9642" t="str">
            <v>Ploceus luteolus</v>
          </cell>
          <cell r="E9642" t="str">
            <v>(Lichtenstein, 1823)</v>
          </cell>
          <cell r="F9642" t="str">
            <v>R</v>
          </cell>
          <cell r="G9642" t="str">
            <v>LC</v>
          </cell>
          <cell r="N9642" t="str">
            <v>Y</v>
          </cell>
          <cell r="Q9642" t="str">
            <v>Y</v>
          </cell>
        </row>
        <row r="9643">
          <cell r="C9643" t="str">
            <v>Lesser Masked Weaver</v>
          </cell>
          <cell r="D9643" t="str">
            <v>Ploceus intermedius</v>
          </cell>
          <cell r="E9643" t="str">
            <v>Rüppell, 1845</v>
          </cell>
          <cell r="F9643" t="str">
            <v>R</v>
          </cell>
          <cell r="G9643" t="str">
            <v>LC</v>
          </cell>
          <cell r="N9643" t="str">
            <v>Y</v>
          </cell>
          <cell r="Q9643" t="str">
            <v>Y</v>
          </cell>
        </row>
        <row r="9644">
          <cell r="C9644" t="str">
            <v>Spectacled Weaver</v>
          </cell>
          <cell r="D9644" t="str">
            <v>Ploceus ocularis</v>
          </cell>
          <cell r="E9644" t="str">
            <v>Smith, 1839</v>
          </cell>
          <cell r="F9644" t="str">
            <v>R</v>
          </cell>
          <cell r="G9644" t="str">
            <v>LC</v>
          </cell>
          <cell r="N9644" t="str">
            <v>Y</v>
          </cell>
          <cell r="Q9644" t="str">
            <v>Y</v>
          </cell>
        </row>
        <row r="9645">
          <cell r="C9645" t="str">
            <v>Black-necked Weaver</v>
          </cell>
          <cell r="D9645" t="str">
            <v>Ploceus nigricollis</v>
          </cell>
          <cell r="E9645" t="str">
            <v>(Vieillot, 1805)</v>
          </cell>
          <cell r="F9645" t="str">
            <v>R</v>
          </cell>
          <cell r="G9645" t="str">
            <v>LC</v>
          </cell>
          <cell r="N9645" t="str">
            <v>Y</v>
          </cell>
          <cell r="Q9645" t="str">
            <v>Y</v>
          </cell>
        </row>
        <row r="9646">
          <cell r="C9646" t="str">
            <v>Black-billed Weaver</v>
          </cell>
          <cell r="D9646" t="str">
            <v>Ploceus melanogaster</v>
          </cell>
          <cell r="E9646" t="str">
            <v>Shelley, 1887</v>
          </cell>
          <cell r="F9646" t="str">
            <v>R</v>
          </cell>
          <cell r="G9646" t="str">
            <v>LC</v>
          </cell>
          <cell r="N9646" t="str">
            <v>Y</v>
          </cell>
          <cell r="Q9646" t="str">
            <v>Y</v>
          </cell>
        </row>
        <row r="9647">
          <cell r="C9647" t="str">
            <v>Strange Weaver</v>
          </cell>
          <cell r="D9647" t="str">
            <v>Ploceus alienus</v>
          </cell>
          <cell r="E9647" t="str">
            <v>(Sharpe, 1902)</v>
          </cell>
          <cell r="F9647" t="str">
            <v>R</v>
          </cell>
          <cell r="G9647" t="str">
            <v>LC</v>
          </cell>
          <cell r="N9647" t="str">
            <v>Y</v>
          </cell>
          <cell r="Q9647" t="str">
            <v>Y</v>
          </cell>
        </row>
        <row r="9648">
          <cell r="C9648" t="str">
            <v>Bocage's Weaver</v>
          </cell>
          <cell r="D9648" t="str">
            <v>Ploceus temporalis</v>
          </cell>
          <cell r="E9648" t="str">
            <v>(Barboza du Bocage, 1880)</v>
          </cell>
          <cell r="F9648" t="str">
            <v>R</v>
          </cell>
          <cell r="G9648" t="str">
            <v>LC</v>
          </cell>
          <cell r="N9648" t="str">
            <v>Y</v>
          </cell>
          <cell r="Q9648" t="str">
            <v>Y</v>
          </cell>
        </row>
        <row r="9649">
          <cell r="C9649" t="str">
            <v>Cape Weaver</v>
          </cell>
          <cell r="D9649" t="str">
            <v>Ploceus capensis</v>
          </cell>
          <cell r="E9649" t="str">
            <v>(Linnaeus, 1766)</v>
          </cell>
          <cell r="F9649" t="str">
            <v>R</v>
          </cell>
          <cell r="G9649" t="str">
            <v>LC</v>
          </cell>
          <cell r="N9649" t="str">
            <v>Y</v>
          </cell>
          <cell r="Q9649" t="str">
            <v>Y</v>
          </cell>
        </row>
        <row r="9650">
          <cell r="C9650" t="str">
            <v>African Golden Weaver</v>
          </cell>
          <cell r="D9650" t="str">
            <v>Ploceus subaureus</v>
          </cell>
          <cell r="E9650" t="str">
            <v>Smith, 1839</v>
          </cell>
          <cell r="F9650" t="str">
            <v>R</v>
          </cell>
          <cell r="G9650" t="str">
            <v>LC</v>
          </cell>
          <cell r="N9650" t="str">
            <v>Y</v>
          </cell>
          <cell r="Q9650" t="str">
            <v>Y</v>
          </cell>
          <cell r="W9650" t="str">
            <v>Golden Weaver (7); African Golden-Weaver (10); Yellow Weaver (15)</v>
          </cell>
        </row>
        <row r="9651">
          <cell r="C9651" t="str">
            <v>Holub's Golden Weaver</v>
          </cell>
          <cell r="D9651" t="str">
            <v>Ploceus xanthops</v>
          </cell>
          <cell r="E9651" t="str">
            <v>(Hartlaub, 1862)</v>
          </cell>
          <cell r="F9651" t="str">
            <v>R</v>
          </cell>
          <cell r="G9651" t="str">
            <v>LC</v>
          </cell>
          <cell r="N9651" t="str">
            <v>Y</v>
          </cell>
          <cell r="Q9651" t="str">
            <v>Y</v>
          </cell>
          <cell r="W9651" t="str">
            <v>Large Golden Weaver (7); Holub's Golden-Weaver (10); African Golden Weaver (15)</v>
          </cell>
        </row>
        <row r="9652">
          <cell r="C9652" t="str">
            <v>Principe Golden Weaver</v>
          </cell>
          <cell r="D9652" t="str">
            <v>Ploceus princeps</v>
          </cell>
          <cell r="E9652" t="str">
            <v>(Bonaparte, 1851)</v>
          </cell>
          <cell r="F9652" t="str">
            <v>R</v>
          </cell>
          <cell r="G9652" t="str">
            <v>LC</v>
          </cell>
          <cell r="N9652" t="str">
            <v>Y</v>
          </cell>
          <cell r="Q9652" t="str">
            <v>Y</v>
          </cell>
          <cell r="W9652" t="str">
            <v>Príncipe Golden Weaver (7); Príncipe Golden-Weaver (10); Príncipe Golden Weaver (14); Principe Weaver (15)</v>
          </cell>
        </row>
        <row r="9653">
          <cell r="C9653" t="str">
            <v>Orange Weaver</v>
          </cell>
          <cell r="D9653" t="str">
            <v>Ploceus aurantius</v>
          </cell>
          <cell r="E9653" t="str">
            <v>(Vieillot, 1805)</v>
          </cell>
          <cell r="F9653" t="str">
            <v>R</v>
          </cell>
          <cell r="G9653" t="str">
            <v>LC</v>
          </cell>
          <cell r="N9653" t="str">
            <v>Y</v>
          </cell>
          <cell r="Q9653" t="str">
            <v>Y</v>
          </cell>
        </row>
        <row r="9654">
          <cell r="C9654" t="str">
            <v>Golden Palm Weaver</v>
          </cell>
          <cell r="D9654" t="str">
            <v>Ploceus bojeri</v>
          </cell>
          <cell r="E9654" t="str">
            <v>(Cabanis, 1869)</v>
          </cell>
          <cell r="F9654" t="str">
            <v>R</v>
          </cell>
          <cell r="G9654" t="str">
            <v>LC</v>
          </cell>
          <cell r="N9654" t="str">
            <v>Y</v>
          </cell>
          <cell r="Q9654" t="str">
            <v>Y</v>
          </cell>
        </row>
        <row r="9655">
          <cell r="C9655" t="str">
            <v>Taveta Golden Weaver</v>
          </cell>
          <cell r="D9655" t="str">
            <v>Ploceus castaneiceps</v>
          </cell>
          <cell r="E9655" t="str">
            <v>(Sharpe, 1890)</v>
          </cell>
          <cell r="F9655" t="str">
            <v>R</v>
          </cell>
          <cell r="G9655" t="str">
            <v>LC</v>
          </cell>
          <cell r="N9655" t="str">
            <v>Y</v>
          </cell>
          <cell r="Q9655" t="str">
            <v>Y</v>
          </cell>
          <cell r="W9655" t="str">
            <v>Taveta Weaver (15)</v>
          </cell>
        </row>
        <row r="9656">
          <cell r="C9656" t="str">
            <v>Southern Brown-throated Weaver</v>
          </cell>
          <cell r="D9656" t="str">
            <v>Ploceus xanthopterus</v>
          </cell>
          <cell r="E9656" t="str">
            <v>(Finsch &amp; Hartlaub, 1870)</v>
          </cell>
          <cell r="F9656" t="str">
            <v>R</v>
          </cell>
          <cell r="G9656" t="str">
            <v>LC</v>
          </cell>
          <cell r="N9656" t="str">
            <v>Y</v>
          </cell>
          <cell r="Q9656" t="str">
            <v>Y</v>
          </cell>
        </row>
        <row r="9657">
          <cell r="C9657" t="str">
            <v>Northern Brown-throated Weaver</v>
          </cell>
          <cell r="D9657" t="str">
            <v>Ploceus castanops</v>
          </cell>
          <cell r="E9657" t="str">
            <v>Shelley, 1888</v>
          </cell>
          <cell r="F9657" t="str">
            <v>R</v>
          </cell>
          <cell r="G9657" t="str">
            <v>LC</v>
          </cell>
          <cell r="N9657" t="str">
            <v>Y</v>
          </cell>
          <cell r="Q9657" t="str">
            <v>Y</v>
          </cell>
          <cell r="X9657" t="str">
            <v>Ploceus victoriae was described by Ash (1986) but now considered likely to be a hybrid between Ploceus castanops and P. melanocephalus (Louette 1987, Dowsett and Dowsett-Lemaire 1993, Craig 2004 and Carswell et al. 2005).</v>
          </cell>
        </row>
        <row r="9658">
          <cell r="C9658" t="str">
            <v>Kilombero Weaver</v>
          </cell>
          <cell r="D9658" t="str">
            <v>Ploceus burnieri</v>
          </cell>
          <cell r="E9658" t="str">
            <v>Baker &amp; Baker, 1990</v>
          </cell>
          <cell r="F9658" t="str">
            <v>R</v>
          </cell>
          <cell r="G9658" t="str">
            <v>VU</v>
          </cell>
          <cell r="N9658" t="str">
            <v>Y</v>
          </cell>
          <cell r="Q9658" t="str">
            <v>Y</v>
          </cell>
        </row>
        <row r="9659">
          <cell r="C9659" t="str">
            <v>Rueppell's Weaver</v>
          </cell>
          <cell r="D9659" t="str">
            <v>Ploceus galbula</v>
          </cell>
          <cell r="E9659" t="str">
            <v>Rüppell, 1840</v>
          </cell>
          <cell r="F9659" t="str">
            <v>R</v>
          </cell>
          <cell r="G9659" t="str">
            <v>LC</v>
          </cell>
          <cell r="N9659" t="str">
            <v>Y</v>
          </cell>
          <cell r="Q9659" t="str">
            <v>Y</v>
          </cell>
          <cell r="W9659" t="str">
            <v>Rüppell's Weaver (7); Rüppell's Weaver (14); Rüppell's Weaver (15)</v>
          </cell>
        </row>
        <row r="9660">
          <cell r="C9660" t="str">
            <v>Heuglin's Masked-weaver</v>
          </cell>
          <cell r="D9660" t="str">
            <v>Ploceus heuglini</v>
          </cell>
          <cell r="E9660" t="str">
            <v>Reichenow, 1886</v>
          </cell>
          <cell r="F9660" t="str">
            <v>R</v>
          </cell>
          <cell r="G9660" t="str">
            <v>LC</v>
          </cell>
          <cell r="N9660" t="str">
            <v>Y</v>
          </cell>
          <cell r="Q9660" t="str">
            <v>Y</v>
          </cell>
          <cell r="W9660" t="str">
            <v>Heuglin's Masked Weaver (7); Heuglin's Masked Weaver (15)</v>
          </cell>
        </row>
        <row r="9661">
          <cell r="C9661" t="str">
            <v>Northern Masked-weaver</v>
          </cell>
          <cell r="D9661" t="str">
            <v>Ploceus taeniopterus</v>
          </cell>
          <cell r="E9661" t="str">
            <v>Reichenbach, 1863</v>
          </cell>
          <cell r="F9661" t="str">
            <v>R</v>
          </cell>
          <cell r="G9661" t="str">
            <v>LC</v>
          </cell>
          <cell r="N9661" t="str">
            <v>Y</v>
          </cell>
          <cell r="Q9661" t="str">
            <v>Y</v>
          </cell>
          <cell r="W9661" t="str">
            <v>Northern Masked Weaver (7); Northern Masked Weaver (15)</v>
          </cell>
        </row>
        <row r="9662">
          <cell r="C9662" t="str">
            <v>Vitelline Masked-weaver</v>
          </cell>
          <cell r="D9662" t="str">
            <v>Ploceus vitellinus</v>
          </cell>
          <cell r="E9662" t="str">
            <v>(Lichtenstein, 1823)</v>
          </cell>
          <cell r="F9662" t="str">
            <v>R</v>
          </cell>
          <cell r="G9662" t="str">
            <v>LC</v>
          </cell>
          <cell r="Q9662" t="str">
            <v>Y</v>
          </cell>
          <cell r="W9662" t="str">
            <v>Vitelline Masked Weaver (15)</v>
          </cell>
          <cell r="X9662" t="str">
            <v>Ploceus velatus, P. vitellinus and P. katangae (Sibley and Monroe 1990, 1993) are retained as species contra Dowsett and Forbes-Watson (1993) who include vitellinus and katangae as subspecies of P. velatus.</v>
          </cell>
        </row>
        <row r="9663">
          <cell r="C9663" t="str">
            <v>Southern Masked-weaver</v>
          </cell>
          <cell r="D9663" t="str">
            <v>Ploceus velatus</v>
          </cell>
          <cell r="E9663" t="str">
            <v>Vieillot, 1819</v>
          </cell>
          <cell r="F9663" t="str">
            <v>R</v>
          </cell>
          <cell r="G9663" t="str">
            <v>LC</v>
          </cell>
          <cell r="P9663" t="str">
            <v>Y</v>
          </cell>
          <cell r="Q9663" t="str">
            <v>Y</v>
          </cell>
          <cell r="W9663" t="str">
            <v>African Masked Weaver (9); Southern Masked Weaver (15)</v>
          </cell>
          <cell r="X9663" t="str">
            <v>Ploceus velatus, P. vitellinus and P. katangae (Sibley and Monroe 1990, 1993) are retained as species contra Dowsett and Forbes-Watson (1993) who include vitellinus and katangae as subspecies of P. velatus.</v>
          </cell>
        </row>
        <row r="9664">
          <cell r="D9664" t="str">
            <v>Ploceus velatus</v>
          </cell>
          <cell r="E9664" t="str">
            <v>Vieillot, 1819</v>
          </cell>
          <cell r="F9664" t="str">
            <v>NR</v>
          </cell>
          <cell r="G9664" t="str">
            <v>NR</v>
          </cell>
          <cell r="N9664" t="str">
            <v>Y</v>
          </cell>
          <cell r="X9664" t="str">
            <v>Ploceus velatus, P. vitellinus and P. katangae (Sibley and Monroe 1990, 1993) are retained as species contra Dowsett and Forbes-Watson (1993) who include vitellinus and katangae as subspecies of P. velatus.</v>
          </cell>
        </row>
        <row r="9665">
          <cell r="C9665" t="str">
            <v>Katanga Masked-weaver</v>
          </cell>
          <cell r="D9665" t="str">
            <v>Ploceus katangae</v>
          </cell>
          <cell r="E9665" t="str">
            <v>(Verheyen, 1947)</v>
          </cell>
          <cell r="F9665" t="str">
            <v>R</v>
          </cell>
          <cell r="G9665" t="str">
            <v>LC</v>
          </cell>
          <cell r="Q9665" t="str">
            <v>Y</v>
          </cell>
          <cell r="W9665" t="str">
            <v>Katanga Masked Weaver (15)</v>
          </cell>
          <cell r="X9665" t="str">
            <v>Ploceus velatus, P. vitellinus and P. katangae (Sibley and Monroe 1990, 1993) are retained as species contra Dowsett and Forbes-Watson (1993) who include vitellinus and katangae as subspecies of P. velatus.</v>
          </cell>
        </row>
        <row r="9666">
          <cell r="C9666" t="str">
            <v>Lake Lufira Weaver</v>
          </cell>
          <cell r="D9666" t="str">
            <v>Ploceus ruweti</v>
          </cell>
          <cell r="E9666" t="str">
            <v>Louette &amp; Benson, 1982</v>
          </cell>
          <cell r="F9666" t="str">
            <v>R</v>
          </cell>
          <cell r="G9666" t="str">
            <v>DD</v>
          </cell>
          <cell r="Q9666" t="str">
            <v>Y</v>
          </cell>
          <cell r="W9666" t="str">
            <v>Ruwet's Masked-Weaver (10); Lufira Masked Weaver (15)</v>
          </cell>
          <cell r="X9666" t="str">
            <v>Ploceus reichardi and P. ruweti (Sibley and Monroe 1990, 1993) are retained as separate species contra Dowsett and Forbes-Watson (1993) who include ruweti as a subspecies of P. reichardi.</v>
          </cell>
        </row>
        <row r="9667">
          <cell r="C9667" t="str">
            <v>Tanzania Masked-weaver</v>
          </cell>
          <cell r="D9667" t="str">
            <v>Ploceus reichardi</v>
          </cell>
          <cell r="E9667" t="str">
            <v>Reichenow, 1886</v>
          </cell>
          <cell r="F9667" t="str">
            <v>R</v>
          </cell>
          <cell r="G9667" t="str">
            <v>LC</v>
          </cell>
          <cell r="Q9667" t="str">
            <v>Y</v>
          </cell>
          <cell r="W9667" t="str">
            <v>Tanzania Masked Weaver (15)</v>
          </cell>
          <cell r="X9667" t="str">
            <v>Ploceus reichardi and P. ruweti (Sibley and Monroe 1990, 1993) are retained as separate species contra Dowsett and Forbes-Watson (1993) who include ruweti as a subspecies of P. reichardi.</v>
          </cell>
        </row>
        <row r="9668">
          <cell r="D9668" t="str">
            <v>Ploceus reichardi</v>
          </cell>
          <cell r="E9668" t="str">
            <v>Reichenow, 1886</v>
          </cell>
          <cell r="F9668" t="str">
            <v>NR</v>
          </cell>
          <cell r="G9668" t="str">
            <v>NR</v>
          </cell>
          <cell r="N9668" t="str">
            <v>Y</v>
          </cell>
          <cell r="X9668" t="str">
            <v>Ploceus reichardi and P. ruweti (Sibley and Monroe 1990, 1993) are retained as separate species contra Dowsett and Forbes-Watson (1993) who include ruweti as a subspecies of P. reichardi.</v>
          </cell>
        </row>
        <row r="9669">
          <cell r="C9669" t="str">
            <v>Village Weaver</v>
          </cell>
          <cell r="D9669" t="str">
            <v>Ploceus cucullatus</v>
          </cell>
          <cell r="E9669" t="str">
            <v>(Müller, 1776)</v>
          </cell>
          <cell r="F9669" t="str">
            <v>R</v>
          </cell>
          <cell r="G9669" t="str">
            <v>LC</v>
          </cell>
          <cell r="H9669" t="str">
            <v>Y</v>
          </cell>
          <cell r="I9669" t="str">
            <v>Y</v>
          </cell>
          <cell r="M9669" t="str">
            <v>Y</v>
          </cell>
          <cell r="N9669" t="str">
            <v>Y</v>
          </cell>
          <cell r="P9669" t="str">
            <v>Y</v>
          </cell>
          <cell r="Q9669" t="str">
            <v>Y</v>
          </cell>
        </row>
        <row r="9670">
          <cell r="C9670" t="str">
            <v>Giant Weaver</v>
          </cell>
          <cell r="D9670" t="str">
            <v>Ploceus grandis</v>
          </cell>
          <cell r="E9670" t="str">
            <v>(Gray, 1844)</v>
          </cell>
          <cell r="F9670" t="str">
            <v>R</v>
          </cell>
          <cell r="G9670" t="str">
            <v>LC</v>
          </cell>
          <cell r="N9670" t="str">
            <v>Y</v>
          </cell>
          <cell r="Q9670" t="str">
            <v>Y</v>
          </cell>
        </row>
        <row r="9671">
          <cell r="C9671" t="str">
            <v>Speke's Weaver</v>
          </cell>
          <cell r="D9671" t="str">
            <v>Ploceus spekei</v>
          </cell>
          <cell r="E9671" t="str">
            <v>(Heuglin, 1861)</v>
          </cell>
          <cell r="F9671" t="str">
            <v>R</v>
          </cell>
          <cell r="G9671" t="str">
            <v>LC</v>
          </cell>
          <cell r="N9671" t="str">
            <v>Y</v>
          </cell>
          <cell r="Q9671" t="str">
            <v>Y</v>
          </cell>
        </row>
        <row r="9672">
          <cell r="C9672" t="str">
            <v>Fox's Weaver</v>
          </cell>
          <cell r="D9672" t="str">
            <v>Ploceus spekeoides</v>
          </cell>
          <cell r="E9672" t="str">
            <v>Grant &amp; Mackworth-Praed, 1947</v>
          </cell>
          <cell r="F9672" t="str">
            <v>R</v>
          </cell>
          <cell r="G9672" t="str">
            <v>NT</v>
          </cell>
          <cell r="N9672" t="str">
            <v>Y</v>
          </cell>
          <cell r="Q9672" t="str">
            <v>Y</v>
          </cell>
        </row>
        <row r="9673">
          <cell r="C9673" t="str">
            <v>Vieillot's Black Weaver</v>
          </cell>
          <cell r="D9673" t="str">
            <v>Ploceus nigerrimus</v>
          </cell>
          <cell r="E9673" t="str">
            <v>Vieillot, 1819</v>
          </cell>
          <cell r="F9673" t="str">
            <v>R</v>
          </cell>
          <cell r="G9673" t="str">
            <v>LC</v>
          </cell>
          <cell r="N9673" t="str">
            <v>Y</v>
          </cell>
          <cell r="Q9673" t="str">
            <v>Y</v>
          </cell>
        </row>
        <row r="9674">
          <cell r="C9674" t="str">
            <v>Weyns's Weaver</v>
          </cell>
          <cell r="D9674" t="str">
            <v>Ploceus weynsi</v>
          </cell>
          <cell r="E9674" t="str">
            <v>(Dubois, 1900)</v>
          </cell>
          <cell r="F9674" t="str">
            <v>R</v>
          </cell>
          <cell r="G9674" t="str">
            <v>LC</v>
          </cell>
          <cell r="N9674" t="str">
            <v>Y</v>
          </cell>
          <cell r="Q9674" t="str">
            <v>Y</v>
          </cell>
        </row>
        <row r="9675">
          <cell r="C9675" t="str">
            <v>Clarke's Weaver</v>
          </cell>
          <cell r="D9675" t="str">
            <v>Ploceus golandi</v>
          </cell>
          <cell r="E9675" t="str">
            <v>(Clarke, 1913)</v>
          </cell>
          <cell r="F9675" t="str">
            <v>R</v>
          </cell>
          <cell r="G9675" t="str">
            <v>EN</v>
          </cell>
          <cell r="N9675" t="str">
            <v>Y</v>
          </cell>
          <cell r="Q9675" t="str">
            <v>Y</v>
          </cell>
        </row>
        <row r="9676">
          <cell r="C9676" t="str">
            <v>Black-headed Weaver</v>
          </cell>
          <cell r="D9676" t="str">
            <v>Ploceus melanocephalus</v>
          </cell>
          <cell r="E9676" t="str">
            <v>(Linnaeus, 1758)</v>
          </cell>
          <cell r="F9676" t="str">
            <v>R</v>
          </cell>
          <cell r="G9676" t="str">
            <v>LC</v>
          </cell>
          <cell r="N9676" t="str">
            <v>Y</v>
          </cell>
          <cell r="Q9676" t="str">
            <v>Y</v>
          </cell>
          <cell r="W9676" t="str">
            <v>Yellow-backed Weaver (7)</v>
          </cell>
          <cell r="X9676" t="str">
            <v>Ploceus victoriae was described by Ash (1986) but now considered likely to be a hybrid between Ploceus castanops and P. melanocephalus (Louette 1987, Dowsett and Dowsett-Lemaire 1993, Craig 2004 and Carswell et al. 2005).</v>
          </cell>
        </row>
        <row r="9677">
          <cell r="D9677" t="str">
            <v>Ploceus victoriae</v>
          </cell>
          <cell r="E9677" t="str">
            <v>Ash, 1986</v>
          </cell>
          <cell r="F9677" t="str">
            <v>NR</v>
          </cell>
          <cell r="G9677" t="str">
            <v>NR</v>
          </cell>
          <cell r="Q9677" t="str">
            <v>Y</v>
          </cell>
          <cell r="X9677" t="str">
            <v>Described by Ash (1986) but now considered likely to be a hybrid between Ploceus castanops and P. melanocephalus (Louette 1987, Dowsett and Dowsett-Lemaire 1993, Craig 2004 and Carswell et al. 2005).</v>
          </cell>
        </row>
        <row r="9678">
          <cell r="C9678" t="str">
            <v>Salvadori's Weaver</v>
          </cell>
          <cell r="D9678" t="str">
            <v>Ploceus dichrocephalus</v>
          </cell>
          <cell r="E9678" t="str">
            <v>(Salvadori, 1896)</v>
          </cell>
          <cell r="F9678" t="str">
            <v>R</v>
          </cell>
          <cell r="G9678" t="str">
            <v>LC</v>
          </cell>
          <cell r="N9678" t="str">
            <v>Y</v>
          </cell>
          <cell r="Q9678" t="str">
            <v>Y</v>
          </cell>
          <cell r="V9678" t="str">
            <v>Ploceus dicrocephalus (10)</v>
          </cell>
          <cell r="W9678" t="str">
            <v>Jubaland Weaver (7)</v>
          </cell>
          <cell r="X9678" t="str">
            <v>Misspelt as Ploceus dicrocephalus in Sibley and Monroe (1990).</v>
          </cell>
        </row>
        <row r="9679">
          <cell r="C9679" t="str">
            <v>Golden-backed Weaver</v>
          </cell>
          <cell r="D9679" t="str">
            <v>Ploceus jacksoni</v>
          </cell>
          <cell r="E9679" t="str">
            <v>Shelley, 1888</v>
          </cell>
          <cell r="F9679" t="str">
            <v>R</v>
          </cell>
          <cell r="G9679" t="str">
            <v>LC</v>
          </cell>
          <cell r="N9679" t="str">
            <v>Y</v>
          </cell>
          <cell r="Q9679" t="str">
            <v>Y</v>
          </cell>
          <cell r="W9679" t="str">
            <v>Jackson's Golden-backed Weaver (7)</v>
          </cell>
        </row>
        <row r="9680">
          <cell r="C9680" t="str">
            <v>Cinnamon Weaver</v>
          </cell>
          <cell r="D9680" t="str">
            <v>Ploceus badius</v>
          </cell>
          <cell r="E9680" t="str">
            <v>(Cassin, 1850)</v>
          </cell>
          <cell r="F9680" t="str">
            <v>R</v>
          </cell>
          <cell r="G9680" t="str">
            <v>LC</v>
          </cell>
          <cell r="N9680" t="str">
            <v>Y</v>
          </cell>
          <cell r="Q9680" t="str">
            <v>Y</v>
          </cell>
        </row>
        <row r="9681">
          <cell r="C9681" t="str">
            <v>Chestnut Weaver</v>
          </cell>
          <cell r="D9681" t="str">
            <v>Ploceus rubiginosus</v>
          </cell>
          <cell r="E9681" t="str">
            <v>Rüppell, 1840</v>
          </cell>
          <cell r="F9681" t="str">
            <v>R</v>
          </cell>
          <cell r="G9681" t="str">
            <v>LC</v>
          </cell>
          <cell r="N9681" t="str">
            <v>Y</v>
          </cell>
          <cell r="Q9681" t="str">
            <v>Y</v>
          </cell>
        </row>
        <row r="9682">
          <cell r="C9682" t="str">
            <v>Golden-naped Weaver</v>
          </cell>
          <cell r="D9682" t="str">
            <v>Ploceus aureonucha</v>
          </cell>
          <cell r="E9682" t="str">
            <v>Sassi, 1920</v>
          </cell>
          <cell r="F9682" t="str">
            <v>R</v>
          </cell>
          <cell r="G9682" t="str">
            <v>EN</v>
          </cell>
          <cell r="N9682" t="str">
            <v>Y</v>
          </cell>
          <cell r="Q9682" t="str">
            <v>Y</v>
          </cell>
        </row>
        <row r="9683">
          <cell r="C9683" t="str">
            <v>Yellow-mantled Weaver</v>
          </cell>
          <cell r="D9683" t="str">
            <v>Ploceus tricolor</v>
          </cell>
          <cell r="E9683" t="str">
            <v>(Hartlaub, 1854)</v>
          </cell>
          <cell r="F9683" t="str">
            <v>R</v>
          </cell>
          <cell r="G9683" t="str">
            <v>LC</v>
          </cell>
          <cell r="N9683" t="str">
            <v>Y</v>
          </cell>
          <cell r="Q9683" t="str">
            <v>Y</v>
          </cell>
        </row>
        <row r="9684">
          <cell r="C9684" t="str">
            <v>Maxwell's Black Weaver</v>
          </cell>
          <cell r="D9684" t="str">
            <v>Ploceus albinucha</v>
          </cell>
          <cell r="E9684" t="str">
            <v>(Barboza du Bocage, 1876)</v>
          </cell>
          <cell r="F9684" t="str">
            <v>R</v>
          </cell>
          <cell r="G9684" t="str">
            <v>LC</v>
          </cell>
          <cell r="N9684" t="str">
            <v>Y</v>
          </cell>
          <cell r="Q9684" t="str">
            <v>Y</v>
          </cell>
        </row>
        <row r="9685">
          <cell r="C9685" t="str">
            <v>Nelicourvi Weaver</v>
          </cell>
          <cell r="D9685" t="str">
            <v>Ploceus nelicourvi</v>
          </cell>
          <cell r="E9685" t="str">
            <v>(Scopoli, 1786)</v>
          </cell>
          <cell r="F9685" t="str">
            <v>R</v>
          </cell>
          <cell r="G9685" t="str">
            <v>LC</v>
          </cell>
          <cell r="N9685" t="str">
            <v>Y</v>
          </cell>
          <cell r="Q9685" t="str">
            <v>Y</v>
          </cell>
        </row>
        <row r="9686">
          <cell r="C9686" t="str">
            <v>Sakalava Weaver</v>
          </cell>
          <cell r="D9686" t="str">
            <v>Ploceus sakalava</v>
          </cell>
          <cell r="E9686" t="str">
            <v>Hartlaub, 1861</v>
          </cell>
          <cell r="F9686" t="str">
            <v>R</v>
          </cell>
          <cell r="G9686" t="str">
            <v>LC</v>
          </cell>
          <cell r="N9686" t="str">
            <v>Y</v>
          </cell>
          <cell r="Q9686" t="str">
            <v>Y</v>
          </cell>
        </row>
        <row r="9687">
          <cell r="C9687" t="str">
            <v>Black-breasted Weaver</v>
          </cell>
          <cell r="D9687" t="str">
            <v>Ploceus benghalensis</v>
          </cell>
          <cell r="E9687" t="str">
            <v>(Linnaeus, 1758)</v>
          </cell>
          <cell r="F9687" t="str">
            <v>R</v>
          </cell>
          <cell r="G9687" t="str">
            <v>LC</v>
          </cell>
          <cell r="Q9687" t="str">
            <v>Y</v>
          </cell>
        </row>
        <row r="9688">
          <cell r="C9688" t="str">
            <v>Streaked Weaver</v>
          </cell>
          <cell r="D9688" t="str">
            <v>Ploceus manyar</v>
          </cell>
          <cell r="E9688" t="str">
            <v>(Horsfield, 1821)</v>
          </cell>
          <cell r="F9688" t="str">
            <v>R</v>
          </cell>
          <cell r="G9688" t="str">
            <v>LC</v>
          </cell>
          <cell r="H9688" t="str">
            <v>Y</v>
          </cell>
          <cell r="M9688" t="str">
            <v>Y</v>
          </cell>
          <cell r="Q9688" t="str">
            <v>Y</v>
          </cell>
        </row>
        <row r="9689">
          <cell r="C9689" t="str">
            <v>Baya Weaver</v>
          </cell>
          <cell r="D9689" t="str">
            <v>Ploceus philippinus</v>
          </cell>
          <cell r="E9689" t="str">
            <v>(Linnaeus, 1766)</v>
          </cell>
          <cell r="F9689" t="str">
            <v>R</v>
          </cell>
          <cell r="G9689" t="str">
            <v>LC</v>
          </cell>
          <cell r="Q9689" t="str">
            <v>Y</v>
          </cell>
        </row>
        <row r="9690">
          <cell r="C9690" t="str">
            <v>Asian Golden Weaver</v>
          </cell>
          <cell r="D9690" t="str">
            <v>Ploceus hypoxanthus</v>
          </cell>
          <cell r="E9690" t="str">
            <v>(Sparrman, 1788)</v>
          </cell>
          <cell r="F9690" t="str">
            <v>R</v>
          </cell>
          <cell r="G9690" t="str">
            <v>NT</v>
          </cell>
          <cell r="Q9690" t="str">
            <v>Y</v>
          </cell>
        </row>
        <row r="9691">
          <cell r="C9691" t="str">
            <v>Yellow Weaver</v>
          </cell>
          <cell r="D9691" t="str">
            <v>Ploceus megarhynchus</v>
          </cell>
          <cell r="E9691" t="str">
            <v>Hume, 1869</v>
          </cell>
          <cell r="F9691" t="str">
            <v>R</v>
          </cell>
          <cell r="G9691" t="str">
            <v>VU</v>
          </cell>
          <cell r="Q9691" t="str">
            <v>Y</v>
          </cell>
          <cell r="W9691" t="str">
            <v>Finn's Weaver (15)</v>
          </cell>
        </row>
        <row r="9692">
          <cell r="C9692" t="str">
            <v>Forest Weaver</v>
          </cell>
          <cell r="D9692" t="str">
            <v>Ploceus bicolor</v>
          </cell>
          <cell r="E9692" t="str">
            <v>Vieillot, 1819</v>
          </cell>
          <cell r="F9692" t="str">
            <v>R</v>
          </cell>
          <cell r="G9692" t="str">
            <v>LC</v>
          </cell>
          <cell r="N9692" t="str">
            <v>Y</v>
          </cell>
          <cell r="Q9692" t="str">
            <v>Y</v>
          </cell>
          <cell r="W9692" t="str">
            <v>Dark-backed Weaver (7); Dark-backed Weaver (15)</v>
          </cell>
        </row>
        <row r="9693">
          <cell r="C9693" t="str">
            <v>Preuss's Weaver</v>
          </cell>
          <cell r="D9693" t="str">
            <v>Ploceus preussi</v>
          </cell>
          <cell r="E9693" t="str">
            <v>(Reichenow, 1892)</v>
          </cell>
          <cell r="F9693" t="str">
            <v>R</v>
          </cell>
          <cell r="G9693" t="str">
            <v>LC</v>
          </cell>
          <cell r="N9693" t="str">
            <v>Y</v>
          </cell>
          <cell r="Q9693" t="str">
            <v>Y</v>
          </cell>
          <cell r="W9693" t="str">
            <v>Preuss's Golden-backed Weaver (7)</v>
          </cell>
        </row>
        <row r="9694">
          <cell r="C9694" t="str">
            <v>Yellow-capped Weaver</v>
          </cell>
          <cell r="D9694" t="str">
            <v>Ploceus dorsomaculatus</v>
          </cell>
          <cell r="E9694" t="str">
            <v>(Reichenow, 1893)</v>
          </cell>
          <cell r="F9694" t="str">
            <v>R</v>
          </cell>
          <cell r="G9694" t="str">
            <v>LC</v>
          </cell>
          <cell r="N9694" t="str">
            <v>Y</v>
          </cell>
          <cell r="Q9694" t="str">
            <v>Y</v>
          </cell>
        </row>
        <row r="9695">
          <cell r="C9695" t="str">
            <v>Usambara Weaver</v>
          </cell>
          <cell r="D9695" t="str">
            <v>Ploceus nicolli</v>
          </cell>
          <cell r="E9695" t="str">
            <v>Sclater, 1931</v>
          </cell>
          <cell r="F9695" t="str">
            <v>R</v>
          </cell>
          <cell r="G9695" t="str">
            <v>EN</v>
          </cell>
          <cell r="N9695" t="str">
            <v>Y</v>
          </cell>
          <cell r="Q9695" t="str">
            <v>Y</v>
          </cell>
        </row>
        <row r="9696">
          <cell r="C9696" t="str">
            <v>Olive-headed Weaver</v>
          </cell>
          <cell r="D9696" t="str">
            <v>Ploceus olivaceiceps</v>
          </cell>
          <cell r="E9696" t="str">
            <v>(Reichenow, 1899)</v>
          </cell>
          <cell r="F9696" t="str">
            <v>R</v>
          </cell>
          <cell r="G9696" t="str">
            <v>NT</v>
          </cell>
          <cell r="N9696" t="str">
            <v>Y</v>
          </cell>
          <cell r="Q9696" t="str">
            <v>Y</v>
          </cell>
        </row>
        <row r="9697">
          <cell r="C9697" t="str">
            <v>Brown-capped Weaver</v>
          </cell>
          <cell r="D9697" t="str">
            <v>Ploceus insignis</v>
          </cell>
          <cell r="E9697" t="str">
            <v>(Sharpe, 1891)</v>
          </cell>
          <cell r="F9697" t="str">
            <v>R</v>
          </cell>
          <cell r="G9697" t="str">
            <v>LC</v>
          </cell>
          <cell r="N9697" t="str">
            <v>Y</v>
          </cell>
          <cell r="Q9697" t="str">
            <v>Y</v>
          </cell>
        </row>
        <row r="9698">
          <cell r="C9698" t="str">
            <v>Bar-winged Weaver</v>
          </cell>
          <cell r="D9698" t="str">
            <v>Ploceus angolensis</v>
          </cell>
          <cell r="E9698" t="str">
            <v>(Barboza du Bocage, 1878)</v>
          </cell>
          <cell r="F9698" t="str">
            <v>R</v>
          </cell>
          <cell r="G9698" t="str">
            <v>LC</v>
          </cell>
          <cell r="N9698" t="str">
            <v>Y</v>
          </cell>
          <cell r="Q9698" t="str">
            <v>Y</v>
          </cell>
        </row>
        <row r="9699">
          <cell r="C9699" t="str">
            <v>Sao Tome Weaver</v>
          </cell>
          <cell r="D9699" t="str">
            <v>Ploceus sanctithomae</v>
          </cell>
          <cell r="E9699" t="str">
            <v>(Hartlaub, 1848)</v>
          </cell>
          <cell r="F9699" t="str">
            <v>R</v>
          </cell>
          <cell r="G9699" t="str">
            <v>LC</v>
          </cell>
          <cell r="N9699" t="str">
            <v>Y</v>
          </cell>
          <cell r="Q9699" t="str">
            <v>Y</v>
          </cell>
          <cell r="W9699" t="str">
            <v>São Tomé Weaver (7); São Tomé Weaver (14)</v>
          </cell>
        </row>
        <row r="9700">
          <cell r="C9700" t="str">
            <v>Compact Weaver</v>
          </cell>
          <cell r="D9700" t="str">
            <v>Ploceus superciliosus</v>
          </cell>
          <cell r="E9700" t="str">
            <v>(Shelley, 1873)</v>
          </cell>
          <cell r="F9700" t="str">
            <v>R</v>
          </cell>
          <cell r="G9700" t="str">
            <v>LC</v>
          </cell>
          <cell r="N9700" t="str">
            <v>Y</v>
          </cell>
          <cell r="Q9700" t="str">
            <v>Y</v>
          </cell>
          <cell r="V9700" t="str">
            <v>Pachyphantes superciliosus (10)</v>
          </cell>
        </row>
        <row r="9701">
          <cell r="C9701" t="str">
            <v>Yellow-legged Weaver</v>
          </cell>
          <cell r="D9701" t="str">
            <v>Ploceus flavipes</v>
          </cell>
          <cell r="E9701" t="str">
            <v>Chapin, 1916</v>
          </cell>
          <cell r="F9701" t="str">
            <v>R</v>
          </cell>
          <cell r="G9701" t="str">
            <v>VU</v>
          </cell>
          <cell r="N9701" t="str">
            <v>Y</v>
          </cell>
          <cell r="Q9701" t="str">
            <v>Y</v>
          </cell>
          <cell r="V9701" t="str">
            <v>Malimbus flavipes (10)</v>
          </cell>
          <cell r="W9701" t="str">
            <v>Yellow-legged Malimbe (10)</v>
          </cell>
        </row>
        <row r="9702">
          <cell r="C9702" t="str">
            <v>Red-crowned Malimbe</v>
          </cell>
          <cell r="D9702" t="str">
            <v>Malimbus coronatus</v>
          </cell>
          <cell r="E9702" t="str">
            <v>Sharpe, 1906</v>
          </cell>
          <cell r="F9702" t="str">
            <v>R</v>
          </cell>
          <cell r="G9702" t="str">
            <v>LC</v>
          </cell>
          <cell r="N9702" t="str">
            <v>Y</v>
          </cell>
          <cell r="Q9702" t="str">
            <v>Y</v>
          </cell>
        </row>
        <row r="9703">
          <cell r="C9703" t="str">
            <v>Black-throated Malimbe</v>
          </cell>
          <cell r="D9703" t="str">
            <v>Malimbus cassini</v>
          </cell>
          <cell r="E9703" t="str">
            <v>(Elliot, 1859)</v>
          </cell>
          <cell r="F9703" t="str">
            <v>R</v>
          </cell>
          <cell r="G9703" t="str">
            <v>LC</v>
          </cell>
          <cell r="N9703" t="str">
            <v>Y</v>
          </cell>
          <cell r="Q9703" t="str">
            <v>Y</v>
          </cell>
          <cell r="W9703" t="str">
            <v>Cassin's Malimbe (7); Cassin's Malimbe (15)</v>
          </cell>
        </row>
        <row r="9704">
          <cell r="C9704" t="str">
            <v>Gola Malimbe</v>
          </cell>
          <cell r="D9704" t="str">
            <v>Malimbus ballmanni</v>
          </cell>
          <cell r="E9704" t="str">
            <v>Wolters, 1974</v>
          </cell>
          <cell r="F9704" t="str">
            <v>R</v>
          </cell>
          <cell r="G9704" t="str">
            <v>EN</v>
          </cell>
          <cell r="N9704" t="str">
            <v>Y</v>
          </cell>
          <cell r="Q9704" t="str">
            <v>Y</v>
          </cell>
          <cell r="W9704" t="str">
            <v>Ballmann's Malimbe (10)</v>
          </cell>
        </row>
        <row r="9705">
          <cell r="C9705" t="str">
            <v>Rachel's Malimbe</v>
          </cell>
          <cell r="D9705" t="str">
            <v>Malimbus racheliae</v>
          </cell>
          <cell r="E9705" t="str">
            <v>(Cassin, 1857)</v>
          </cell>
          <cell r="F9705" t="str">
            <v>R</v>
          </cell>
          <cell r="G9705" t="str">
            <v>LC</v>
          </cell>
          <cell r="N9705" t="str">
            <v>Y</v>
          </cell>
          <cell r="Q9705" t="str">
            <v>Y</v>
          </cell>
        </row>
        <row r="9706">
          <cell r="C9706" t="str">
            <v>Red-vented Malimbe</v>
          </cell>
          <cell r="D9706" t="str">
            <v>Malimbus scutatus</v>
          </cell>
          <cell r="E9706" t="str">
            <v>(Cassin, 1849)</v>
          </cell>
          <cell r="F9706" t="str">
            <v>R</v>
          </cell>
          <cell r="G9706" t="str">
            <v>LC</v>
          </cell>
          <cell r="N9706" t="str">
            <v>Y</v>
          </cell>
          <cell r="Q9706" t="str">
            <v>Y</v>
          </cell>
        </row>
        <row r="9707">
          <cell r="C9707" t="str">
            <v>Ibadan Malimbe</v>
          </cell>
          <cell r="D9707" t="str">
            <v>Malimbus ibadanensis</v>
          </cell>
          <cell r="E9707" t="str">
            <v>Elgood, 1958</v>
          </cell>
          <cell r="F9707" t="str">
            <v>R</v>
          </cell>
          <cell r="G9707" t="str">
            <v>EN</v>
          </cell>
          <cell r="N9707" t="str">
            <v>Y</v>
          </cell>
          <cell r="Q9707" t="str">
            <v>Y</v>
          </cell>
        </row>
        <row r="9708">
          <cell r="C9708" t="str">
            <v>Red-bellied Malimbe</v>
          </cell>
          <cell r="D9708" t="str">
            <v>Malimbus erythrogaster</v>
          </cell>
          <cell r="E9708" t="str">
            <v>Reichenow, 1893</v>
          </cell>
          <cell r="F9708" t="str">
            <v>R</v>
          </cell>
          <cell r="G9708" t="str">
            <v>LC</v>
          </cell>
          <cell r="N9708" t="str">
            <v>Y</v>
          </cell>
          <cell r="Q9708" t="str">
            <v>Y</v>
          </cell>
        </row>
        <row r="9709">
          <cell r="C9709" t="str">
            <v>Gray's Malimbe</v>
          </cell>
          <cell r="D9709" t="str">
            <v>Malimbus nitens</v>
          </cell>
          <cell r="E9709" t="str">
            <v>(Gray, 1831)</v>
          </cell>
          <cell r="F9709" t="str">
            <v>R</v>
          </cell>
          <cell r="G9709" t="str">
            <v>LC</v>
          </cell>
          <cell r="N9709" t="str">
            <v>Y</v>
          </cell>
          <cell r="Q9709" t="str">
            <v>Y</v>
          </cell>
          <cell r="W9709" t="str">
            <v>Blue-billed Malimbe (7); Blue-billed Malimbe (15)</v>
          </cell>
        </row>
        <row r="9710">
          <cell r="C9710" t="str">
            <v>Crested Malimbe</v>
          </cell>
          <cell r="D9710" t="str">
            <v>Malimbus malimbicus</v>
          </cell>
          <cell r="E9710" t="str">
            <v>(Daudin, 1802)</v>
          </cell>
          <cell r="F9710" t="str">
            <v>R</v>
          </cell>
          <cell r="G9710" t="str">
            <v>LC</v>
          </cell>
          <cell r="N9710" t="str">
            <v>Y</v>
          </cell>
          <cell r="Q9710" t="str">
            <v>Y</v>
          </cell>
        </row>
        <row r="9711">
          <cell r="C9711" t="str">
            <v>Red-headed Malimbe</v>
          </cell>
          <cell r="D9711" t="str">
            <v>Malimbus rubricollis</v>
          </cell>
          <cell r="E9711" t="str">
            <v>(Swainson, 1838)</v>
          </cell>
          <cell r="F9711" t="str">
            <v>R</v>
          </cell>
          <cell r="G9711" t="str">
            <v>LC</v>
          </cell>
          <cell r="N9711" t="str">
            <v>Y</v>
          </cell>
          <cell r="Q9711" t="str">
            <v>Y</v>
          </cell>
        </row>
        <row r="9712">
          <cell r="C9712" t="str">
            <v>Red-headed Weaver</v>
          </cell>
          <cell r="D9712" t="str">
            <v>Anaplectes rubriceps</v>
          </cell>
          <cell r="E9712" t="str">
            <v>(Sundevall, 1850)</v>
          </cell>
          <cell r="F9712" t="str">
            <v>R</v>
          </cell>
          <cell r="G9712" t="str">
            <v>LC</v>
          </cell>
          <cell r="N9712" t="str">
            <v>Y</v>
          </cell>
          <cell r="Q9712" t="str">
            <v>Y</v>
          </cell>
        </row>
        <row r="9713">
          <cell r="C9713" t="str">
            <v>Cardinal Quelea</v>
          </cell>
          <cell r="D9713" t="str">
            <v>Quelea cardinalis</v>
          </cell>
          <cell r="E9713" t="str">
            <v>(Hartlaub, 1880)</v>
          </cell>
          <cell r="F9713" t="str">
            <v>R</v>
          </cell>
          <cell r="G9713" t="str">
            <v>LC</v>
          </cell>
          <cell r="N9713" t="str">
            <v>Y</v>
          </cell>
          <cell r="Q9713" t="str">
            <v>Y</v>
          </cell>
        </row>
        <row r="9714">
          <cell r="C9714" t="str">
            <v>Red-headed Quelea</v>
          </cell>
          <cell r="D9714" t="str">
            <v>Quelea erythrops</v>
          </cell>
          <cell r="E9714" t="str">
            <v>(Hartlaub, 1848)</v>
          </cell>
          <cell r="F9714" t="str">
            <v>R</v>
          </cell>
          <cell r="G9714" t="str">
            <v>LC</v>
          </cell>
          <cell r="N9714" t="str">
            <v>Y</v>
          </cell>
          <cell r="Q9714" t="str">
            <v>Y</v>
          </cell>
        </row>
        <row r="9715">
          <cell r="C9715" t="str">
            <v>Red-billed Quelea</v>
          </cell>
          <cell r="D9715" t="str">
            <v>Quelea quelea</v>
          </cell>
          <cell r="E9715" t="str">
            <v>(Linnaeus, 1758)</v>
          </cell>
          <cell r="F9715" t="str">
            <v>R</v>
          </cell>
          <cell r="G9715" t="str">
            <v>LC</v>
          </cell>
          <cell r="M9715" t="str">
            <v>Y</v>
          </cell>
          <cell r="N9715" t="str">
            <v>Y</v>
          </cell>
          <cell r="Q9715" t="str">
            <v>Y</v>
          </cell>
        </row>
        <row r="9716">
          <cell r="C9716" t="str">
            <v>Madagascar Red Fody</v>
          </cell>
          <cell r="D9716" t="str">
            <v>Foudia madagascariensis</v>
          </cell>
          <cell r="E9716" t="str">
            <v>(Linnaeus, 1766)</v>
          </cell>
          <cell r="F9716" t="str">
            <v>R</v>
          </cell>
          <cell r="G9716" t="str">
            <v>LC</v>
          </cell>
          <cell r="N9716" t="str">
            <v>Y</v>
          </cell>
          <cell r="Q9716" t="str">
            <v>Y</v>
          </cell>
          <cell r="W9716" t="str">
            <v>Red Fody (15)</v>
          </cell>
        </row>
        <row r="9717">
          <cell r="D9717" t="str">
            <v>Foudia bruante</v>
          </cell>
          <cell r="E9717" t="str">
            <v>Muller, no year given</v>
          </cell>
          <cell r="F9717" t="str">
            <v>NR</v>
          </cell>
          <cell r="G9717" t="str">
            <v>NR</v>
          </cell>
          <cell r="K9717" t="str">
            <v>Y</v>
          </cell>
          <cell r="X9717" t="str">
            <v>Foudia bruante was described by Buffon in 1770-83 as endemic to Réunion, but his plate appears to depict Madagascar Red Fody F. madascarensis, which is a common introduced species on Réunion and differs considerably from the birds described as abundant crop pests on the island by Dellon in 1668 and Dubois in 1671-72 (Cheke 1987). This latter bird remains without a formal name (Cheke 1987).</v>
          </cell>
        </row>
        <row r="9718">
          <cell r="C9718" t="str">
            <v>Red-headed Fody</v>
          </cell>
          <cell r="D9718" t="str">
            <v>Foudia eminentissima</v>
          </cell>
          <cell r="E9718" t="str">
            <v>Bonaparte, 1851</v>
          </cell>
          <cell r="F9718" t="str">
            <v>R</v>
          </cell>
          <cell r="G9718" t="str">
            <v>LC</v>
          </cell>
          <cell r="Q9718" t="str">
            <v>Y</v>
          </cell>
          <cell r="W9718" t="str">
            <v>Comoros Fody (15)</v>
          </cell>
          <cell r="X9718" t="str">
            <v>Foudia eminentissima and F. omissa (Sibley and Monroe 1990, 1993) are retained as separate species contra Dowsett and Forbes-Watson (1993) who include omissa as a subspecies of F. eminentissima.</v>
          </cell>
        </row>
        <row r="9719">
          <cell r="D9719" t="str">
            <v>Foudia eminentissima</v>
          </cell>
          <cell r="E9719" t="str">
            <v>Bonaparte, 1851</v>
          </cell>
          <cell r="F9719" t="str">
            <v>NR</v>
          </cell>
          <cell r="G9719" t="str">
            <v>NR</v>
          </cell>
          <cell r="N9719" t="str">
            <v>Y</v>
          </cell>
          <cell r="X9719" t="str">
            <v>Foudia eminentissima and F. omissa (Sibley and Monroe 1990, 1993) are retained as separate species contra Dowsett and Forbes-Watson (1993) who include omissa as a subspecies of F. eminentissima.</v>
          </cell>
        </row>
        <row r="9720">
          <cell r="C9720" t="str">
            <v>Forest Fody</v>
          </cell>
          <cell r="D9720" t="str">
            <v>Foudia omissa</v>
          </cell>
          <cell r="E9720" t="str">
            <v>Rothschild, 1912</v>
          </cell>
          <cell r="F9720" t="str">
            <v>R</v>
          </cell>
          <cell r="G9720" t="str">
            <v>LC</v>
          </cell>
          <cell r="Q9720" t="str">
            <v>Y</v>
          </cell>
          <cell r="X9720" t="str">
            <v>Foudia eminentissima and F. omissa (Sibley and Monroe 1990, 1993) are retained as separate species contra Dowsett and Forbes-Watson (1993) who include omissa as a subspecies of F. eminentissima.</v>
          </cell>
        </row>
        <row r="9721">
          <cell r="C9721" t="str">
            <v>Mauritius Fody</v>
          </cell>
          <cell r="D9721" t="str">
            <v>Foudia rubra</v>
          </cell>
          <cell r="E9721" t="str">
            <v>(Gmelin, 1789)</v>
          </cell>
          <cell r="F9721" t="str">
            <v>R</v>
          </cell>
          <cell r="G9721" t="str">
            <v>EN</v>
          </cell>
          <cell r="N9721" t="str">
            <v>Y</v>
          </cell>
          <cell r="Q9721" t="str">
            <v>Y</v>
          </cell>
        </row>
        <row r="9722">
          <cell r="C9722" t="str">
            <v>Seychelles Fody</v>
          </cell>
          <cell r="D9722" t="str">
            <v>Foudia sechellarum</v>
          </cell>
          <cell r="E9722" t="str">
            <v>Newton, 1865</v>
          </cell>
          <cell r="F9722" t="str">
            <v>R</v>
          </cell>
          <cell r="G9722" t="str">
            <v>NT</v>
          </cell>
          <cell r="N9722" t="str">
            <v>Y</v>
          </cell>
          <cell r="Q9722" t="str">
            <v>Y</v>
          </cell>
        </row>
        <row r="9723">
          <cell r="C9723" t="str">
            <v>Rodrigues Fody</v>
          </cell>
          <cell r="D9723" t="str">
            <v>Foudia flavicans</v>
          </cell>
          <cell r="E9723" t="str">
            <v>Newton, 1865</v>
          </cell>
          <cell r="F9723" t="str">
            <v>R</v>
          </cell>
          <cell r="G9723" t="str">
            <v>VU</v>
          </cell>
          <cell r="N9723" t="str">
            <v>Y</v>
          </cell>
          <cell r="Q9723" t="str">
            <v>Y</v>
          </cell>
          <cell r="W9723" t="str">
            <v>Yellow Fody (10)</v>
          </cell>
        </row>
        <row r="9724">
          <cell r="C9724" t="str">
            <v>Bob-tailed Weaver</v>
          </cell>
          <cell r="D9724" t="str">
            <v>Brachycope anomala</v>
          </cell>
          <cell r="E9724" t="str">
            <v>(Reichenow, 1887)</v>
          </cell>
          <cell r="F9724" t="str">
            <v>R</v>
          </cell>
          <cell r="G9724" t="str">
            <v>LC</v>
          </cell>
          <cell r="N9724" t="str">
            <v>Y</v>
          </cell>
          <cell r="Q9724" t="str">
            <v>Y</v>
          </cell>
        </row>
        <row r="9725">
          <cell r="C9725" t="str">
            <v>Yellow-crowned Bishop</v>
          </cell>
          <cell r="D9725" t="str">
            <v>Euplectes afer</v>
          </cell>
          <cell r="E9725" t="str">
            <v>(Gmelin, 1789)</v>
          </cell>
          <cell r="F9725" t="str">
            <v>R</v>
          </cell>
          <cell r="G9725" t="str">
            <v>LC</v>
          </cell>
          <cell r="I9725" t="str">
            <v>Y</v>
          </cell>
          <cell r="N9725" t="str">
            <v>Y</v>
          </cell>
          <cell r="Q9725" t="str">
            <v>Y</v>
          </cell>
        </row>
        <row r="9726">
          <cell r="C9726" t="str">
            <v>Fire-fronted Bishop</v>
          </cell>
          <cell r="D9726" t="str">
            <v>Euplectes diadematus</v>
          </cell>
          <cell r="E9726" t="str">
            <v>Fischer &amp; Reichenow, 1878</v>
          </cell>
          <cell r="F9726" t="str">
            <v>R</v>
          </cell>
          <cell r="G9726" t="str">
            <v>LC</v>
          </cell>
          <cell r="N9726" t="str">
            <v>Y</v>
          </cell>
          <cell r="Q9726" t="str">
            <v>Y</v>
          </cell>
        </row>
        <row r="9727">
          <cell r="C9727" t="str">
            <v>Black Bishop</v>
          </cell>
          <cell r="D9727" t="str">
            <v>Euplectes gierowii</v>
          </cell>
          <cell r="E9727" t="str">
            <v>Cabanis, 1880</v>
          </cell>
          <cell r="F9727" t="str">
            <v>R</v>
          </cell>
          <cell r="G9727" t="str">
            <v>LC</v>
          </cell>
          <cell r="N9727" t="str">
            <v>Y</v>
          </cell>
          <cell r="Q9727" t="str">
            <v>Y</v>
          </cell>
        </row>
        <row r="9728">
          <cell r="C9728" t="str">
            <v>Black-winged Bishop</v>
          </cell>
          <cell r="D9728" t="str">
            <v>Euplectes hordeaceus</v>
          </cell>
          <cell r="E9728" t="str">
            <v>(Linnaeus, 1758)</v>
          </cell>
          <cell r="F9728" t="str">
            <v>R</v>
          </cell>
          <cell r="G9728" t="str">
            <v>LC</v>
          </cell>
          <cell r="N9728" t="str">
            <v>Y</v>
          </cell>
          <cell r="Q9728" t="str">
            <v>Y</v>
          </cell>
          <cell r="W9728" t="str">
            <v>Black-winged Red Bishop (7); Black-winged Red Bishop (15)</v>
          </cell>
        </row>
        <row r="9729">
          <cell r="C9729" t="str">
            <v>Orange Bishop</v>
          </cell>
          <cell r="D9729" t="str">
            <v>Euplectes franciscanus</v>
          </cell>
          <cell r="E9729" t="str">
            <v>(Isert, 1789)</v>
          </cell>
          <cell r="F9729" t="str">
            <v>R</v>
          </cell>
          <cell r="G9729" t="str">
            <v>LC</v>
          </cell>
          <cell r="I9729" t="str">
            <v>Y</v>
          </cell>
          <cell r="N9729" t="str">
            <v>Y</v>
          </cell>
          <cell r="Q9729" t="str">
            <v>Y</v>
          </cell>
          <cell r="W9729" t="str">
            <v>Northern Red Bishop (7); Northern Red Bishop (15)</v>
          </cell>
        </row>
        <row r="9730">
          <cell r="C9730" t="str">
            <v>Red Bishop</v>
          </cell>
          <cell r="D9730" t="str">
            <v>Euplectes orix</v>
          </cell>
          <cell r="E9730" t="str">
            <v>(Linnaeus, 1758)</v>
          </cell>
          <cell r="F9730" t="str">
            <v>R</v>
          </cell>
          <cell r="G9730" t="str">
            <v>LC</v>
          </cell>
          <cell r="N9730" t="str">
            <v>Y</v>
          </cell>
          <cell r="Q9730" t="str">
            <v>Y</v>
          </cell>
          <cell r="W9730" t="str">
            <v>Southern Red Bishop (15)</v>
          </cell>
        </row>
        <row r="9731">
          <cell r="C9731" t="str">
            <v>Zanzibar Bishop</v>
          </cell>
          <cell r="D9731" t="str">
            <v>Euplectes nigroventris</v>
          </cell>
          <cell r="E9731" t="str">
            <v>Cassin, 1848</v>
          </cell>
          <cell r="F9731" t="str">
            <v>R</v>
          </cell>
          <cell r="G9731" t="str">
            <v>LC</v>
          </cell>
          <cell r="N9731" t="str">
            <v>Y</v>
          </cell>
          <cell r="Q9731" t="str">
            <v>Y</v>
          </cell>
          <cell r="W9731" t="str">
            <v>Zanzibar Red Bishop (7); Zanzibar Red Bishop (15)</v>
          </cell>
        </row>
        <row r="9732">
          <cell r="C9732" t="str">
            <v>Golden-backed Bishop</v>
          </cell>
          <cell r="D9732" t="str">
            <v>Euplectes aureus</v>
          </cell>
          <cell r="E9732" t="str">
            <v>(Gmelin, 1789)</v>
          </cell>
          <cell r="F9732" t="str">
            <v>R</v>
          </cell>
          <cell r="G9732" t="str">
            <v>LC</v>
          </cell>
          <cell r="N9732" t="str">
            <v>Y</v>
          </cell>
          <cell r="Q9732" t="str">
            <v>Y</v>
          </cell>
        </row>
        <row r="9733">
          <cell r="C9733" t="str">
            <v>Yellow Bishop</v>
          </cell>
          <cell r="D9733" t="str">
            <v>Euplectes capensis</v>
          </cell>
          <cell r="E9733" t="str">
            <v>(Linnaeus, 1766)</v>
          </cell>
          <cell r="F9733" t="str">
            <v>R</v>
          </cell>
          <cell r="G9733" t="str">
            <v>LC</v>
          </cell>
          <cell r="N9733" t="str">
            <v>Y</v>
          </cell>
          <cell r="Q9733" t="str">
            <v>Y</v>
          </cell>
        </row>
        <row r="9734">
          <cell r="C9734" t="str">
            <v>Fan-tailed Widowbird</v>
          </cell>
          <cell r="D9734" t="str">
            <v>Euplectes axillaris</v>
          </cell>
          <cell r="E9734" t="str">
            <v>(Smith, 1838)</v>
          </cell>
          <cell r="F9734" t="str">
            <v>R</v>
          </cell>
          <cell r="G9734" t="str">
            <v>LC</v>
          </cell>
          <cell r="N9734" t="str">
            <v>Y</v>
          </cell>
          <cell r="Q9734" t="str">
            <v>Y</v>
          </cell>
          <cell r="W9734" t="str">
            <v>Red-shouldered Whydah (7)</v>
          </cell>
        </row>
        <row r="9735">
          <cell r="C9735" t="str">
            <v>Yellow-shouldered Widowbird</v>
          </cell>
          <cell r="D9735" t="str">
            <v>Euplectes macroura</v>
          </cell>
          <cell r="E9735" t="str">
            <v>(Gmelin, 1789)</v>
          </cell>
          <cell r="F9735" t="str">
            <v>R</v>
          </cell>
          <cell r="G9735" t="str">
            <v>LC</v>
          </cell>
          <cell r="N9735" t="str">
            <v>Y</v>
          </cell>
          <cell r="Q9735" t="str">
            <v>Y</v>
          </cell>
          <cell r="V9735" t="str">
            <v>Euplectes macrourus (7); Euplectes macrourus (10)</v>
          </cell>
          <cell r="W9735" t="str">
            <v>Yellow-mantled Whydah (7); Yellow-mantled Widowbird (15)</v>
          </cell>
          <cell r="X9735" t="str">
            <v>Gender agreement of species name follows David and Gosselin (2002a).</v>
          </cell>
        </row>
        <row r="9736">
          <cell r="C9736" t="str">
            <v>White-winged Widowbird</v>
          </cell>
          <cell r="D9736" t="str">
            <v>Euplectes albonotatus</v>
          </cell>
          <cell r="E9736" t="str">
            <v>(Cassin, 1848)</v>
          </cell>
          <cell r="F9736" t="str">
            <v>R</v>
          </cell>
          <cell r="G9736" t="str">
            <v>LC</v>
          </cell>
          <cell r="N9736" t="str">
            <v>Y</v>
          </cell>
          <cell r="Q9736" t="str">
            <v>Y</v>
          </cell>
          <cell r="W9736" t="str">
            <v>White-winged Whydah (7)</v>
          </cell>
        </row>
        <row r="9737">
          <cell r="C9737" t="str">
            <v>Red-collared Widowbird</v>
          </cell>
          <cell r="D9737" t="str">
            <v>Euplectes ardens</v>
          </cell>
          <cell r="E9737" t="str">
            <v>(Boddaert, 1783)</v>
          </cell>
          <cell r="F9737" t="str">
            <v>R</v>
          </cell>
          <cell r="G9737" t="str">
            <v>LC</v>
          </cell>
          <cell r="N9737" t="str">
            <v>Y</v>
          </cell>
          <cell r="Q9737" t="str">
            <v>Y</v>
          </cell>
          <cell r="W9737" t="str">
            <v>Red-collared Whydah (7)</v>
          </cell>
        </row>
        <row r="9738">
          <cell r="C9738" t="str">
            <v>Marsh Widowbird</v>
          </cell>
          <cell r="D9738" t="str">
            <v>Euplectes hartlaubi</v>
          </cell>
          <cell r="E9738" t="str">
            <v>(Barboza du Bocage, 1878)</v>
          </cell>
          <cell r="F9738" t="str">
            <v>R</v>
          </cell>
          <cell r="G9738" t="str">
            <v>LC</v>
          </cell>
          <cell r="N9738" t="str">
            <v>Y</v>
          </cell>
          <cell r="Q9738" t="str">
            <v>Y</v>
          </cell>
          <cell r="W9738" t="str">
            <v>Marsh Whydah (7)</v>
          </cell>
        </row>
        <row r="9739">
          <cell r="C9739" t="str">
            <v>Buff-shouldered Widowbird</v>
          </cell>
          <cell r="D9739" t="str">
            <v>Euplectes psammocromius</v>
          </cell>
          <cell r="E9739" t="str">
            <v>(Reichenow, 1900)</v>
          </cell>
          <cell r="F9739" t="str">
            <v>R</v>
          </cell>
          <cell r="G9739" t="str">
            <v>LC</v>
          </cell>
          <cell r="N9739" t="str">
            <v>Y</v>
          </cell>
          <cell r="Q9739" t="str">
            <v>Y</v>
          </cell>
          <cell r="W9739" t="str">
            <v>Mountain Marsh Whydah (7); Montane Widowbird (15)</v>
          </cell>
        </row>
        <row r="9740">
          <cell r="C9740" t="str">
            <v>Long-tailed Widowbird</v>
          </cell>
          <cell r="D9740" t="str">
            <v>Euplectes progne</v>
          </cell>
          <cell r="E9740" t="str">
            <v>(Boddaert, 1783)</v>
          </cell>
          <cell r="F9740" t="str">
            <v>R</v>
          </cell>
          <cell r="G9740" t="str">
            <v>LC</v>
          </cell>
          <cell r="N9740" t="str">
            <v>Y</v>
          </cell>
          <cell r="Q9740" t="str">
            <v>Y</v>
          </cell>
          <cell r="W9740" t="str">
            <v>Long-tailed Whydah (7)</v>
          </cell>
        </row>
        <row r="9741">
          <cell r="C9741" t="str">
            <v>Jackson's Widowbird</v>
          </cell>
          <cell r="D9741" t="str">
            <v>Euplectes jacksoni</v>
          </cell>
          <cell r="E9741" t="str">
            <v>(Sharpe, 1891)</v>
          </cell>
          <cell r="F9741" t="str">
            <v>R</v>
          </cell>
          <cell r="G9741" t="str">
            <v>NT</v>
          </cell>
          <cell r="N9741" t="str">
            <v>Y</v>
          </cell>
          <cell r="Q9741" t="str">
            <v>Y</v>
          </cell>
          <cell r="W9741" t="str">
            <v>Jackson's Whydah (7)</v>
          </cell>
        </row>
        <row r="9742">
          <cell r="D9742" t="str">
            <v>Parmoptila rubrifrons</v>
          </cell>
          <cell r="E9742" t="str">
            <v>(Sharpe &amp; Ussher, 1872)</v>
          </cell>
          <cell r="F9742" t="str">
            <v>NR</v>
          </cell>
          <cell r="G9742" t="str">
            <v>NR</v>
          </cell>
          <cell r="N9742" t="str">
            <v>Y</v>
          </cell>
          <cell r="Q9742" t="str">
            <v>Y</v>
          </cell>
          <cell r="X9742" t="str">
            <v>Parmoptila rubrifrons (Sibley and Monroe 1990, 1993) has been split into P. rubrifrons and P. jamesoni following Woodcock (2003).</v>
          </cell>
        </row>
        <row r="9743">
          <cell r="C9743" t="str">
            <v>Red-fronted Antpecker</v>
          </cell>
          <cell r="D9743" t="str">
            <v>Parmoptila rubrifrons</v>
          </cell>
          <cell r="E9743" t="str">
            <v>(Sharpe &amp; Ussher, 1872)</v>
          </cell>
          <cell r="F9743" t="str">
            <v>R</v>
          </cell>
          <cell r="G9743" t="str">
            <v>NT</v>
          </cell>
          <cell r="T9743" t="str">
            <v>Y</v>
          </cell>
          <cell r="U9743" t="str">
            <v>Woodcock (2003)</v>
          </cell>
          <cell r="X9743" t="str">
            <v>Parmoptila rubrifrons (Sibley and Monroe 1990, 1993) has been split into P. rubrifrons and P. jamesoni following Woodcock (2003).</v>
          </cell>
        </row>
        <row r="9744">
          <cell r="C9744" t="str">
            <v>Jameson's Antpecker</v>
          </cell>
          <cell r="D9744" t="str">
            <v>Parmoptila jamesoni</v>
          </cell>
          <cell r="E9744" t="str">
            <v>(Shelley, 1890)</v>
          </cell>
          <cell r="F9744" t="str">
            <v>R</v>
          </cell>
          <cell r="G9744" t="str">
            <v>LC</v>
          </cell>
          <cell r="T9744" t="str">
            <v>Y</v>
          </cell>
          <cell r="U9744" t="str">
            <v>Woodcock (2003)</v>
          </cell>
          <cell r="X9744" t="str">
            <v>Parmoptila rubrifrons (Sibley and Monroe 1990, 1993) has been split into P. rubrifrons and P. jamesoni following Woodcock (2003).</v>
          </cell>
        </row>
        <row r="9745">
          <cell r="C9745" t="str">
            <v>Woodhouse's Antpecker</v>
          </cell>
          <cell r="D9745" t="str">
            <v>Parmoptila woodhousei</v>
          </cell>
          <cell r="E9745" t="str">
            <v>Cassin, 1859</v>
          </cell>
          <cell r="F9745" t="str">
            <v>R</v>
          </cell>
          <cell r="G9745" t="str">
            <v>LC</v>
          </cell>
          <cell r="N9745" t="str">
            <v>Y</v>
          </cell>
          <cell r="Q9745" t="str">
            <v>Y</v>
          </cell>
          <cell r="W9745" t="str">
            <v>Red-headed Flower-pecker (7)</v>
          </cell>
        </row>
        <row r="9746">
          <cell r="C9746" t="str">
            <v>White-breasted Negrofinch</v>
          </cell>
          <cell r="D9746" t="str">
            <v>Nigrita fusconotus</v>
          </cell>
          <cell r="E9746" t="str">
            <v>Fraser, 1843</v>
          </cell>
          <cell r="F9746" t="str">
            <v>R</v>
          </cell>
          <cell r="G9746" t="str">
            <v>LC</v>
          </cell>
          <cell r="N9746" t="str">
            <v>Y</v>
          </cell>
          <cell r="Q9746" t="str">
            <v>Y</v>
          </cell>
          <cell r="V9746" t="str">
            <v>Nigrita fusconota (7); Nigrita fusconota (10)</v>
          </cell>
          <cell r="W9746" t="str">
            <v>White-breasted Nigrita (15)</v>
          </cell>
          <cell r="X9746" t="str">
            <v>Gender agreement of species name follows David and Gosselin (2002b).</v>
          </cell>
        </row>
        <row r="9747">
          <cell r="C9747" t="str">
            <v>Chestnut-breasted Negrofinch</v>
          </cell>
          <cell r="D9747" t="str">
            <v>Nigrita bicolor</v>
          </cell>
          <cell r="E9747" t="str">
            <v>(Hartlaub, 1844)</v>
          </cell>
          <cell r="F9747" t="str">
            <v>R</v>
          </cell>
          <cell r="G9747" t="str">
            <v>LC</v>
          </cell>
          <cell r="N9747" t="str">
            <v>Y</v>
          </cell>
          <cell r="Q9747" t="str">
            <v>Y</v>
          </cell>
          <cell r="W9747" t="str">
            <v>Chestnut-breasted Nigrita (15)</v>
          </cell>
        </row>
        <row r="9748">
          <cell r="C9748" t="str">
            <v>Pale-fronted Negrofinch</v>
          </cell>
          <cell r="D9748" t="str">
            <v>Nigrita luteifrons</v>
          </cell>
          <cell r="E9748" t="str">
            <v>Verreaux &amp; Verreaux, 1851</v>
          </cell>
          <cell r="F9748" t="str">
            <v>R</v>
          </cell>
          <cell r="G9748" t="str">
            <v>LC</v>
          </cell>
          <cell r="N9748" t="str">
            <v>Y</v>
          </cell>
          <cell r="Q9748" t="str">
            <v>Y</v>
          </cell>
          <cell r="W9748" t="str">
            <v>Pale-fronted Nigrita (15)</v>
          </cell>
        </row>
        <row r="9749">
          <cell r="C9749" t="str">
            <v>Grey-headed Negrofinch</v>
          </cell>
          <cell r="D9749" t="str">
            <v>Nigrita canicapillus</v>
          </cell>
          <cell r="E9749" t="str">
            <v>(Strickland, 1841)</v>
          </cell>
          <cell r="F9749" t="str">
            <v>R</v>
          </cell>
          <cell r="G9749" t="str">
            <v>LC</v>
          </cell>
          <cell r="N9749" t="str">
            <v>Y</v>
          </cell>
          <cell r="Q9749" t="str">
            <v>Y</v>
          </cell>
          <cell r="V9749" t="str">
            <v>Nigrita canicapilla (7); Nigrita canicapilla (10)</v>
          </cell>
          <cell r="W9749" t="str">
            <v>Grey-crowned Negrofinch (7); Grey-headed Nigrita (15)</v>
          </cell>
          <cell r="X9749" t="str">
            <v>Gender agreement of species name follows David and Gosselin (2002a).</v>
          </cell>
        </row>
        <row r="9750">
          <cell r="C9750" t="str">
            <v>Fernando Po Oliveback</v>
          </cell>
          <cell r="D9750" t="str">
            <v>Nesocharis shelleyi</v>
          </cell>
          <cell r="E9750" t="str">
            <v>Alexander, 1903</v>
          </cell>
          <cell r="F9750" t="str">
            <v>R</v>
          </cell>
          <cell r="G9750" t="str">
            <v>LC</v>
          </cell>
          <cell r="N9750" t="str">
            <v>Y</v>
          </cell>
          <cell r="Q9750" t="str">
            <v>Y</v>
          </cell>
          <cell r="W9750" t="str">
            <v>Little Olive-back (7); Shelley's Oliveback (15)</v>
          </cell>
        </row>
        <row r="9751">
          <cell r="C9751" t="str">
            <v>White-collared Oliveback</v>
          </cell>
          <cell r="D9751" t="str">
            <v>Nesocharis ansorgei</v>
          </cell>
          <cell r="E9751" t="str">
            <v>(Hartert, 1899)</v>
          </cell>
          <cell r="F9751" t="str">
            <v>R</v>
          </cell>
          <cell r="G9751" t="str">
            <v>LC</v>
          </cell>
          <cell r="N9751" t="str">
            <v>Y</v>
          </cell>
          <cell r="Q9751" t="str">
            <v>Y</v>
          </cell>
          <cell r="W9751" t="str">
            <v>White-collared Olive-back (7)</v>
          </cell>
        </row>
        <row r="9752">
          <cell r="C9752" t="str">
            <v>White-cheeked Oliveback</v>
          </cell>
          <cell r="D9752" t="str">
            <v>Nesocharis capistrata</v>
          </cell>
          <cell r="E9752" t="str">
            <v>(Hartlaub, 1861)</v>
          </cell>
          <cell r="F9752" t="str">
            <v>R</v>
          </cell>
          <cell r="G9752" t="str">
            <v>LC</v>
          </cell>
          <cell r="N9752" t="str">
            <v>Y</v>
          </cell>
          <cell r="Q9752" t="str">
            <v>Y</v>
          </cell>
          <cell r="W9752" t="str">
            <v>White-cheeked Olive-back (7); Grey-headed Oliveback (10); Grey-headed Oliveback (15)</v>
          </cell>
        </row>
        <row r="9753">
          <cell r="D9753" t="str">
            <v>Pytilia lineata</v>
          </cell>
          <cell r="E9753" t="str">
            <v>Heuglin, 1863</v>
          </cell>
          <cell r="F9753" t="str">
            <v>NR</v>
          </cell>
          <cell r="G9753" t="str">
            <v>NR</v>
          </cell>
          <cell r="Q9753" t="str">
            <v>Y</v>
          </cell>
          <cell r="X9753" t="str">
            <v>Pytilia phoenicoptera and P. lineata (Sibley and Monroe 1990, 1993) have been lumped into P. phoenicoptera following Dowsett and Forbes-Watson (1993).</v>
          </cell>
        </row>
        <row r="9754">
          <cell r="D9754" t="str">
            <v>Pytilia phoenicoptera</v>
          </cell>
          <cell r="E9754" t="str">
            <v>Swainson, 1837</v>
          </cell>
          <cell r="F9754" t="str">
            <v>NR</v>
          </cell>
          <cell r="G9754" t="str">
            <v>NR</v>
          </cell>
          <cell r="Q9754" t="str">
            <v>Y</v>
          </cell>
          <cell r="X9754" t="str">
            <v>Pytilia phoenicoptera and P. lineata (Sibley and Monroe 1990, 1993) have been lumped into P. phoenicoptera following Dowsett and Forbes-Watson (1993).</v>
          </cell>
        </row>
        <row r="9755">
          <cell r="C9755" t="str">
            <v>Red-winged Pytilia</v>
          </cell>
          <cell r="D9755" t="str">
            <v>Pytilia phoenicoptera</v>
          </cell>
          <cell r="E9755" t="str">
            <v>Swainson, 1837</v>
          </cell>
          <cell r="F9755" t="str">
            <v>R</v>
          </cell>
          <cell r="G9755" t="str">
            <v>LC</v>
          </cell>
          <cell r="N9755" t="str">
            <v>Y</v>
          </cell>
          <cell r="X9755" t="str">
            <v>Pytilia phoenicoptera and P. lineata (Sibley and Monroe 1990, 1993) have been lumped into P. phoenicoptera following Dowsett and Forbes-Watson (1993).</v>
          </cell>
        </row>
        <row r="9756">
          <cell r="C9756" t="str">
            <v>Orange-winged Pytilia</v>
          </cell>
          <cell r="D9756" t="str">
            <v>Pytilia afra</v>
          </cell>
          <cell r="E9756" t="str">
            <v>(Gmelin, 1789)</v>
          </cell>
          <cell r="F9756" t="str">
            <v>R</v>
          </cell>
          <cell r="G9756" t="str">
            <v>LC</v>
          </cell>
          <cell r="N9756" t="str">
            <v>Y</v>
          </cell>
          <cell r="Q9756" t="str">
            <v>Y</v>
          </cell>
        </row>
        <row r="9757">
          <cell r="C9757" t="str">
            <v>Green-winged Pytilia</v>
          </cell>
          <cell r="D9757" t="str">
            <v>Pytilia melba</v>
          </cell>
          <cell r="E9757" t="str">
            <v>(Linnaeus, 1758)</v>
          </cell>
          <cell r="F9757" t="str">
            <v>R</v>
          </cell>
          <cell r="G9757" t="str">
            <v>LC</v>
          </cell>
          <cell r="N9757" t="str">
            <v>Y</v>
          </cell>
          <cell r="Q9757" t="str">
            <v>Y</v>
          </cell>
          <cell r="W9757" t="str">
            <v>Melba Finch (7)</v>
          </cell>
        </row>
        <row r="9758">
          <cell r="C9758" t="str">
            <v>Red-faced Pytilia</v>
          </cell>
          <cell r="D9758" t="str">
            <v>Pytilia hypogrammica</v>
          </cell>
          <cell r="E9758" t="str">
            <v>Sharpe, 1870</v>
          </cell>
          <cell r="F9758" t="str">
            <v>R</v>
          </cell>
          <cell r="G9758" t="str">
            <v>LC</v>
          </cell>
          <cell r="N9758" t="str">
            <v>Y</v>
          </cell>
          <cell r="Q9758" t="str">
            <v>Y</v>
          </cell>
          <cell r="W9758" t="str">
            <v>Yellow-winged Pytilia (7); Yellow-winged Pytilia (15)</v>
          </cell>
        </row>
        <row r="9759">
          <cell r="C9759" t="str">
            <v>Cut-throat</v>
          </cell>
          <cell r="D9759" t="str">
            <v>Amadina fasciata</v>
          </cell>
          <cell r="E9759" t="str">
            <v>(Gmelin, 1789)</v>
          </cell>
          <cell r="F9759" t="str">
            <v>R</v>
          </cell>
          <cell r="G9759" t="str">
            <v>LC</v>
          </cell>
          <cell r="N9759" t="str">
            <v>Y</v>
          </cell>
          <cell r="Q9759" t="str">
            <v>Y</v>
          </cell>
          <cell r="W9759" t="str">
            <v>Cut-throat Finch (7); Cut-throat Finch (15)</v>
          </cell>
        </row>
        <row r="9760">
          <cell r="C9760" t="str">
            <v>Red-headed Finch</v>
          </cell>
          <cell r="D9760" t="str">
            <v>Amadina erythrocephala</v>
          </cell>
          <cell r="E9760" t="str">
            <v>(Linnaeus, 1758)</v>
          </cell>
          <cell r="F9760" t="str">
            <v>R</v>
          </cell>
          <cell r="G9760" t="str">
            <v>LC</v>
          </cell>
          <cell r="N9760" t="str">
            <v>Y</v>
          </cell>
          <cell r="Q9760" t="str">
            <v>Y</v>
          </cell>
        </row>
        <row r="9761">
          <cell r="C9761" t="str">
            <v>Green-backed Twinspot</v>
          </cell>
          <cell r="D9761" t="str">
            <v>Mandingoa nitidula</v>
          </cell>
          <cell r="E9761" t="str">
            <v>(Hartlaub, 1865)</v>
          </cell>
          <cell r="F9761" t="str">
            <v>R</v>
          </cell>
          <cell r="G9761" t="str">
            <v>LC</v>
          </cell>
          <cell r="N9761" t="str">
            <v>Y</v>
          </cell>
          <cell r="Q9761" t="str">
            <v>Y</v>
          </cell>
          <cell r="W9761" t="str">
            <v>Green Twinspot (7); Green Twinspot (15)</v>
          </cell>
        </row>
        <row r="9762">
          <cell r="C9762" t="str">
            <v>Red-faced Crimson-wing</v>
          </cell>
          <cell r="D9762" t="str">
            <v>Cryptospiza reichenovii</v>
          </cell>
          <cell r="E9762" t="str">
            <v>(Hartlaub, 1874)</v>
          </cell>
          <cell r="F9762" t="str">
            <v>R</v>
          </cell>
          <cell r="G9762" t="str">
            <v>LC</v>
          </cell>
          <cell r="N9762" t="str">
            <v>Y</v>
          </cell>
          <cell r="Q9762" t="str">
            <v>Y</v>
          </cell>
          <cell r="W9762" t="str">
            <v>Red-faced Crimsonwing (7); Red-faced Crimsonwing (15)</v>
          </cell>
        </row>
        <row r="9763">
          <cell r="C9763" t="str">
            <v>Abyssinian Crimson-wing</v>
          </cell>
          <cell r="D9763" t="str">
            <v>Cryptospiza salvadorii</v>
          </cell>
          <cell r="E9763" t="str">
            <v>Reichenow, 1892</v>
          </cell>
          <cell r="F9763" t="str">
            <v>R</v>
          </cell>
          <cell r="G9763" t="str">
            <v>LC</v>
          </cell>
          <cell r="N9763" t="str">
            <v>Y</v>
          </cell>
          <cell r="Q9763" t="str">
            <v>Y</v>
          </cell>
          <cell r="W9763" t="str">
            <v>Abyssinian Crimsonwing (7); Abyssinian Crimsonwing (15)</v>
          </cell>
        </row>
        <row r="9764">
          <cell r="C9764" t="str">
            <v>Dusky Crimson-wing</v>
          </cell>
          <cell r="D9764" t="str">
            <v>Cryptospiza jacksoni</v>
          </cell>
          <cell r="E9764" t="str">
            <v>Sharpe, 1902</v>
          </cell>
          <cell r="F9764" t="str">
            <v>R</v>
          </cell>
          <cell r="G9764" t="str">
            <v>LC</v>
          </cell>
          <cell r="N9764" t="str">
            <v>Y</v>
          </cell>
          <cell r="Q9764" t="str">
            <v>Y</v>
          </cell>
          <cell r="W9764" t="str">
            <v>Dusky Crimsonwing (7); Dusky Crimsonwing (15)</v>
          </cell>
        </row>
        <row r="9765">
          <cell r="C9765" t="str">
            <v>Shelley's Crimson-wing</v>
          </cell>
          <cell r="D9765" t="str">
            <v>Cryptospiza shelleyi</v>
          </cell>
          <cell r="E9765" t="str">
            <v>Sharpe, 1902</v>
          </cell>
          <cell r="F9765" t="str">
            <v>R</v>
          </cell>
          <cell r="G9765" t="str">
            <v>VU</v>
          </cell>
          <cell r="N9765" t="str">
            <v>Y</v>
          </cell>
          <cell r="Q9765" t="str">
            <v>Y</v>
          </cell>
          <cell r="W9765" t="str">
            <v>Shelley's Crimsonwing (7); Shelley's Crimsonwing (15)</v>
          </cell>
        </row>
        <row r="9766">
          <cell r="C9766" t="str">
            <v>Crimson Seedcracker</v>
          </cell>
          <cell r="D9766" t="str">
            <v>Pyrenestes sanguineus</v>
          </cell>
          <cell r="E9766" t="str">
            <v>Swainson, 1837</v>
          </cell>
          <cell r="F9766" t="str">
            <v>R</v>
          </cell>
          <cell r="G9766" t="str">
            <v>LC</v>
          </cell>
          <cell r="N9766" t="str">
            <v>Y</v>
          </cell>
          <cell r="Q9766" t="str">
            <v>Y</v>
          </cell>
          <cell r="W9766" t="str">
            <v>Crimson Seed-cracker (7)</v>
          </cell>
        </row>
        <row r="9767">
          <cell r="C9767" t="str">
            <v>Black-bellied Seedcracker</v>
          </cell>
          <cell r="D9767" t="str">
            <v>Pyrenestes ostrinus</v>
          </cell>
          <cell r="E9767" t="str">
            <v>(Vieillot, 1805)</v>
          </cell>
          <cell r="F9767" t="str">
            <v>R</v>
          </cell>
          <cell r="G9767" t="str">
            <v>LC</v>
          </cell>
          <cell r="N9767" t="str">
            <v>Y</v>
          </cell>
          <cell r="Q9767" t="str">
            <v>Y</v>
          </cell>
          <cell r="W9767" t="str">
            <v>Black-bellied Seed-cracker (7)</v>
          </cell>
        </row>
        <row r="9768">
          <cell r="C9768" t="str">
            <v>Lesser Seedcracker</v>
          </cell>
          <cell r="D9768" t="str">
            <v>Pyrenestes minor</v>
          </cell>
          <cell r="E9768" t="str">
            <v>Shelley, 1894</v>
          </cell>
          <cell r="F9768" t="str">
            <v>R</v>
          </cell>
          <cell r="G9768" t="str">
            <v>LC</v>
          </cell>
          <cell r="N9768" t="str">
            <v>Y</v>
          </cell>
          <cell r="Q9768" t="str">
            <v>Y</v>
          </cell>
          <cell r="W9768" t="str">
            <v>Lesser Seed-cracker (7)</v>
          </cell>
        </row>
        <row r="9769">
          <cell r="C9769" t="str">
            <v>Grant's Bluebill</v>
          </cell>
          <cell r="D9769" t="str">
            <v>Spermophaga poliogenys</v>
          </cell>
          <cell r="E9769" t="str">
            <v>Ogilvie-Grant, 1906</v>
          </cell>
          <cell r="F9769" t="str">
            <v>R</v>
          </cell>
          <cell r="G9769" t="str">
            <v>LC</v>
          </cell>
          <cell r="N9769" t="str">
            <v>Y</v>
          </cell>
          <cell r="Q9769" t="str">
            <v>Y</v>
          </cell>
        </row>
        <row r="9770">
          <cell r="C9770" t="str">
            <v>Western Bluebill</v>
          </cell>
          <cell r="D9770" t="str">
            <v>Spermophaga haematina</v>
          </cell>
          <cell r="E9770" t="str">
            <v>(Vieillot, 1805)</v>
          </cell>
          <cell r="F9770" t="str">
            <v>R</v>
          </cell>
          <cell r="G9770" t="str">
            <v>LC</v>
          </cell>
          <cell r="N9770" t="str">
            <v>Y</v>
          </cell>
          <cell r="Q9770" t="str">
            <v>Y</v>
          </cell>
          <cell r="W9770" t="str">
            <v>Bluebill (7)</v>
          </cell>
        </row>
        <row r="9771">
          <cell r="C9771" t="str">
            <v>Red-headed Bluebill</v>
          </cell>
          <cell r="D9771" t="str">
            <v>Spermophaga ruficapilla</v>
          </cell>
          <cell r="E9771" t="str">
            <v>(Shelley, 1888)</v>
          </cell>
          <cell r="F9771" t="str">
            <v>R</v>
          </cell>
          <cell r="G9771" t="str">
            <v>LC</v>
          </cell>
          <cell r="N9771" t="str">
            <v>Y</v>
          </cell>
          <cell r="Q9771" t="str">
            <v>Y</v>
          </cell>
        </row>
        <row r="9772">
          <cell r="C9772" t="str">
            <v>Brown Twinspot</v>
          </cell>
          <cell r="D9772" t="str">
            <v>Clytospiza monteiri</v>
          </cell>
          <cell r="E9772" t="str">
            <v>Hartlaub, 1860</v>
          </cell>
          <cell r="F9772" t="str">
            <v>R</v>
          </cell>
          <cell r="G9772" t="str">
            <v>LC</v>
          </cell>
          <cell r="N9772" t="str">
            <v>Y</v>
          </cell>
          <cell r="Q9772" t="str">
            <v>Y</v>
          </cell>
        </row>
        <row r="9773">
          <cell r="C9773" t="str">
            <v>Peters's Twinspot</v>
          </cell>
          <cell r="D9773" t="str">
            <v>Hypargos niveoguttatus</v>
          </cell>
          <cell r="E9773" t="str">
            <v>(Peters, 1868)</v>
          </cell>
          <cell r="F9773" t="str">
            <v>R</v>
          </cell>
          <cell r="G9773" t="str">
            <v>LC</v>
          </cell>
          <cell r="N9773" t="str">
            <v>Y</v>
          </cell>
          <cell r="Q9773" t="str">
            <v>Y</v>
          </cell>
          <cell r="W9773" t="str">
            <v>Red-throated Twinspot (7); Red-throated Twinspot (15)</v>
          </cell>
        </row>
        <row r="9774">
          <cell r="C9774" t="str">
            <v>Pink-throated Twinspot</v>
          </cell>
          <cell r="D9774" t="str">
            <v>Hypargos margaritatus</v>
          </cell>
          <cell r="E9774" t="str">
            <v>(Strickland, 1844)</v>
          </cell>
          <cell r="F9774" t="str">
            <v>R</v>
          </cell>
          <cell r="G9774" t="str">
            <v>LC</v>
          </cell>
          <cell r="N9774" t="str">
            <v>Y</v>
          </cell>
          <cell r="Q9774" t="str">
            <v>Y</v>
          </cell>
        </row>
        <row r="9775">
          <cell r="C9775" t="str">
            <v>Dybowski's Twinspot</v>
          </cell>
          <cell r="D9775" t="str">
            <v>Euschistospiza dybowskii</v>
          </cell>
          <cell r="E9775" t="str">
            <v>(Oustalet, 1892)</v>
          </cell>
          <cell r="F9775" t="str">
            <v>R</v>
          </cell>
          <cell r="G9775" t="str">
            <v>LC</v>
          </cell>
          <cell r="N9775" t="str">
            <v>Y</v>
          </cell>
          <cell r="Q9775" t="str">
            <v>Y</v>
          </cell>
        </row>
        <row r="9776">
          <cell r="C9776" t="str">
            <v>Dusky Twinspot</v>
          </cell>
          <cell r="D9776" t="str">
            <v>Euschistospiza cinereovinacea</v>
          </cell>
          <cell r="E9776" t="str">
            <v>(Sousa, 1889)</v>
          </cell>
          <cell r="F9776" t="str">
            <v>R</v>
          </cell>
          <cell r="G9776" t="str">
            <v>LC</v>
          </cell>
          <cell r="N9776" t="str">
            <v>Y</v>
          </cell>
          <cell r="Q9776" t="str">
            <v>Y</v>
          </cell>
        </row>
        <row r="9777">
          <cell r="C9777" t="str">
            <v>Bar-breasted Firefinch</v>
          </cell>
          <cell r="D9777" t="str">
            <v>Lagonosticta rufopicta</v>
          </cell>
          <cell r="E9777" t="str">
            <v>(Fraser, 1843)</v>
          </cell>
          <cell r="F9777" t="str">
            <v>R</v>
          </cell>
          <cell r="G9777" t="str">
            <v>LC</v>
          </cell>
          <cell r="Q9777" t="str">
            <v>Y</v>
          </cell>
          <cell r="X9777" t="str">
            <v>Lagonosticta rufopicta and L. nitidula (Sibley and Monroe 1990, 1993) are retained as separate species contra Dowsett and Forbes-Watson (1993) who include nitidula as a subspecies of L. rufopicta.</v>
          </cell>
        </row>
        <row r="9778">
          <cell r="D9778" t="str">
            <v>Lagonosticta rufopicta</v>
          </cell>
          <cell r="E9778" t="str">
            <v>(Fraser, 1843)</v>
          </cell>
          <cell r="F9778" t="str">
            <v>NR</v>
          </cell>
          <cell r="G9778" t="str">
            <v>NR</v>
          </cell>
          <cell r="N9778" t="str">
            <v>Y</v>
          </cell>
          <cell r="X9778" t="str">
            <v>Lagonosticta rufopicta and L. nitidula (Sibley and Monroe 1990, 1993) are retained as separate species contra Dowsett and Forbes-Watson (1993) who include nitidula as a subspecies of L. rufopicta.</v>
          </cell>
        </row>
        <row r="9779">
          <cell r="C9779" t="str">
            <v>Brown Firefinch</v>
          </cell>
          <cell r="D9779" t="str">
            <v>Lagonosticta nitidula</v>
          </cell>
          <cell r="E9779" t="str">
            <v>Hartlaub, 1886</v>
          </cell>
          <cell r="F9779" t="str">
            <v>R</v>
          </cell>
          <cell r="G9779" t="str">
            <v>LC</v>
          </cell>
          <cell r="Q9779" t="str">
            <v>Y</v>
          </cell>
          <cell r="X9779" t="str">
            <v>Lagonosticta rufopicta and L. nitidula (Sibley and Monroe 1990, 1993) are retained as separate species contra Dowsett and Forbes-Watson (1993) who include nitidula as a subspecies of L. rufopicta.</v>
          </cell>
        </row>
        <row r="9780">
          <cell r="C9780" t="str">
            <v>Red-billed Firefinch</v>
          </cell>
          <cell r="D9780" t="str">
            <v>Lagonosticta senegala</v>
          </cell>
          <cell r="E9780" t="str">
            <v>(Linnaeus, 1766)</v>
          </cell>
          <cell r="F9780" t="str">
            <v>R</v>
          </cell>
          <cell r="G9780" t="str">
            <v>LC</v>
          </cell>
          <cell r="H9780" t="str">
            <v>Y</v>
          </cell>
          <cell r="M9780" t="str">
            <v>Y</v>
          </cell>
          <cell r="N9780" t="str">
            <v>Y</v>
          </cell>
          <cell r="Q9780" t="str">
            <v>Y</v>
          </cell>
        </row>
        <row r="9781">
          <cell r="C9781" t="str">
            <v>Black-bellied Firefinch</v>
          </cell>
          <cell r="D9781" t="str">
            <v>Lagonosticta rara</v>
          </cell>
          <cell r="E9781" t="str">
            <v>(Antinori, 1864)</v>
          </cell>
          <cell r="F9781" t="str">
            <v>R</v>
          </cell>
          <cell r="G9781" t="str">
            <v>LC</v>
          </cell>
          <cell r="N9781" t="str">
            <v>Y</v>
          </cell>
          <cell r="Q9781" t="str">
            <v>Y</v>
          </cell>
        </row>
        <row r="9782">
          <cell r="C9782" t="str">
            <v>African Firefinch</v>
          </cell>
          <cell r="D9782" t="str">
            <v>Lagonosticta rubricata</v>
          </cell>
          <cell r="E9782" t="str">
            <v>(Lichtenstein, 1823)</v>
          </cell>
          <cell r="F9782" t="str">
            <v>R</v>
          </cell>
          <cell r="G9782" t="str">
            <v>LC</v>
          </cell>
          <cell r="Q9782" t="str">
            <v>Y</v>
          </cell>
          <cell r="X9782" t="str">
            <v>Lagonosticta rubricata and L. landanae (Sibley and Monroe 1990, 1993) are retained as separate species contra Dowsett and Forbes-Watson (1993) who include landanae as a subspecies of L. rubricata.</v>
          </cell>
        </row>
        <row r="9783">
          <cell r="D9783" t="str">
            <v>Lagonosticta rubricata</v>
          </cell>
          <cell r="E9783" t="str">
            <v>(Lichtenstein, 1823)</v>
          </cell>
          <cell r="F9783" t="str">
            <v>NR</v>
          </cell>
          <cell r="G9783" t="str">
            <v>NR</v>
          </cell>
          <cell r="N9783" t="str">
            <v>Y</v>
          </cell>
          <cell r="X9783" t="str">
            <v>Lagonosticta rubricata and L. landanae (Sibley and Monroe 1990, 1993) are retained as separate species contra Dowsett and Forbes-Watson (1993) who include landanae as a subspecies of L. rubricata.</v>
          </cell>
        </row>
        <row r="9784">
          <cell r="C9784" t="str">
            <v>Pale-billed Firefinch</v>
          </cell>
          <cell r="D9784" t="str">
            <v>Lagonosticta landanae</v>
          </cell>
          <cell r="E9784" t="str">
            <v>Sharpe, 1890</v>
          </cell>
          <cell r="F9784" t="str">
            <v>R</v>
          </cell>
          <cell r="G9784" t="str">
            <v>LC</v>
          </cell>
          <cell r="Q9784" t="str">
            <v>Y</v>
          </cell>
          <cell r="W9784" t="str">
            <v>Landana Firefinch (15)</v>
          </cell>
          <cell r="X9784" t="str">
            <v>Lagonosticta rubricata and L. landanae (Sibley and Monroe 1990, 1993) are retained as separate species contra Dowsett and Forbes-Watson (1993) who include landanae as a subspecies of L. rubricata.</v>
          </cell>
        </row>
        <row r="9785">
          <cell r="C9785" t="str">
            <v>Mali Firefinch</v>
          </cell>
          <cell r="D9785" t="str">
            <v>Lagonosticta virata</v>
          </cell>
          <cell r="E9785" t="str">
            <v>Bates, 1932</v>
          </cell>
          <cell r="F9785" t="str">
            <v>R</v>
          </cell>
          <cell r="G9785" t="str">
            <v>LC</v>
          </cell>
          <cell r="Q9785" t="str">
            <v>Y</v>
          </cell>
          <cell r="X9785" t="str">
            <v xml:space="preserve">Lagonosticta rhodopareia and L. umbrinodorsalis (Sibley and Monroe 1990, 1993) are currently lumped into L. rhodopareia, while retaining virata (Sibley and Monroe 1990, 1993) as a separate species contra Dowsett and Forbes-Watson (1993) who lump all three taxa into L. rhodopareia. This treatment is under review by the BirdLife Taxonomic Working Group. </v>
          </cell>
        </row>
        <row r="9786">
          <cell r="D9786" t="str">
            <v>Lagonosticta umbrinodorsalis</v>
          </cell>
          <cell r="E9786" t="str">
            <v>Reichenow, 1910</v>
          </cell>
          <cell r="F9786" t="str">
            <v>NR</v>
          </cell>
          <cell r="G9786" t="str">
            <v>NR</v>
          </cell>
          <cell r="Q9786" t="str">
            <v>Y</v>
          </cell>
          <cell r="X9786" t="str">
            <v>Lagonosticta rhodopareia and L. umbrinodorsalis (Sibley and Monroe 1990, 1993) are currently lumped into L. rhodopareia, while retaining virata (Sibley and Monroe 1990, 1993) as a separate species contra Dowsett and Forbes-Watson (1993) who lump all three taxa into L. rhodopareia. This treatment is under review by the BirdLife Taxonomic Working Group.</v>
          </cell>
        </row>
        <row r="9787">
          <cell r="D9787" t="str">
            <v>Lagonosticta rhodopareia</v>
          </cell>
          <cell r="E9787" t="str">
            <v>(Heuglin, 1868)</v>
          </cell>
          <cell r="F9787" t="str">
            <v>NR</v>
          </cell>
          <cell r="G9787" t="str">
            <v>NR</v>
          </cell>
          <cell r="Q9787" t="str">
            <v>Y</v>
          </cell>
          <cell r="X9787" t="str">
            <v xml:space="preserve">Lagonosticta rhodopareia and L. umbrinodorsalis (Sibley and Monroe 1990, 1993) are currently lumped into L. rhodopareia, while retaining virata (Sibley and Monroe 1990, 1993) as a separate species contra Dowsett and Forbes-Watson (1993) who lump all three taxa into L. rhodopareia. This treatment is under review by the BirdLife Taxonomic Working Group. </v>
          </cell>
        </row>
        <row r="9788">
          <cell r="D9788" t="str">
            <v>Lagonosticta rhodopareia</v>
          </cell>
          <cell r="E9788" t="str">
            <v>(Heuglin, 1868)</v>
          </cell>
          <cell r="F9788" t="str">
            <v>NR</v>
          </cell>
          <cell r="G9788" t="str">
            <v>NR</v>
          </cell>
          <cell r="N9788" t="str">
            <v>Y</v>
          </cell>
          <cell r="X9788" t="str">
            <v xml:space="preserve">Lagonosticta rhodopareia and L. umbrinodorsalis (Sibley and Monroe 1990, 1993) are currently lumped into L. rhodopareia, while retaining virata (Sibley and Monroe 1990, 1993) as a separate species contra Dowsett and Forbes-Watson (1993) who lump all three taxa into L. rhodopareia. This treatment is under review by the BirdLife Taxonomic Working Group. </v>
          </cell>
        </row>
        <row r="9789">
          <cell r="C9789" t="str">
            <v>Jameson's Firefinch</v>
          </cell>
          <cell r="D9789" t="str">
            <v>Lagonosticta rhodopareia</v>
          </cell>
          <cell r="E9789" t="str">
            <v>(Heuglin, 1868)</v>
          </cell>
          <cell r="F9789" t="str">
            <v>R</v>
          </cell>
          <cell r="G9789" t="str">
            <v>LC</v>
          </cell>
          <cell r="T9789" t="str">
            <v>Y</v>
          </cell>
          <cell r="U9789" t="str">
            <v>BirdLife International</v>
          </cell>
          <cell r="X9789" t="str">
            <v xml:space="preserve">Lagonosticta rhodopareia and L. umbrinodorsalis (Sibley and Monroe 1990, 1993) are currently lumped into L. rhodopareia, while retaining virata (Sibley and Monroe 1990, 1993) as a separate species contra Dowsett and Forbes-Watson (1993) who lump all three taxa into L. rhodopareia. This treatment is under review by the BirdLife Taxonomic Working Group. </v>
          </cell>
        </row>
        <row r="9790">
          <cell r="C9790" t="str">
            <v>Rock Firefinch</v>
          </cell>
          <cell r="D9790" t="str">
            <v>Lagonosticta sanguinodorsalis</v>
          </cell>
          <cell r="E9790" t="str">
            <v>Payne, 1998</v>
          </cell>
          <cell r="F9790" t="str">
            <v>R</v>
          </cell>
          <cell r="G9790" t="str">
            <v>LC</v>
          </cell>
          <cell r="T9790" t="str">
            <v>Y</v>
          </cell>
          <cell r="U9790" t="str">
            <v>Payne (1998)</v>
          </cell>
          <cell r="W9790" t="str">
            <v>Rock Firefinch. (15)</v>
          </cell>
          <cell r="X9790" t="str">
            <v>Described as new to science by Payne (1998).</v>
          </cell>
        </row>
        <row r="9791">
          <cell r="D9791" t="str">
            <v>Lagonosticta vinacea</v>
          </cell>
          <cell r="E9791" t="str">
            <v>(Hartlaub, 1857)</v>
          </cell>
          <cell r="F9791" t="str">
            <v>NR</v>
          </cell>
          <cell r="G9791" t="str">
            <v>NR</v>
          </cell>
          <cell r="Q9791" t="str">
            <v>Y</v>
          </cell>
          <cell r="X9791" t="str">
            <v>Lagonosticta vinacea and L. larvata (Sibley and Monroe 1990, 1993) have been lumped into L. larvata following Dowsett and Forbes-Watson (1993).</v>
          </cell>
        </row>
        <row r="9792">
          <cell r="D9792" t="str">
            <v>Lagonosticta larvata</v>
          </cell>
          <cell r="E9792" t="str">
            <v>(Rüppell, 1840)</v>
          </cell>
          <cell r="F9792" t="str">
            <v>NR</v>
          </cell>
          <cell r="G9792" t="str">
            <v>NR</v>
          </cell>
          <cell r="Q9792" t="str">
            <v>Y</v>
          </cell>
          <cell r="X9792" t="str">
            <v>Lagonosticta vinacea and L. larvata (Sibley and Monroe 1990, 1993) have been lumped into L. larvata following Dowsett and Forbes-Watson (1993).</v>
          </cell>
        </row>
        <row r="9793">
          <cell r="C9793" t="str">
            <v>Black-throated Firefinch</v>
          </cell>
          <cell r="D9793" t="str">
            <v>Lagonosticta larvata</v>
          </cell>
          <cell r="E9793" t="str">
            <v>(Rüppell, 1840)</v>
          </cell>
          <cell r="F9793" t="str">
            <v>R</v>
          </cell>
          <cell r="G9793" t="str">
            <v>LC</v>
          </cell>
          <cell r="N9793" t="str">
            <v>Y</v>
          </cell>
          <cell r="W9793" t="str">
            <v>Black-faced Firefinch (7)</v>
          </cell>
          <cell r="X9793" t="str">
            <v>Lagonosticta vinacea and L. larvata (Sibley and Monroe 1990, 1993) have been lumped into L. larvata following Dowsett and Forbes-Watson (1993).</v>
          </cell>
        </row>
        <row r="9794">
          <cell r="C9794" t="str">
            <v>Blue-breasted Cordonbleu</v>
          </cell>
          <cell r="D9794" t="str">
            <v>Uraeginthus angolensis</v>
          </cell>
          <cell r="E9794" t="str">
            <v>(Linnaeus, 1758)</v>
          </cell>
          <cell r="F9794" t="str">
            <v>R</v>
          </cell>
          <cell r="G9794" t="str">
            <v>LC</v>
          </cell>
          <cell r="N9794" t="str">
            <v>Y</v>
          </cell>
          <cell r="Q9794" t="str">
            <v>Y</v>
          </cell>
          <cell r="W9794" t="str">
            <v>Blue Waxbill (7); Blue Waxbill (15)</v>
          </cell>
        </row>
        <row r="9795">
          <cell r="C9795" t="str">
            <v>Red-cheeked Cordonbleu</v>
          </cell>
          <cell r="D9795" t="str">
            <v>Uraeginthus bengalus</v>
          </cell>
          <cell r="E9795" t="str">
            <v>(Linnaeus, 1766)</v>
          </cell>
          <cell r="F9795" t="str">
            <v>R</v>
          </cell>
          <cell r="G9795" t="str">
            <v>LC</v>
          </cell>
          <cell r="I9795" t="str">
            <v>Y</v>
          </cell>
          <cell r="M9795" t="str">
            <v>Y</v>
          </cell>
          <cell r="N9795" t="str">
            <v>Y</v>
          </cell>
          <cell r="Q9795" t="str">
            <v>Y</v>
          </cell>
          <cell r="W9795" t="str">
            <v>Red-checked Cordon-bleu (6); Red-cheeked Cordon-bleu (7); Red-cheeked Cordon-bleu (15)</v>
          </cell>
        </row>
        <row r="9796">
          <cell r="C9796" t="str">
            <v>Blue-capped Cordonbleu</v>
          </cell>
          <cell r="D9796" t="str">
            <v>Uraeginthus cyanocephalus</v>
          </cell>
          <cell r="E9796" t="str">
            <v>(Richmond, 1897)</v>
          </cell>
          <cell r="F9796" t="str">
            <v>R</v>
          </cell>
          <cell r="G9796" t="str">
            <v>LC</v>
          </cell>
          <cell r="N9796" t="str">
            <v>Y</v>
          </cell>
          <cell r="Q9796" t="str">
            <v>Y</v>
          </cell>
          <cell r="W9796" t="str">
            <v>Blue-capped Cordon-bleu (7); Blue-capped Cordon-bleu (15)</v>
          </cell>
        </row>
        <row r="9797">
          <cell r="C9797" t="str">
            <v>Purple Grenadier</v>
          </cell>
          <cell r="D9797" t="str">
            <v>Uraeginthus ianthinogaster</v>
          </cell>
          <cell r="E9797" t="str">
            <v>Reichenow, 1879</v>
          </cell>
          <cell r="F9797" t="str">
            <v>R</v>
          </cell>
          <cell r="G9797" t="str">
            <v>LC</v>
          </cell>
          <cell r="N9797" t="str">
            <v>Y</v>
          </cell>
          <cell r="Q9797" t="str">
            <v>Y</v>
          </cell>
        </row>
        <row r="9798">
          <cell r="C9798" t="str">
            <v>Common Grenadier</v>
          </cell>
          <cell r="D9798" t="str">
            <v>Uraeginthus granatinus</v>
          </cell>
          <cell r="E9798" t="str">
            <v>(Linnaeus, 1766)</v>
          </cell>
          <cell r="F9798" t="str">
            <v>R</v>
          </cell>
          <cell r="G9798" t="str">
            <v>LC</v>
          </cell>
          <cell r="N9798" t="str">
            <v>Y</v>
          </cell>
          <cell r="Q9798" t="str">
            <v>Y</v>
          </cell>
          <cell r="V9798" t="str">
            <v>Uraeginthus granatina (10)</v>
          </cell>
          <cell r="W9798" t="str">
            <v>Violet-eared Waxbill (7); Violet-eared Waxbill (15)</v>
          </cell>
          <cell r="X9798" t="str">
            <v>Gender agreement of species name follows David and Gosselin (2002a).</v>
          </cell>
        </row>
        <row r="9799">
          <cell r="C9799" t="str">
            <v>Lavender Waxbill</v>
          </cell>
          <cell r="D9799" t="str">
            <v>Estrilda caerulescens</v>
          </cell>
          <cell r="E9799" t="str">
            <v>(Vieillot, 1817)</v>
          </cell>
          <cell r="F9799" t="str">
            <v>R</v>
          </cell>
          <cell r="G9799" t="str">
            <v>LC</v>
          </cell>
          <cell r="I9799" t="str">
            <v>Y</v>
          </cell>
          <cell r="N9799" t="str">
            <v>Y</v>
          </cell>
          <cell r="Q9799" t="str">
            <v>Y</v>
          </cell>
        </row>
        <row r="9800">
          <cell r="C9800" t="str">
            <v>Black-tailed Waxbill</v>
          </cell>
          <cell r="D9800" t="str">
            <v>Estrilda perreini</v>
          </cell>
          <cell r="E9800" t="str">
            <v>(Vieillot, 1817)</v>
          </cell>
          <cell r="F9800" t="str">
            <v>R</v>
          </cell>
          <cell r="G9800" t="str">
            <v>LC</v>
          </cell>
          <cell r="N9800" t="str">
            <v>Y</v>
          </cell>
          <cell r="Q9800" t="str">
            <v>Y</v>
          </cell>
          <cell r="W9800" t="str">
            <v>Black-tailed Grey Waxbill (7); Grey Waxbill (15)</v>
          </cell>
        </row>
        <row r="9801">
          <cell r="C9801" t="str">
            <v>Cinderella Waxbill</v>
          </cell>
          <cell r="D9801" t="str">
            <v>Estrilda thomensis</v>
          </cell>
          <cell r="E9801" t="str">
            <v>Sousa, 1888</v>
          </cell>
          <cell r="F9801" t="str">
            <v>R</v>
          </cell>
          <cell r="G9801" t="str">
            <v>NT</v>
          </cell>
          <cell r="N9801" t="str">
            <v>Y</v>
          </cell>
          <cell r="Q9801" t="str">
            <v>Y</v>
          </cell>
        </row>
        <row r="9802">
          <cell r="D9802" t="str">
            <v>Estrilda quartinia</v>
          </cell>
          <cell r="E9802" t="str">
            <v>Bonaparte, 1851</v>
          </cell>
          <cell r="F9802" t="str">
            <v>NR</v>
          </cell>
          <cell r="G9802" t="str">
            <v>NR</v>
          </cell>
          <cell r="Q9802" t="str">
            <v>Y</v>
          </cell>
          <cell r="X9802" t="str">
            <v>Estrilda melanotis and E. quartinia (Sibley and Monroe 1990, 1993) have been lumped into E. melanotis following Dowsett and Forbes-Watson (1993).</v>
          </cell>
        </row>
        <row r="9803">
          <cell r="D9803" t="str">
            <v>Estrilda melanotis</v>
          </cell>
          <cell r="E9803" t="str">
            <v>(Temminck, 1823)</v>
          </cell>
          <cell r="F9803" t="str">
            <v>NR</v>
          </cell>
          <cell r="G9803" t="str">
            <v>NR</v>
          </cell>
          <cell r="Q9803" t="str">
            <v>Y</v>
          </cell>
          <cell r="X9803" t="str">
            <v>Estrilda melanotis and E. quartinia (Sibley and Monroe 1990, 1993) have been lumped into E. melanotis following Dowsett and Forbes-Watson (1993).</v>
          </cell>
        </row>
        <row r="9804">
          <cell r="C9804" t="str">
            <v>Swee Waxbill</v>
          </cell>
          <cell r="D9804" t="str">
            <v>Estrilda melanotis</v>
          </cell>
          <cell r="E9804" t="str">
            <v>(Temminck, 1823)</v>
          </cell>
          <cell r="F9804" t="str">
            <v>R</v>
          </cell>
          <cell r="G9804" t="str">
            <v>LC</v>
          </cell>
          <cell r="N9804" t="str">
            <v>Y</v>
          </cell>
          <cell r="X9804" t="str">
            <v>Estrilda melanotis and E. quartinia (Sibley and Monroe 1990, 1993) have been lumped into E. melanotis following Dowsett and Forbes-Watson (1993).</v>
          </cell>
        </row>
        <row r="9805">
          <cell r="C9805" t="str">
            <v>Anambra Waxbill</v>
          </cell>
          <cell r="D9805" t="str">
            <v>Estrilda poliopareia</v>
          </cell>
          <cell r="E9805" t="str">
            <v>Reichenow, 1902</v>
          </cell>
          <cell r="F9805" t="str">
            <v>R</v>
          </cell>
          <cell r="G9805" t="str">
            <v>VU</v>
          </cell>
          <cell r="Q9805" t="str">
            <v>Y</v>
          </cell>
          <cell r="X9805" t="str">
            <v xml:space="preserve">Estrilda paludicola and E. ochrogaster (Sibley and Monroe 1990, 1993) have been lumped into E. paludicola, while retaining E. poliopareia (Sibley and Monroe 1990, 1993), contra Dowsett and Forbes-Watson (1993) who lump all three taxa into E. paludicola. This is because recently published photographic evidence has shown that E. poliopareia has white eyes, unlike all other forms of E. paludicola. This, coupled with plumage and other differences, justifies its recognition as a separate species. </v>
          </cell>
        </row>
        <row r="9806">
          <cell r="D9806" t="str">
            <v>Estrilda paludicola</v>
          </cell>
          <cell r="E9806" t="str">
            <v>Heuglin, 1863</v>
          </cell>
          <cell r="F9806" t="str">
            <v>NR</v>
          </cell>
          <cell r="G9806" t="str">
            <v>NR</v>
          </cell>
          <cell r="Q9806" t="str">
            <v>Y</v>
          </cell>
          <cell r="X9806" t="str">
            <v xml:space="preserve">Estrilda paludicola and E. ochrogaster (Sibley and Monroe 1990, 1993) have been lumped into E. paludicola, while retaining E. poliopareia (Sibley and Monroe 1990, 1993), contra Dowsett and Forbes-Watson (1993) who lump all three taxa into E. paludicola. This is because recently published photographic evidence has shown that E. poliopareia has white eyes, unlike all other forms of E. paludicola. This, coupled with plumage and other differences, justifies its recognition as a separate species. </v>
          </cell>
        </row>
        <row r="9807">
          <cell r="D9807" t="str">
            <v>Estrilda paludicola</v>
          </cell>
          <cell r="E9807" t="str">
            <v>Heuglin, 1863</v>
          </cell>
          <cell r="F9807" t="str">
            <v>NR</v>
          </cell>
          <cell r="G9807" t="str">
            <v>NR</v>
          </cell>
          <cell r="N9807" t="str">
            <v>Y</v>
          </cell>
          <cell r="X9807" t="str">
            <v xml:space="preserve">Estrilda paludicola and E. ochrogaster (Sibley and Monroe 1990, 1993) have been lumped into E. paludicola, while retaining E. poliopareia (Sibley and Monroe 1990, 1993), contra Dowsett and Forbes-Watson (1993) who lump all three taxa into E. paludicola. This is because recently published photographic evidence has shown that E. poliopareia has white eyes, unlike all other forms of E. paludicola. This, coupled with plumage and other differences, justifies its recognition as a separate species. </v>
          </cell>
        </row>
        <row r="9808">
          <cell r="C9808" t="str">
            <v>Fawn-breasted Waxbill</v>
          </cell>
          <cell r="D9808" t="str">
            <v>Estrilda paludicola</v>
          </cell>
          <cell r="E9808" t="str">
            <v>Heuglin, 1863</v>
          </cell>
          <cell r="F9808" t="str">
            <v>R</v>
          </cell>
          <cell r="G9808" t="str">
            <v>LC</v>
          </cell>
          <cell r="T9808" t="str">
            <v>Y</v>
          </cell>
          <cell r="U9808" t="str">
            <v>BirdLife International</v>
          </cell>
          <cell r="X9808" t="str">
            <v xml:space="preserve">Estrilda paludicola and E. ochrogaster (Sibley and Monroe 1990, 1993) have been lumped into E. paludicola, while retaining E. poliopareia (Sibley and Monroe 1990, 1993), contra Dowsett and Forbes-Watson (1993) who lump all three taxa into E. paludicola. This is because recently published photographic evidence has shown that E. poliopareia has white eyes, unlike all other forms of E. paludicola. This, coupled with plumage and other differences, justifies its recognition as a separate species. </v>
          </cell>
        </row>
        <row r="9809">
          <cell r="D9809" t="str">
            <v>Estrilda ochrogaster</v>
          </cell>
          <cell r="E9809" t="str">
            <v>Salvadori, 1897</v>
          </cell>
          <cell r="F9809" t="str">
            <v>NR</v>
          </cell>
          <cell r="G9809" t="str">
            <v>NR</v>
          </cell>
          <cell r="Q9809" t="str">
            <v>Y</v>
          </cell>
          <cell r="X9809" t="str">
            <v xml:space="preserve">Estrilda paludicola and E. ochrogaster (Sibley and Monroe 1990, 1993) have been lumped into E. paludicola, while retaining E. poliopareia (Sibley and Monroe 1990, 1993), contra Dowsett and Forbes-Watson (1993) who lump all three taxa into E. paludicola. This is because recently published photographic evidence has shown that E. poliopareia has white eyes, unlike all other forms of E. paludicola. This, coupled with plumage and other differences, justifies its recognition as a separate species. </v>
          </cell>
        </row>
        <row r="9810">
          <cell r="C9810" t="str">
            <v>Orange-cheeked Waxbill</v>
          </cell>
          <cell r="D9810" t="str">
            <v>Estrilda melpoda</v>
          </cell>
          <cell r="E9810" t="str">
            <v>(Vieillot, 1817)</v>
          </cell>
          <cell r="F9810" t="str">
            <v>R</v>
          </cell>
          <cell r="G9810" t="str">
            <v>LC</v>
          </cell>
          <cell r="H9810" t="str">
            <v>Y</v>
          </cell>
          <cell r="I9810" t="str">
            <v>Y</v>
          </cell>
          <cell r="N9810" t="str">
            <v>Y</v>
          </cell>
          <cell r="Q9810" t="str">
            <v>Y</v>
          </cell>
        </row>
        <row r="9811">
          <cell r="C9811" t="str">
            <v>Crimson-rumped Waxbill</v>
          </cell>
          <cell r="D9811" t="str">
            <v>Estrilda rhodopyga</v>
          </cell>
          <cell r="E9811" t="str">
            <v>Sundevall, 1850</v>
          </cell>
          <cell r="F9811" t="str">
            <v>R</v>
          </cell>
          <cell r="G9811" t="str">
            <v>LC</v>
          </cell>
          <cell r="N9811" t="str">
            <v>Y</v>
          </cell>
          <cell r="Q9811" t="str">
            <v>Y</v>
          </cell>
        </row>
        <row r="9812">
          <cell r="C9812" t="str">
            <v>Arabian Waxbill</v>
          </cell>
          <cell r="D9812" t="str">
            <v>Estrilda rufibarba</v>
          </cell>
          <cell r="E9812" t="str">
            <v>(Cabanis, 1851)</v>
          </cell>
          <cell r="F9812" t="str">
            <v>R</v>
          </cell>
          <cell r="G9812" t="str">
            <v>LC</v>
          </cell>
          <cell r="N9812" t="str">
            <v>Y</v>
          </cell>
          <cell r="Q9812" t="str">
            <v>Y</v>
          </cell>
        </row>
        <row r="9813">
          <cell r="C9813" t="str">
            <v>Black-rumped Waxbill</v>
          </cell>
          <cell r="D9813" t="str">
            <v>Estrilda troglodytes</v>
          </cell>
          <cell r="E9813" t="str">
            <v>(Lichtenstein, 1823)</v>
          </cell>
          <cell r="F9813" t="str">
            <v>R</v>
          </cell>
          <cell r="G9813" t="str">
            <v>LC</v>
          </cell>
          <cell r="I9813" t="str">
            <v>Y</v>
          </cell>
          <cell r="N9813" t="str">
            <v>Y</v>
          </cell>
          <cell r="Q9813" t="str">
            <v>Y</v>
          </cell>
        </row>
        <row r="9814">
          <cell r="C9814" t="str">
            <v>Common Waxbill</v>
          </cell>
          <cell r="D9814" t="str">
            <v>Estrilda astrild</v>
          </cell>
          <cell r="E9814" t="str">
            <v>(Linnaeus, 1758)</v>
          </cell>
          <cell r="F9814" t="str">
            <v>R</v>
          </cell>
          <cell r="G9814" t="str">
            <v>LC</v>
          </cell>
          <cell r="H9814" t="str">
            <v>Y</v>
          </cell>
          <cell r="I9814" t="str">
            <v>Y</v>
          </cell>
          <cell r="M9814" t="str">
            <v>Y</v>
          </cell>
          <cell r="P9814" t="str">
            <v>Y</v>
          </cell>
          <cell r="Q9814" t="str">
            <v>Y</v>
          </cell>
          <cell r="R9814" t="str">
            <v>Y</v>
          </cell>
          <cell r="X9814" t="str">
            <v>Estrilda astrild and E. nigriloris (Sibley and Monroe 1990, 1993) are retained as separate species contra Dowsett and Forbes Watson (1993) who include nigriloris as a subspecies of E. astrild.</v>
          </cell>
        </row>
        <row r="9815">
          <cell r="D9815" t="str">
            <v>Estrilda astrild</v>
          </cell>
          <cell r="E9815" t="str">
            <v>(Linnaeus, 1758)</v>
          </cell>
          <cell r="F9815" t="str">
            <v>NR</v>
          </cell>
          <cell r="G9815" t="str">
            <v>NR</v>
          </cell>
          <cell r="N9815" t="str">
            <v>Y</v>
          </cell>
          <cell r="X9815" t="str">
            <v>Estrilda astrild and E. nigriloris (Sibley and Monroe 1990, 1993) are retained as separate species contra Dowsett and Forbes Watson (1993) who include nigriloris as a subspecies of E. astrild.</v>
          </cell>
        </row>
        <row r="9816">
          <cell r="C9816" t="str">
            <v>Black-lored Waxbill</v>
          </cell>
          <cell r="D9816" t="str">
            <v>Estrilda nigriloris</v>
          </cell>
          <cell r="E9816" t="str">
            <v>Chapin, 1928</v>
          </cell>
          <cell r="F9816" t="str">
            <v>R</v>
          </cell>
          <cell r="G9816" t="str">
            <v>DD</v>
          </cell>
          <cell r="Q9816" t="str">
            <v>Y</v>
          </cell>
          <cell r="W9816" t="str">
            <v>Black-faced Waxbill (10)</v>
          </cell>
          <cell r="X9816" t="str">
            <v>Estrilda astrild and E. nigriloris (Sibley and Monroe 1990, 1993) are retained as separate species contra Dowsett and Forbes Watson (1993) who include nigriloris as a subspecies of E. astrild.</v>
          </cell>
        </row>
        <row r="9817">
          <cell r="C9817" t="str">
            <v>Black-crowned Waxbill</v>
          </cell>
          <cell r="D9817" t="str">
            <v>Estrilda nonnula</v>
          </cell>
          <cell r="E9817" t="str">
            <v>Hartlaub, 1883</v>
          </cell>
          <cell r="F9817" t="str">
            <v>R</v>
          </cell>
          <cell r="G9817" t="str">
            <v>LC</v>
          </cell>
          <cell r="N9817" t="str">
            <v>Y</v>
          </cell>
          <cell r="Q9817" t="str">
            <v>Y</v>
          </cell>
        </row>
        <row r="9818">
          <cell r="D9818" t="str">
            <v>Estrilda kandti</v>
          </cell>
          <cell r="E9818" t="str">
            <v>Reichenow, 1902</v>
          </cell>
          <cell r="F9818" t="str">
            <v>NR</v>
          </cell>
          <cell r="G9818" t="str">
            <v>NR</v>
          </cell>
          <cell r="Q9818" t="str">
            <v>Y</v>
          </cell>
          <cell r="X9818" t="str">
            <v>Estrilda atricapilla and E. kandti (Sibley and Monroe 1990, 1993) have been lumped into E. atricapilla following Dowsett and Forbes-Watson (1993).</v>
          </cell>
        </row>
        <row r="9819">
          <cell r="D9819" t="str">
            <v>Estrilda atricapilla</v>
          </cell>
          <cell r="E9819" t="str">
            <v>Verreaux &amp; Verreaux, 1851</v>
          </cell>
          <cell r="F9819" t="str">
            <v>NR</v>
          </cell>
          <cell r="G9819" t="str">
            <v>NR</v>
          </cell>
          <cell r="Q9819" t="str">
            <v>Y</v>
          </cell>
          <cell r="X9819" t="str">
            <v>Estrilda atricapilla and E. kandti (Sibley and Monroe 1990, 1993) have been lumped into E. atricapilla following Dowsett and Forbes-Watson (1993).</v>
          </cell>
        </row>
        <row r="9820">
          <cell r="C9820" t="str">
            <v>Black-headed Waxbill</v>
          </cell>
          <cell r="D9820" t="str">
            <v>Estrilda atricapilla</v>
          </cell>
          <cell r="E9820" t="str">
            <v>Verreaux &amp; Verreaux, 1851</v>
          </cell>
          <cell r="F9820" t="str">
            <v>R</v>
          </cell>
          <cell r="G9820" t="str">
            <v>LC</v>
          </cell>
          <cell r="N9820" t="str">
            <v>Y</v>
          </cell>
          <cell r="X9820" t="str">
            <v>Estrilda atricapilla and E. kandti (Sibley and Monroe 1990, 1993) have been lumped into E. atricapilla following Dowsett and Forbes-Watson (1993).</v>
          </cell>
        </row>
        <row r="9821">
          <cell r="C9821" t="str">
            <v>Black-cheeked Waxbill</v>
          </cell>
          <cell r="D9821" t="str">
            <v>Estrilda erythronotos</v>
          </cell>
          <cell r="E9821" t="str">
            <v>(Vieillot, 1817)</v>
          </cell>
          <cell r="F9821" t="str">
            <v>R</v>
          </cell>
          <cell r="G9821" t="str">
            <v>LC</v>
          </cell>
          <cell r="N9821" t="str">
            <v>Y</v>
          </cell>
          <cell r="Q9821" t="str">
            <v>Y</v>
          </cell>
          <cell r="W9821" t="str">
            <v>Black-faced Waxbill (7); Black-faced Waxbill (15)</v>
          </cell>
        </row>
        <row r="9822">
          <cell r="C9822" t="str">
            <v>Red-rumped Waxbill</v>
          </cell>
          <cell r="D9822" t="str">
            <v>Estrilda charmosyna</v>
          </cell>
          <cell r="E9822" t="str">
            <v>(Reichenow, 1881)</v>
          </cell>
          <cell r="F9822" t="str">
            <v>R</v>
          </cell>
          <cell r="G9822" t="str">
            <v>LC</v>
          </cell>
          <cell r="N9822" t="str">
            <v>Y</v>
          </cell>
          <cell r="Q9822" t="str">
            <v>Y</v>
          </cell>
          <cell r="W9822" t="str">
            <v>Black-cheeked Waxbill (7); Black-cheeked Waxbill (15)</v>
          </cell>
        </row>
        <row r="9823">
          <cell r="C9823" t="str">
            <v>Red Avadavat</v>
          </cell>
          <cell r="D9823" t="str">
            <v>Amandava amandava</v>
          </cell>
          <cell r="E9823" t="str">
            <v>(Linnaeus, 1758)</v>
          </cell>
          <cell r="F9823" t="str">
            <v>R</v>
          </cell>
          <cell r="G9823" t="str">
            <v>LC</v>
          </cell>
          <cell r="H9823" t="str">
            <v>Y</v>
          </cell>
          <cell r="I9823" t="str">
            <v>Y</v>
          </cell>
          <cell r="M9823" t="str">
            <v>Y</v>
          </cell>
          <cell r="N9823" t="str">
            <v>Y</v>
          </cell>
          <cell r="Q9823" t="str">
            <v>Y</v>
          </cell>
        </row>
        <row r="9824">
          <cell r="C9824" t="str">
            <v>Green Avadavat</v>
          </cell>
          <cell r="D9824" t="str">
            <v>Amandava formosa</v>
          </cell>
          <cell r="E9824" t="str">
            <v>(Latham, 1790)</v>
          </cell>
          <cell r="F9824" t="str">
            <v>R</v>
          </cell>
          <cell r="G9824" t="str">
            <v>VU</v>
          </cell>
          <cell r="Q9824" t="str">
            <v>Y</v>
          </cell>
        </row>
        <row r="9825">
          <cell r="C9825" t="str">
            <v>Zebra Waxbill</v>
          </cell>
          <cell r="D9825" t="str">
            <v>Amandava subflava</v>
          </cell>
          <cell r="E9825" t="str">
            <v>(Vieillot, 1819)</v>
          </cell>
          <cell r="F9825" t="str">
            <v>R</v>
          </cell>
          <cell r="G9825" t="str">
            <v>LC</v>
          </cell>
          <cell r="N9825" t="str">
            <v>Y</v>
          </cell>
          <cell r="Q9825" t="str">
            <v>Y</v>
          </cell>
          <cell r="W9825" t="str">
            <v>Orange-breasted Waxbill (15)</v>
          </cell>
        </row>
        <row r="9826">
          <cell r="D9826" t="str">
            <v>Ortygospiza atricollis</v>
          </cell>
          <cell r="E9826" t="str">
            <v>(Vieillot, 1817)</v>
          </cell>
          <cell r="F9826" t="str">
            <v>NR</v>
          </cell>
          <cell r="G9826" t="str">
            <v>NR</v>
          </cell>
          <cell r="N9826" t="str">
            <v>Y</v>
          </cell>
          <cell r="Q9826" t="str">
            <v>Y</v>
          </cell>
          <cell r="X9826" t="str">
            <v>Ortygospiza atricollis and O. gabonensis (Sibley and Monroe 1990, 1993) have been lumped as O. atricollis following Payne and Sorenson (2007).</v>
          </cell>
        </row>
        <row r="9827">
          <cell r="D9827" t="str">
            <v>Ortygospiza gabonensis</v>
          </cell>
          <cell r="E9827" t="str">
            <v>Lynes, 1914</v>
          </cell>
          <cell r="F9827" t="str">
            <v>NR</v>
          </cell>
          <cell r="G9827" t="str">
            <v>NR</v>
          </cell>
          <cell r="N9827" t="str">
            <v>Y</v>
          </cell>
          <cell r="Q9827" t="str">
            <v>Y</v>
          </cell>
          <cell r="X9827" t="str">
            <v>Ortygospiza atricollis and O. gabonensis (Sibley and Monroe 1990, 1993) have been lumped as O. atricollis following Payne and Sorenson (2007).</v>
          </cell>
        </row>
        <row r="9828">
          <cell r="C9828" t="str">
            <v>Quailfinch</v>
          </cell>
          <cell r="D9828" t="str">
            <v>Ortygospiza atricollis</v>
          </cell>
          <cell r="E9828" t="str">
            <v>(Vieillot, 1817)</v>
          </cell>
          <cell r="F9828" t="str">
            <v>R</v>
          </cell>
          <cell r="G9828" t="str">
            <v>LC</v>
          </cell>
          <cell r="T9828" t="str">
            <v>Y</v>
          </cell>
          <cell r="U9828" t="str">
            <v>Payne and Sorenson (2007)</v>
          </cell>
          <cell r="X9828" t="str">
            <v>Ortygospiza atricollis and O. gabonensis (Sibley and Monroe 1990, 1993) have been lumped as O. atricollis following Payne and Sorenson (2007).</v>
          </cell>
        </row>
        <row r="9829">
          <cell r="C9829" t="str">
            <v>Locust Finch</v>
          </cell>
          <cell r="D9829" t="str">
            <v>Ortygospiza locustella</v>
          </cell>
          <cell r="E9829" t="str">
            <v>(Neave, 1909)</v>
          </cell>
          <cell r="F9829" t="str">
            <v>R</v>
          </cell>
          <cell r="G9829" t="str">
            <v>LC</v>
          </cell>
          <cell r="N9829" t="str">
            <v>Y</v>
          </cell>
          <cell r="Q9829" t="str">
            <v>Y</v>
          </cell>
          <cell r="W9829" t="str">
            <v>Locustfinch (10)</v>
          </cell>
        </row>
        <row r="9830">
          <cell r="C9830" t="str">
            <v>Painted Finch</v>
          </cell>
          <cell r="D9830" t="str">
            <v>Emblema pictum</v>
          </cell>
          <cell r="E9830" t="str">
            <v>Gould, 1842</v>
          </cell>
          <cell r="F9830" t="str">
            <v>R</v>
          </cell>
          <cell r="G9830" t="str">
            <v>LC</v>
          </cell>
          <cell r="L9830" t="str">
            <v>Y</v>
          </cell>
          <cell r="Q9830" t="str">
            <v>Y</v>
          </cell>
          <cell r="W9830" t="str">
            <v>Painted Firetail (10)</v>
          </cell>
        </row>
        <row r="9831">
          <cell r="C9831" t="str">
            <v>Beautiful Firetail</v>
          </cell>
          <cell r="D9831" t="str">
            <v>Stagonopleura bella</v>
          </cell>
          <cell r="E9831" t="str">
            <v>(Latham, 1801)</v>
          </cell>
          <cell r="F9831" t="str">
            <v>R</v>
          </cell>
          <cell r="G9831" t="str">
            <v>LC</v>
          </cell>
          <cell r="L9831" t="str">
            <v>Y</v>
          </cell>
          <cell r="Q9831" t="str">
            <v>Y</v>
          </cell>
        </row>
        <row r="9832">
          <cell r="C9832" t="str">
            <v>Red-eared Firetail</v>
          </cell>
          <cell r="D9832" t="str">
            <v>Stagonopleura oculata</v>
          </cell>
          <cell r="E9832" t="str">
            <v>(Quoy &amp; Gaimard, 1830)</v>
          </cell>
          <cell r="F9832" t="str">
            <v>R</v>
          </cell>
          <cell r="G9832" t="str">
            <v>LC</v>
          </cell>
          <cell r="L9832" t="str">
            <v>Y</v>
          </cell>
          <cell r="Q9832" t="str">
            <v>Y</v>
          </cell>
        </row>
        <row r="9833">
          <cell r="C9833" t="str">
            <v>Diamond Firetail</v>
          </cell>
          <cell r="D9833" t="str">
            <v>Stagonopleura guttata</v>
          </cell>
          <cell r="E9833" t="str">
            <v>(Shaw, 1796)</v>
          </cell>
          <cell r="F9833" t="str">
            <v>R</v>
          </cell>
          <cell r="G9833" t="str">
            <v>NT</v>
          </cell>
          <cell r="L9833" t="str">
            <v>Y</v>
          </cell>
          <cell r="Q9833" t="str">
            <v>Y</v>
          </cell>
        </row>
        <row r="9834">
          <cell r="C9834" t="str">
            <v>Mountain Firetail</v>
          </cell>
          <cell r="D9834" t="str">
            <v>Oreostruthus fuliginosus</v>
          </cell>
          <cell r="E9834" t="str">
            <v>(De Vis, 1897)</v>
          </cell>
          <cell r="F9834" t="str">
            <v>R</v>
          </cell>
          <cell r="G9834" t="str">
            <v>LC</v>
          </cell>
          <cell r="Q9834" t="str">
            <v>Y</v>
          </cell>
        </row>
        <row r="9835">
          <cell r="C9835" t="str">
            <v>Red-browed Finch</v>
          </cell>
          <cell r="D9835" t="str">
            <v>Neochmia temporalis</v>
          </cell>
          <cell r="E9835" t="str">
            <v>(Latham, 1801)</v>
          </cell>
          <cell r="F9835" t="str">
            <v>R</v>
          </cell>
          <cell r="G9835" t="str">
            <v>LC</v>
          </cell>
          <cell r="L9835" t="str">
            <v>Y</v>
          </cell>
          <cell r="Q9835" t="str">
            <v>Y</v>
          </cell>
          <cell r="W9835" t="str">
            <v>Red-browed Firetail (10)</v>
          </cell>
        </row>
        <row r="9836">
          <cell r="C9836" t="str">
            <v>Crimson Finch</v>
          </cell>
          <cell r="D9836" t="str">
            <v>Neochmia phaeton</v>
          </cell>
          <cell r="E9836" t="str">
            <v>(Hombron &amp; Jacquinot, 1841)</v>
          </cell>
          <cell r="F9836" t="str">
            <v>R</v>
          </cell>
          <cell r="G9836" t="str">
            <v>LC</v>
          </cell>
          <cell r="L9836" t="str">
            <v>Y</v>
          </cell>
          <cell r="Q9836" t="str">
            <v>Y</v>
          </cell>
        </row>
        <row r="9837">
          <cell r="C9837" t="str">
            <v>Star Finch</v>
          </cell>
          <cell r="D9837" t="str">
            <v>Neochmia ruficauda</v>
          </cell>
          <cell r="E9837" t="str">
            <v>(Gould, 1837)</v>
          </cell>
          <cell r="F9837" t="str">
            <v>R</v>
          </cell>
          <cell r="G9837" t="str">
            <v>NT</v>
          </cell>
          <cell r="L9837" t="str">
            <v>Y</v>
          </cell>
          <cell r="Q9837" t="str">
            <v>Y</v>
          </cell>
        </row>
        <row r="9838">
          <cell r="C9838" t="str">
            <v>Plum-headed Finch</v>
          </cell>
          <cell r="D9838" t="str">
            <v>Neochmia modesta</v>
          </cell>
          <cell r="E9838" t="str">
            <v>(Gould, 1837)</v>
          </cell>
          <cell r="F9838" t="str">
            <v>R</v>
          </cell>
          <cell r="G9838" t="str">
            <v>LC</v>
          </cell>
          <cell r="L9838" t="str">
            <v>Y</v>
          </cell>
          <cell r="Q9838" t="str">
            <v>Y</v>
          </cell>
        </row>
        <row r="9839">
          <cell r="C9839" t="str">
            <v>Masked Finch</v>
          </cell>
          <cell r="D9839" t="str">
            <v>Poephila personata</v>
          </cell>
          <cell r="E9839" t="str">
            <v>Gould, 1842</v>
          </cell>
          <cell r="F9839" t="str">
            <v>R</v>
          </cell>
          <cell r="G9839" t="str">
            <v>LC</v>
          </cell>
          <cell r="L9839" t="str">
            <v>Y</v>
          </cell>
          <cell r="Q9839" t="str">
            <v>Y</v>
          </cell>
        </row>
        <row r="9840">
          <cell r="C9840" t="str">
            <v>Long-tailed Finch</v>
          </cell>
          <cell r="D9840" t="str">
            <v>Poephila acuticauda</v>
          </cell>
          <cell r="E9840" t="str">
            <v>(Gould, 1840)</v>
          </cell>
          <cell r="F9840" t="str">
            <v>R</v>
          </cell>
          <cell r="G9840" t="str">
            <v>LC</v>
          </cell>
          <cell r="L9840" t="str">
            <v>Y</v>
          </cell>
          <cell r="Q9840" t="str">
            <v>Y</v>
          </cell>
          <cell r="W9840" t="str">
            <v>Violet-eared Waxbill (15)</v>
          </cell>
        </row>
        <row r="9841">
          <cell r="C9841" t="str">
            <v>Black-throated Finch</v>
          </cell>
          <cell r="D9841" t="str">
            <v>Poephila cincta</v>
          </cell>
          <cell r="E9841" t="str">
            <v>(Gould, 1837)</v>
          </cell>
          <cell r="F9841" t="str">
            <v>R</v>
          </cell>
          <cell r="G9841" t="str">
            <v>NT</v>
          </cell>
          <cell r="L9841" t="str">
            <v>Y</v>
          </cell>
          <cell r="Q9841" t="str">
            <v>Y</v>
          </cell>
        </row>
        <row r="9842">
          <cell r="C9842" t="str">
            <v>Zebra Finch</v>
          </cell>
          <cell r="D9842" t="str">
            <v>Taeniopygia guttata</v>
          </cell>
          <cell r="E9842" t="str">
            <v>(Vieillot, 1817)</v>
          </cell>
          <cell r="F9842" t="str">
            <v>R</v>
          </cell>
          <cell r="G9842" t="str">
            <v>LC</v>
          </cell>
          <cell r="L9842" t="str">
            <v>Y</v>
          </cell>
          <cell r="Q9842" t="str">
            <v>Y</v>
          </cell>
        </row>
        <row r="9843">
          <cell r="C9843" t="str">
            <v>Double-barred Finch</v>
          </cell>
          <cell r="D9843" t="str">
            <v>Taeniopygia bichenovii</v>
          </cell>
          <cell r="E9843" t="str">
            <v>(Vigors &amp; Horsfield, 1827)</v>
          </cell>
          <cell r="F9843" t="str">
            <v>R</v>
          </cell>
          <cell r="G9843" t="str">
            <v>LC</v>
          </cell>
          <cell r="L9843" t="str">
            <v>Y</v>
          </cell>
          <cell r="Q9843" t="str">
            <v>Y</v>
          </cell>
        </row>
        <row r="9844">
          <cell r="C9844" t="str">
            <v>Tawny-breasted Parrotfinch</v>
          </cell>
          <cell r="D9844" t="str">
            <v>Erythrura hyperythra</v>
          </cell>
          <cell r="E9844" t="str">
            <v>(Reichenbach, 1863)</v>
          </cell>
          <cell r="F9844" t="str">
            <v>R</v>
          </cell>
          <cell r="G9844" t="str">
            <v>LC</v>
          </cell>
          <cell r="Q9844" t="str">
            <v>Y</v>
          </cell>
          <cell r="W9844" t="str">
            <v>Tawny-breasted Parrot-Finch (15)</v>
          </cell>
        </row>
        <row r="9845">
          <cell r="C9845" t="str">
            <v>Pin-tailed Parrotfinch</v>
          </cell>
          <cell r="D9845" t="str">
            <v>Erythrura prasina</v>
          </cell>
          <cell r="E9845" t="str">
            <v>(Sparrman, 1788)</v>
          </cell>
          <cell r="F9845" t="str">
            <v>R</v>
          </cell>
          <cell r="G9845" t="str">
            <v>LC</v>
          </cell>
          <cell r="Q9845" t="str">
            <v>Y</v>
          </cell>
          <cell r="W9845" t="str">
            <v>Pin-tailed Parrot-Finch (15)</v>
          </cell>
        </row>
        <row r="9846">
          <cell r="C9846" t="str">
            <v>Green-faced Parrotfinch</v>
          </cell>
          <cell r="D9846" t="str">
            <v>Erythrura viridifacies</v>
          </cell>
          <cell r="E9846" t="str">
            <v>Hachisuka &amp; Delacour, 1937</v>
          </cell>
          <cell r="F9846" t="str">
            <v>R</v>
          </cell>
          <cell r="G9846" t="str">
            <v>VU</v>
          </cell>
          <cell r="Q9846" t="str">
            <v>Y</v>
          </cell>
          <cell r="W9846" t="str">
            <v>Green-faced Parrot-Finch (15)</v>
          </cell>
        </row>
        <row r="9847">
          <cell r="C9847" t="str">
            <v>Tricoloured Parrotfinch</v>
          </cell>
          <cell r="D9847" t="str">
            <v>Erythrura tricolor</v>
          </cell>
          <cell r="E9847" t="str">
            <v>(Vieillot, 1817)</v>
          </cell>
          <cell r="F9847" t="str">
            <v>R</v>
          </cell>
          <cell r="G9847" t="str">
            <v>LC</v>
          </cell>
          <cell r="Q9847" t="str">
            <v>Y</v>
          </cell>
          <cell r="W9847" t="str">
            <v>Tricolored Parrotfinch (10); Tricolored Parrot-Finch (15)</v>
          </cell>
        </row>
        <row r="9848">
          <cell r="C9848" t="str">
            <v>Blue-faced Parrotfinch</v>
          </cell>
          <cell r="D9848" t="str">
            <v>Erythrura trichroa</v>
          </cell>
          <cell r="E9848" t="str">
            <v>(Kittlitz, 1835)</v>
          </cell>
          <cell r="F9848" t="str">
            <v>R</v>
          </cell>
          <cell r="G9848" t="str">
            <v>LC</v>
          </cell>
          <cell r="L9848" t="str">
            <v>Y</v>
          </cell>
          <cell r="Q9848" t="str">
            <v>Y</v>
          </cell>
          <cell r="W9848" t="str">
            <v>Blue-faced Parrot-Finch (5); Blue-faced Parrot-Finch (15)</v>
          </cell>
        </row>
        <row r="9849">
          <cell r="C9849" t="str">
            <v>Red-eared Parrotfinch</v>
          </cell>
          <cell r="D9849" t="str">
            <v>Erythrura coloria</v>
          </cell>
          <cell r="E9849" t="str">
            <v>Ripley &amp; Rabor, 1961</v>
          </cell>
          <cell r="F9849" t="str">
            <v>R</v>
          </cell>
          <cell r="G9849" t="str">
            <v>NT</v>
          </cell>
          <cell r="Q9849" t="str">
            <v>Y</v>
          </cell>
          <cell r="W9849" t="str">
            <v>Red-eared Parrot-Finch (15)</v>
          </cell>
        </row>
        <row r="9850">
          <cell r="C9850" t="str">
            <v>Papuan Parrotfinch</v>
          </cell>
          <cell r="D9850" t="str">
            <v>Erythrura papuana</v>
          </cell>
          <cell r="E9850" t="str">
            <v>Hartert, 1900</v>
          </cell>
          <cell r="F9850" t="str">
            <v>R</v>
          </cell>
          <cell r="G9850" t="str">
            <v>LC</v>
          </cell>
          <cell r="Q9850" t="str">
            <v>Y</v>
          </cell>
          <cell r="W9850" t="str">
            <v>Papuan Parrot-Finch (15)</v>
          </cell>
        </row>
        <row r="9851">
          <cell r="C9851" t="str">
            <v>Red-throated Parrotfinch</v>
          </cell>
          <cell r="D9851" t="str">
            <v>Erythrura psittacea</v>
          </cell>
          <cell r="E9851" t="str">
            <v>(Gmeliin, 1789)</v>
          </cell>
          <cell r="F9851" t="str">
            <v>R</v>
          </cell>
          <cell r="G9851" t="str">
            <v>LC</v>
          </cell>
          <cell r="Q9851" t="str">
            <v>Y</v>
          </cell>
          <cell r="W9851" t="str">
            <v>Red-throated Parrot-Finch (15)</v>
          </cell>
        </row>
        <row r="9852">
          <cell r="C9852" t="str">
            <v>Fiji Parrotfinch</v>
          </cell>
          <cell r="D9852" t="str">
            <v>Erythrura pealii</v>
          </cell>
          <cell r="E9852" t="str">
            <v>Hartlaub, 1852</v>
          </cell>
          <cell r="F9852" t="str">
            <v>R</v>
          </cell>
          <cell r="G9852" t="str">
            <v>LC</v>
          </cell>
          <cell r="Q9852" t="str">
            <v>Y</v>
          </cell>
        </row>
        <row r="9853">
          <cell r="C9853" t="str">
            <v>Red-headed Parrotfinch</v>
          </cell>
          <cell r="D9853" t="str">
            <v>Erythrura cyaneovirens</v>
          </cell>
          <cell r="E9853" t="str">
            <v>(Peale, 1848)</v>
          </cell>
          <cell r="F9853" t="str">
            <v>R</v>
          </cell>
          <cell r="G9853" t="str">
            <v>LC</v>
          </cell>
          <cell r="Q9853" t="str">
            <v>Y</v>
          </cell>
          <cell r="W9853" t="str">
            <v>Red-headed Parrot-Finch (15)</v>
          </cell>
        </row>
        <row r="9854">
          <cell r="C9854" t="str">
            <v>Royal Parrotfinch</v>
          </cell>
          <cell r="D9854" t="str">
            <v>Erythrura regia</v>
          </cell>
          <cell r="E9854" t="str">
            <v>(Sclater, 1881)</v>
          </cell>
          <cell r="F9854" t="str">
            <v>R</v>
          </cell>
          <cell r="G9854" t="str">
            <v>VU</v>
          </cell>
          <cell r="Q9854" t="str">
            <v>Y</v>
          </cell>
        </row>
        <row r="9855">
          <cell r="C9855" t="str">
            <v>Pink-billed Parrotfinch</v>
          </cell>
          <cell r="D9855" t="str">
            <v>Erythrura kleinschmidti</v>
          </cell>
          <cell r="E9855" t="str">
            <v>(Finsch, 1878)</v>
          </cell>
          <cell r="F9855" t="str">
            <v>R</v>
          </cell>
          <cell r="G9855" t="str">
            <v>VU</v>
          </cell>
          <cell r="Q9855" t="str">
            <v>Y</v>
          </cell>
          <cell r="W9855" t="str">
            <v>Pink-billed Parrot-finch (10); Pink-billed Parrot-Finch (15)</v>
          </cell>
        </row>
        <row r="9856">
          <cell r="C9856" t="str">
            <v>Gouldian Finch</v>
          </cell>
          <cell r="D9856" t="str">
            <v>Erythrura gouldiae</v>
          </cell>
          <cell r="E9856" t="str">
            <v>(Gould, 1844)</v>
          </cell>
          <cell r="F9856" t="str">
            <v>R</v>
          </cell>
          <cell r="G9856" t="str">
            <v>EN</v>
          </cell>
          <cell r="L9856" t="str">
            <v>Y</v>
          </cell>
          <cell r="Q9856" t="str">
            <v>Y</v>
          </cell>
          <cell r="V9856" t="str">
            <v>Chloebia gouldiae (10)</v>
          </cell>
        </row>
        <row r="9857">
          <cell r="C9857" t="str">
            <v>Madagascar Munia</v>
          </cell>
          <cell r="D9857" t="str">
            <v>Lonchura nana</v>
          </cell>
          <cell r="E9857" t="str">
            <v>(Pucheran, 1845)</v>
          </cell>
          <cell r="F9857" t="str">
            <v>R</v>
          </cell>
          <cell r="G9857" t="str">
            <v>LC</v>
          </cell>
          <cell r="N9857" t="str">
            <v>Y</v>
          </cell>
          <cell r="Q9857" t="str">
            <v>Y</v>
          </cell>
          <cell r="V9857" t="str">
            <v>Lemuresthes nana (10)</v>
          </cell>
          <cell r="W9857" t="str">
            <v>Madagascar Mannikin (7)</v>
          </cell>
        </row>
        <row r="9858">
          <cell r="C9858" t="str">
            <v>African Silverbill</v>
          </cell>
          <cell r="D9858" t="str">
            <v>Lonchura cantans</v>
          </cell>
          <cell r="E9858" t="str">
            <v>(Gmelin, 1789)</v>
          </cell>
          <cell r="F9858" t="str">
            <v>R</v>
          </cell>
          <cell r="G9858" t="str">
            <v>LC</v>
          </cell>
          <cell r="H9858" t="str">
            <v>Y</v>
          </cell>
          <cell r="I9858" t="str">
            <v>Y</v>
          </cell>
          <cell r="M9858" t="str">
            <v>Y</v>
          </cell>
          <cell r="N9858" t="str">
            <v>Y</v>
          </cell>
          <cell r="Q9858" t="str">
            <v>Y</v>
          </cell>
          <cell r="V9858" t="str">
            <v>Euodice cantans (1); Euodice cantans (6)</v>
          </cell>
          <cell r="W9858" t="str">
            <v>Warbling Silverbill (7)</v>
          </cell>
        </row>
        <row r="9859">
          <cell r="C9859" t="str">
            <v>White-throated Munia</v>
          </cell>
          <cell r="D9859" t="str">
            <v>Lonchura malabarica</v>
          </cell>
          <cell r="E9859" t="str">
            <v>(Linnaeus, 1758)</v>
          </cell>
          <cell r="F9859" t="str">
            <v>R</v>
          </cell>
          <cell r="G9859" t="str">
            <v>LC</v>
          </cell>
          <cell r="H9859" t="str">
            <v>Y</v>
          </cell>
          <cell r="I9859" t="str">
            <v>Y</v>
          </cell>
          <cell r="M9859" t="str">
            <v>Y</v>
          </cell>
          <cell r="Q9859" t="str">
            <v>Y</v>
          </cell>
          <cell r="V9859" t="str">
            <v>Euodice malabarica (1); Euodice malabarica (6)</v>
          </cell>
          <cell r="W9859" t="str">
            <v>Indian Silverbill (1); Indian Silverbill (1); Indian Silverbill (2); Indian Silverbill (6); Indian Silverbill (15)</v>
          </cell>
        </row>
        <row r="9860">
          <cell r="C9860" t="str">
            <v>Grey-headed Silverbill</v>
          </cell>
          <cell r="D9860" t="str">
            <v>Lonchura griseicapilla</v>
          </cell>
          <cell r="E9860" t="str">
            <v>Delacour, 1943</v>
          </cell>
          <cell r="F9860" t="str">
            <v>R</v>
          </cell>
          <cell r="G9860" t="str">
            <v>LC</v>
          </cell>
          <cell r="N9860" t="str">
            <v>Y</v>
          </cell>
          <cell r="Q9860" t="str">
            <v>Y</v>
          </cell>
        </row>
        <row r="9861">
          <cell r="C9861" t="str">
            <v>Bronze Munia</v>
          </cell>
          <cell r="D9861" t="str">
            <v>Lonchura cucullata</v>
          </cell>
          <cell r="E9861" t="str">
            <v>(Swainson, 1837)</v>
          </cell>
          <cell r="F9861" t="str">
            <v>R</v>
          </cell>
          <cell r="G9861" t="str">
            <v>LC</v>
          </cell>
          <cell r="I9861" t="str">
            <v>Y</v>
          </cell>
          <cell r="N9861" t="str">
            <v>Y</v>
          </cell>
          <cell r="Q9861" t="str">
            <v>Y</v>
          </cell>
          <cell r="W9861" t="str">
            <v>Bronze Mannikin (2); Bronze Mannikin (7); Bronze Mannikin (15)</v>
          </cell>
        </row>
        <row r="9862">
          <cell r="C9862" t="str">
            <v>Black-and-white Munia</v>
          </cell>
          <cell r="D9862" t="str">
            <v>Lonchura bicolor</v>
          </cell>
          <cell r="E9862" t="str">
            <v>(Fraser, 1843)</v>
          </cell>
          <cell r="F9862" t="str">
            <v>R</v>
          </cell>
          <cell r="G9862" t="str">
            <v>LC</v>
          </cell>
          <cell r="N9862" t="str">
            <v>Y</v>
          </cell>
          <cell r="Q9862" t="str">
            <v>Y</v>
          </cell>
          <cell r="W9862" t="str">
            <v>Red-backed Mannikin (7); Black-and-white Mannikin (15)</v>
          </cell>
          <cell r="X9862" t="str">
            <v>Lonchura bicolor and L. nigriceps (Sibley and Monroe 1990, 1993) are retained as separate species contra Dowsett and Forbes-Watson (1993) who include nigriceps as a subspecies of L. bicolor.</v>
          </cell>
        </row>
        <row r="9863">
          <cell r="C9863" t="str">
            <v>Brown-backed Munia</v>
          </cell>
          <cell r="D9863" t="str">
            <v>Lonchura nigriceps</v>
          </cell>
          <cell r="E9863" t="str">
            <v>(Cassin, 1852)</v>
          </cell>
          <cell r="F9863" t="str">
            <v>R</v>
          </cell>
          <cell r="G9863" t="str">
            <v>LC</v>
          </cell>
          <cell r="Q9863" t="str">
            <v>Y</v>
          </cell>
          <cell r="W9863" t="str">
            <v>Red-backed Mannikin (15)</v>
          </cell>
          <cell r="X9863" t="str">
            <v>Lonchura bicolor and L. nigriceps (Sibley and Monroe 1990, 1993) are retained as separate species contra Dowsett and Forbes-Watson (1993) who include nigriceps as a subspecies of L. bicolor.</v>
          </cell>
        </row>
        <row r="9864">
          <cell r="C9864" t="str">
            <v>Magpie Munia</v>
          </cell>
          <cell r="D9864" t="str">
            <v>Lonchura fringilloides</v>
          </cell>
          <cell r="E9864" t="str">
            <v>(Lafresnaye, 1835)</v>
          </cell>
          <cell r="F9864" t="str">
            <v>R</v>
          </cell>
          <cell r="G9864" t="str">
            <v>LC</v>
          </cell>
          <cell r="N9864" t="str">
            <v>Y</v>
          </cell>
          <cell r="Q9864" t="str">
            <v>Y</v>
          </cell>
          <cell r="W9864" t="str">
            <v>Magpie Mannikin (7); Magpie Mannikin (15)</v>
          </cell>
        </row>
        <row r="9865">
          <cell r="C9865" t="str">
            <v>White-rumped Munia</v>
          </cell>
          <cell r="D9865" t="str">
            <v>Lonchura striata</v>
          </cell>
          <cell r="E9865" t="str">
            <v>(Linnaus, 1766)</v>
          </cell>
          <cell r="F9865" t="str">
            <v>R</v>
          </cell>
          <cell r="G9865" t="str">
            <v>LC</v>
          </cell>
          <cell r="Q9865" t="str">
            <v>Y</v>
          </cell>
        </row>
        <row r="9866">
          <cell r="C9866" t="str">
            <v>Javan Munia</v>
          </cell>
          <cell r="D9866" t="str">
            <v>Lonchura leucogastroides</v>
          </cell>
          <cell r="E9866" t="str">
            <v>(Horsfield &amp; Moore, 1856)</v>
          </cell>
          <cell r="F9866" t="str">
            <v>R</v>
          </cell>
          <cell r="G9866" t="str">
            <v>LC</v>
          </cell>
          <cell r="Q9866" t="str">
            <v>Y</v>
          </cell>
        </row>
        <row r="9867">
          <cell r="C9867" t="str">
            <v>Dusky Munia</v>
          </cell>
          <cell r="D9867" t="str">
            <v>Lonchura fuscans</v>
          </cell>
          <cell r="E9867" t="str">
            <v>(Cassin, 1852)</v>
          </cell>
          <cell r="F9867" t="str">
            <v>R</v>
          </cell>
          <cell r="G9867" t="str">
            <v>LC</v>
          </cell>
          <cell r="Q9867" t="str">
            <v>Y</v>
          </cell>
        </row>
        <row r="9868">
          <cell r="C9868" t="str">
            <v>Black-faced Munia</v>
          </cell>
          <cell r="D9868" t="str">
            <v>Lonchura molucca</v>
          </cell>
          <cell r="E9868" t="str">
            <v>(Linnaeus, 1766)</v>
          </cell>
          <cell r="F9868" t="str">
            <v>R</v>
          </cell>
          <cell r="G9868" t="str">
            <v>LC</v>
          </cell>
          <cell r="Q9868" t="str">
            <v>Y</v>
          </cell>
        </row>
        <row r="9869">
          <cell r="C9869" t="str">
            <v>Black-throated Munia</v>
          </cell>
          <cell r="D9869" t="str">
            <v>Lonchura kelaarti</v>
          </cell>
          <cell r="E9869" t="str">
            <v>(Jerdon, 1863)</v>
          </cell>
          <cell r="F9869" t="str">
            <v>R</v>
          </cell>
          <cell r="G9869" t="str">
            <v>LC</v>
          </cell>
          <cell r="Q9869" t="str">
            <v>Y</v>
          </cell>
        </row>
        <row r="9870">
          <cell r="C9870" t="str">
            <v>Scaly-breasted Munia</v>
          </cell>
          <cell r="D9870" t="str">
            <v>Lonchura punctulata</v>
          </cell>
          <cell r="E9870" t="str">
            <v>(Linnaeus, 1758)</v>
          </cell>
          <cell r="F9870" t="str">
            <v>R</v>
          </cell>
          <cell r="G9870" t="str">
            <v>LC</v>
          </cell>
          <cell r="I9870" t="str">
            <v>Y</v>
          </cell>
          <cell r="L9870" t="str">
            <v>Y</v>
          </cell>
          <cell r="N9870" t="str">
            <v>Y</v>
          </cell>
          <cell r="Q9870" t="str">
            <v>Y</v>
          </cell>
          <cell r="W9870" t="str">
            <v>Nutmeg Mannikin (2); Nutmeg Mannikin (5); Spice Finch (7)</v>
          </cell>
        </row>
        <row r="9871">
          <cell r="C9871" t="str">
            <v>White-bellied Munia</v>
          </cell>
          <cell r="D9871" t="str">
            <v>Lonchura leucogastra</v>
          </cell>
          <cell r="E9871" t="str">
            <v>(Blyth, 1846)</v>
          </cell>
          <cell r="F9871" t="str">
            <v>R</v>
          </cell>
          <cell r="G9871" t="str">
            <v>LC</v>
          </cell>
          <cell r="Q9871" t="str">
            <v>Y</v>
          </cell>
        </row>
        <row r="9872">
          <cell r="C9872" t="str">
            <v>Streak-headed Munia</v>
          </cell>
          <cell r="D9872" t="str">
            <v>Lonchura tristissima</v>
          </cell>
          <cell r="E9872" t="str">
            <v>(Wallace, 1865)</v>
          </cell>
          <cell r="F9872" t="str">
            <v>R</v>
          </cell>
          <cell r="G9872" t="str">
            <v>LC</v>
          </cell>
          <cell r="Q9872" t="str">
            <v>Y</v>
          </cell>
        </row>
        <row r="9873">
          <cell r="C9873" t="str">
            <v>White-spotted Munia</v>
          </cell>
          <cell r="D9873" t="str">
            <v>Lonchura leucosticta</v>
          </cell>
          <cell r="E9873" t="str">
            <v>(D'Albertis &amp; Salvadori, 1879)</v>
          </cell>
          <cell r="F9873" t="str">
            <v>R</v>
          </cell>
          <cell r="G9873" t="str">
            <v>LC</v>
          </cell>
          <cell r="Q9873" t="str">
            <v>Y</v>
          </cell>
        </row>
        <row r="9874">
          <cell r="D9874" t="str">
            <v>Lonchura malacca</v>
          </cell>
          <cell r="E9874" t="str">
            <v>(Linnaeus, 1766)</v>
          </cell>
          <cell r="F9874" t="str">
            <v>NR</v>
          </cell>
          <cell r="G9874" t="str">
            <v>NR</v>
          </cell>
          <cell r="Q9874" t="str">
            <v>Y</v>
          </cell>
          <cell r="X9874" t="str">
            <v>Lonchura malacca (Sibley and Monroe 1990, 1993) has been split into L. malacca and L. atricapilla following AOU (2000).</v>
          </cell>
        </row>
        <row r="9875">
          <cell r="C9875" t="str">
            <v>Tricoloured Munia</v>
          </cell>
          <cell r="D9875" t="str">
            <v>Lonchura malacca</v>
          </cell>
          <cell r="E9875" t="str">
            <v>(Linnaeus, 1766)</v>
          </cell>
          <cell r="F9875" t="str">
            <v>R</v>
          </cell>
          <cell r="G9875" t="str">
            <v>LC</v>
          </cell>
          <cell r="I9875" t="str">
            <v>Y</v>
          </cell>
          <cell r="P9875" t="str">
            <v>Y</v>
          </cell>
          <cell r="W9875" t="str">
            <v>Tricolored Munia (2); Black-headed Munia (9); Black-headed Munia (15)</v>
          </cell>
          <cell r="X9875" t="str">
            <v>Lonchura malacca (Sibley and Monroe 1990, 1993) has been split into L. malacca and L. atricapilla following AOU (2000).</v>
          </cell>
        </row>
        <row r="9876">
          <cell r="C9876" t="str">
            <v>Chestnut Munia</v>
          </cell>
          <cell r="D9876" t="str">
            <v>Lonchura atricapilla</v>
          </cell>
          <cell r="E9876" t="str">
            <v>(Vieillot, 1807)</v>
          </cell>
          <cell r="F9876" t="str">
            <v>R</v>
          </cell>
          <cell r="G9876" t="str">
            <v>LC</v>
          </cell>
          <cell r="I9876" t="str">
            <v>Y</v>
          </cell>
          <cell r="X9876" t="str">
            <v>Lonchura malacca (Sibley and Monroe 1990, 1993) has been split into L. malacca and L. atricapilla following AOU (2000).</v>
          </cell>
        </row>
        <row r="9877">
          <cell r="C9877" t="str">
            <v>White-capped Munia</v>
          </cell>
          <cell r="D9877" t="str">
            <v>Lonchura ferruginosa</v>
          </cell>
          <cell r="E9877" t="str">
            <v>(Sparrman, 1789)</v>
          </cell>
          <cell r="F9877" t="str">
            <v>R</v>
          </cell>
          <cell r="G9877" t="str">
            <v>LC</v>
          </cell>
          <cell r="Q9877" t="str">
            <v>Y</v>
          </cell>
        </row>
        <row r="9878">
          <cell r="C9878" t="str">
            <v>Five-coloured Munia</v>
          </cell>
          <cell r="D9878" t="str">
            <v>Lonchura quinticolor</v>
          </cell>
          <cell r="E9878" t="str">
            <v>(Vieillot, 1807)</v>
          </cell>
          <cell r="F9878" t="str">
            <v>R</v>
          </cell>
          <cell r="G9878" t="str">
            <v>LC</v>
          </cell>
          <cell r="Q9878" t="str">
            <v>Y</v>
          </cell>
          <cell r="W9878" t="str">
            <v>Five-colored Munia (10); Five-colored Munia (15)</v>
          </cell>
        </row>
        <row r="9879">
          <cell r="D9879" t="str">
            <v>Lonchura pallidiventer</v>
          </cell>
          <cell r="E9879" t="str">
            <v>Restall, 1995</v>
          </cell>
          <cell r="F9879" t="str">
            <v>NR</v>
          </cell>
          <cell r="G9879" t="str">
            <v>NR</v>
          </cell>
          <cell r="T9879" t="str">
            <v>Y</v>
          </cell>
          <cell r="U9879" t="str">
            <v>Restall (1996)</v>
          </cell>
          <cell r="X9879" t="str">
            <v>Lonchura pallidiventer was described as new to science by Restall (1996) but is considered a hybrid by van Balen (1998) and Dickinson (2003) and this treatment is followed by the BirdLife Taxonomic Working Group.</v>
          </cell>
        </row>
        <row r="9880">
          <cell r="C9880" t="str">
            <v>White-headed Munia</v>
          </cell>
          <cell r="D9880" t="str">
            <v>Lonchura maja</v>
          </cell>
          <cell r="E9880" t="str">
            <v>(Linnaeus, 1766)</v>
          </cell>
          <cell r="F9880" t="str">
            <v>R</v>
          </cell>
          <cell r="G9880" t="str">
            <v>LC</v>
          </cell>
          <cell r="Q9880" t="str">
            <v>Y</v>
          </cell>
        </row>
        <row r="9881">
          <cell r="C9881" t="str">
            <v>Pale-headed Munia</v>
          </cell>
          <cell r="D9881" t="str">
            <v>Lonchura pallida</v>
          </cell>
          <cell r="E9881" t="str">
            <v>(Wallace, 1863)</v>
          </cell>
          <cell r="F9881" t="str">
            <v>R</v>
          </cell>
          <cell r="G9881" t="str">
            <v>LC</v>
          </cell>
          <cell r="L9881" t="str">
            <v>Y</v>
          </cell>
          <cell r="Q9881" t="str">
            <v>Y</v>
          </cell>
        </row>
        <row r="9882">
          <cell r="C9882" t="str">
            <v>Grand Munia</v>
          </cell>
          <cell r="D9882" t="str">
            <v>Lonchura grandis</v>
          </cell>
          <cell r="E9882" t="str">
            <v>(Sharpe, 1882)</v>
          </cell>
          <cell r="F9882" t="str">
            <v>R</v>
          </cell>
          <cell r="G9882" t="str">
            <v>LC</v>
          </cell>
          <cell r="Q9882" t="str">
            <v>Y</v>
          </cell>
          <cell r="W9882" t="str">
            <v>Great-billed Munia (15)</v>
          </cell>
        </row>
        <row r="9883">
          <cell r="C9883" t="str">
            <v>Grey-banded Munia</v>
          </cell>
          <cell r="D9883" t="str">
            <v>Lonchura vana</v>
          </cell>
          <cell r="E9883" t="str">
            <v>(Hartert, 1930)</v>
          </cell>
          <cell r="F9883" t="str">
            <v>R</v>
          </cell>
          <cell r="G9883" t="str">
            <v>VU</v>
          </cell>
          <cell r="Q9883" t="str">
            <v>Y</v>
          </cell>
        </row>
        <row r="9884">
          <cell r="C9884" t="str">
            <v>Grey-headed Munia</v>
          </cell>
          <cell r="D9884" t="str">
            <v>Lonchura caniceps</v>
          </cell>
          <cell r="E9884" t="str">
            <v>(Salvadori, 1876)</v>
          </cell>
          <cell r="F9884" t="str">
            <v>R</v>
          </cell>
          <cell r="G9884" t="str">
            <v>LC</v>
          </cell>
          <cell r="Q9884" t="str">
            <v>Y</v>
          </cell>
        </row>
        <row r="9885">
          <cell r="C9885" t="str">
            <v>Grey-crowned Munia</v>
          </cell>
          <cell r="D9885" t="str">
            <v>Lonchura nevermanni</v>
          </cell>
          <cell r="E9885" t="str">
            <v>Stresemann, 1924</v>
          </cell>
          <cell r="F9885" t="str">
            <v>R</v>
          </cell>
          <cell r="G9885" t="str">
            <v>LC</v>
          </cell>
          <cell r="Q9885" t="str">
            <v>Y</v>
          </cell>
        </row>
        <row r="9886">
          <cell r="C9886" t="str">
            <v>Hooded Munia</v>
          </cell>
          <cell r="D9886" t="str">
            <v>Lonchura spectabilis</v>
          </cell>
          <cell r="E9886" t="str">
            <v>(Sclater, 1879)</v>
          </cell>
          <cell r="F9886" t="str">
            <v>R</v>
          </cell>
          <cell r="G9886" t="str">
            <v>LC</v>
          </cell>
          <cell r="Q9886" t="str">
            <v>Y</v>
          </cell>
        </row>
        <row r="9887">
          <cell r="C9887" t="str">
            <v>Mottled Munia</v>
          </cell>
          <cell r="D9887" t="str">
            <v>Lonchura hunsteini</v>
          </cell>
          <cell r="E9887" t="str">
            <v>(Finsch, 1886)</v>
          </cell>
          <cell r="F9887" t="str">
            <v>R</v>
          </cell>
          <cell r="G9887" t="str">
            <v>LC</v>
          </cell>
          <cell r="Q9887" t="str">
            <v>Y</v>
          </cell>
        </row>
        <row r="9888">
          <cell r="C9888" t="str">
            <v>New Ireland Munia</v>
          </cell>
          <cell r="D9888" t="str">
            <v>Lonchura forbesi</v>
          </cell>
          <cell r="E9888" t="str">
            <v>(Sclater, 1879)</v>
          </cell>
          <cell r="F9888" t="str">
            <v>R</v>
          </cell>
          <cell r="G9888" t="str">
            <v>LC</v>
          </cell>
          <cell r="Q9888" t="str">
            <v>Y</v>
          </cell>
        </row>
        <row r="9889">
          <cell r="C9889" t="str">
            <v>New Hanover Munia</v>
          </cell>
          <cell r="D9889" t="str">
            <v>Lonchura nigerrima</v>
          </cell>
          <cell r="E9889" t="str">
            <v>(Rothschild &amp; Hartert, 1899)</v>
          </cell>
          <cell r="F9889" t="str">
            <v>R</v>
          </cell>
          <cell r="G9889" t="str">
            <v>LC</v>
          </cell>
          <cell r="Q9889" t="str">
            <v>Y</v>
          </cell>
        </row>
        <row r="9890">
          <cell r="C9890" t="str">
            <v>Yellow-rumped Munia</v>
          </cell>
          <cell r="D9890" t="str">
            <v>Lonchura flaviprymna</v>
          </cell>
          <cell r="E9890" t="str">
            <v>(Gould, 1845)</v>
          </cell>
          <cell r="F9890" t="str">
            <v>R</v>
          </cell>
          <cell r="G9890" t="str">
            <v>LC</v>
          </cell>
          <cell r="L9890" t="str">
            <v>Y</v>
          </cell>
          <cell r="Q9890" t="str">
            <v>Y</v>
          </cell>
          <cell r="W9890" t="str">
            <v>Yellow-rumped Mannikin (5)</v>
          </cell>
        </row>
        <row r="9891">
          <cell r="C9891" t="str">
            <v>Chestnut-breasted Munia</v>
          </cell>
          <cell r="D9891" t="str">
            <v>Lonchura castaneothorax</v>
          </cell>
          <cell r="E9891" t="str">
            <v>(Gould, 1837)</v>
          </cell>
          <cell r="F9891" t="str">
            <v>R</v>
          </cell>
          <cell r="G9891" t="str">
            <v>LC</v>
          </cell>
          <cell r="L9891" t="str">
            <v>Y</v>
          </cell>
          <cell r="Q9891" t="str">
            <v>Y</v>
          </cell>
          <cell r="W9891" t="str">
            <v>Chestnut-breasted Mannikin (5)</v>
          </cell>
        </row>
        <row r="9892">
          <cell r="C9892" t="str">
            <v>Black Munia</v>
          </cell>
          <cell r="D9892" t="str">
            <v>Lonchura stygia</v>
          </cell>
          <cell r="E9892" t="str">
            <v>Stresemann, 1924</v>
          </cell>
          <cell r="F9892" t="str">
            <v>R</v>
          </cell>
          <cell r="G9892" t="str">
            <v>NT</v>
          </cell>
          <cell r="Q9892" t="str">
            <v>Y</v>
          </cell>
        </row>
        <row r="9893">
          <cell r="C9893" t="str">
            <v>Black-breasted Munia</v>
          </cell>
          <cell r="D9893" t="str">
            <v>Lonchura teerinki</v>
          </cell>
          <cell r="E9893" t="str">
            <v>Rand, 1940</v>
          </cell>
          <cell r="F9893" t="str">
            <v>R</v>
          </cell>
          <cell r="G9893" t="str">
            <v>LC</v>
          </cell>
          <cell r="Q9893" t="str">
            <v>Y</v>
          </cell>
        </row>
        <row r="9894">
          <cell r="C9894" t="str">
            <v>Snow Mountain Munia</v>
          </cell>
          <cell r="D9894" t="str">
            <v>Lonchura montana</v>
          </cell>
          <cell r="E9894" t="str">
            <v>Junge, 1939</v>
          </cell>
          <cell r="F9894" t="str">
            <v>R</v>
          </cell>
          <cell r="G9894" t="str">
            <v>LC</v>
          </cell>
          <cell r="Q9894" t="str">
            <v>Y</v>
          </cell>
          <cell r="W9894" t="str">
            <v>Western Alpine Munia (15)</v>
          </cell>
        </row>
        <row r="9895">
          <cell r="C9895" t="str">
            <v>Alpine Munia</v>
          </cell>
          <cell r="D9895" t="str">
            <v>Lonchura monticola</v>
          </cell>
          <cell r="E9895" t="str">
            <v>(De Vis, 1897)</v>
          </cell>
          <cell r="F9895" t="str">
            <v>R</v>
          </cell>
          <cell r="G9895" t="str">
            <v>LC</v>
          </cell>
          <cell r="Q9895" t="str">
            <v>Y</v>
          </cell>
          <cell r="W9895" t="str">
            <v>Eastern Alpine Munia (15)</v>
          </cell>
        </row>
        <row r="9896">
          <cell r="C9896" t="str">
            <v>Bismarck Munia</v>
          </cell>
          <cell r="D9896" t="str">
            <v>Lonchura melaena</v>
          </cell>
          <cell r="E9896" t="str">
            <v>(Sclater, 1880)</v>
          </cell>
          <cell r="F9896" t="str">
            <v>R</v>
          </cell>
          <cell r="G9896" t="str">
            <v>LC</v>
          </cell>
          <cell r="Q9896" t="str">
            <v>Y</v>
          </cell>
          <cell r="W9896" t="str">
            <v>Sooty Munia (15)</v>
          </cell>
        </row>
        <row r="9897">
          <cell r="C9897" t="str">
            <v>Java Sparrow</v>
          </cell>
          <cell r="D9897" t="str">
            <v>Padda oryzivora</v>
          </cell>
          <cell r="E9897" t="str">
            <v>(Linnaeus, 1758)</v>
          </cell>
          <cell r="F9897" t="str">
            <v>R</v>
          </cell>
          <cell r="G9897" t="str">
            <v>VU</v>
          </cell>
          <cell r="I9897" t="str">
            <v>Y</v>
          </cell>
          <cell r="L9897" t="str">
            <v>Y</v>
          </cell>
          <cell r="N9897" t="str">
            <v>Y</v>
          </cell>
          <cell r="P9897" t="str">
            <v>Y</v>
          </cell>
          <cell r="Q9897" t="str">
            <v>Y</v>
          </cell>
          <cell r="V9897" t="str">
            <v>Lonchura oryzivora (5); Lonchura oryzivora (7); Lonchura oryzivora (9)</v>
          </cell>
        </row>
        <row r="9898">
          <cell r="C9898" t="str">
            <v>Timor Sparrow</v>
          </cell>
          <cell r="D9898" t="str">
            <v>Padda fuscata</v>
          </cell>
          <cell r="E9898" t="str">
            <v>(Vieillot, 1817)</v>
          </cell>
          <cell r="F9898" t="str">
            <v>R</v>
          </cell>
          <cell r="G9898" t="str">
            <v>NT</v>
          </cell>
          <cell r="Q9898" t="str">
            <v>Y</v>
          </cell>
        </row>
        <row r="9899">
          <cell r="C9899" t="str">
            <v>Pictorella Munia</v>
          </cell>
          <cell r="D9899" t="str">
            <v>Heteromunia pectoralis</v>
          </cell>
          <cell r="E9899" t="str">
            <v>(Gould, 1841)</v>
          </cell>
          <cell r="F9899" t="str">
            <v>R</v>
          </cell>
          <cell r="G9899" t="str">
            <v>LC</v>
          </cell>
          <cell r="L9899" t="str">
            <v>Y</v>
          </cell>
          <cell r="Q9899" t="str">
            <v>Y</v>
          </cell>
          <cell r="W9899" t="str">
            <v>Pictorella Mannikin (5)</v>
          </cell>
        </row>
        <row r="9900">
          <cell r="C9900" t="str">
            <v>Village Indigobird</v>
          </cell>
          <cell r="D9900" t="str">
            <v>Vidua chalybeata</v>
          </cell>
          <cell r="E9900" t="str">
            <v>(Müller, 1776)</v>
          </cell>
          <cell r="F9900" t="str">
            <v>R</v>
          </cell>
          <cell r="G9900" t="str">
            <v>LC</v>
          </cell>
          <cell r="N9900" t="str">
            <v>Y</v>
          </cell>
          <cell r="Q9900" t="str">
            <v>Y</v>
          </cell>
        </row>
        <row r="9901">
          <cell r="C9901" t="str">
            <v>Dusky Indigobird</v>
          </cell>
          <cell r="D9901" t="str">
            <v>Vidua purpurascens</v>
          </cell>
          <cell r="E9901" t="str">
            <v>(Reichenow, 1883)</v>
          </cell>
          <cell r="F9901" t="str">
            <v>R</v>
          </cell>
          <cell r="G9901" t="str">
            <v>LC</v>
          </cell>
          <cell r="N9901" t="str">
            <v>Y</v>
          </cell>
          <cell r="Q9901" t="str">
            <v>Y</v>
          </cell>
          <cell r="W9901" t="str">
            <v>Purple Indigobird (15)</v>
          </cell>
        </row>
        <row r="9902">
          <cell r="C9902" t="str">
            <v>Jambandu Indigobird</v>
          </cell>
          <cell r="D9902" t="str">
            <v>Vidua raricola</v>
          </cell>
          <cell r="E9902" t="str">
            <v>Payne, 1982</v>
          </cell>
          <cell r="F9902" t="str">
            <v>R</v>
          </cell>
          <cell r="G9902" t="str">
            <v>LC</v>
          </cell>
          <cell r="N9902" t="str">
            <v>Y</v>
          </cell>
          <cell r="Q9902" t="str">
            <v>Y</v>
          </cell>
        </row>
        <row r="9903">
          <cell r="C9903" t="str">
            <v>Baka Indigobird</v>
          </cell>
          <cell r="D9903" t="str">
            <v>Vidua larvaticola</v>
          </cell>
          <cell r="E9903" t="str">
            <v>Payne, 1982</v>
          </cell>
          <cell r="F9903" t="str">
            <v>R</v>
          </cell>
          <cell r="G9903" t="str">
            <v>LC</v>
          </cell>
          <cell r="N9903" t="str">
            <v>Y</v>
          </cell>
          <cell r="Q9903" t="str">
            <v>Y</v>
          </cell>
          <cell r="W9903" t="str">
            <v>Barka Indigobird (15)</v>
          </cell>
        </row>
        <row r="9904">
          <cell r="D9904" t="str">
            <v>Vidua funerea</v>
          </cell>
          <cell r="E9904" t="str">
            <v>(Tarragon, 1847)</v>
          </cell>
          <cell r="F9904" t="str">
            <v>NR</v>
          </cell>
          <cell r="G9904" t="str">
            <v>NR</v>
          </cell>
          <cell r="N9904" t="str">
            <v>Y</v>
          </cell>
          <cell r="Q9904" t="str">
            <v>Y</v>
          </cell>
          <cell r="X9904" t="str">
            <v>Vidua funerea (Sibley and Monroe 1990, 1993) has been split into V. funerea and V. nigeriae following Payne and Payne (1994), and V. funerea and V. camerunensis following Payne (2004).</v>
          </cell>
        </row>
        <row r="9905">
          <cell r="C9905" t="str">
            <v>Variable Indigobird</v>
          </cell>
          <cell r="D9905" t="str">
            <v>Vidua funerea</v>
          </cell>
          <cell r="E9905" t="str">
            <v>(Tarragon, 1847)</v>
          </cell>
          <cell r="F9905" t="str">
            <v>R</v>
          </cell>
          <cell r="G9905" t="str">
            <v>LC</v>
          </cell>
          <cell r="T9905" t="str">
            <v>Y</v>
          </cell>
          <cell r="U9905" t="str">
            <v>Payne (2004)</v>
          </cell>
          <cell r="X9905" t="str">
            <v>Vidua funerea (Sibley and Monroe 1990, 1993) has been split into V. funerea and V. nigeriae following Payne and Payne (1994), and V. funerea and V. camerunensis following Payne (2004).</v>
          </cell>
        </row>
        <row r="9906">
          <cell r="C9906" t="str">
            <v>Cameroon Indigobird</v>
          </cell>
          <cell r="D9906" t="str">
            <v>Vidua camerunensis</v>
          </cell>
          <cell r="E9906" t="str">
            <v>(Grote, 1922)</v>
          </cell>
          <cell r="F9906" t="str">
            <v>R</v>
          </cell>
          <cell r="G9906" t="str">
            <v>LC</v>
          </cell>
          <cell r="T9906" t="str">
            <v>Y</v>
          </cell>
          <cell r="U9906" t="str">
            <v>Klein et al. (1993)</v>
          </cell>
          <cell r="X9906" t="str">
            <v>Vidua funerea (Sibley and Monroe 1990, 1993) has been split into V. funerea and V. nigeriae following Payne and Payne (1994), and V. funerea and V. camerunensis following Payne (2004).</v>
          </cell>
        </row>
        <row r="9907">
          <cell r="C9907" t="str">
            <v>Quailfinch Indigobird</v>
          </cell>
          <cell r="D9907" t="str">
            <v>Vidua nigeriae</v>
          </cell>
          <cell r="E9907" t="str">
            <v>(Alexander, 1908)</v>
          </cell>
          <cell r="F9907" t="str">
            <v>R</v>
          </cell>
          <cell r="G9907" t="str">
            <v>LC</v>
          </cell>
          <cell r="T9907" t="str">
            <v>Y</v>
          </cell>
          <cell r="U9907" t="str">
            <v>Payne and Payne (1994)</v>
          </cell>
          <cell r="X9907" t="str">
            <v>Vidua funerea (Sibley and Monroe 1990, 1993) has been split into V. funerea and V. nigeriae following Payne and Payne (1994), and V. funerea and V. camerunensis following Payne (2004).</v>
          </cell>
        </row>
        <row r="9908">
          <cell r="C9908" t="str">
            <v>Jos Plateau Indigobird</v>
          </cell>
          <cell r="D9908" t="str">
            <v>Vidua maryae</v>
          </cell>
          <cell r="E9908" t="str">
            <v>Payne, 1982</v>
          </cell>
          <cell r="F9908" t="str">
            <v>R</v>
          </cell>
          <cell r="G9908" t="str">
            <v>LC</v>
          </cell>
          <cell r="T9908" t="str">
            <v>Y</v>
          </cell>
          <cell r="U9908" t="str">
            <v>Payne (1982)</v>
          </cell>
          <cell r="X9908" t="str">
            <v>Described as new to science by Payne (1982).</v>
          </cell>
        </row>
        <row r="9909">
          <cell r="C9909" t="str">
            <v>Twinspot Indigobird</v>
          </cell>
          <cell r="D9909" t="str">
            <v>Vidua codringtoni</v>
          </cell>
          <cell r="E9909" t="str">
            <v>(Neave, 1907)</v>
          </cell>
          <cell r="F9909" t="str">
            <v>R</v>
          </cell>
          <cell r="G9909" t="str">
            <v>LC</v>
          </cell>
          <cell r="N9909" t="str">
            <v>Y</v>
          </cell>
          <cell r="Q9909" t="str">
            <v>Y</v>
          </cell>
          <cell r="W9909" t="str">
            <v>Green Indigobird (7); Zambezi Indigobird (15)</v>
          </cell>
        </row>
        <row r="9910">
          <cell r="C9910" t="str">
            <v>Pale-winged Indigobird</v>
          </cell>
          <cell r="D9910" t="str">
            <v>Vidua wilsoni</v>
          </cell>
          <cell r="E9910" t="str">
            <v>(Hartert, 1901)</v>
          </cell>
          <cell r="F9910" t="str">
            <v>R</v>
          </cell>
          <cell r="G9910" t="str">
            <v>LC</v>
          </cell>
          <cell r="N9910" t="str">
            <v>Y</v>
          </cell>
          <cell r="Q9910" t="str">
            <v>Y</v>
          </cell>
          <cell r="W9910" t="str">
            <v>Wilson's Indigobird (15)</v>
          </cell>
        </row>
        <row r="9911">
          <cell r="C9911" t="str">
            <v>Pin-tailed Whydah</v>
          </cell>
          <cell r="D9911" t="str">
            <v>Vidua macroura</v>
          </cell>
          <cell r="E9911" t="str">
            <v>(Pallas, 1764)</v>
          </cell>
          <cell r="F9911" t="str">
            <v>R</v>
          </cell>
          <cell r="G9911" t="str">
            <v>LC</v>
          </cell>
          <cell r="I9911" t="str">
            <v>Y</v>
          </cell>
          <cell r="N9911" t="str">
            <v>Y</v>
          </cell>
          <cell r="Q9911" t="str">
            <v>Y</v>
          </cell>
          <cell r="W9911" t="str">
            <v>Pin-tailed Widow (7)</v>
          </cell>
        </row>
        <row r="9912">
          <cell r="C9912" t="str">
            <v>Steel-blue Whydah</v>
          </cell>
          <cell r="D9912" t="str">
            <v>Vidua hypocherina</v>
          </cell>
          <cell r="E9912" t="str">
            <v>Verreaux &amp; Verreaux, 1856</v>
          </cell>
          <cell r="F9912" t="str">
            <v>R</v>
          </cell>
          <cell r="G9912" t="str">
            <v>LC</v>
          </cell>
          <cell r="N9912" t="str">
            <v>Y</v>
          </cell>
          <cell r="Q9912" t="str">
            <v>Y</v>
          </cell>
          <cell r="W9912" t="str">
            <v>Steel-blue Widow (7)</v>
          </cell>
        </row>
        <row r="9913">
          <cell r="C9913" t="str">
            <v>Straw-tailed Whydah</v>
          </cell>
          <cell r="D9913" t="str">
            <v>Vidua fischeri</v>
          </cell>
          <cell r="E9913" t="str">
            <v>(Reichenow, 1882)</v>
          </cell>
          <cell r="F9913" t="str">
            <v>R</v>
          </cell>
          <cell r="G9913" t="str">
            <v>LC</v>
          </cell>
          <cell r="N9913" t="str">
            <v>Y</v>
          </cell>
          <cell r="Q9913" t="str">
            <v>Y</v>
          </cell>
          <cell r="W9913" t="str">
            <v>Straw-tailed Widow (7)</v>
          </cell>
        </row>
        <row r="9914">
          <cell r="C9914" t="str">
            <v>Queen Whydah</v>
          </cell>
          <cell r="D9914" t="str">
            <v>Vidua regia</v>
          </cell>
          <cell r="E9914" t="str">
            <v>(Linnaeus, 1766)</v>
          </cell>
          <cell r="F9914" t="str">
            <v>R</v>
          </cell>
          <cell r="G9914" t="str">
            <v>LC</v>
          </cell>
          <cell r="N9914" t="str">
            <v>Y</v>
          </cell>
          <cell r="Q9914" t="str">
            <v>Y</v>
          </cell>
          <cell r="W9914" t="str">
            <v>Shaft-tailed Widow (7); Shaft-tailed Whydah (15)</v>
          </cell>
        </row>
        <row r="9915">
          <cell r="D9915" t="str">
            <v>Vidua orientalis</v>
          </cell>
          <cell r="E9915" t="str">
            <v>Heuglin, 1871</v>
          </cell>
          <cell r="F9915" t="str">
            <v>NR</v>
          </cell>
          <cell r="G9915" t="str">
            <v>NR</v>
          </cell>
          <cell r="Q9915" t="str">
            <v>Y</v>
          </cell>
          <cell r="X9915" t="str">
            <v>Vidua paradisaea and V. orientalis (Sibley and Monroe 1990, 1993) have been lumped into V. paradisaea following Dowsett and Forbes-Watson (1993).</v>
          </cell>
        </row>
        <row r="9916">
          <cell r="D9916" t="str">
            <v>Vidua paradisaea</v>
          </cell>
          <cell r="E9916" t="str">
            <v>(Linnaeus, 1758)</v>
          </cell>
          <cell r="F9916" t="str">
            <v>NR</v>
          </cell>
          <cell r="G9916" t="str">
            <v>NR</v>
          </cell>
          <cell r="Q9916" t="str">
            <v>Y</v>
          </cell>
          <cell r="X9916" t="str">
            <v>Vidua paradisaea and V. orientalis (Sibley and Monroe 1990, 1993) have been lumped into V. paradisaea following Dowsett and Forbes-Watson (1993).</v>
          </cell>
        </row>
        <row r="9917">
          <cell r="C9917" t="str">
            <v>Eastern Paradise-whydah</v>
          </cell>
          <cell r="D9917" t="str">
            <v>Vidua paradisaea</v>
          </cell>
          <cell r="E9917" t="str">
            <v>(Linnaeus, 1758)</v>
          </cell>
          <cell r="F9917" t="str">
            <v>R</v>
          </cell>
          <cell r="G9917" t="str">
            <v>LC</v>
          </cell>
          <cell r="N9917" t="str">
            <v>Y</v>
          </cell>
          <cell r="W9917" t="str">
            <v>Long-tailed Paradise Widow (7); Long-tailed Paradise Whydah (15)</v>
          </cell>
          <cell r="X9917" t="str">
            <v>Vidua paradisaea and V. orientalis (Sibley and Monroe 1990, 1993) have been lumped into V. paradisaea following Dowsett and Forbes-Watson (1993).</v>
          </cell>
        </row>
        <row r="9918">
          <cell r="C9918" t="str">
            <v>Long-tailed Paradise-whydah</v>
          </cell>
          <cell r="D9918" t="str">
            <v>Vidua interjecta</v>
          </cell>
          <cell r="E9918" t="str">
            <v>(Grote, 1922)</v>
          </cell>
          <cell r="F9918" t="str">
            <v>R</v>
          </cell>
          <cell r="G9918" t="str">
            <v>LC</v>
          </cell>
          <cell r="N9918" t="str">
            <v>Y</v>
          </cell>
          <cell r="Q9918" t="str">
            <v>Y</v>
          </cell>
          <cell r="W9918" t="str">
            <v>Uelle Paradise Widow (7); Exclamatory Paradise Whydah (15)</v>
          </cell>
        </row>
        <row r="9919">
          <cell r="C9919" t="str">
            <v>Togo Paradise-whydah</v>
          </cell>
          <cell r="D9919" t="str">
            <v>Vidua togoensis</v>
          </cell>
          <cell r="E9919" t="str">
            <v>(Grote, 1923)</v>
          </cell>
          <cell r="F9919" t="str">
            <v>R</v>
          </cell>
          <cell r="G9919" t="str">
            <v>LC</v>
          </cell>
          <cell r="N9919" t="str">
            <v>Y</v>
          </cell>
          <cell r="Q9919" t="str">
            <v>Y</v>
          </cell>
          <cell r="W9919" t="str">
            <v>Togo Paradise Widow (7); Togo Paradise Whydah (15)</v>
          </cell>
        </row>
        <row r="9920">
          <cell r="C9920" t="str">
            <v>Broad-tailed Paradise-whydah</v>
          </cell>
          <cell r="D9920" t="str">
            <v>Vidua obtusa</v>
          </cell>
          <cell r="E9920" t="str">
            <v>(Chapin, 1922)</v>
          </cell>
          <cell r="F9920" t="str">
            <v>R</v>
          </cell>
          <cell r="G9920" t="str">
            <v>LC</v>
          </cell>
          <cell r="N9920" t="str">
            <v>Y</v>
          </cell>
          <cell r="Q9920" t="str">
            <v>Y</v>
          </cell>
          <cell r="W9920" t="str">
            <v>Broad-tailed Paradise Widow (7); Broad-tailed Paradise Whydah (15)</v>
          </cell>
        </row>
        <row r="9921">
          <cell r="C9921" t="str">
            <v>Cuckoo Finch</v>
          </cell>
          <cell r="D9921" t="str">
            <v>Anomalospiza imberbis</v>
          </cell>
          <cell r="E9921" t="str">
            <v>(Cabanis, 1868)</v>
          </cell>
          <cell r="F9921" t="str">
            <v>R</v>
          </cell>
          <cell r="G9921" t="str">
            <v>LC</v>
          </cell>
          <cell r="N9921" t="str">
            <v>Y</v>
          </cell>
          <cell r="Q9921" t="str">
            <v>Y</v>
          </cell>
          <cell r="W9921" t="str">
            <v>Parasitic Weaver (7); Parasitic Weaver (10); Cuckoo Weaver (15)</v>
          </cell>
        </row>
        <row r="9922">
          <cell r="C9922" t="str">
            <v>Alpine Accentor</v>
          </cell>
          <cell r="D9922" t="str">
            <v>Prunella collaris</v>
          </cell>
          <cell r="E9922" t="str">
            <v>(Scopoli, 1769)</v>
          </cell>
          <cell r="F9922" t="str">
            <v>R</v>
          </cell>
          <cell r="G9922" t="str">
            <v>LC</v>
          </cell>
          <cell r="H9922" t="str">
            <v>Y</v>
          </cell>
          <cell r="M9922" t="str">
            <v>Y</v>
          </cell>
          <cell r="Q9922" t="str">
            <v>Y</v>
          </cell>
        </row>
        <row r="9923">
          <cell r="C9923" t="str">
            <v>Rufous-streaked Accentor</v>
          </cell>
          <cell r="D9923" t="str">
            <v>Prunella himalayana</v>
          </cell>
          <cell r="E9923" t="str">
            <v>(Blyth, 1842)</v>
          </cell>
          <cell r="F9923" t="str">
            <v>R</v>
          </cell>
          <cell r="G9923" t="str">
            <v>LC</v>
          </cell>
          <cell r="Q9923" t="str">
            <v>Y</v>
          </cell>
          <cell r="W9923" t="str">
            <v>Altai Accentor (15)</v>
          </cell>
        </row>
        <row r="9924">
          <cell r="C9924" t="str">
            <v>Robin Accentor</v>
          </cell>
          <cell r="D9924" t="str">
            <v>Prunella rubeculoides</v>
          </cell>
          <cell r="E9924" t="str">
            <v>(Moore, 1854)</v>
          </cell>
          <cell r="F9924" t="str">
            <v>R</v>
          </cell>
          <cell r="G9924" t="str">
            <v>LC</v>
          </cell>
          <cell r="Q9924" t="str">
            <v>Y</v>
          </cell>
        </row>
        <row r="9925">
          <cell r="C9925" t="str">
            <v>Rufous-breasted Accentor</v>
          </cell>
          <cell r="D9925" t="str">
            <v>Prunella strophiata</v>
          </cell>
          <cell r="E9925" t="str">
            <v>(Blyth, 1843)</v>
          </cell>
          <cell r="F9925" t="str">
            <v>R</v>
          </cell>
          <cell r="G9925" t="str">
            <v>LC</v>
          </cell>
          <cell r="Q9925" t="str">
            <v>Y</v>
          </cell>
        </row>
        <row r="9926">
          <cell r="C9926" t="str">
            <v>Siberian Accentor</v>
          </cell>
          <cell r="D9926" t="str">
            <v>Prunella montanella</v>
          </cell>
          <cell r="E9926" t="str">
            <v>(Pallas, 1776)</v>
          </cell>
          <cell r="F9926" t="str">
            <v>R</v>
          </cell>
          <cell r="G9926" t="str">
            <v>LC</v>
          </cell>
          <cell r="H9926" t="str">
            <v>Y</v>
          </cell>
          <cell r="I9926" t="str">
            <v>Y</v>
          </cell>
          <cell r="M9926" t="str">
            <v>Y</v>
          </cell>
          <cell r="Q9926" t="str">
            <v>Y</v>
          </cell>
        </row>
        <row r="9927">
          <cell r="C9927" t="str">
            <v>Radde's Accentor</v>
          </cell>
          <cell r="D9927" t="str">
            <v>Prunella ocularis</v>
          </cell>
          <cell r="E9927" t="str">
            <v>(Radde, 1884)</v>
          </cell>
          <cell r="F9927" t="str">
            <v>R</v>
          </cell>
          <cell r="G9927" t="str">
            <v>LC</v>
          </cell>
          <cell r="H9927" t="str">
            <v>Y</v>
          </cell>
          <cell r="M9927" t="str">
            <v>Y</v>
          </cell>
          <cell r="Q9927" t="str">
            <v>Y</v>
          </cell>
        </row>
        <row r="9928">
          <cell r="C9928" t="str">
            <v>Yemen Accentor</v>
          </cell>
          <cell r="D9928" t="str">
            <v>Prunella fagani</v>
          </cell>
          <cell r="E9928" t="str">
            <v>(Ogilvie-Grant, 1913)</v>
          </cell>
          <cell r="F9928" t="str">
            <v>R</v>
          </cell>
          <cell r="G9928" t="str">
            <v>NT</v>
          </cell>
          <cell r="N9928" t="str">
            <v>Y</v>
          </cell>
          <cell r="Q9928" t="str">
            <v>Y</v>
          </cell>
          <cell r="W9928" t="str">
            <v>Arabian Accentor (7); Arabian Accentor (15)</v>
          </cell>
        </row>
        <row r="9929">
          <cell r="C9929" t="str">
            <v>Brown Accentor</v>
          </cell>
          <cell r="D9929" t="str">
            <v>Prunella fulvescens</v>
          </cell>
          <cell r="E9929" t="str">
            <v>(Severtsov, 1873)</v>
          </cell>
          <cell r="F9929" t="str">
            <v>R</v>
          </cell>
          <cell r="G9929" t="str">
            <v>LC</v>
          </cell>
          <cell r="Q9929" t="str">
            <v>Y</v>
          </cell>
        </row>
        <row r="9930">
          <cell r="C9930" t="str">
            <v>Black-throated Accentor</v>
          </cell>
          <cell r="D9930" t="str">
            <v>Prunella atrogularis</v>
          </cell>
          <cell r="E9930" t="str">
            <v>(Br&amp;t, 1844)</v>
          </cell>
          <cell r="F9930" t="str">
            <v>R</v>
          </cell>
          <cell r="G9930" t="str">
            <v>LC</v>
          </cell>
          <cell r="H9930" t="str">
            <v>Y</v>
          </cell>
          <cell r="M9930" t="str">
            <v>Y</v>
          </cell>
          <cell r="Q9930" t="str">
            <v>Y</v>
          </cell>
        </row>
        <row r="9931">
          <cell r="C9931" t="str">
            <v>Mongolian Accentor</v>
          </cell>
          <cell r="D9931" t="str">
            <v>Prunella koslowi</v>
          </cell>
          <cell r="E9931" t="str">
            <v>(Przewalski, 1887)</v>
          </cell>
          <cell r="F9931" t="str">
            <v>R</v>
          </cell>
          <cell r="G9931" t="str">
            <v>LC</v>
          </cell>
          <cell r="Q9931" t="str">
            <v>Y</v>
          </cell>
          <cell r="W9931" t="str">
            <v>Kozlov's Accentor (15)</v>
          </cell>
        </row>
        <row r="9932">
          <cell r="C9932" t="str">
            <v>Hedge Accentor</v>
          </cell>
          <cell r="D9932" t="str">
            <v>Prunella modularis</v>
          </cell>
          <cell r="E9932" t="str">
            <v>(Linnaeus, 1758)</v>
          </cell>
          <cell r="F9932" t="str">
            <v>R</v>
          </cell>
          <cell r="G9932" t="str">
            <v>LC</v>
          </cell>
          <cell r="H9932" t="str">
            <v>Y</v>
          </cell>
          <cell r="M9932" t="str">
            <v>Y</v>
          </cell>
          <cell r="Q9932" t="str">
            <v>Y</v>
          </cell>
          <cell r="S9932" t="str">
            <v>Y</v>
          </cell>
          <cell r="W9932" t="str">
            <v>Dunnock (1); Dunnock (6); Hedge Sparrow (12); Dunnock (15)</v>
          </cell>
        </row>
        <row r="9933">
          <cell r="C9933" t="str">
            <v>Japanese Accentor</v>
          </cell>
          <cell r="D9933" t="str">
            <v>Prunella rubida</v>
          </cell>
          <cell r="E9933" t="str">
            <v>(Temminck &amp; Schlegel, 1848)</v>
          </cell>
          <cell r="F9933" t="str">
            <v>R</v>
          </cell>
          <cell r="G9933" t="str">
            <v>LC</v>
          </cell>
          <cell r="Q9933" t="str">
            <v>Y</v>
          </cell>
        </row>
        <row r="9934">
          <cell r="C9934" t="str">
            <v>Maroon-backed Accentor</v>
          </cell>
          <cell r="D9934" t="str">
            <v>Prunella immaculata</v>
          </cell>
          <cell r="E9934" t="str">
            <v>(Hodgson, 1845)</v>
          </cell>
          <cell r="F9934" t="str">
            <v>R</v>
          </cell>
          <cell r="G9934" t="str">
            <v>LC</v>
          </cell>
          <cell r="Q9934" t="str">
            <v>Y</v>
          </cell>
        </row>
        <row r="9935">
          <cell r="C9935" t="str">
            <v>Olive Warbler</v>
          </cell>
          <cell r="D9935" t="str">
            <v>Peucedramus taeniatus</v>
          </cell>
          <cell r="E9935" t="str">
            <v>(Du Bus De Gisignies, 1847)</v>
          </cell>
          <cell r="F9935" t="str">
            <v>R</v>
          </cell>
          <cell r="G9935" t="str">
            <v>LC</v>
          </cell>
          <cell r="I9935" t="str">
            <v>Y</v>
          </cell>
          <cell r="Q9935" t="str">
            <v>Y</v>
          </cell>
          <cell r="R9935" t="str">
            <v>Y</v>
          </cell>
        </row>
        <row r="9936">
          <cell r="C9936" t="str">
            <v>Forest Wagtail</v>
          </cell>
          <cell r="D9936" t="str">
            <v>Dendronanthus indicus</v>
          </cell>
          <cell r="E9936" t="str">
            <v>(Gmelin, 1789)</v>
          </cell>
          <cell r="F9936" t="str">
            <v>R</v>
          </cell>
          <cell r="G9936" t="str">
            <v>LC</v>
          </cell>
          <cell r="Q9936" t="str">
            <v>Y</v>
          </cell>
        </row>
        <row r="9937">
          <cell r="D9937" t="str">
            <v>Motacilla alba</v>
          </cell>
          <cell r="E9937" t="str">
            <v>Linnaeus, 1758</v>
          </cell>
          <cell r="F9937" t="str">
            <v>NR</v>
          </cell>
          <cell r="G9937" t="str">
            <v>NR</v>
          </cell>
          <cell r="Q9937" t="str">
            <v>Y</v>
          </cell>
          <cell r="X9937" t="str">
            <v>Motacilla alba and M. lugens (Sibley and Monroe 1990, 1993) have been lumped into M. alba following AOU (2005). 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Alström et al. (2003) notes that all contiguously distributed subspecies of M. alba interbreed. Sibley and Monroe (1990, 1993) and Sangster et al. (1998) also split M. lugens from M. alba but these taxa are also lumped following AOU (2005).</v>
          </cell>
        </row>
        <row r="9938">
          <cell r="C9938" t="str">
            <v>White Wagtail</v>
          </cell>
          <cell r="D9938" t="str">
            <v>Motacilla alba</v>
          </cell>
          <cell r="E9938" t="str">
            <v>Linnaeus, 1758</v>
          </cell>
          <cell r="F9938" t="str">
            <v>R</v>
          </cell>
          <cell r="G9938" t="str">
            <v>LC</v>
          </cell>
          <cell r="H9938" t="str">
            <v>Y</v>
          </cell>
          <cell r="I9938" t="str">
            <v>Y</v>
          </cell>
          <cell r="L9938" t="str">
            <v>Y</v>
          </cell>
          <cell r="M9938" t="str">
            <v>Y</v>
          </cell>
          <cell r="N9938" t="str">
            <v>Y</v>
          </cell>
          <cell r="R9938" t="str">
            <v>Y</v>
          </cell>
          <cell r="W9938" t="str">
            <v>Pied Wagtail and White Wagtail (6)</v>
          </cell>
          <cell r="X9938" t="str">
            <v>Motacilla alba and M. lugens (Sibley and Monroe 1990, 1993) have been lumped into M. alba following AOU (2005). 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Alström et al. (2003) notes that all contiguously distributed subspecies of M. alba interbreed. Sibley and Monroe (1990, 1993) and Sangster et al. (1998) also split M. lugens from M. alba but these taxa are also lumped following AOU (2005).</v>
          </cell>
        </row>
        <row r="9939">
          <cell r="D9939" t="str">
            <v>Motacilla lugens</v>
          </cell>
          <cell r="E9939" t="str">
            <v>Gloger, 1829</v>
          </cell>
          <cell r="F9939" t="str">
            <v>NR</v>
          </cell>
          <cell r="G9939" t="str">
            <v>NR</v>
          </cell>
          <cell r="Q9939" t="str">
            <v>Y</v>
          </cell>
          <cell r="X9939" t="str">
            <v>Motacilla alba and M. lugens (Sibley and Monroe 1990, 1993) have been lumped into M. alba following AOU (2005) and Christidis and Boles (2008).</v>
          </cell>
        </row>
        <row r="9940">
          <cell r="D9940" t="str">
            <v>Motacilla yarrellii</v>
          </cell>
          <cell r="E9940" t="str">
            <v>(Gould, 1837)</v>
          </cell>
          <cell r="F9940" t="str">
            <v>NR</v>
          </cell>
          <cell r="G9940" t="str">
            <v>NR</v>
          </cell>
          <cell r="T9940" t="str">
            <v>Y</v>
          </cell>
          <cell r="U9940" t="str">
            <v>Sangster et al. (1998)</v>
          </cell>
          <cell r="X9940" t="str">
            <v>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Alström et al. (2003) notes that all contiguously distributed subspecies of M. alba interbreed. Sibley and Monroe (1990, 1993) and Sangster et al. (1998) also split M. lugens from M. alba but these taxa are also lumped following AOU (2005).</v>
          </cell>
        </row>
        <row r="9941">
          <cell r="D9941" t="str">
            <v>Motacilla personata</v>
          </cell>
          <cell r="E9941" t="str">
            <v>(Gould, 1861)</v>
          </cell>
          <cell r="F9941" t="str">
            <v>NR</v>
          </cell>
          <cell r="G9941" t="str">
            <v>NR</v>
          </cell>
          <cell r="T9941" t="str">
            <v>Y</v>
          </cell>
          <cell r="U9941" t="str">
            <v>Sangster et al. (1998)</v>
          </cell>
          <cell r="X9941" t="str">
            <v>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Alström et al. (2003) notes that all contiguously distributed subspecies of M. alba interbreed. Sibley and Monroe (1990, 1993) and Sangster et al. (1998) also split M. lugens from M. alba but these taxa are also lumped following AOU (2005).</v>
          </cell>
        </row>
        <row r="9942">
          <cell r="D9942" t="str">
            <v>Motacilla baicalensis</v>
          </cell>
          <cell r="E9942" t="str">
            <v>Swinhoe, 1871</v>
          </cell>
          <cell r="F9942" t="str">
            <v>NR</v>
          </cell>
          <cell r="G9942" t="str">
            <v>NR</v>
          </cell>
          <cell r="T9942" t="str">
            <v>Y</v>
          </cell>
          <cell r="U9942" t="str">
            <v>Sangster et al. (1998)</v>
          </cell>
          <cell r="X9942" t="str">
            <v>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Alström et al. (2003) notes that all contiguously distributed subspecies of M. alba interbreed. Sibley and Monroe (1990, 1993) and Sangster et al. (1998) also split M. lugens from M. alba but these taxa are also lumped following AOU (2005).</v>
          </cell>
        </row>
        <row r="9943">
          <cell r="D9943" t="str">
            <v>Motacilla ocularis</v>
          </cell>
          <cell r="E9943" t="str">
            <v>Swinhoe, 1860</v>
          </cell>
          <cell r="F9943" t="str">
            <v>NR</v>
          </cell>
          <cell r="G9943" t="str">
            <v>NR</v>
          </cell>
          <cell r="T9943" t="str">
            <v>Y</v>
          </cell>
          <cell r="U9943" t="str">
            <v>Sangster et al. (1998)</v>
          </cell>
          <cell r="X9943" t="str">
            <v>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Alström et al. (2003) notes that all contiguously distributed subspecies of M. alba interbreed. Sibley and Monroe (1990, 1993) and Sangster et al. (1998) also split M. lugens from M. alba but these taxa are also lumped following AOU (2005).</v>
          </cell>
        </row>
        <row r="9944">
          <cell r="D9944" t="str">
            <v>Motacilla leucopsis</v>
          </cell>
          <cell r="E9944" t="str">
            <v>Gould, 1838</v>
          </cell>
          <cell r="F9944" t="str">
            <v>NR</v>
          </cell>
          <cell r="G9944" t="str">
            <v>NR</v>
          </cell>
          <cell r="T9944" t="str">
            <v>Y</v>
          </cell>
          <cell r="U9944" t="str">
            <v>Sangster et al. (1998)</v>
          </cell>
          <cell r="X9944" t="str">
            <v>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Alström et al. (2003) notes that all contiguously distributed subspecies of M. alba interbreed. Sibley and Monroe (1990, 1993) and Sangster et al. (1998) also split M. lugens from M. alba but these taxa are also lumped following AOU (2005).</v>
          </cell>
        </row>
        <row r="9945">
          <cell r="D9945" t="str">
            <v>Motacilla alboides</v>
          </cell>
          <cell r="E9945" t="str">
            <v>Hodgson, 1836</v>
          </cell>
          <cell r="F9945" t="str">
            <v>NR</v>
          </cell>
          <cell r="G9945" t="str">
            <v>NR</v>
          </cell>
          <cell r="T9945" t="str">
            <v>Y</v>
          </cell>
          <cell r="U9945" t="str">
            <v>Sangster et al. (1998)</v>
          </cell>
          <cell r="X9945" t="str">
            <v>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Alström et al. (2003) notes that all contiguously distributed subspecies of M. alba interbreed. Sibley and Monroe (1990, 1993) and Sangster et al. (1998) also split M. lugens from M. alba but these taxa are also lumped following AOU (2005).</v>
          </cell>
        </row>
        <row r="9946">
          <cell r="D9946" t="str">
            <v>Motacilla subpersonata</v>
          </cell>
          <cell r="E9946" t="str">
            <v>Meade-Waldo, 1901</v>
          </cell>
          <cell r="F9946" t="str">
            <v>NR</v>
          </cell>
          <cell r="G9946" t="str">
            <v>NR</v>
          </cell>
          <cell r="T9946" t="str">
            <v>Y</v>
          </cell>
          <cell r="U9946" t="str">
            <v>Sangster et al. (1998)</v>
          </cell>
          <cell r="X9946" t="str">
            <v>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Alström et al. (2003) notes that all contiguously distributed subspecies of M. alba interbreed. Sibley and Monroe (1990, 1993) and Sangster et al. (1998) also split M. lugens from M. alba but these taxa are also lumped following AOU (2005).</v>
          </cell>
        </row>
        <row r="9947">
          <cell r="C9947" t="str">
            <v>Japanese Wagtail</v>
          </cell>
          <cell r="D9947" t="str">
            <v>Motacilla grandis</v>
          </cell>
          <cell r="E9947" t="str">
            <v>Sharpe, 1885</v>
          </cell>
          <cell r="F9947" t="str">
            <v>R</v>
          </cell>
          <cell r="G9947" t="str">
            <v>LC</v>
          </cell>
          <cell r="Q9947" t="str">
            <v>Y</v>
          </cell>
        </row>
        <row r="9948">
          <cell r="C9948" t="str">
            <v>White-browed Wagtail</v>
          </cell>
          <cell r="D9948" t="str">
            <v>Motacilla madaraspatensis</v>
          </cell>
          <cell r="E9948" t="str">
            <v>Gmelin, 1789</v>
          </cell>
          <cell r="F9948" t="str">
            <v>R</v>
          </cell>
          <cell r="G9948" t="str">
            <v>LC</v>
          </cell>
          <cell r="Q9948" t="str">
            <v>Y</v>
          </cell>
        </row>
        <row r="9949">
          <cell r="C9949" t="str">
            <v>Mekong Wagtail</v>
          </cell>
          <cell r="D9949" t="str">
            <v>Motacilla samveasnae</v>
          </cell>
          <cell r="E9949" t="str">
            <v>Duckworth, Alström, Davidson, Evans, et al., 2001</v>
          </cell>
          <cell r="F9949" t="str">
            <v>R</v>
          </cell>
          <cell r="G9949" t="str">
            <v>NT</v>
          </cell>
          <cell r="T9949" t="str">
            <v>Y</v>
          </cell>
          <cell r="U9949" t="str">
            <v>Duckworth et al. (2001)</v>
          </cell>
          <cell r="X9949" t="str">
            <v xml:space="preserve">Described as new to science by Duckworth et al. (2001). </v>
          </cell>
        </row>
        <row r="9950">
          <cell r="C9950" t="str">
            <v>African Pied Wagtail</v>
          </cell>
          <cell r="D9950" t="str">
            <v>Motacilla aguimp</v>
          </cell>
          <cell r="E9950" t="str">
            <v>Dumont, 1821</v>
          </cell>
          <cell r="F9950" t="str">
            <v>R</v>
          </cell>
          <cell r="G9950" t="str">
            <v>LC</v>
          </cell>
          <cell r="H9950" t="str">
            <v>Y</v>
          </cell>
          <cell r="M9950" t="str">
            <v>Y</v>
          </cell>
          <cell r="N9950" t="str">
            <v>Y</v>
          </cell>
          <cell r="Q9950" t="str">
            <v>Y</v>
          </cell>
          <cell r="W9950" t="str">
            <v>African Wagtail (1)</v>
          </cell>
        </row>
        <row r="9951">
          <cell r="C9951" t="str">
            <v>Cape Wagtail</v>
          </cell>
          <cell r="D9951" t="str">
            <v>Motacilla capensis</v>
          </cell>
          <cell r="E9951" t="str">
            <v>Linnaeus, 1766</v>
          </cell>
          <cell r="F9951" t="str">
            <v>R</v>
          </cell>
          <cell r="G9951" t="str">
            <v>LC</v>
          </cell>
          <cell r="N9951" t="str">
            <v>Y</v>
          </cell>
          <cell r="Q9951" t="str">
            <v>Y</v>
          </cell>
        </row>
        <row r="9952">
          <cell r="C9952" t="str">
            <v>Madagascar Wagtail</v>
          </cell>
          <cell r="D9952" t="str">
            <v>Motacilla flaviventris</v>
          </cell>
          <cell r="E9952" t="str">
            <v>Hartlaub, 1860</v>
          </cell>
          <cell r="F9952" t="str">
            <v>R</v>
          </cell>
          <cell r="G9952" t="str">
            <v>LC</v>
          </cell>
          <cell r="N9952" t="str">
            <v>Y</v>
          </cell>
          <cell r="Q9952" t="str">
            <v>Y</v>
          </cell>
        </row>
        <row r="9953">
          <cell r="C9953" t="str">
            <v>Citrine Wagtail</v>
          </cell>
          <cell r="D9953" t="str">
            <v>Motacilla citreola</v>
          </cell>
          <cell r="E9953" t="str">
            <v>Pallas, 1776</v>
          </cell>
          <cell r="F9953" t="str">
            <v>R</v>
          </cell>
          <cell r="G9953" t="str">
            <v>LC</v>
          </cell>
          <cell r="H9953" t="str">
            <v>Y</v>
          </cell>
          <cell r="I9953" t="str">
            <v>Y</v>
          </cell>
          <cell r="L9953" t="str">
            <v>Y</v>
          </cell>
          <cell r="M9953" t="str">
            <v>Y</v>
          </cell>
          <cell r="N9953" t="str">
            <v>Y</v>
          </cell>
          <cell r="Q9953" t="str">
            <v>Y</v>
          </cell>
          <cell r="X9953" t="str">
            <v>Motacilla citreola (Sibley and Monroe 1990, 1993) was split by Pavlova et al. (2003) into two separate species M. citreola and M. werae, nested within M. flava. The BirdLife Taxonomic Working Group find this treatment counter-intuitive and follow the treatment of Tyler (2004) in recognising flava as one large polytypic species and citreola as one small polytypic species pending a more coherent and complete analysis of the molecular and morphological evidence.</v>
          </cell>
        </row>
        <row r="9954">
          <cell r="D9954" t="str">
            <v>Motacilla werae</v>
          </cell>
          <cell r="E9954" t="str">
            <v>(Buturlin, 1907)</v>
          </cell>
          <cell r="F9954" t="str">
            <v>NR</v>
          </cell>
          <cell r="G9954" t="str">
            <v>NR</v>
          </cell>
          <cell r="T9954" t="str">
            <v>Y</v>
          </cell>
          <cell r="U9954" t="str">
            <v>Pavlova et al. (2003)</v>
          </cell>
          <cell r="X9954" t="str">
            <v>Motacilla citreola (Sibley and Monroe 1990, 1993) was split by Pavlova et al. (2003) into two separate species M. citreola and M. werae, nested within M. flava. The BirdLife Taxonomic Working Group find this treatment counter-intuitive and follow the treatment of Tyler (2004) in recognising flava as one large polytypic species and citreola as one small polytypic species pending a more coherent and complete analysis of the molecular and morphological evidence.</v>
          </cell>
        </row>
        <row r="9955">
          <cell r="D9955" t="str">
            <v>Motacilla flava</v>
          </cell>
          <cell r="E9955" t="str">
            <v>Linnaeus, 1758</v>
          </cell>
          <cell r="F9955" t="str">
            <v>NR</v>
          </cell>
          <cell r="G9955" t="str">
            <v>NR</v>
          </cell>
          <cell r="I9955" t="str">
            <v>Y</v>
          </cell>
          <cell r="L9955" t="str">
            <v>Y</v>
          </cell>
          <cell r="X9955" t="str">
            <v>Motacilla flava (Sibley and Monroe 1990, 1993) was split into M. flava and M. tschutschensis by AOU (2004) and Christidis and Boles (2008), but this treatment is not followed by the BirdLife Taxonomic Working Group owing to the unresolved relationships of several other subspecies in the flava complex, which means that geographical and taxonomic limits cannot yet be put on the two taxa if classified as separate species. This approach is also in line with the treatment by Tyler (2004).</v>
          </cell>
        </row>
        <row r="9956">
          <cell r="C9956" t="str">
            <v>Yellow Wagtail</v>
          </cell>
          <cell r="D9956" t="str">
            <v>Motacilla flava</v>
          </cell>
          <cell r="E9956" t="str">
            <v>Linnaeus, 1758</v>
          </cell>
          <cell r="F9956" t="str">
            <v>R</v>
          </cell>
          <cell r="G9956" t="str">
            <v>LC</v>
          </cell>
          <cell r="H9956" t="str">
            <v>Y</v>
          </cell>
          <cell r="M9956" t="str">
            <v>Y</v>
          </cell>
          <cell r="N9956" t="str">
            <v>Y</v>
          </cell>
          <cell r="Q9956" t="str">
            <v>Y</v>
          </cell>
          <cell r="W9956" t="str">
            <v>Western Yellow Wagtail (15)</v>
          </cell>
          <cell r="X9956" t="str">
            <v>Motacilla flava (Sibley and Monroe 1990, 1993) was split into M. flava and M. tschutschensis by AOU (2004), but this treatment is not followed by the BirdLife Taxonomic Working Group owing to the unresolved relationships of several other subspecies in the flava complex, which means that geographical and taxonomic limits cannot yet be put on the two taxa if classified as separate species. This approach is also in line with the recent treatment by Tyler (2004).</v>
          </cell>
        </row>
        <row r="9957">
          <cell r="D9957" t="str">
            <v>Motacilla flavissima</v>
          </cell>
          <cell r="E9957" t="str">
            <v>Blyth, 1834</v>
          </cell>
          <cell r="F9957" t="str">
            <v>NR</v>
          </cell>
          <cell r="G9957" t="str">
            <v>NR</v>
          </cell>
          <cell r="T9957" t="str">
            <v>Y</v>
          </cell>
          <cell r="U9957" t="str">
            <v>Sangster et al. (1998)</v>
          </cell>
          <cell r="X9957" t="str">
            <v>Motacilla flava (Sibley and Monroe 1990, 1993) was split by AOU (2004) into M. flava and M. tschutschuensis, and by Sangster et al. (1998) into M. flava, M.cinereocapilla, M. feldegg, flavissima, M. iberiae, M. leucocephala, M. lutea, M. simillima, M. taivana, M. tschutschuensis and M. thunbergi. Pavlova et al. (2003) identified three clades within M. flava with M. citreola nested within these, while Alström et al. (2003) identified two clades within M. flava. The BirdLife Taxonomic Working Group find these treatments counter-intuitive and mutually contradictory and follow the treatment of Tyler (2004) in recognising flava as one large polytypic species and citreola as one small polytypic species pending a more coherent and complete analysis of the molecular and morphological evidence.</v>
          </cell>
        </row>
        <row r="9958">
          <cell r="D9958" t="str">
            <v>Motacilla iberiae</v>
          </cell>
          <cell r="E9958" t="str">
            <v>E. Hartert, 1921</v>
          </cell>
          <cell r="F9958" t="str">
            <v>NR</v>
          </cell>
          <cell r="G9958" t="str">
            <v>NR</v>
          </cell>
          <cell r="T9958" t="str">
            <v>Y</v>
          </cell>
          <cell r="U9958" t="str">
            <v>Sangster et al. (1998)</v>
          </cell>
          <cell r="X9958" t="str">
            <v>Motacilla flava (Sibley and Monroe 1990, 1993) was split by AOU (2004) into M. flava and M. tschutschuensis, and by Sangster et al. (1998) into M. flava, M.cinereocapilla, M. feldegg, flavissima, M. iberiae, M. leucocephala, M. lutea, M. simillima, M. taivana, M. tschutschuensis and M. thunbergi. Pavlova et al. (2003) identified three clades within M. flava with M. citreola nested within these, while Alström et al. (2003) identified two clades within M. flava. The BirdLife Taxonomic Working Group find these treatments counter-intuitive and mutually contradictory and follow the treatment of Tyler (2004) in recognising flava as one large polytypic species and citreola as one small polytypic species pending a more coherent and complete analysis of the molecular and morphological evidence.</v>
          </cell>
        </row>
        <row r="9959">
          <cell r="D9959" t="str">
            <v>Motacilla cinereocapilla</v>
          </cell>
          <cell r="E9959" t="str">
            <v>Savi, 1831</v>
          </cell>
          <cell r="F9959" t="str">
            <v>NR</v>
          </cell>
          <cell r="G9959" t="str">
            <v>NR</v>
          </cell>
          <cell r="T9959" t="str">
            <v>Y</v>
          </cell>
          <cell r="U9959" t="str">
            <v>Sangster et al. (1998)</v>
          </cell>
          <cell r="X9959" t="str">
            <v>Motacilla flava (Sibley and Monroe 1990, 1993) was split by AOU (2004) into M. flava and M. tschutschuensis, and by Sangster et al. (1998) into M. flava, M.cinereocapilla, M. feldegg, flavissima, M. iberiae, M. leucocephala, M. lutea, M. simillima, M. taivana, M. tschutschuensis and M. thunbergi. Pavlova et al. (2003) identified three clades within M. flava with M. citreola nested within these, while Alström et al. (2003) identified two clades within M. flava. The BirdLife Taxonomic Working Group find these treatments counter-intuitive and mutually contradictory and follow the treatment of Tyler (2004) in recognising flava as one large polytypic species and citreola as one small polytypic species pending a more coherent and complete analysis of the molecular and morphological evidence.</v>
          </cell>
        </row>
        <row r="9960">
          <cell r="D9960" t="str">
            <v>Motacilla leucocephala</v>
          </cell>
          <cell r="E9960" t="str">
            <v>(Przevalski, 1887)</v>
          </cell>
          <cell r="F9960" t="str">
            <v>NR</v>
          </cell>
          <cell r="G9960" t="str">
            <v>NR</v>
          </cell>
          <cell r="T9960" t="str">
            <v>Y</v>
          </cell>
          <cell r="U9960" t="str">
            <v>Sangster et al. (1998)</v>
          </cell>
          <cell r="X9960" t="str">
            <v>Motacilla flava (Sibley and Monroe 1990, 1993) was split by AOU (2004) into M. flava and M. tschutschuensis, and by Sangster et al. (1998) into M. flava, M.cinereocapilla, M. feldegg, flavissima, M. iberiae, M. leucocephala, M. lutea, M. simillima, M. taivana, M. tschutschuensis and M. thunbergi. Pavlova et al. (2003) identified three clades within M. flava with M. citreola nested within these, while Alström et al. (2003) identified two clades within M. flava. The BirdLife Taxonomic Working Group find these treatments counter-intuitive and mutually contradictory and follow the treatment of Tyler (2004) in recognising flava as one large polytypic species and citreola as one small polytypic species pending a more coherent and complete analysis of the molecular and morphological evidence.</v>
          </cell>
        </row>
        <row r="9961">
          <cell r="D9961" t="str">
            <v>Motacilla lutea</v>
          </cell>
          <cell r="E9961" t="str">
            <v>(S. G. Gmelin, 1774)</v>
          </cell>
          <cell r="F9961" t="str">
            <v>NR</v>
          </cell>
          <cell r="G9961" t="str">
            <v>NR</v>
          </cell>
          <cell r="T9961" t="str">
            <v>Y</v>
          </cell>
          <cell r="U9961" t="str">
            <v>Sangster et al. (1998)</v>
          </cell>
          <cell r="X9961" t="str">
            <v>Motacilla flava (Sibley and Monroe 1990, 1993) was split by AOU (2004) into M. flava and M. tschutschuensis, and by Sangster et al. (1998) into M. flava, M.cinereocapilla, M. feldegg, flavissima, M. iberiae, M. leucocephala, M. lutea, M. simillima, M. taivana, M. tschutschuensis and M. thunbergi. Pavlova et al. (2003) identified three clades within M. flava with M. citreola nested within these, while Alström et al. (2003) identified two clades within M. flava. The BirdLife Taxonomic Working Group find these treatments counter-intuitive and mutually contradictory and follow the treatment of Tyler (2004) in recognising flava as one large polytypic species and citreola as one small polytypic species pending a more coherent and complete analysis of the molecular and morphological evidence.</v>
          </cell>
        </row>
        <row r="9962">
          <cell r="D9962" t="str">
            <v>Motacilla thunbergi</v>
          </cell>
          <cell r="E9962" t="str">
            <v>Billberg, 1828</v>
          </cell>
          <cell r="F9962" t="str">
            <v>NR</v>
          </cell>
          <cell r="G9962" t="str">
            <v>NR</v>
          </cell>
          <cell r="T9962" t="str">
            <v>Y</v>
          </cell>
          <cell r="U9962" t="str">
            <v>Sangster et al. (1998)</v>
          </cell>
          <cell r="X9962" t="str">
            <v>Motacilla flava (Sibley and Monroe 1990, 1993) was split by AOU (2004) into M. flava and M. tschutschuensis, and by Sangster et al. (1998) into M. flava, M.cinereocapilla, M. feldegg, flavissima, M. iberiae, M. leucocephala, M. lutea, M. simillima, M. taivana, M. tschutschuensis and M. thunbergi. Pavlova et al. (2003) identified three clades within M. flava with M. citreola nested within these, while Alström et al. (2003) identified two clades within M. flava. The BirdLife Taxonomic Working Group find these treatments counter-intuitive and mutually contradictory and follow the treatment of Tyler (2004) in recognising flava as one large polytypic species and citreola as one small polytypic species pending a more coherent and complete analysis of the molecular and morphological evidence.</v>
          </cell>
        </row>
        <row r="9963">
          <cell r="D9963" t="str">
            <v>Motacilla simillima</v>
          </cell>
          <cell r="E9963" t="str">
            <v>E. Hartert, 1905</v>
          </cell>
          <cell r="F9963" t="str">
            <v>NR</v>
          </cell>
          <cell r="G9963" t="str">
            <v>NR</v>
          </cell>
          <cell r="T9963" t="str">
            <v>Y</v>
          </cell>
          <cell r="U9963" t="str">
            <v>Sangster et al. (1998)</v>
          </cell>
          <cell r="X9963" t="str">
            <v>Motacilla flava (Sibley and Monroe 1990, 1993) was split by AOU (2004) into M. flava and M. tschutschuensis, and by Sangster et al. (1998) into M. flava, M.cinereocapilla, M. feldegg, flavissima, M. iberiae, M. leucocephala, M. lutea, M. simillima, M. taivana, M. tschutschuensis and M. thunbergi. Pavlova et al. (2003) identified three clades within M. flava with M. citreola nested within these, while Alström et al. (2003) identified two clades within M. flava. The BirdLife Taxonomic Working Group find these treatments counter-intuitive and mutually contradictory and follow the treatment of Tyler (2004) in recognising flava as one large polytypic species and citreola as one small polytypic species pending a more coherent and complete analysis of the molecular and morphological evidence.</v>
          </cell>
        </row>
        <row r="9964">
          <cell r="D9964" t="str">
            <v>Motacilla taivana</v>
          </cell>
          <cell r="E9964" t="str">
            <v>(Swinhoe, 1863)</v>
          </cell>
          <cell r="F9964" t="str">
            <v>NR</v>
          </cell>
          <cell r="G9964" t="str">
            <v>NR</v>
          </cell>
          <cell r="L9964" t="str">
            <v>Y</v>
          </cell>
          <cell r="T9964" t="str">
            <v>Y</v>
          </cell>
          <cell r="U9964" t="str">
            <v>Sangster et al. (1998)</v>
          </cell>
          <cell r="X9964" t="str">
            <v>Motacilla flava (Sibley and Monroe 1990, 1993) was split by AOU (2004) into M. flava and M. tschutschuensis, and by Sangster et al. (1998) into M. flava, M.cinereocapilla, M. feldegg, flavissima, M. iberiae, M. leucocephala, M. lutea, M. simillima, M. taivana, M. tschutschuensis and M. thunbergi. Pavlova et al. (2003) identified three clades within M. flava with M. citreola nested within these, while Alström et al. (2003) identified two clades within M. flava. The BirdLife Taxonomic Working Group find these treatments counter-intuitive and mutually contradictory and follow the treatment of Tyler (2004) in recognising flava as one large polytypic species and citreola as one small polytypic species pending a more coherent and complete analysis of the molecular and morphological evidence.</v>
          </cell>
        </row>
        <row r="9965">
          <cell r="D9965" t="str">
            <v>Motacilla feldegg</v>
          </cell>
          <cell r="E9965" t="str">
            <v>Michahelles, 1830</v>
          </cell>
          <cell r="F9965" t="str">
            <v>NR</v>
          </cell>
          <cell r="G9965" t="str">
            <v>NR</v>
          </cell>
          <cell r="T9965" t="str">
            <v>Y</v>
          </cell>
          <cell r="U9965" t="str">
            <v>Sangster et al. (1998)</v>
          </cell>
          <cell r="X9965" t="str">
            <v>Motacilla flava (Sibley and Monroe 1990, 1993) was split by AOU (2004) into M. flava and M. tschutschuensis, and by Sangster et al. (1998) into M. flava, M.cinereocapilla, M. feldegg, flavissima, M. iberiae, M. leucocephala, M. lutea, M. simillima, M. taivana, M. tschutschuensis and M. thunbergi. Pavlova et al. (2003) identified three clades within M. flava with M. citreola nested within these, while Alström et al. (2003) identified two clades within M. flava. The BirdLife Taxonomic Working Group find these treatments counter-intuitive and mutually contradictory and follow the treatment of Tyler (2004) in recognising flava as one large polytypic species and citreola as one small polytypic species pending a more coherent and complete analysis of the molecular and morphological evidence.</v>
          </cell>
        </row>
        <row r="9966">
          <cell r="D9966" t="str">
            <v>Motacilla tschutschensis</v>
          </cell>
          <cell r="E9966" t="str">
            <v>J.F. Gmelin (1789)</v>
          </cell>
          <cell r="F9966" t="str">
            <v>NR</v>
          </cell>
          <cell r="G9966" t="str">
            <v>NR</v>
          </cell>
          <cell r="I9966" t="str">
            <v>Y</v>
          </cell>
          <cell r="L9966" t="str">
            <v>Y</v>
          </cell>
          <cell r="X9966" t="str">
            <v>Motacilla flava (Sibley and Monroe 1990, 1993) was split into M. flava and M. tschutschensis by AOU (2004) and Christidis and Boles (2008), but this treatment is not followed by the BirdLife Taxonomic Working Group owing to the unresolved relationships of several other subspecies in the flava complex, which means that geographical and taxonomic limits cannot yet be put on the two taxa if classified as separate species. This approach is also in line with the treatment by Tyler (2004).</v>
          </cell>
        </row>
        <row r="9967">
          <cell r="C9967" t="str">
            <v>Grey Wagtail</v>
          </cell>
          <cell r="D9967" t="str">
            <v>Motacilla cinerea</v>
          </cell>
          <cell r="E9967" t="str">
            <v>Tunstall, 1771</v>
          </cell>
          <cell r="F9967" t="str">
            <v>R</v>
          </cell>
          <cell r="G9967" t="str">
            <v>LC</v>
          </cell>
          <cell r="H9967" t="str">
            <v>Y</v>
          </cell>
          <cell r="I9967" t="str">
            <v>Y</v>
          </cell>
          <cell r="L9967" t="str">
            <v>Y</v>
          </cell>
          <cell r="M9967" t="str">
            <v>Y</v>
          </cell>
          <cell r="N9967" t="str">
            <v>Y</v>
          </cell>
          <cell r="Q9967" t="str">
            <v>Y</v>
          </cell>
          <cell r="W9967" t="str">
            <v>Gray Wagtail (2)</v>
          </cell>
        </row>
        <row r="9968">
          <cell r="C9968" t="str">
            <v>Mountain Wagtail</v>
          </cell>
          <cell r="D9968" t="str">
            <v>Motacilla clara</v>
          </cell>
          <cell r="E9968" t="str">
            <v>Sharpe, 1908</v>
          </cell>
          <cell r="F9968" t="str">
            <v>R</v>
          </cell>
          <cell r="G9968" t="str">
            <v>LC</v>
          </cell>
          <cell r="N9968" t="str">
            <v>Y</v>
          </cell>
          <cell r="Q9968" t="str">
            <v>Y</v>
          </cell>
        </row>
        <row r="9969">
          <cell r="C9969" t="str">
            <v>Golden Pipit</v>
          </cell>
          <cell r="D9969" t="str">
            <v>Tmetothylacus tenellus</v>
          </cell>
          <cell r="E9969" t="str">
            <v>(Cabanis, 1878)</v>
          </cell>
          <cell r="F9969" t="str">
            <v>R</v>
          </cell>
          <cell r="G9969" t="str">
            <v>LC</v>
          </cell>
          <cell r="N9969" t="str">
            <v>Y</v>
          </cell>
          <cell r="Q9969" t="str">
            <v>Y</v>
          </cell>
        </row>
        <row r="9970">
          <cell r="C9970" t="str">
            <v>Yellow-throated Longclaw</v>
          </cell>
          <cell r="D9970" t="str">
            <v>Macronyx croceus</v>
          </cell>
          <cell r="E9970" t="str">
            <v>(Vieillot, 1816)</v>
          </cell>
          <cell r="F9970" t="str">
            <v>R</v>
          </cell>
          <cell r="G9970" t="str">
            <v>LC</v>
          </cell>
          <cell r="N9970" t="str">
            <v>Y</v>
          </cell>
          <cell r="Q9970" t="str">
            <v>Y</v>
          </cell>
        </row>
        <row r="9971">
          <cell r="C9971" t="str">
            <v>Fuelleborn's Longclaw</v>
          </cell>
          <cell r="D9971" t="str">
            <v>Macronyx fuellebornii</v>
          </cell>
          <cell r="E9971" t="str">
            <v>Reichenow, 1900</v>
          </cell>
          <cell r="F9971" t="str">
            <v>R</v>
          </cell>
          <cell r="G9971" t="str">
            <v>LC</v>
          </cell>
          <cell r="N9971" t="str">
            <v>Y</v>
          </cell>
          <cell r="Q9971" t="str">
            <v>Y</v>
          </cell>
          <cell r="W9971" t="str">
            <v>Fülleborn's Longclaw (7); Fülleborn's Longclaw (15)</v>
          </cell>
        </row>
        <row r="9972">
          <cell r="C9972" t="str">
            <v>Cape Longclaw</v>
          </cell>
          <cell r="D9972" t="str">
            <v>Macronyx capensis</v>
          </cell>
          <cell r="E9972" t="str">
            <v>(Linnaeus, 1766)</v>
          </cell>
          <cell r="F9972" t="str">
            <v>R</v>
          </cell>
          <cell r="G9972" t="str">
            <v>LC</v>
          </cell>
          <cell r="N9972" t="str">
            <v>Y</v>
          </cell>
          <cell r="Q9972" t="str">
            <v>Y</v>
          </cell>
          <cell r="W9972" t="str">
            <v>Orange-throated Longclaw (7)</v>
          </cell>
        </row>
        <row r="9973">
          <cell r="C9973" t="str">
            <v>Abyssinian Longclaw</v>
          </cell>
          <cell r="D9973" t="str">
            <v>Macronyx flavicollis</v>
          </cell>
          <cell r="E9973" t="str">
            <v>Rüppell, 1840</v>
          </cell>
          <cell r="F9973" t="str">
            <v>R</v>
          </cell>
          <cell r="G9973" t="str">
            <v>NT</v>
          </cell>
          <cell r="N9973" t="str">
            <v>Y</v>
          </cell>
          <cell r="Q9973" t="str">
            <v>Y</v>
          </cell>
        </row>
        <row r="9974">
          <cell r="C9974" t="str">
            <v>Rosy-throated Longclaw</v>
          </cell>
          <cell r="D9974" t="str">
            <v>Macronyx ameliae</v>
          </cell>
          <cell r="E9974" t="str">
            <v>de Tarragon, 1845</v>
          </cell>
          <cell r="F9974" t="str">
            <v>R</v>
          </cell>
          <cell r="G9974" t="str">
            <v>LC</v>
          </cell>
          <cell r="N9974" t="str">
            <v>Y</v>
          </cell>
          <cell r="Q9974" t="str">
            <v>Y</v>
          </cell>
          <cell r="W9974" t="str">
            <v>Rosy-breasted Longclaw (7)</v>
          </cell>
        </row>
        <row r="9975">
          <cell r="C9975" t="str">
            <v>Pangani Longclaw</v>
          </cell>
          <cell r="D9975" t="str">
            <v>Macronyx aurantiigula</v>
          </cell>
          <cell r="E9975" t="str">
            <v>Reichenow, 1891</v>
          </cell>
          <cell r="F9975" t="str">
            <v>R</v>
          </cell>
          <cell r="G9975" t="str">
            <v>LC</v>
          </cell>
          <cell r="N9975" t="str">
            <v>Y</v>
          </cell>
          <cell r="Q9975" t="str">
            <v>Y</v>
          </cell>
        </row>
        <row r="9976">
          <cell r="C9976" t="str">
            <v>Grimwood's Longclaw</v>
          </cell>
          <cell r="D9976" t="str">
            <v>Macronyx grimwoodi</v>
          </cell>
          <cell r="E9976" t="str">
            <v>Benson, 1955</v>
          </cell>
          <cell r="F9976" t="str">
            <v>R</v>
          </cell>
          <cell r="G9976" t="str">
            <v>DD</v>
          </cell>
          <cell r="N9976" t="str">
            <v>Y</v>
          </cell>
          <cell r="Q9976" t="str">
            <v>Y</v>
          </cell>
        </row>
        <row r="9977">
          <cell r="C9977" t="str">
            <v>Sharpe's Longclaw</v>
          </cell>
          <cell r="D9977" t="str">
            <v>Macronyx sharpei</v>
          </cell>
          <cell r="E9977" t="str">
            <v>Jackson, 1904</v>
          </cell>
          <cell r="F9977" t="str">
            <v>R</v>
          </cell>
          <cell r="G9977" t="str">
            <v>EN</v>
          </cell>
          <cell r="N9977" t="str">
            <v>Y</v>
          </cell>
          <cell r="Q9977" t="str">
            <v>Y</v>
          </cell>
          <cell r="V9977" t="str">
            <v>Anthus sharpei (10)</v>
          </cell>
          <cell r="W9977" t="str">
            <v>Sharpe's Pipit (10)</v>
          </cell>
        </row>
        <row r="9978">
          <cell r="C9978" t="str">
            <v>Yellow-breasted Pipit</v>
          </cell>
          <cell r="D9978" t="str">
            <v>Anthus chloris</v>
          </cell>
          <cell r="E9978" t="str">
            <v>Lichtenstein, 1842</v>
          </cell>
          <cell r="F9978" t="str">
            <v>R</v>
          </cell>
          <cell r="G9978" t="str">
            <v>VU</v>
          </cell>
          <cell r="N9978" t="str">
            <v>Y</v>
          </cell>
          <cell r="Q9978" t="str">
            <v>Y</v>
          </cell>
        </row>
        <row r="9979">
          <cell r="C9979" t="str">
            <v>Striped Pipit</v>
          </cell>
          <cell r="D9979" t="str">
            <v>Anthus lineiventris</v>
          </cell>
          <cell r="E9979" t="str">
            <v>Sundevall, 1851</v>
          </cell>
          <cell r="F9979" t="str">
            <v>R</v>
          </cell>
          <cell r="G9979" t="str">
            <v>LC</v>
          </cell>
          <cell r="N9979" t="str">
            <v>Y</v>
          </cell>
          <cell r="Q9979" t="str">
            <v>Y</v>
          </cell>
        </row>
        <row r="9980">
          <cell r="C9980" t="str">
            <v>Yellow-tufted Pipit</v>
          </cell>
          <cell r="D9980" t="str">
            <v>Anthus crenatus</v>
          </cell>
          <cell r="E9980" t="str">
            <v>Finsch &amp; Hartlaub, 1870</v>
          </cell>
          <cell r="F9980" t="str">
            <v>R</v>
          </cell>
          <cell r="G9980" t="str">
            <v>LC</v>
          </cell>
          <cell r="N9980" t="str">
            <v>Y</v>
          </cell>
          <cell r="Q9980" t="str">
            <v>Y</v>
          </cell>
          <cell r="W9980" t="str">
            <v>African Rock Pipit (7); African Rock Pipit (15)</v>
          </cell>
        </row>
        <row r="9981">
          <cell r="D9981" t="str">
            <v>Anthus cinnamomeus</v>
          </cell>
          <cell r="E9981" t="str">
            <v>Rüppell, 1840</v>
          </cell>
          <cell r="F9981" t="str">
            <v>NR</v>
          </cell>
          <cell r="G9981" t="str">
            <v>NR</v>
          </cell>
          <cell r="Q9981" t="str">
            <v>Y</v>
          </cell>
          <cell r="X9981" t="str">
            <v>Anthus richardi, A. cinnamomeus, A. camaroonensis with the Kenyan population previously ascribed to A. latistriatus (Sibley and Monroe 1990, 1993) have been lumped into A. richardi following Dowsett and Forbes-Watson (1993). The southern populations of A. latistriatus are lumped with A. similis also following Dowsett and Forbes-Watson (1993).</v>
          </cell>
        </row>
        <row r="9982">
          <cell r="D9982" t="str">
            <v>Anthus camaroonensis</v>
          </cell>
          <cell r="E9982" t="str">
            <v>Shelley, 1900</v>
          </cell>
          <cell r="F9982" t="str">
            <v>NR</v>
          </cell>
          <cell r="G9982" t="str">
            <v>NR</v>
          </cell>
          <cell r="Q9982" t="str">
            <v>Y</v>
          </cell>
          <cell r="X9982" t="str">
            <v>Anthus richardi, A. cinnamomeus, A. camaroonensis with the Kenyan population previously ascribed to A. latistriatus (Sibley and Monroe 1990, 1993) have been lumped into A. richardi following Dowsett and Forbes-Watson (1993). The southern populations of A. latistriatus are lumped with A. similis also following Dowsett and Forbes-Watson (1993).</v>
          </cell>
        </row>
        <row r="9983">
          <cell r="D9983" t="str">
            <v>Anthus richardi</v>
          </cell>
          <cell r="E9983" t="str">
            <v>Vieillot, 1818</v>
          </cell>
          <cell r="F9983" t="str">
            <v>NR</v>
          </cell>
          <cell r="G9983" t="str">
            <v>NR</v>
          </cell>
          <cell r="Q9983" t="str">
            <v>Y</v>
          </cell>
          <cell r="X9983" t="str">
            <v>Anthus richardi, A. cinnamomeus, A. camaroonensis with the Kenyan population previously ascribed to A. latistriatus (Sibley and Monroe 1990, 1993) have been lumped into A. richardi following Dowsett and Forbes-Watson (1993). The southern populations of A. latistriatus are lumped with A. similis also following Dowsett and Forbes-Watson (1993).</v>
          </cell>
        </row>
        <row r="9984">
          <cell r="C9984" t="str">
            <v>Richard's Pipit</v>
          </cell>
          <cell r="D9984" t="str">
            <v>Anthus richardi</v>
          </cell>
          <cell r="E9984" t="str">
            <v>Vieillot, 1818</v>
          </cell>
          <cell r="F9984" t="str">
            <v>R</v>
          </cell>
          <cell r="G9984" t="str">
            <v>LC</v>
          </cell>
          <cell r="H9984" t="str">
            <v>Y</v>
          </cell>
          <cell r="N9984" t="str">
            <v>Y</v>
          </cell>
          <cell r="X9984" t="str">
            <v>Anthus richardi, A. cinnamomeus, A. camaroonensis with the Kenyan population previously ascribed to A. latistriatus (Sibley and Monroe 1990, 1993) have been lumped into A. richardi following Dowsett and Forbes-Watson (1993). The southern populations of A. latistriatus are lumped with A. similis also following Dowsett and Forbes-Watson (1993).</v>
          </cell>
        </row>
        <row r="9985">
          <cell r="C9985" t="str">
            <v>Mountain Pipit</v>
          </cell>
          <cell r="D9985" t="str">
            <v>Anthus hoeschi</v>
          </cell>
          <cell r="E9985" t="str">
            <v>Stresemann, 1938</v>
          </cell>
          <cell r="F9985" t="str">
            <v>R</v>
          </cell>
          <cell r="G9985" t="str">
            <v>LC</v>
          </cell>
          <cell r="N9985" t="str">
            <v>Y</v>
          </cell>
          <cell r="Q9985" t="str">
            <v>Y</v>
          </cell>
        </row>
        <row r="9986">
          <cell r="C9986" t="str">
            <v>Paddyfield Pipit</v>
          </cell>
          <cell r="D9986" t="str">
            <v>Anthus rufulus</v>
          </cell>
          <cell r="E9986" t="str">
            <v>Vieillot, 1818</v>
          </cell>
          <cell r="F9986" t="str">
            <v>R</v>
          </cell>
          <cell r="G9986" t="str">
            <v>LC</v>
          </cell>
          <cell r="Q9986" t="str">
            <v>Y</v>
          </cell>
        </row>
        <row r="9987">
          <cell r="C9987" t="str">
            <v>Australasian Pipit</v>
          </cell>
          <cell r="D9987" t="str">
            <v>Anthus novaeseelandiae</v>
          </cell>
          <cell r="E9987" t="str">
            <v>(Gmelin, 1789)</v>
          </cell>
          <cell r="F9987" t="str">
            <v>R</v>
          </cell>
          <cell r="G9987" t="str">
            <v>LC</v>
          </cell>
          <cell r="L9987" t="str">
            <v>Y</v>
          </cell>
          <cell r="M9987" t="str">
            <v>Y</v>
          </cell>
          <cell r="Q9987" t="str">
            <v>Y</v>
          </cell>
          <cell r="S9987" t="str">
            <v>Y</v>
          </cell>
          <cell r="W9987" t="str">
            <v>Richard's Pipit (6); New Zealand Pipit (12); New Zealand Pipit (15)</v>
          </cell>
        </row>
        <row r="9988">
          <cell r="C9988" t="str">
            <v>Plain-backed Pipit</v>
          </cell>
          <cell r="D9988" t="str">
            <v>Anthus leucophrys</v>
          </cell>
          <cell r="E9988" t="str">
            <v>Vieillot, 1818</v>
          </cell>
          <cell r="F9988" t="str">
            <v>R</v>
          </cell>
          <cell r="G9988" t="str">
            <v>LC</v>
          </cell>
          <cell r="N9988" t="str">
            <v>Y</v>
          </cell>
          <cell r="Q9988" t="str">
            <v>Y</v>
          </cell>
        </row>
        <row r="9989">
          <cell r="C9989" t="str">
            <v>Buffy Pipit</v>
          </cell>
          <cell r="D9989" t="str">
            <v>Anthus vaalensis</v>
          </cell>
          <cell r="E9989" t="str">
            <v>Shelley, 1900</v>
          </cell>
          <cell r="F9989" t="str">
            <v>R</v>
          </cell>
          <cell r="G9989" t="str">
            <v>LC</v>
          </cell>
          <cell r="N9989" t="str">
            <v>Y</v>
          </cell>
          <cell r="Q9989" t="str">
            <v>Y</v>
          </cell>
        </row>
        <row r="9990">
          <cell r="C9990" t="str">
            <v>Long-tailed Pipit</v>
          </cell>
          <cell r="D9990" t="str">
            <v>Anthus longicaudatus</v>
          </cell>
          <cell r="E9990" t="str">
            <v>Liversidge, 1996</v>
          </cell>
          <cell r="F9990" t="str">
            <v>R</v>
          </cell>
          <cell r="G9990" t="str">
            <v>DD</v>
          </cell>
          <cell r="T9990" t="str">
            <v>Y</v>
          </cell>
          <cell r="U9990" t="str">
            <v>Liversidge (1996)</v>
          </cell>
          <cell r="X9990" t="str">
            <v>Described as new to science by Liversidge (1996).</v>
          </cell>
        </row>
        <row r="9991">
          <cell r="C9991" t="str">
            <v>Long-legged Pipit</v>
          </cell>
          <cell r="D9991" t="str">
            <v>Anthus pallidiventris</v>
          </cell>
          <cell r="E9991" t="str">
            <v>Sharpe, 1885</v>
          </cell>
          <cell r="F9991" t="str">
            <v>R</v>
          </cell>
          <cell r="G9991" t="str">
            <v>LC</v>
          </cell>
          <cell r="N9991" t="str">
            <v>Y</v>
          </cell>
          <cell r="Q9991" t="str">
            <v>Y</v>
          </cell>
        </row>
        <row r="9992">
          <cell r="C9992" t="str">
            <v>Malindi Pipit</v>
          </cell>
          <cell r="D9992" t="str">
            <v>Anthus melindae</v>
          </cell>
          <cell r="E9992" t="str">
            <v>Shelley, 1900</v>
          </cell>
          <cell r="F9992" t="str">
            <v>R</v>
          </cell>
          <cell r="G9992" t="str">
            <v>NT</v>
          </cell>
          <cell r="N9992" t="str">
            <v>Y</v>
          </cell>
          <cell r="Q9992" t="str">
            <v>Y</v>
          </cell>
        </row>
        <row r="9993">
          <cell r="D9993" t="str">
            <v>Anthus pseudosimilis</v>
          </cell>
          <cell r="E9993" t="str">
            <v>Liversidge &amp; Voelker, 2002</v>
          </cell>
          <cell r="F9993" t="str">
            <v>NR</v>
          </cell>
          <cell r="G9993" t="str">
            <v>NR</v>
          </cell>
          <cell r="T9993" t="str">
            <v>Y</v>
          </cell>
          <cell r="U9993" t="str">
            <v>Liversidge and Voelker (2002)</v>
          </cell>
          <cell r="X9993" t="str">
            <v>Described as new to science by Liversidge and Voelker (2002) but this treatment has not been adopted by the BirdLife Taxonomic Working Group because having examined the paratype of Anthus pseudosimilis and other material in the Natural History Museum, Tring, ascribed by Liversidge and Voelker (2002) to this taxon, and compared them with skins of A. similis, the BirdLife Taxonomic Working Group feels unable to recognise it as a good species. Many of the characters which purportedly identify pseudosimilis were also apparent in specimens of similis. The wing formula of the paratype does differ from similis as described but other specimens said to be of hitherto misidentified pseudosimilis do not. These doubts were conveyed to and noted in the new edition of Hockey et al. (2005).</v>
          </cell>
        </row>
        <row r="9994">
          <cell r="C9994" t="str">
            <v>Tawny Pipit</v>
          </cell>
          <cell r="D9994" t="str">
            <v>Anthus campestris</v>
          </cell>
          <cell r="E9994" t="str">
            <v>(Linnaeus, 1758)</v>
          </cell>
          <cell r="F9994" t="str">
            <v>R</v>
          </cell>
          <cell r="G9994" t="str">
            <v>LC</v>
          </cell>
          <cell r="H9994" t="str">
            <v>Y</v>
          </cell>
          <cell r="M9994" t="str">
            <v>Y</v>
          </cell>
          <cell r="N9994" t="str">
            <v>Y</v>
          </cell>
          <cell r="Q9994" t="str">
            <v>Y</v>
          </cell>
        </row>
        <row r="9995">
          <cell r="C9995" t="str">
            <v>Blyth's Pipit</v>
          </cell>
          <cell r="D9995" t="str">
            <v>Anthus godlewskii</v>
          </cell>
          <cell r="E9995" t="str">
            <v>(Taczanowski, 1876)</v>
          </cell>
          <cell r="F9995" t="str">
            <v>R</v>
          </cell>
          <cell r="G9995" t="str">
            <v>LC</v>
          </cell>
          <cell r="H9995" t="str">
            <v>Y</v>
          </cell>
          <cell r="M9995" t="str">
            <v>Y</v>
          </cell>
          <cell r="Q9995" t="str">
            <v>Y</v>
          </cell>
        </row>
        <row r="9996">
          <cell r="C9996" t="str">
            <v>Berthelot's Pipit</v>
          </cell>
          <cell r="D9996" t="str">
            <v>Anthus berthelotii</v>
          </cell>
          <cell r="E9996" t="str">
            <v>Bolle, 1862</v>
          </cell>
          <cell r="F9996" t="str">
            <v>R</v>
          </cell>
          <cell r="G9996" t="str">
            <v>LC</v>
          </cell>
          <cell r="H9996" t="str">
            <v>Y</v>
          </cell>
          <cell r="M9996" t="str">
            <v>Y</v>
          </cell>
          <cell r="Q9996" t="str">
            <v>Y</v>
          </cell>
        </row>
        <row r="9997">
          <cell r="D9997" t="str">
            <v>Anthus bannermani</v>
          </cell>
          <cell r="E9997" t="str">
            <v>Bates, 1930</v>
          </cell>
          <cell r="F9997" t="str">
            <v>NR</v>
          </cell>
          <cell r="G9997" t="str">
            <v>NR</v>
          </cell>
          <cell r="Q9997" t="str">
            <v>Y</v>
          </cell>
          <cell r="X9997" t="str">
            <v>Anthus similis, A. bannermani, A. nyassae with the southern populations previously ascribed to A. latistriatus (Sibley and Monroe 1990, 1993) have been lumped into A. similis following Dowsett and Forbes-Watson (1993). The northern populations of A. latistriatus are lumped with A. richardi also following Dowsett and Forbes-Watson (1993).</v>
          </cell>
        </row>
        <row r="9998">
          <cell r="D9998" t="str">
            <v>Anthus latistriatus</v>
          </cell>
          <cell r="E9998" t="str">
            <v>Jackson, 1899</v>
          </cell>
          <cell r="F9998" t="str">
            <v>NR</v>
          </cell>
          <cell r="G9998" t="str">
            <v>NR</v>
          </cell>
          <cell r="Q9998" t="str">
            <v>Y</v>
          </cell>
          <cell r="X9998" t="str">
            <v>Anthus similis, A. bannermani, A. nyassae with the southern populations previously ascribed to A. latistriatus (Sibley and Monroe 1990, 1993) have been lumped into A. similis following Dowsett and Forbes-Watson (1993). The northern populations of A. latistriatus are lumped with A. richardi also following Dowsett and Forbes-Watson (1993).</v>
          </cell>
        </row>
        <row r="9999">
          <cell r="D9999" t="str">
            <v>Anthus nyassae</v>
          </cell>
          <cell r="E9999" t="str">
            <v>Neumann, 1906</v>
          </cell>
          <cell r="F9999" t="str">
            <v>NR</v>
          </cell>
          <cell r="G9999" t="str">
            <v>NR</v>
          </cell>
          <cell r="Q9999" t="str">
            <v>Y</v>
          </cell>
          <cell r="X9999" t="str">
            <v>Anthus similis, A. bannermani, A. nyassae with the southern populations previously ascribed to A. latistriatus (Sibley and Monroe 1990, 1993) have been lumped into A. similis following Dowsett and Forbes-Watson (1993). The northern populations of A. latistriatus are lumped with A. richardi also following Dowsett and Forbes-Watson (1993).</v>
          </cell>
        </row>
        <row r="10000">
          <cell r="D10000" t="str">
            <v>Anthus similis</v>
          </cell>
          <cell r="E10000" t="str">
            <v>Jerdon, 1840</v>
          </cell>
          <cell r="F10000" t="str">
            <v>NR</v>
          </cell>
          <cell r="G10000" t="str">
            <v>NR</v>
          </cell>
          <cell r="Q10000" t="str">
            <v>Y</v>
          </cell>
          <cell r="X10000" t="str">
            <v>Anthus similis, A. bannermani, A. nyassae with the southern populations previously ascribed to A. latistriatus (Sibley and Monroe 1990, 1993) have been lumped into A. similis following Dowsett and Forbes-Watson (1993). The northern populations of A. latistriatus are lumped with A. richardi also following Dowsett and Forbes-Watson (1993).</v>
          </cell>
        </row>
        <row r="10001">
          <cell r="C10001" t="str">
            <v>Long-billed Pipit</v>
          </cell>
          <cell r="D10001" t="str">
            <v>Anthus similis</v>
          </cell>
          <cell r="E10001" t="str">
            <v>Jerdon, 1840</v>
          </cell>
          <cell r="F10001" t="str">
            <v>R</v>
          </cell>
          <cell r="G10001" t="str">
            <v>LC</v>
          </cell>
          <cell r="H10001" t="str">
            <v>Y</v>
          </cell>
          <cell r="M10001" t="str">
            <v>Y</v>
          </cell>
          <cell r="N10001" t="str">
            <v>Y</v>
          </cell>
          <cell r="X10001" t="str">
            <v>Anthus similis, A. bannermani, A. nyassae with the southern populations previously ascribed to A. latistriatus (Sibley and Monroe 1990, 1993) have been lumped into A. similis following Dowsett and Forbes-Watson (1993). The northern populations of A. latistriatus are lumped with A. richardi also following Dowsett and Forbes-Watson (1993).</v>
          </cell>
        </row>
        <row r="10002">
          <cell r="C10002" t="str">
            <v>Short-tailed Pipit</v>
          </cell>
          <cell r="D10002" t="str">
            <v>Anthus brachyurus</v>
          </cell>
          <cell r="E10002" t="str">
            <v>Sundevall, 1851</v>
          </cell>
          <cell r="F10002" t="str">
            <v>R</v>
          </cell>
          <cell r="G10002" t="str">
            <v>LC</v>
          </cell>
          <cell r="N10002" t="str">
            <v>Y</v>
          </cell>
          <cell r="Q10002" t="str">
            <v>Y</v>
          </cell>
        </row>
        <row r="10003">
          <cell r="C10003" t="str">
            <v>Bush Pipit</v>
          </cell>
          <cell r="D10003" t="str">
            <v>Anthus caffer</v>
          </cell>
          <cell r="E10003" t="str">
            <v>Sundevall, 1851</v>
          </cell>
          <cell r="F10003" t="str">
            <v>R</v>
          </cell>
          <cell r="G10003" t="str">
            <v>LC</v>
          </cell>
          <cell r="N10003" t="str">
            <v>Y</v>
          </cell>
          <cell r="Q10003" t="str">
            <v>Y</v>
          </cell>
          <cell r="W10003" t="str">
            <v>Little Tawny Pipit (7); Bushveld Pipit (15)</v>
          </cell>
        </row>
        <row r="10004">
          <cell r="C10004" t="str">
            <v>Sokoke Pipit</v>
          </cell>
          <cell r="D10004" t="str">
            <v>Anthus sokokensis</v>
          </cell>
          <cell r="E10004" t="str">
            <v>van Someren, 1921</v>
          </cell>
          <cell r="F10004" t="str">
            <v>R</v>
          </cell>
          <cell r="G10004" t="str">
            <v>EN</v>
          </cell>
          <cell r="N10004" t="str">
            <v>Y</v>
          </cell>
          <cell r="Q10004" t="str">
            <v>Y</v>
          </cell>
        </row>
        <row r="10005">
          <cell r="C10005" t="str">
            <v>Tree Pipit</v>
          </cell>
          <cell r="D10005" t="str">
            <v>Anthus trivialis</v>
          </cell>
          <cell r="E10005" t="str">
            <v>(Linnaeus, 1758)</v>
          </cell>
          <cell r="F10005" t="str">
            <v>R</v>
          </cell>
          <cell r="G10005" t="str">
            <v>LC</v>
          </cell>
          <cell r="H10005" t="str">
            <v>Y</v>
          </cell>
          <cell r="I10005" t="str">
            <v>Y</v>
          </cell>
          <cell r="M10005" t="str">
            <v>Y</v>
          </cell>
          <cell r="N10005" t="str">
            <v>Y</v>
          </cell>
          <cell r="Q10005" t="str">
            <v>Y</v>
          </cell>
        </row>
        <row r="10006">
          <cell r="C10006" t="str">
            <v>Olive-backed Pipit</v>
          </cell>
          <cell r="D10006" t="str">
            <v>Anthus hodgsoni</v>
          </cell>
          <cell r="E10006" t="str">
            <v>Richmond, 1907</v>
          </cell>
          <cell r="F10006" t="str">
            <v>R</v>
          </cell>
          <cell r="G10006" t="str">
            <v>LC</v>
          </cell>
          <cell r="H10006" t="str">
            <v>Y</v>
          </cell>
          <cell r="I10006" t="str">
            <v>Y</v>
          </cell>
          <cell r="M10006" t="str">
            <v>Y</v>
          </cell>
          <cell r="Q10006" t="str">
            <v>Y</v>
          </cell>
        </row>
        <row r="10007">
          <cell r="C10007" t="str">
            <v>Pechora Pipit</v>
          </cell>
          <cell r="D10007" t="str">
            <v>Anthus gustavi</v>
          </cell>
          <cell r="E10007" t="str">
            <v>Swinhoe, 1863</v>
          </cell>
          <cell r="F10007" t="str">
            <v>R</v>
          </cell>
          <cell r="G10007" t="str">
            <v>LC</v>
          </cell>
          <cell r="H10007" t="str">
            <v>Y</v>
          </cell>
          <cell r="I10007" t="str">
            <v>Y</v>
          </cell>
          <cell r="L10007" t="str">
            <v>Y</v>
          </cell>
          <cell r="M10007" t="str">
            <v>Y</v>
          </cell>
          <cell r="Q10007" t="str">
            <v>Y</v>
          </cell>
        </row>
        <row r="10008">
          <cell r="C10008" t="str">
            <v>Meadow Pipit</v>
          </cell>
          <cell r="D10008" t="str">
            <v>Anthus pratensis</v>
          </cell>
          <cell r="E10008" t="str">
            <v>(Linnaeus, 1758)</v>
          </cell>
          <cell r="F10008" t="str">
            <v>R</v>
          </cell>
          <cell r="G10008" t="str">
            <v>LC</v>
          </cell>
          <cell r="H10008" t="str">
            <v>Y</v>
          </cell>
          <cell r="M10008" t="str">
            <v>Y</v>
          </cell>
          <cell r="N10008" t="str">
            <v>Y</v>
          </cell>
          <cell r="Q10008" t="str">
            <v>Y</v>
          </cell>
        </row>
        <row r="10009">
          <cell r="C10009" t="str">
            <v>Red-throated Pipit</v>
          </cell>
          <cell r="D10009" t="str">
            <v>Anthus cervinus</v>
          </cell>
          <cell r="E10009" t="str">
            <v>(Pallas, 1811)</v>
          </cell>
          <cell r="F10009" t="str">
            <v>R</v>
          </cell>
          <cell r="G10009" t="str">
            <v>LC</v>
          </cell>
          <cell r="H10009" t="str">
            <v>Y</v>
          </cell>
          <cell r="I10009" t="str">
            <v>Y</v>
          </cell>
          <cell r="L10009" t="str">
            <v>Y</v>
          </cell>
          <cell r="M10009" t="str">
            <v>Y</v>
          </cell>
          <cell r="N10009" t="str">
            <v>Y</v>
          </cell>
          <cell r="Q10009" t="str">
            <v>Y</v>
          </cell>
          <cell r="R10009" t="str">
            <v>Y</v>
          </cell>
        </row>
        <row r="10010">
          <cell r="C10010" t="str">
            <v>Rosy Pipit</v>
          </cell>
          <cell r="D10010" t="str">
            <v>Anthus roseatus</v>
          </cell>
          <cell r="E10010" t="str">
            <v>Blyth, 1847</v>
          </cell>
          <cell r="F10010" t="str">
            <v>R</v>
          </cell>
          <cell r="G10010" t="str">
            <v>LC</v>
          </cell>
          <cell r="Q10010" t="str">
            <v>Y</v>
          </cell>
        </row>
        <row r="10011">
          <cell r="C10011" t="str">
            <v>Rock Pipit</v>
          </cell>
          <cell r="D10011" t="str">
            <v>Anthus petrosus</v>
          </cell>
          <cell r="E10011" t="str">
            <v>(Montagu, 1798)</v>
          </cell>
          <cell r="F10011" t="str">
            <v>R</v>
          </cell>
          <cell r="G10011" t="str">
            <v>LC</v>
          </cell>
          <cell r="H10011" t="str">
            <v>Y</v>
          </cell>
          <cell r="Q10011" t="str">
            <v>Y</v>
          </cell>
          <cell r="W10011" t="str">
            <v>Eurasian Rock Pipit (15)</v>
          </cell>
        </row>
        <row r="10012">
          <cell r="C10012" t="str">
            <v>Water Pipit</v>
          </cell>
          <cell r="D10012" t="str">
            <v>Anthus spinoletta</v>
          </cell>
          <cell r="E10012" t="str">
            <v>(Linnaeus, 1758)</v>
          </cell>
          <cell r="F10012" t="str">
            <v>R</v>
          </cell>
          <cell r="G10012" t="str">
            <v>LC</v>
          </cell>
          <cell r="H10012" t="str">
            <v>Y</v>
          </cell>
          <cell r="M10012" t="str">
            <v>Y</v>
          </cell>
          <cell r="Q10012" t="str">
            <v>Y</v>
          </cell>
          <cell r="W10012" t="str">
            <v>Rock Pipit and Water Pipit (6)</v>
          </cell>
        </row>
        <row r="10013">
          <cell r="C10013" t="str">
            <v>American Pipit</v>
          </cell>
          <cell r="D10013" t="str">
            <v>Anthus rubescens</v>
          </cell>
          <cell r="E10013" t="str">
            <v>(Tunstall, 1771)</v>
          </cell>
          <cell r="F10013" t="str">
            <v>R</v>
          </cell>
          <cell r="G10013" t="str">
            <v>LC</v>
          </cell>
          <cell r="H10013" t="str">
            <v>Y</v>
          </cell>
          <cell r="I10013" t="str">
            <v>Y</v>
          </cell>
          <cell r="Q10013" t="str">
            <v>Y</v>
          </cell>
          <cell r="R10013" t="str">
            <v>Y</v>
          </cell>
          <cell r="W10013" t="str">
            <v>Buff-bellied Pipit (1); Buff-bellied Pipit (15)</v>
          </cell>
        </row>
        <row r="10014">
          <cell r="C10014" t="str">
            <v>Upland Pipit</v>
          </cell>
          <cell r="D10014" t="str">
            <v>Anthus sylvanus</v>
          </cell>
          <cell r="E10014" t="str">
            <v>(Blyth, 1845)</v>
          </cell>
          <cell r="F10014" t="str">
            <v>R</v>
          </cell>
          <cell r="G10014" t="str">
            <v>LC</v>
          </cell>
          <cell r="Q10014" t="str">
            <v>Y</v>
          </cell>
        </row>
        <row r="10015">
          <cell r="C10015" t="str">
            <v>Nilgiri Pipit</v>
          </cell>
          <cell r="D10015" t="str">
            <v>Anthus nilghiriensis</v>
          </cell>
          <cell r="E10015" t="str">
            <v>Sharpe, 1885</v>
          </cell>
          <cell r="F10015" t="str">
            <v>R</v>
          </cell>
          <cell r="G10015" t="str">
            <v>NT</v>
          </cell>
          <cell r="Q10015" t="str">
            <v>Y</v>
          </cell>
        </row>
        <row r="10016">
          <cell r="C10016" t="str">
            <v>Correndera Pipit</v>
          </cell>
          <cell r="D10016" t="str">
            <v>Anthus correndera</v>
          </cell>
          <cell r="E10016" t="str">
            <v>Vieillot, 1818</v>
          </cell>
          <cell r="F10016" t="str">
            <v>R</v>
          </cell>
          <cell r="G10016" t="str">
            <v>LC</v>
          </cell>
          <cell r="P10016" t="str">
            <v>Y</v>
          </cell>
          <cell r="Q10016" t="str">
            <v>Y</v>
          </cell>
          <cell r="R10016" t="str">
            <v>Y</v>
          </cell>
        </row>
        <row r="10017">
          <cell r="C10017" t="str">
            <v>South Georgia Pipit</v>
          </cell>
          <cell r="D10017" t="str">
            <v>Anthus antarcticus</v>
          </cell>
          <cell r="E10017" t="str">
            <v>Cabanis, 1884</v>
          </cell>
          <cell r="F10017" t="str">
            <v>R</v>
          </cell>
          <cell r="G10017" t="str">
            <v>NT</v>
          </cell>
          <cell r="Q10017" t="str">
            <v>Y</v>
          </cell>
        </row>
        <row r="10018">
          <cell r="C10018" t="str">
            <v>Sprague's Pipit</v>
          </cell>
          <cell r="D10018" t="str">
            <v>Anthus spragueii</v>
          </cell>
          <cell r="E10018" t="str">
            <v>(Audubon, 1844)</v>
          </cell>
          <cell r="F10018" t="str">
            <v>R</v>
          </cell>
          <cell r="G10018" t="str">
            <v>VU</v>
          </cell>
          <cell r="I10018" t="str">
            <v>Y</v>
          </cell>
          <cell r="Q10018" t="str">
            <v>Y</v>
          </cell>
          <cell r="R10018" t="str">
            <v>Y</v>
          </cell>
        </row>
        <row r="10019">
          <cell r="C10019" t="str">
            <v>Short-billed Pipit</v>
          </cell>
          <cell r="D10019" t="str">
            <v>Anthus furcatus</v>
          </cell>
          <cell r="E10019" t="str">
            <v>Lafresnaye &amp; d'Orbigny, 1837</v>
          </cell>
          <cell r="F10019" t="str">
            <v>R</v>
          </cell>
          <cell r="G10019" t="str">
            <v>LC</v>
          </cell>
          <cell r="P10019" t="str">
            <v>Y</v>
          </cell>
          <cell r="Q10019" t="str">
            <v>Y</v>
          </cell>
          <cell r="R10019" t="str">
            <v>Y</v>
          </cell>
        </row>
        <row r="10020">
          <cell r="C10020" t="str">
            <v>Hellmayr's Pipit</v>
          </cell>
          <cell r="D10020" t="str">
            <v>Anthus hellmayri</v>
          </cell>
          <cell r="E10020" t="str">
            <v>Hartert, 1909</v>
          </cell>
          <cell r="F10020" t="str">
            <v>R</v>
          </cell>
          <cell r="G10020" t="str">
            <v>LC</v>
          </cell>
          <cell r="P10020" t="str">
            <v>Y</v>
          </cell>
          <cell r="Q10020" t="str">
            <v>Y</v>
          </cell>
          <cell r="R10020" t="str">
            <v>Y</v>
          </cell>
        </row>
        <row r="10021">
          <cell r="C10021" t="str">
            <v>Paramo Pipit</v>
          </cell>
          <cell r="D10021" t="str">
            <v>Anthus bogotensis</v>
          </cell>
          <cell r="E10021" t="str">
            <v>Sclater, 1855</v>
          </cell>
          <cell r="F10021" t="str">
            <v>R</v>
          </cell>
          <cell r="G10021" t="str">
            <v>LC</v>
          </cell>
          <cell r="P10021" t="str">
            <v>Y</v>
          </cell>
          <cell r="Q10021" t="str">
            <v>Y</v>
          </cell>
          <cell r="R10021" t="str">
            <v>Y</v>
          </cell>
        </row>
        <row r="10022">
          <cell r="C10022" t="str">
            <v>Yellowish Pipit</v>
          </cell>
          <cell r="D10022" t="str">
            <v>Anthus lutescens</v>
          </cell>
          <cell r="E10022" t="str">
            <v>Pucherna, 1855</v>
          </cell>
          <cell r="F10022" t="str">
            <v>R</v>
          </cell>
          <cell r="G10022" t="str">
            <v>LC</v>
          </cell>
          <cell r="I10022" t="str">
            <v>Y</v>
          </cell>
          <cell r="P10022" t="str">
            <v>Y</v>
          </cell>
          <cell r="Q10022" t="str">
            <v>Y</v>
          </cell>
          <cell r="R10022" t="str">
            <v>Y</v>
          </cell>
        </row>
        <row r="10023">
          <cell r="C10023" t="str">
            <v>Pampas Pipit</v>
          </cell>
          <cell r="D10023" t="str">
            <v>Anthus chacoensis</v>
          </cell>
          <cell r="E10023" t="str">
            <v>Zimmer, 1952</v>
          </cell>
          <cell r="F10023" t="str">
            <v>R</v>
          </cell>
          <cell r="G10023" t="str">
            <v>LC</v>
          </cell>
          <cell r="P10023" t="str">
            <v>Y</v>
          </cell>
          <cell r="Q10023" t="str">
            <v>Y</v>
          </cell>
          <cell r="R10023" t="str">
            <v>Y</v>
          </cell>
          <cell r="W10023" t="str">
            <v>Chaco Pipit (10); Chaco Pipit (11); Campo Pipit (15)</v>
          </cell>
        </row>
        <row r="10024">
          <cell r="C10024" t="str">
            <v>Ochre-breasted Pipit</v>
          </cell>
          <cell r="D10024" t="str">
            <v>Anthus nattereri</v>
          </cell>
          <cell r="E10024" t="str">
            <v>Sclater, 1878</v>
          </cell>
          <cell r="F10024" t="str">
            <v>R</v>
          </cell>
          <cell r="G10024" t="str">
            <v>VU</v>
          </cell>
          <cell r="P10024" t="str">
            <v>Y</v>
          </cell>
          <cell r="Q10024" t="str">
            <v>Y</v>
          </cell>
          <cell r="R10024" t="str">
            <v>Y</v>
          </cell>
        </row>
        <row r="10025">
          <cell r="C10025" t="str">
            <v>Alpine Pipit</v>
          </cell>
          <cell r="D10025" t="str">
            <v>Anthus gutturalis</v>
          </cell>
          <cell r="E10025" t="str">
            <v>De Vis, 1894</v>
          </cell>
          <cell r="F10025" t="str">
            <v>R</v>
          </cell>
          <cell r="G10025" t="str">
            <v>LC</v>
          </cell>
          <cell r="Q10025" t="str">
            <v>Y</v>
          </cell>
        </row>
        <row r="10026">
          <cell r="C10026" t="str">
            <v>Eurasian Chaffinch</v>
          </cell>
          <cell r="D10026" t="str">
            <v>Fringilla coelebs</v>
          </cell>
          <cell r="E10026" t="str">
            <v>Linnaeus, 1758</v>
          </cell>
          <cell r="F10026" t="str">
            <v>R</v>
          </cell>
          <cell r="G10026" t="str">
            <v>LC</v>
          </cell>
          <cell r="H10026" t="str">
            <v>Y</v>
          </cell>
          <cell r="I10026" t="str">
            <v>Y</v>
          </cell>
          <cell r="L10026" t="str">
            <v>Y</v>
          </cell>
          <cell r="M10026" t="str">
            <v>Y</v>
          </cell>
          <cell r="N10026" t="str">
            <v>Y</v>
          </cell>
          <cell r="Q10026" t="str">
            <v>Y</v>
          </cell>
          <cell r="S10026" t="str">
            <v>Y</v>
          </cell>
          <cell r="W10026" t="str">
            <v>Common Chaffinch (1); Common Chaffinch (1); Common Chaffinch (2); Common Chaffinch (5); Chaffinch (6); Chaffinch (7); Chaffinch (10); Chaffinch (12); Common Chaffinch (15)</v>
          </cell>
        </row>
        <row r="10027">
          <cell r="C10027" t="str">
            <v>Blue Chaffinch</v>
          </cell>
          <cell r="D10027" t="str">
            <v>Fringilla teydea</v>
          </cell>
          <cell r="E10027" t="str">
            <v>Webb, Berthelot &amp; Moquin-Tandon, 1841</v>
          </cell>
          <cell r="F10027" t="str">
            <v>R</v>
          </cell>
          <cell r="G10027" t="str">
            <v>NT</v>
          </cell>
          <cell r="H10027" t="str">
            <v>Y</v>
          </cell>
          <cell r="M10027" t="str">
            <v>Y</v>
          </cell>
          <cell r="Q10027" t="str">
            <v>Y</v>
          </cell>
          <cell r="W10027" t="str">
            <v>Teydefinch (10)</v>
          </cell>
        </row>
        <row r="10028">
          <cell r="C10028" t="str">
            <v>Brambling</v>
          </cell>
          <cell r="D10028" t="str">
            <v>Fringilla montifringilla</v>
          </cell>
          <cell r="E10028" t="str">
            <v>Linnaeus, 1758</v>
          </cell>
          <cell r="F10028" t="str">
            <v>R</v>
          </cell>
          <cell r="G10028" t="str">
            <v>LC</v>
          </cell>
          <cell r="H10028" t="str">
            <v>Y</v>
          </cell>
          <cell r="I10028" t="str">
            <v>Y</v>
          </cell>
          <cell r="M10028" t="str">
            <v>Y</v>
          </cell>
          <cell r="N10028" t="str">
            <v>Y</v>
          </cell>
          <cell r="Q10028" t="str">
            <v>Y</v>
          </cell>
        </row>
        <row r="10029">
          <cell r="C10029" t="str">
            <v>Fire-fronted Serin</v>
          </cell>
          <cell r="D10029" t="str">
            <v>Serinus pusillus</v>
          </cell>
          <cell r="E10029" t="str">
            <v>(Pallas, 1811)</v>
          </cell>
          <cell r="F10029" t="str">
            <v>R</v>
          </cell>
          <cell r="G10029" t="str">
            <v>LC</v>
          </cell>
          <cell r="H10029" t="str">
            <v>Y</v>
          </cell>
          <cell r="M10029" t="str">
            <v>Y</v>
          </cell>
          <cell r="Q10029" t="str">
            <v>Y</v>
          </cell>
          <cell r="W10029" t="str">
            <v>Red-fronted Serin (1); Red-fronted Serin (6); Red-fronted Serin (15)</v>
          </cell>
        </row>
        <row r="10030">
          <cell r="C10030" t="str">
            <v>European Serin</v>
          </cell>
          <cell r="D10030" t="str">
            <v>Serinus serinus</v>
          </cell>
          <cell r="E10030" t="str">
            <v>(Linnaeus, 1766)</v>
          </cell>
          <cell r="F10030" t="str">
            <v>R</v>
          </cell>
          <cell r="G10030" t="str">
            <v>LC</v>
          </cell>
          <cell r="H10030" t="str">
            <v>Y</v>
          </cell>
          <cell r="M10030" t="str">
            <v>Y</v>
          </cell>
          <cell r="Q10030" t="str">
            <v>Y</v>
          </cell>
          <cell r="W10030" t="str">
            <v>Serin (6)</v>
          </cell>
        </row>
        <row r="10031">
          <cell r="C10031" t="str">
            <v>Syrian Serin</v>
          </cell>
          <cell r="D10031" t="str">
            <v>Serinus syriacus</v>
          </cell>
          <cell r="E10031" t="str">
            <v>Bonaparte, 1851</v>
          </cell>
          <cell r="F10031" t="str">
            <v>R</v>
          </cell>
          <cell r="G10031" t="str">
            <v>VU</v>
          </cell>
          <cell r="H10031" t="str">
            <v>Y</v>
          </cell>
          <cell r="M10031" t="str">
            <v>Y</v>
          </cell>
          <cell r="Q10031" t="str">
            <v>Y</v>
          </cell>
        </row>
        <row r="10032">
          <cell r="C10032" t="str">
            <v>Island Canary</v>
          </cell>
          <cell r="D10032" t="str">
            <v>Serinus canaria</v>
          </cell>
          <cell r="E10032" t="str">
            <v>(Linnaeus, 1758)</v>
          </cell>
          <cell r="F10032" t="str">
            <v>R</v>
          </cell>
          <cell r="G10032" t="str">
            <v>LC</v>
          </cell>
          <cell r="H10032" t="str">
            <v>Y</v>
          </cell>
          <cell r="I10032" t="str">
            <v>Y</v>
          </cell>
          <cell r="M10032" t="str">
            <v>Y</v>
          </cell>
          <cell r="Q10032" t="str">
            <v>Y</v>
          </cell>
          <cell r="W10032" t="str">
            <v>Atlantic Canary (1); Atlantic Canary (1); Common Canary (2); Canary (6); Atlantic Canary (15)</v>
          </cell>
        </row>
        <row r="10033">
          <cell r="D10033" t="str">
            <v>Serinus citrinella</v>
          </cell>
          <cell r="E10033" t="str">
            <v>(Pallas 1764)</v>
          </cell>
          <cell r="F10033" t="str">
            <v>NR</v>
          </cell>
          <cell r="G10033" t="str">
            <v>NR</v>
          </cell>
          <cell r="M10033" t="str">
            <v>Y</v>
          </cell>
          <cell r="Q10033" t="str">
            <v>Y</v>
          </cell>
          <cell r="X10033" t="str">
            <v xml:space="preserve">Serinus citrinella (Sibley and Monroe 1990, 1993) has been split into citrinella and corsicana following Sangster et al. (2002) and moved to the genus Carduelis following Dickinson (2003). </v>
          </cell>
        </row>
        <row r="10034">
          <cell r="C10034" t="str">
            <v>Tibetan Serin</v>
          </cell>
          <cell r="D10034" t="str">
            <v>Serinus thibetanus</v>
          </cell>
          <cell r="E10034" t="str">
            <v>(Hume, 1872)</v>
          </cell>
          <cell r="F10034" t="str">
            <v>R</v>
          </cell>
          <cell r="G10034" t="str">
            <v>LC</v>
          </cell>
          <cell r="Q10034" t="str">
            <v>Y</v>
          </cell>
        </row>
        <row r="10035">
          <cell r="D10035" t="str">
            <v>Serinus canicollis</v>
          </cell>
          <cell r="E10035" t="str">
            <v>(Swainson, 1838)</v>
          </cell>
          <cell r="F10035" t="str">
            <v>NR</v>
          </cell>
          <cell r="G10035" t="str">
            <v>NR</v>
          </cell>
          <cell r="N10035" t="str">
            <v>Y</v>
          </cell>
          <cell r="Q10035" t="str">
            <v>Y</v>
          </cell>
          <cell r="X10035" t="str">
            <v>The BirdLife Taxonomic Working Group have split Serinus canicollis into S. canicollis and S. flavivertex, following Ryan et al. (2004), owing to significant morphological differences between males of the two taxa.</v>
          </cell>
        </row>
        <row r="10036">
          <cell r="C10036" t="str">
            <v>Cape Canary</v>
          </cell>
          <cell r="D10036" t="str">
            <v>Serinus canicollis</v>
          </cell>
          <cell r="E10036" t="str">
            <v>(Swainson, 1838)</v>
          </cell>
          <cell r="F10036" t="str">
            <v>R</v>
          </cell>
          <cell r="G10036" t="str">
            <v>LC</v>
          </cell>
          <cell r="T10036" t="str">
            <v>Y</v>
          </cell>
          <cell r="U10036" t="str">
            <v>Ryan et al. (2004)</v>
          </cell>
          <cell r="X10036" t="str">
            <v>The BirdLife Taxonomic Working Group have split Serinus canicollis into S. canicollis and S. flavivertex, following Ryan et al. (2004), owing to significant morphological differences between males of the two taxa.</v>
          </cell>
        </row>
        <row r="10037">
          <cell r="C10037" t="str">
            <v>Yellow-crowned Canary</v>
          </cell>
          <cell r="D10037" t="str">
            <v>Serinus flavivertex</v>
          </cell>
          <cell r="E10037" t="str">
            <v>(Blanford, 1869)</v>
          </cell>
          <cell r="F10037" t="str">
            <v>R</v>
          </cell>
          <cell r="G10037" t="str">
            <v>LC</v>
          </cell>
          <cell r="T10037" t="str">
            <v>Y</v>
          </cell>
          <cell r="U10037" t="str">
            <v>Ryan et al. (2004)</v>
          </cell>
          <cell r="V10037" t="str">
            <v>Serinus canicollis (13)</v>
          </cell>
          <cell r="X10037" t="str">
            <v>The BirdLife Taxonomic Working Group have split Serinus canicollis into S. canicollis and S. flavivertex, following Ryan et al. (2004), owing to significant morphological differences between males of the two taxa.</v>
          </cell>
        </row>
        <row r="10038">
          <cell r="C10038" t="str">
            <v>Ethiopian Siskin</v>
          </cell>
          <cell r="D10038" t="str">
            <v>Serinus nigriceps</v>
          </cell>
          <cell r="E10038" t="str">
            <v>Rüppell, 1840</v>
          </cell>
          <cell r="F10038" t="str">
            <v>R</v>
          </cell>
          <cell r="G10038" t="str">
            <v>LC</v>
          </cell>
          <cell r="N10038" t="str">
            <v>Y</v>
          </cell>
          <cell r="Q10038" t="str">
            <v>Y</v>
          </cell>
          <cell r="W10038" t="str">
            <v>Black-headed Siskin (7); Abyssinian Siskin (10)</v>
          </cell>
        </row>
        <row r="10039">
          <cell r="C10039" t="str">
            <v>Abyssinian Citril</v>
          </cell>
          <cell r="D10039" t="str">
            <v>Serinus citrinelloides</v>
          </cell>
          <cell r="E10039" t="str">
            <v>Rüppell, 1840</v>
          </cell>
          <cell r="F10039" t="str">
            <v>R</v>
          </cell>
          <cell r="G10039" t="str">
            <v>LC</v>
          </cell>
          <cell r="Q10039" t="str">
            <v>Y</v>
          </cell>
          <cell r="W10039" t="str">
            <v>African Citril (10)</v>
          </cell>
          <cell r="X10039" t="str">
            <v>Serinus citrinelloides, S. frontalis and S. hypostictus (Sibley and Monroe 1990, 1993) are retained as separate species contra Dowsett and Forbes-Watson (1993) who include frontalis and hypostictus as subspecies of S. citrinelloides.</v>
          </cell>
        </row>
        <row r="10040">
          <cell r="D10040" t="str">
            <v>Serinus citrinelloides</v>
          </cell>
          <cell r="E10040" t="str">
            <v>Rüppell, 1840</v>
          </cell>
          <cell r="F10040" t="str">
            <v>NR</v>
          </cell>
          <cell r="G10040" t="str">
            <v>NR</v>
          </cell>
          <cell r="N10040" t="str">
            <v>Y</v>
          </cell>
          <cell r="X10040" t="str">
            <v>Serinus citrinelloides, S. frontalis and S. hypostictus (Sibley and Monroe 1990, 1993) are retained as separate species contra Dowsett and Forbes-Watson (1993) who include frontalis and hypostictus as subspecies of S. citrinelloides.</v>
          </cell>
        </row>
        <row r="10041">
          <cell r="C10041" t="str">
            <v>Yellow-browed Citril</v>
          </cell>
          <cell r="D10041" t="str">
            <v>Serinus frontalis</v>
          </cell>
          <cell r="E10041" t="str">
            <v>Reichenow, 1904</v>
          </cell>
          <cell r="F10041" t="str">
            <v>R</v>
          </cell>
          <cell r="G10041" t="str">
            <v>LC</v>
          </cell>
          <cell r="Q10041" t="str">
            <v>Y</v>
          </cell>
          <cell r="W10041" t="str">
            <v>Western Citril (10)</v>
          </cell>
          <cell r="X10041" t="str">
            <v>Serinus citrinelloides, S. frontalis and S. hypostictus (Sibley and Monroe 1990, 1993) are retained as separate species contra Dowsett and Forbes-Watson (1993) who include frontalis and hypostictus as subspecies of S. citrinelloides.</v>
          </cell>
        </row>
        <row r="10042">
          <cell r="C10042" t="str">
            <v>Grey-faced Citril</v>
          </cell>
          <cell r="D10042" t="str">
            <v>Serinus hypostictus</v>
          </cell>
          <cell r="E10042" t="str">
            <v>(Reichenow, 1904)</v>
          </cell>
          <cell r="F10042" t="str">
            <v>R</v>
          </cell>
          <cell r="G10042" t="str">
            <v>LC</v>
          </cell>
          <cell r="Q10042" t="str">
            <v>Y</v>
          </cell>
          <cell r="W10042" t="str">
            <v>East African Citril (10)</v>
          </cell>
          <cell r="X10042" t="str">
            <v>Serinus citrinelloides, S. frontalis and S. hypostictus (Sibley and Monroe 1990, 1993) are retained as separate species contra Dowsett and Forbes-Watson (1993) who include frontalis and hypostictus as subspecies of S. citrinelloides.</v>
          </cell>
        </row>
        <row r="10043">
          <cell r="C10043" t="str">
            <v>Black-faced Canary</v>
          </cell>
          <cell r="D10043" t="str">
            <v>Serinus capistratus</v>
          </cell>
          <cell r="E10043" t="str">
            <v>(Finsch &amp; Hartlaub, 1870)</v>
          </cell>
          <cell r="F10043" t="str">
            <v>R</v>
          </cell>
          <cell r="G10043" t="str">
            <v>LC</v>
          </cell>
          <cell r="N10043" t="str">
            <v>Y</v>
          </cell>
          <cell r="Q10043" t="str">
            <v>Y</v>
          </cell>
        </row>
        <row r="10044">
          <cell r="C10044" t="str">
            <v>Papyrus Canary</v>
          </cell>
          <cell r="D10044" t="str">
            <v>Serinus koliensis</v>
          </cell>
          <cell r="E10044" t="str">
            <v>Grant &amp; Mackworth-Praed, 1952</v>
          </cell>
          <cell r="F10044" t="str">
            <v>R</v>
          </cell>
          <cell r="G10044" t="str">
            <v>LC</v>
          </cell>
          <cell r="N10044" t="str">
            <v>Y</v>
          </cell>
          <cell r="Q10044" t="str">
            <v>Y</v>
          </cell>
        </row>
        <row r="10045">
          <cell r="C10045" t="str">
            <v>Forest Canary</v>
          </cell>
          <cell r="D10045" t="str">
            <v>Serinus scotops</v>
          </cell>
          <cell r="E10045" t="str">
            <v>(Sundevall, 1850)</v>
          </cell>
          <cell r="F10045" t="str">
            <v>R</v>
          </cell>
          <cell r="G10045" t="str">
            <v>LC</v>
          </cell>
          <cell r="N10045" t="str">
            <v>Y</v>
          </cell>
          <cell r="Q10045" t="str">
            <v>Y</v>
          </cell>
        </row>
        <row r="10046">
          <cell r="C10046" t="str">
            <v>White-rumped Seedeater</v>
          </cell>
          <cell r="D10046" t="str">
            <v>Serinus leucopygius</v>
          </cell>
          <cell r="E10046" t="str">
            <v>(Sundevall, 1850)</v>
          </cell>
          <cell r="F10046" t="str">
            <v>R</v>
          </cell>
          <cell r="G10046" t="str">
            <v>LC</v>
          </cell>
          <cell r="N10046" t="str">
            <v>Y</v>
          </cell>
          <cell r="Q10046" t="str">
            <v>Y</v>
          </cell>
          <cell r="W10046" t="str">
            <v>White-rumped Serin (7)</v>
          </cell>
        </row>
        <row r="10047">
          <cell r="C10047" t="str">
            <v>Olive-rumped Serin</v>
          </cell>
          <cell r="D10047" t="str">
            <v>Serinus rothschildi</v>
          </cell>
          <cell r="E10047" t="str">
            <v>(Ogilvie-Grant, 1902)</v>
          </cell>
          <cell r="F10047" t="str">
            <v>R</v>
          </cell>
          <cell r="G10047" t="str">
            <v>LC</v>
          </cell>
          <cell r="N10047" t="str">
            <v>Y</v>
          </cell>
          <cell r="Q10047" t="str">
            <v>Y</v>
          </cell>
          <cell r="W10047" t="str">
            <v>Arabian Canary (7)</v>
          </cell>
        </row>
        <row r="10048">
          <cell r="C10048" t="str">
            <v>Yellow-throated Seedeater</v>
          </cell>
          <cell r="D10048" t="str">
            <v>Serinus flavigula</v>
          </cell>
          <cell r="E10048" t="str">
            <v>Salvadori, 1888</v>
          </cell>
          <cell r="F10048" t="str">
            <v>R</v>
          </cell>
          <cell r="G10048" t="str">
            <v>EN</v>
          </cell>
          <cell r="N10048" t="str">
            <v>Y</v>
          </cell>
          <cell r="Q10048" t="str">
            <v>Y</v>
          </cell>
          <cell r="W10048" t="str">
            <v>Yellow-throated Serin (7)</v>
          </cell>
        </row>
        <row r="10049">
          <cell r="D10049" t="str">
            <v>Serinus xanthopygius</v>
          </cell>
          <cell r="E10049" t="str">
            <v>Rüppell, 1840</v>
          </cell>
          <cell r="F10049" t="str">
            <v>NR</v>
          </cell>
          <cell r="G10049" t="str">
            <v>NR</v>
          </cell>
          <cell r="Q10049" t="str">
            <v>Y</v>
          </cell>
          <cell r="X10049" t="str">
            <v>Serinus xanthopygius (Sibley and Monroe 1990, 1993) has been split into S. xanthopygius and S. xantholaemus following Dowsett and Forbes-Watson (1993).</v>
          </cell>
        </row>
        <row r="10050">
          <cell r="C10050" t="str">
            <v>Yellow-rumped Seedeater</v>
          </cell>
          <cell r="D10050" t="str">
            <v>Serinus xanthopygius</v>
          </cell>
          <cell r="E10050" t="str">
            <v>Rüppell, 1840</v>
          </cell>
          <cell r="F10050" t="str">
            <v>R</v>
          </cell>
          <cell r="G10050" t="str">
            <v>LC</v>
          </cell>
          <cell r="N10050" t="str">
            <v>Y</v>
          </cell>
          <cell r="W10050" t="str">
            <v>Yellow-rumped Serin (7)</v>
          </cell>
          <cell r="X10050" t="str">
            <v>Serinus xanthopygius (Sibley and Monroe 1990, 1993) has been split into S. xanthopygius and S. xantholaemus following Dowsett and Forbes-Watson (1993).</v>
          </cell>
        </row>
        <row r="10051">
          <cell r="C10051" t="str">
            <v>Salvadori's Serin</v>
          </cell>
          <cell r="D10051" t="str">
            <v>Serinus xantholaemus</v>
          </cell>
          <cell r="E10051" t="str">
            <v>Salvadori, 1896</v>
          </cell>
          <cell r="F10051" t="str">
            <v>R</v>
          </cell>
          <cell r="G10051" t="str">
            <v>VU</v>
          </cell>
          <cell r="N10051" t="str">
            <v>Y</v>
          </cell>
          <cell r="X10051" t="str">
            <v>Serinus xanthopygius (Sibley and Monroe 1990, 1993) has been split into S. xanthopygius and S. xantholaemus following Dowsett and Forbes-Watson (1993).</v>
          </cell>
        </row>
        <row r="10052">
          <cell r="D10052" t="str">
            <v>Serinus reichenowi</v>
          </cell>
          <cell r="E10052" t="str">
            <v>Salvadori, 1888</v>
          </cell>
          <cell r="F10052" t="str">
            <v>NR</v>
          </cell>
          <cell r="G10052" t="str">
            <v>NR</v>
          </cell>
          <cell r="Q10052" t="str">
            <v>Y</v>
          </cell>
          <cell r="X10052" t="str">
            <v>Serinus atrogularis and S. reichenowi (Sibley and Monroe 1990, 1993) have been lumped into S. atrogularis following Dowsett and Forbes-Watson (1993).</v>
          </cell>
        </row>
        <row r="10053">
          <cell r="D10053" t="str">
            <v>Serinus atrogularis</v>
          </cell>
          <cell r="E10053" t="str">
            <v>(Smith, 1836)</v>
          </cell>
          <cell r="F10053" t="str">
            <v>NR</v>
          </cell>
          <cell r="G10053" t="str">
            <v>NR</v>
          </cell>
          <cell r="Q10053" t="str">
            <v>Y</v>
          </cell>
          <cell r="X10053" t="str">
            <v>Serinus atrogularis and S. reichenowi (Sibley and Monroe 1990, 1993) have been lumped into S. atrogularis following Dowsett and Forbes-Watson (1993).</v>
          </cell>
        </row>
        <row r="10054">
          <cell r="C10054" t="str">
            <v>Black-throated Seedeater</v>
          </cell>
          <cell r="D10054" t="str">
            <v>Serinus atrogularis</v>
          </cell>
          <cell r="E10054" t="str">
            <v>(Smith, 1836)</v>
          </cell>
          <cell r="F10054" t="str">
            <v>R</v>
          </cell>
          <cell r="G10054" t="str">
            <v>LC</v>
          </cell>
          <cell r="N10054" t="str">
            <v>Y</v>
          </cell>
          <cell r="W10054" t="str">
            <v>Black-throated Canary (7)</v>
          </cell>
          <cell r="X10054" t="str">
            <v>Serinus atrogularis and S. reichenowi (Sibley and Monroe 1990, 1993) have been lumped into S. atrogularis following Dowsett and Forbes-Watson (1993).</v>
          </cell>
        </row>
        <row r="10055">
          <cell r="C10055" t="str">
            <v>Lemon-breasted Seedeater</v>
          </cell>
          <cell r="D10055" t="str">
            <v>Serinus citrinipectus</v>
          </cell>
          <cell r="E10055" t="str">
            <v>Clancey &amp; Lawson, 1960</v>
          </cell>
          <cell r="F10055" t="str">
            <v>R</v>
          </cell>
          <cell r="G10055" t="str">
            <v>LC</v>
          </cell>
          <cell r="N10055" t="str">
            <v>Y</v>
          </cell>
          <cell r="Q10055" t="str">
            <v>Y</v>
          </cell>
          <cell r="W10055" t="str">
            <v>Lemon-breasted Canary (7)</v>
          </cell>
        </row>
        <row r="10056">
          <cell r="C10056" t="str">
            <v>Yellow-fronted Canary</v>
          </cell>
          <cell r="D10056" t="str">
            <v>Serinus mozambicus</v>
          </cell>
          <cell r="E10056" t="str">
            <v>(Müller, 1776)</v>
          </cell>
          <cell r="F10056" t="str">
            <v>R</v>
          </cell>
          <cell r="G10056" t="str">
            <v>LC</v>
          </cell>
          <cell r="I10056" t="str">
            <v>Y</v>
          </cell>
          <cell r="N10056" t="str">
            <v>Y</v>
          </cell>
          <cell r="Q10056" t="str">
            <v>Y</v>
          </cell>
        </row>
        <row r="10057">
          <cell r="C10057" t="str">
            <v>Ethiopian Grosbeak-canary</v>
          </cell>
          <cell r="D10057" t="str">
            <v>Serinus donaldsoni</v>
          </cell>
          <cell r="E10057" t="str">
            <v>Sharpe, 1895</v>
          </cell>
          <cell r="F10057" t="str">
            <v>R</v>
          </cell>
          <cell r="G10057" t="str">
            <v>LC</v>
          </cell>
          <cell r="Q10057" t="str">
            <v>Y</v>
          </cell>
          <cell r="W10057" t="str">
            <v>Abyssinian Grosbeak-Canary (10)</v>
          </cell>
          <cell r="X10057" t="str">
            <v>Serinus donaldsoni and S. buchanani (Sibley and Monroe 1990, 1993) are retained as separate species contra Dowsett and Forbes-Watson (1993) who include buchanani as a subspecies of S. donaldsoni.</v>
          </cell>
        </row>
        <row r="10058">
          <cell r="D10058" t="str">
            <v>Serinus donaldsoni</v>
          </cell>
          <cell r="E10058" t="str">
            <v>Sharpe, 1895</v>
          </cell>
          <cell r="F10058" t="str">
            <v>NR</v>
          </cell>
          <cell r="G10058" t="str">
            <v>NR</v>
          </cell>
          <cell r="N10058" t="str">
            <v>Y</v>
          </cell>
          <cell r="X10058" t="str">
            <v>Serinus donaldsoni and S. buchanani (Sibley and Monroe 1990, 1993) are retained as separate species contra Dowsett and Forbes-Watson (1993) who include buchanani as a subspecies of S. donaldsoni.</v>
          </cell>
        </row>
        <row r="10059">
          <cell r="C10059" t="str">
            <v>Kenya Grosbeak-canary</v>
          </cell>
          <cell r="D10059" t="str">
            <v>Serinus buchanani</v>
          </cell>
          <cell r="E10059" t="str">
            <v>Hartert, 1919</v>
          </cell>
          <cell r="F10059" t="str">
            <v>R</v>
          </cell>
          <cell r="G10059" t="str">
            <v>LC</v>
          </cell>
          <cell r="Q10059" t="str">
            <v>Y</v>
          </cell>
          <cell r="X10059" t="str">
            <v>Serinus donaldsoni and S. buchanani (Sibley and Monroe 1990, 1993) are retained as separate species contra Dowsett and Forbes-Watson (1993) who include buchanani as a subspecies of S. donaldsoni.</v>
          </cell>
        </row>
        <row r="10060">
          <cell r="C10060" t="str">
            <v>White-bellied Canary</v>
          </cell>
          <cell r="D10060" t="str">
            <v>Serinus dorsostriatus</v>
          </cell>
          <cell r="E10060" t="str">
            <v>Reichenow, 1887</v>
          </cell>
          <cell r="F10060" t="str">
            <v>R</v>
          </cell>
          <cell r="G10060" t="str">
            <v>LC</v>
          </cell>
          <cell r="N10060" t="str">
            <v>Y</v>
          </cell>
          <cell r="Q10060" t="str">
            <v>Y</v>
          </cell>
        </row>
        <row r="10061">
          <cell r="C10061" t="str">
            <v>Yellow Canary</v>
          </cell>
          <cell r="D10061" t="str">
            <v>Serinus flaviventris</v>
          </cell>
          <cell r="E10061" t="str">
            <v>(Swainson, 1828)</v>
          </cell>
          <cell r="F10061" t="str">
            <v>R</v>
          </cell>
          <cell r="G10061" t="str">
            <v>LC</v>
          </cell>
          <cell r="N10061" t="str">
            <v>Y</v>
          </cell>
          <cell r="Q10061" t="str">
            <v>Y</v>
          </cell>
        </row>
        <row r="10062">
          <cell r="C10062" t="str">
            <v>Brimstone Canary</v>
          </cell>
          <cell r="D10062" t="str">
            <v>Serinus sulphuratus</v>
          </cell>
          <cell r="E10062" t="str">
            <v>(Linnaeus, 1766)</v>
          </cell>
          <cell r="F10062" t="str">
            <v>R</v>
          </cell>
          <cell r="G10062" t="str">
            <v>LC</v>
          </cell>
          <cell r="N10062" t="str">
            <v>Y</v>
          </cell>
          <cell r="Q10062" t="str">
            <v>Y</v>
          </cell>
          <cell r="W10062" t="str">
            <v>Bully Canary (7)</v>
          </cell>
        </row>
        <row r="10063">
          <cell r="C10063" t="str">
            <v>White-throated Canary</v>
          </cell>
          <cell r="D10063" t="str">
            <v>Serinus albogularis</v>
          </cell>
          <cell r="E10063" t="str">
            <v>(Smith, 1833)</v>
          </cell>
          <cell r="F10063" t="str">
            <v>R</v>
          </cell>
          <cell r="G10063" t="str">
            <v>LC</v>
          </cell>
          <cell r="N10063" t="str">
            <v>Y</v>
          </cell>
          <cell r="Q10063" t="str">
            <v>Y</v>
          </cell>
        </row>
        <row r="10064">
          <cell r="C10064" t="str">
            <v>Black-eared Seedeater</v>
          </cell>
          <cell r="D10064" t="str">
            <v>Serinus mennelli</v>
          </cell>
          <cell r="E10064" t="str">
            <v>(Chubb, 1908)</v>
          </cell>
          <cell r="F10064" t="str">
            <v>R</v>
          </cell>
          <cell r="G10064" t="str">
            <v>LC</v>
          </cell>
          <cell r="N10064" t="str">
            <v>Y</v>
          </cell>
          <cell r="Q10064" t="str">
            <v>Y</v>
          </cell>
          <cell r="W10064" t="str">
            <v>Black-eared Seed-eater (7)</v>
          </cell>
        </row>
        <row r="10065">
          <cell r="D10065" t="str">
            <v>Serinus canicapillus</v>
          </cell>
          <cell r="E10065" t="str">
            <v>(Du Bus De Gisignies, 1855)</v>
          </cell>
          <cell r="F10065" t="str">
            <v>NR</v>
          </cell>
          <cell r="G10065" t="str">
            <v>NR</v>
          </cell>
          <cell r="Q10065" t="str">
            <v>Y</v>
          </cell>
          <cell r="X10065" t="str">
            <v>Serinus gularis and S. canicapillus (Sibley and Monroe 1990, 1993) have been lumped into S. gularis following Dowsett and Forbes-Watson (1993).</v>
          </cell>
        </row>
        <row r="10066">
          <cell r="D10066" t="str">
            <v>Serinus gularis</v>
          </cell>
          <cell r="E10066" t="str">
            <v>(Smith, 1836)</v>
          </cell>
          <cell r="F10066" t="str">
            <v>NR</v>
          </cell>
          <cell r="G10066" t="str">
            <v>NR</v>
          </cell>
          <cell r="Q10066" t="str">
            <v>Y</v>
          </cell>
          <cell r="X10066" t="str">
            <v>Serinus gularis and S. canicapillus (Sibley and Monroe 1990, 1993) have been lumped into S. gularis following Dowsett and Forbes-Watson (1993).</v>
          </cell>
        </row>
        <row r="10067">
          <cell r="C10067" t="str">
            <v>Streaky-headed Seedeater</v>
          </cell>
          <cell r="D10067" t="str">
            <v>Serinus gularis</v>
          </cell>
          <cell r="E10067" t="str">
            <v>(Smith, 1836)</v>
          </cell>
          <cell r="F10067" t="str">
            <v>R</v>
          </cell>
          <cell r="G10067" t="str">
            <v>LC</v>
          </cell>
          <cell r="N10067" t="str">
            <v>Y</v>
          </cell>
          <cell r="W10067" t="str">
            <v>Streaky-headed Seed-eater (7)</v>
          </cell>
          <cell r="X10067" t="str">
            <v>Serinus gularis and S. canicapillus (Sibley and Monroe 1990, 1993) have been lumped into S. gularis following Dowsett and Forbes-Watson (1993).</v>
          </cell>
        </row>
        <row r="10068">
          <cell r="C10068" t="str">
            <v>Reichard's Seedeater</v>
          </cell>
          <cell r="D10068" t="str">
            <v>Serinus reichardi</v>
          </cell>
          <cell r="E10068" t="str">
            <v>(Reichenow, 1882)</v>
          </cell>
          <cell r="F10068" t="str">
            <v>R</v>
          </cell>
          <cell r="G10068" t="str">
            <v>LC</v>
          </cell>
          <cell r="N10068" t="str">
            <v>Y</v>
          </cell>
          <cell r="Q10068" t="str">
            <v>Y</v>
          </cell>
          <cell r="W10068" t="str">
            <v>Stripe-breasted Seed-eater (7)</v>
          </cell>
        </row>
        <row r="10069">
          <cell r="C10069" t="str">
            <v>Brown-rumped Seedeater</v>
          </cell>
          <cell r="D10069" t="str">
            <v>Serinus tristriatus</v>
          </cell>
          <cell r="E10069" t="str">
            <v>Rüppell, 1840</v>
          </cell>
          <cell r="F10069" t="str">
            <v>R</v>
          </cell>
          <cell r="G10069" t="str">
            <v>LC</v>
          </cell>
          <cell r="N10069" t="str">
            <v>Y</v>
          </cell>
          <cell r="Q10069" t="str">
            <v>Y</v>
          </cell>
          <cell r="W10069" t="str">
            <v>Brown-rumped Seed-eater (7)</v>
          </cell>
        </row>
        <row r="10070">
          <cell r="C10070" t="str">
            <v>Yemen Serin</v>
          </cell>
          <cell r="D10070" t="str">
            <v>Serinus menachensis</v>
          </cell>
          <cell r="E10070" t="str">
            <v>Ogilvie-Grant, 1913</v>
          </cell>
          <cell r="F10070" t="str">
            <v>R</v>
          </cell>
          <cell r="G10070" t="str">
            <v>LC</v>
          </cell>
          <cell r="Q10070" t="str">
            <v>Y</v>
          </cell>
          <cell r="X10070" t="str">
            <v>Serinus menachensis and S. ankoberensis (Sibley and Monroe 1990, 1993) are retained as separate species contra Dowsett and Forbes-Watson (1993) who include ankoberensis as a subpsecies of S. menachensis.</v>
          </cell>
        </row>
        <row r="10071">
          <cell r="D10071" t="str">
            <v>Serinus menachensis</v>
          </cell>
          <cell r="E10071" t="str">
            <v>Ogilvie-Grant, 1913</v>
          </cell>
          <cell r="F10071" t="str">
            <v>NR</v>
          </cell>
          <cell r="G10071" t="str">
            <v>NR</v>
          </cell>
          <cell r="N10071" t="str">
            <v>Y</v>
          </cell>
          <cell r="X10071" t="str">
            <v>Serinus menachensis and S. ankoberensis (Sibley and Monroe 1990, 1993) are retained as separate species contra Dowsett and Forbes-Watson (1993) who include ankoberensis as a subpsecies of S. menachensis.</v>
          </cell>
        </row>
        <row r="10072">
          <cell r="C10072" t="str">
            <v>Ankober Serin</v>
          </cell>
          <cell r="D10072" t="str">
            <v>Serinus ankoberensis</v>
          </cell>
          <cell r="E10072" t="str">
            <v>Ash, 1979</v>
          </cell>
          <cell r="F10072" t="str">
            <v>R</v>
          </cell>
          <cell r="G10072" t="str">
            <v>VU</v>
          </cell>
          <cell r="Q10072" t="str">
            <v>Y</v>
          </cell>
          <cell r="X10072" t="str">
            <v>Serinus menachensis and S. ankoberensis (Sibley and Monroe 1990, 1993) are retained as separate species contra Dowsett and Forbes-Watson (1993) who include ankoberensis as a subpsecies of S. menachensis.</v>
          </cell>
        </row>
        <row r="10073">
          <cell r="C10073" t="str">
            <v>Streaky Seedeater</v>
          </cell>
          <cell r="D10073" t="str">
            <v>Serinus striolatus</v>
          </cell>
          <cell r="E10073" t="str">
            <v>(Rüppell, 1840)</v>
          </cell>
          <cell r="F10073" t="str">
            <v>R</v>
          </cell>
          <cell r="G10073" t="str">
            <v>LC</v>
          </cell>
          <cell r="Q10073" t="str">
            <v>Y</v>
          </cell>
          <cell r="X10073" t="str">
            <v>Serinus striolatus and S. whytii (Sibley and Monroe 1990, 1993) are retained as separate species contra Dowsett and Forbes-Watson (1993) who include striolatus as a subspecies of S. whytii.</v>
          </cell>
        </row>
        <row r="10074">
          <cell r="D10074" t="str">
            <v>Serinus striolatus</v>
          </cell>
          <cell r="E10074" t="str">
            <v>(Rüppell, 1840)</v>
          </cell>
          <cell r="F10074" t="str">
            <v>NR</v>
          </cell>
          <cell r="G10074" t="str">
            <v>NR</v>
          </cell>
          <cell r="N10074" t="str">
            <v>Y</v>
          </cell>
          <cell r="X10074" t="str">
            <v>Serinus striolatus and S. whytii (Sibley and Monroe 1990, 1993) are retained as separate species contra Dowsett and Forbes-Watson (1993) who include striolatus as a subspecies of S. whytii.</v>
          </cell>
        </row>
        <row r="10075">
          <cell r="C10075" t="str">
            <v>Yellow-browed Seedeater</v>
          </cell>
          <cell r="D10075" t="str">
            <v>Serinus whytii</v>
          </cell>
          <cell r="E10075" t="str">
            <v>Shelley, 1897</v>
          </cell>
          <cell r="F10075" t="str">
            <v>R</v>
          </cell>
          <cell r="G10075" t="str">
            <v>LC</v>
          </cell>
          <cell r="Q10075" t="str">
            <v>Y</v>
          </cell>
          <cell r="X10075" t="str">
            <v>Serinus striolatus and S. whytii (Sibley and Monroe 1990, 1993) are retained as separate species contra Dowsett and Forbes-Watson (1993) who include striolatus as a subspecies of S. whytii.</v>
          </cell>
        </row>
        <row r="10076">
          <cell r="C10076" t="str">
            <v>Thick-billed Seedeater</v>
          </cell>
          <cell r="D10076" t="str">
            <v>Serinus burtoni</v>
          </cell>
          <cell r="E10076" t="str">
            <v>(Gray, 1862)</v>
          </cell>
          <cell r="F10076" t="str">
            <v>R</v>
          </cell>
          <cell r="G10076" t="str">
            <v>LC</v>
          </cell>
          <cell r="Q10076" t="str">
            <v>Y</v>
          </cell>
          <cell r="X10076" t="str">
            <v>Serinus burtoni and S. melanochrous (Sibley and Monroe 1990, 1993) are retained as separate species contra Dowsett and Forbes-Watson (1993) who include melanochrous as a subspecies of burtoni.</v>
          </cell>
        </row>
        <row r="10077">
          <cell r="D10077" t="str">
            <v>Serinus burtoni</v>
          </cell>
          <cell r="E10077" t="str">
            <v>(Gray, 1862)</v>
          </cell>
          <cell r="F10077" t="str">
            <v>NR</v>
          </cell>
          <cell r="G10077" t="str">
            <v>NR</v>
          </cell>
          <cell r="N10077" t="str">
            <v>Y</v>
          </cell>
          <cell r="X10077" t="str">
            <v>Serinus burtoni and S. melanochrous (Sibley and Monroe 1990, 1993) are retained as separate species contra Dowsett and Forbes-Watson (1993) who include melanochrous as a subspecies of burtoni.</v>
          </cell>
        </row>
        <row r="10078">
          <cell r="C10078" t="str">
            <v>Principe Seedeater</v>
          </cell>
          <cell r="D10078" t="str">
            <v>Serinus rufobrunneus</v>
          </cell>
          <cell r="E10078" t="str">
            <v>(Gray, 1862)</v>
          </cell>
          <cell r="F10078" t="str">
            <v>R</v>
          </cell>
          <cell r="G10078" t="str">
            <v>LC</v>
          </cell>
          <cell r="N10078" t="str">
            <v>Y</v>
          </cell>
          <cell r="Q10078" t="str">
            <v>Y</v>
          </cell>
          <cell r="W10078" t="str">
            <v>Príncipe Seed-eater (7); Príncipe Seedeater (10); Príncipe Seedeater (14)</v>
          </cell>
        </row>
        <row r="10079">
          <cell r="C10079" t="str">
            <v>Kipengere Seedeater</v>
          </cell>
          <cell r="D10079" t="str">
            <v>Serinus melanochrous</v>
          </cell>
          <cell r="E10079" t="str">
            <v>Reichenow, 1900</v>
          </cell>
          <cell r="F10079" t="str">
            <v>R</v>
          </cell>
          <cell r="G10079" t="str">
            <v>NT</v>
          </cell>
          <cell r="Q10079" t="str">
            <v>Y</v>
          </cell>
          <cell r="X10079" t="str">
            <v>Serinus burtoni and S. melanochrous (Sibley and Monroe 1990, 1993) are retained as separate species contra Dowsett and Forbes-Watson (1993) who include melanochrous as a subspecies of burtoni.</v>
          </cell>
        </row>
        <row r="10080">
          <cell r="C10080" t="str">
            <v>Protea Canary</v>
          </cell>
          <cell r="D10080" t="str">
            <v>Serinus leucopterus</v>
          </cell>
          <cell r="E10080" t="str">
            <v>(Sharpe, 1871)</v>
          </cell>
          <cell r="F10080" t="str">
            <v>R</v>
          </cell>
          <cell r="G10080" t="str">
            <v>LC</v>
          </cell>
          <cell r="N10080" t="str">
            <v>Y</v>
          </cell>
          <cell r="Q10080" t="str">
            <v>Y</v>
          </cell>
          <cell r="W10080" t="str">
            <v>White-winged Seedeater (10)</v>
          </cell>
        </row>
        <row r="10081">
          <cell r="C10081" t="str">
            <v>Cape Siskin</v>
          </cell>
          <cell r="D10081" t="str">
            <v>Serinus totta</v>
          </cell>
          <cell r="E10081" t="str">
            <v>(Sparrman, 1786)</v>
          </cell>
          <cell r="F10081" t="str">
            <v>R</v>
          </cell>
          <cell r="G10081" t="str">
            <v>LC</v>
          </cell>
          <cell r="N10081" t="str">
            <v>Y</v>
          </cell>
          <cell r="Q10081" t="str">
            <v>Y</v>
          </cell>
        </row>
        <row r="10082">
          <cell r="C10082" t="str">
            <v>Drakensberg Siskin</v>
          </cell>
          <cell r="D10082" t="str">
            <v>Serinus symonsi</v>
          </cell>
          <cell r="E10082" t="str">
            <v>(Roberts, 1916)</v>
          </cell>
          <cell r="F10082" t="str">
            <v>R</v>
          </cell>
          <cell r="G10082" t="str">
            <v>LC</v>
          </cell>
          <cell r="N10082" t="str">
            <v>Y</v>
          </cell>
          <cell r="Q10082" t="str">
            <v>Y</v>
          </cell>
        </row>
        <row r="10083">
          <cell r="D10083" t="str">
            <v>Serinus leucolaema</v>
          </cell>
          <cell r="E10083" t="str">
            <v>(Sharpe, 1903)</v>
          </cell>
          <cell r="F10083" t="str">
            <v>NR</v>
          </cell>
          <cell r="G10083" t="str">
            <v>NR</v>
          </cell>
          <cell r="Q10083" t="str">
            <v>Y</v>
          </cell>
          <cell r="X10083" t="str">
            <v>Serinus alario and S. leucolaema (Sibley and Monroe 1990, 1993) have been lumped into S. alario following Dowsett and Forbes-Watson (1993).</v>
          </cell>
        </row>
        <row r="10084">
          <cell r="D10084" t="str">
            <v>Serinus alario</v>
          </cell>
          <cell r="E10084" t="str">
            <v>(Linnaeus, 1758)</v>
          </cell>
          <cell r="F10084" t="str">
            <v>NR</v>
          </cell>
          <cell r="G10084" t="str">
            <v>NR</v>
          </cell>
          <cell r="Q10084" t="str">
            <v>Y</v>
          </cell>
          <cell r="X10084" t="str">
            <v>Serinus alario and S. leucolaema (Sibley and Monroe 1990, 1993) have been lumped into S. alario following Dowsett and Forbes-Watson (1993).</v>
          </cell>
        </row>
        <row r="10085">
          <cell r="C10085" t="str">
            <v>Black-headed Canary</v>
          </cell>
          <cell r="D10085" t="str">
            <v>Serinus alario</v>
          </cell>
          <cell r="E10085" t="str">
            <v>(Linnaeus, 1758)</v>
          </cell>
          <cell r="F10085" t="str">
            <v>R</v>
          </cell>
          <cell r="G10085" t="str">
            <v>LC</v>
          </cell>
          <cell r="N10085" t="str">
            <v>Y</v>
          </cell>
          <cell r="X10085" t="str">
            <v>Serinus alario and S. leucolaema (Sibley and Monroe 1990, 1993) have been lumped into S. alario following Dowsett and Forbes-Watson (1993).</v>
          </cell>
        </row>
        <row r="10086">
          <cell r="C10086" t="str">
            <v>Mountain Serin</v>
          </cell>
          <cell r="D10086" t="str">
            <v>Serinus estherae</v>
          </cell>
          <cell r="E10086" t="str">
            <v>(Finsch, 1902)</v>
          </cell>
          <cell r="F10086" t="str">
            <v>R</v>
          </cell>
          <cell r="G10086" t="str">
            <v>LC</v>
          </cell>
          <cell r="Q10086" t="str">
            <v>Y</v>
          </cell>
        </row>
        <row r="10087">
          <cell r="C10087" t="str">
            <v>Sao Tome Grosbeak</v>
          </cell>
          <cell r="D10087" t="str">
            <v>Neospiza concolor</v>
          </cell>
          <cell r="E10087" t="str">
            <v>(Barboza du Bocage, 1888)</v>
          </cell>
          <cell r="F10087" t="str">
            <v>R</v>
          </cell>
          <cell r="G10087" t="str">
            <v>CR</v>
          </cell>
          <cell r="N10087" t="str">
            <v>Y</v>
          </cell>
          <cell r="Q10087" t="str">
            <v>Y</v>
          </cell>
          <cell r="W10087" t="str">
            <v>São Tomé Grosbeak (7); São Tomé Canary (10); São Tomé Grosbeak (14)</v>
          </cell>
        </row>
        <row r="10088">
          <cell r="C10088" t="str">
            <v>Oriole Finch</v>
          </cell>
          <cell r="D10088" t="str">
            <v>Linurgus olivaceus</v>
          </cell>
          <cell r="E10088" t="str">
            <v>(Fraser, 1842)</v>
          </cell>
          <cell r="F10088" t="str">
            <v>R</v>
          </cell>
          <cell r="G10088" t="str">
            <v>LC</v>
          </cell>
          <cell r="N10088" t="str">
            <v>Y</v>
          </cell>
          <cell r="Q10088" t="str">
            <v>Y</v>
          </cell>
        </row>
        <row r="10089">
          <cell r="D10089" t="str">
            <v>Rhynchostruthus socotranus</v>
          </cell>
          <cell r="E10089" t="str">
            <v>Sclater &amp; Hartlaub, 1881</v>
          </cell>
          <cell r="F10089" t="str">
            <v>NR</v>
          </cell>
          <cell r="G10089" t="str">
            <v>NR</v>
          </cell>
          <cell r="N10089" t="str">
            <v>Y</v>
          </cell>
          <cell r="Q10089" t="str">
            <v>Y</v>
          </cell>
          <cell r="X10089" t="str">
            <v>Rhynchostruthus socotranus (Sibley and Monroe 1990, 1993) has been split into R. socotranus, R. percivali and R. louisae following Kirwan and Grieve (2007).</v>
          </cell>
        </row>
        <row r="10090">
          <cell r="C10090" t="str">
            <v>Socotra Grosbeak</v>
          </cell>
          <cell r="D10090" t="str">
            <v>Rhynchostruthus socotranus</v>
          </cell>
          <cell r="E10090" t="str">
            <v>Sclater &amp; Hartlaub, 1881</v>
          </cell>
          <cell r="F10090" t="str">
            <v>R</v>
          </cell>
          <cell r="G10090" t="str">
            <v>LC</v>
          </cell>
          <cell r="T10090" t="str">
            <v>Y</v>
          </cell>
          <cell r="U10090" t="str">
            <v>Kirwan and Grieve (2007)</v>
          </cell>
          <cell r="W10090" t="str">
            <v>Socotra Golden-winged Grosbeak (15)</v>
          </cell>
          <cell r="X10090" t="str">
            <v>Rhynchostruthus socotranus (Sibley and Monroe 1990, 1993) has been split into R. socotranus, R. percivali and R. louisae following Kirwan and Grieve (2007).</v>
          </cell>
        </row>
        <row r="10091">
          <cell r="C10091" t="str">
            <v>Arabian Grosbeak</v>
          </cell>
          <cell r="D10091" t="str">
            <v>Rhynchostruthus percivali</v>
          </cell>
          <cell r="E10091" t="str">
            <v>Ogilvie-Grant, 1900</v>
          </cell>
          <cell r="F10091" t="str">
            <v>R</v>
          </cell>
          <cell r="G10091" t="str">
            <v>NT</v>
          </cell>
          <cell r="T10091" t="str">
            <v>Y</v>
          </cell>
          <cell r="U10091" t="str">
            <v>Kirwan et al. (in prep)</v>
          </cell>
          <cell r="X10091" t="str">
            <v>Rhynchostruthus socotranus (Sibley and Monroe 1990, 1993) has been split into R. socotranus, R. percivali and R. louisae following Kirwan and Grieve (2007).</v>
          </cell>
        </row>
        <row r="10092">
          <cell r="C10092" t="str">
            <v>Somali Grosbeak</v>
          </cell>
          <cell r="D10092" t="str">
            <v>Rhynchostruthus louisae</v>
          </cell>
          <cell r="E10092" t="str">
            <v>Lort Phillips, 1897</v>
          </cell>
          <cell r="F10092" t="str">
            <v>R</v>
          </cell>
          <cell r="G10092" t="str">
            <v>NT</v>
          </cell>
          <cell r="T10092" t="str">
            <v>Y</v>
          </cell>
          <cell r="U10092" t="str">
            <v>Kirwan et al. (in prep)</v>
          </cell>
          <cell r="X10092" t="str">
            <v>Rhynchostruthus socotranus (Sibley and Monroe 1990, 1993) has been split into R. socotranus, R. percivali and R. louisae following Kirwan and Grieve (2007).</v>
          </cell>
        </row>
        <row r="10093">
          <cell r="C10093" t="str">
            <v>European Greenfinch</v>
          </cell>
          <cell r="D10093" t="str">
            <v>Carduelis chloris</v>
          </cell>
          <cell r="E10093" t="str">
            <v>(Linnaeus, 1758)</v>
          </cell>
          <cell r="F10093" t="str">
            <v>R</v>
          </cell>
          <cell r="G10093" t="str">
            <v>LC</v>
          </cell>
          <cell r="H10093" t="str">
            <v>Y</v>
          </cell>
          <cell r="L10093" t="str">
            <v>Y</v>
          </cell>
          <cell r="M10093" t="str">
            <v>Y</v>
          </cell>
          <cell r="N10093" t="str">
            <v>Y</v>
          </cell>
          <cell r="P10093" t="str">
            <v>Y</v>
          </cell>
          <cell r="Q10093" t="str">
            <v>Y</v>
          </cell>
          <cell r="S10093" t="str">
            <v>Y</v>
          </cell>
          <cell r="V10093" t="str">
            <v>Chloris chloris (5)</v>
          </cell>
          <cell r="W10093" t="str">
            <v>Common Greenfinch (5); Greenfinch (6); Greenfinch (7); Greenfinch (12)</v>
          </cell>
        </row>
        <row r="10094">
          <cell r="C10094" t="str">
            <v>Grey-capped Greenfinch</v>
          </cell>
          <cell r="D10094" t="str">
            <v>Carduelis sinica</v>
          </cell>
          <cell r="E10094" t="str">
            <v>(Linnaeus, 1766)</v>
          </cell>
          <cell r="F10094" t="str">
            <v>R</v>
          </cell>
          <cell r="G10094" t="str">
            <v>LC</v>
          </cell>
          <cell r="I10094" t="str">
            <v>Y</v>
          </cell>
          <cell r="Q10094" t="str">
            <v>Y</v>
          </cell>
          <cell r="W10094" t="str">
            <v>Oriental Greenfinch (2)</v>
          </cell>
        </row>
        <row r="10095">
          <cell r="C10095" t="str">
            <v>Yellow-breasted Greenfinch</v>
          </cell>
          <cell r="D10095" t="str">
            <v>Carduelis spinoides</v>
          </cell>
          <cell r="E10095" t="str">
            <v>Vigors, 1831</v>
          </cell>
          <cell r="F10095" t="str">
            <v>R</v>
          </cell>
          <cell r="G10095" t="str">
            <v>LC</v>
          </cell>
          <cell r="Q10095" t="str">
            <v>Y</v>
          </cell>
        </row>
        <row r="10096">
          <cell r="C10096" t="str">
            <v>Black-headed Greenfinch</v>
          </cell>
          <cell r="D10096" t="str">
            <v>Carduelis ambigua</v>
          </cell>
          <cell r="E10096" t="str">
            <v>(Oustalet, 1896)</v>
          </cell>
          <cell r="F10096" t="str">
            <v>R</v>
          </cell>
          <cell r="G10096" t="str">
            <v>LC</v>
          </cell>
          <cell r="Q10096" t="str">
            <v>Y</v>
          </cell>
        </row>
        <row r="10097">
          <cell r="C10097" t="str">
            <v>Vietnam Greenfinch</v>
          </cell>
          <cell r="D10097" t="str">
            <v>Carduelis monguilloti</v>
          </cell>
          <cell r="E10097" t="str">
            <v>(Delacour, 1926)</v>
          </cell>
          <cell r="F10097" t="str">
            <v>R</v>
          </cell>
          <cell r="G10097" t="str">
            <v>NT</v>
          </cell>
          <cell r="Q10097" t="str">
            <v>Y</v>
          </cell>
          <cell r="W10097" t="str">
            <v>Vietnamese Greenfinch (15)</v>
          </cell>
        </row>
        <row r="10098">
          <cell r="C10098" t="str">
            <v>Eurasian Siskin</v>
          </cell>
          <cell r="D10098" t="str">
            <v>Carduelis spinus</v>
          </cell>
          <cell r="E10098" t="str">
            <v>(Linnaeus, 1758)</v>
          </cell>
          <cell r="F10098" t="str">
            <v>R</v>
          </cell>
          <cell r="G10098" t="str">
            <v>LC</v>
          </cell>
          <cell r="H10098" t="str">
            <v>Y</v>
          </cell>
          <cell r="I10098" t="str">
            <v>Y</v>
          </cell>
          <cell r="M10098" t="str">
            <v>Y</v>
          </cell>
          <cell r="Q10098" t="str">
            <v>Y</v>
          </cell>
          <cell r="W10098" t="str">
            <v>European Siskin (1); Siskin (6)</v>
          </cell>
        </row>
        <row r="10099">
          <cell r="C10099" t="str">
            <v>Pine Siskin</v>
          </cell>
          <cell r="D10099" t="str">
            <v>Carduelis pinus</v>
          </cell>
          <cell r="E10099" t="str">
            <v>(Wilson, 1810)</v>
          </cell>
          <cell r="F10099" t="str">
            <v>R</v>
          </cell>
          <cell r="G10099" t="str">
            <v>LC</v>
          </cell>
          <cell r="I10099" t="str">
            <v>Y</v>
          </cell>
          <cell r="M10099" t="str">
            <v>Y</v>
          </cell>
          <cell r="Q10099" t="str">
            <v>Y</v>
          </cell>
          <cell r="R10099" t="str">
            <v>Y</v>
          </cell>
        </row>
        <row r="10100">
          <cell r="C10100" t="str">
            <v>Black-capped Siskin</v>
          </cell>
          <cell r="D10100" t="str">
            <v>Carduelis atriceps</v>
          </cell>
          <cell r="E10100" t="str">
            <v>(Salvin, 1863)</v>
          </cell>
          <cell r="F10100" t="str">
            <v>R</v>
          </cell>
          <cell r="G10100" t="str">
            <v>LC</v>
          </cell>
          <cell r="I10100" t="str">
            <v>Y</v>
          </cell>
          <cell r="Q10100" t="str">
            <v>Y</v>
          </cell>
          <cell r="R10100" t="str">
            <v>Y</v>
          </cell>
        </row>
        <row r="10101">
          <cell r="C10101" t="str">
            <v>Andean Siskin</v>
          </cell>
          <cell r="D10101" t="str">
            <v>Carduelis spinescens</v>
          </cell>
          <cell r="E10101" t="str">
            <v>(Bonaparte, 1851)</v>
          </cell>
          <cell r="F10101" t="str">
            <v>R</v>
          </cell>
          <cell r="G10101" t="str">
            <v>LC</v>
          </cell>
          <cell r="P10101" t="str">
            <v>Y</v>
          </cell>
          <cell r="Q10101" t="str">
            <v>Y</v>
          </cell>
          <cell r="R10101" t="str">
            <v>Y</v>
          </cell>
        </row>
        <row r="10102">
          <cell r="C10102" t="str">
            <v>Yellow-faced Siskin</v>
          </cell>
          <cell r="D10102" t="str">
            <v>Carduelis yarrellii</v>
          </cell>
          <cell r="E10102" t="str">
            <v>(Audubon, 1839)</v>
          </cell>
          <cell r="F10102" t="str">
            <v>R</v>
          </cell>
          <cell r="G10102" t="str">
            <v>VU</v>
          </cell>
          <cell r="P10102" t="str">
            <v>Y</v>
          </cell>
          <cell r="Q10102" t="str">
            <v>Y</v>
          </cell>
          <cell r="R10102" t="str">
            <v>Y</v>
          </cell>
        </row>
        <row r="10103">
          <cell r="C10103" t="str">
            <v>Red Siskin</v>
          </cell>
          <cell r="D10103" t="str">
            <v>Carduelis cucullata</v>
          </cell>
          <cell r="E10103" t="str">
            <v>Swainson, 1820</v>
          </cell>
          <cell r="F10103" t="str">
            <v>R</v>
          </cell>
          <cell r="G10103" t="str">
            <v>EN</v>
          </cell>
          <cell r="I10103" t="str">
            <v>Y</v>
          </cell>
          <cell r="P10103" t="str">
            <v>Y</v>
          </cell>
          <cell r="Q10103" t="str">
            <v>Y</v>
          </cell>
          <cell r="R10103" t="str">
            <v>Y</v>
          </cell>
        </row>
        <row r="10104">
          <cell r="C10104" t="str">
            <v>Thick-billed Siskin</v>
          </cell>
          <cell r="D10104" t="str">
            <v>Carduelis crassirostris</v>
          </cell>
          <cell r="E10104" t="str">
            <v>(Landbeck, 1877)</v>
          </cell>
          <cell r="F10104" t="str">
            <v>R</v>
          </cell>
          <cell r="G10104" t="str">
            <v>LC</v>
          </cell>
          <cell r="P10104" t="str">
            <v>Y</v>
          </cell>
          <cell r="Q10104" t="str">
            <v>Y</v>
          </cell>
          <cell r="R10104" t="str">
            <v>Y</v>
          </cell>
        </row>
        <row r="10105">
          <cell r="C10105" t="str">
            <v>Hooded Siskin</v>
          </cell>
          <cell r="D10105" t="str">
            <v>Carduelis magellanica</v>
          </cell>
          <cell r="E10105" t="str">
            <v>(Vieillot, 1805)</v>
          </cell>
          <cell r="F10105" t="str">
            <v>R</v>
          </cell>
          <cell r="G10105" t="str">
            <v>LC</v>
          </cell>
          <cell r="P10105" t="str">
            <v>Y</v>
          </cell>
          <cell r="Q10105" t="str">
            <v>Y</v>
          </cell>
          <cell r="R10105" t="str">
            <v>Y</v>
          </cell>
        </row>
        <row r="10106">
          <cell r="C10106" t="str">
            <v>Saffron Siskin</v>
          </cell>
          <cell r="D10106" t="str">
            <v>Carduelis siemiradzkii</v>
          </cell>
          <cell r="E10106" t="str">
            <v>(Berlepsch &amp; Taczanowski, 1883)</v>
          </cell>
          <cell r="F10106" t="str">
            <v>R</v>
          </cell>
          <cell r="G10106" t="str">
            <v>VU</v>
          </cell>
          <cell r="P10106" t="str">
            <v>Y</v>
          </cell>
          <cell r="Q10106" t="str">
            <v>Y</v>
          </cell>
          <cell r="R10106" t="str">
            <v>Y</v>
          </cell>
        </row>
        <row r="10107">
          <cell r="C10107" t="str">
            <v>Olivaceous Siskin</v>
          </cell>
          <cell r="D10107" t="str">
            <v>Carduelis olivacea</v>
          </cell>
          <cell r="E10107" t="str">
            <v>(Berlepsch &amp; Stolzmann, 1894)</v>
          </cell>
          <cell r="F10107" t="str">
            <v>R</v>
          </cell>
          <cell r="G10107" t="str">
            <v>LC</v>
          </cell>
          <cell r="P10107" t="str">
            <v>Y</v>
          </cell>
          <cell r="Q10107" t="str">
            <v>Y</v>
          </cell>
          <cell r="R10107" t="str">
            <v>Y</v>
          </cell>
        </row>
        <row r="10108">
          <cell r="C10108" t="str">
            <v>Black-headed Siskin</v>
          </cell>
          <cell r="D10108" t="str">
            <v>Carduelis notata</v>
          </cell>
          <cell r="E10108" t="str">
            <v>Du Bus de Gisignies, 1847</v>
          </cell>
          <cell r="F10108" t="str">
            <v>R</v>
          </cell>
          <cell r="G10108" t="str">
            <v>LC</v>
          </cell>
          <cell r="I10108" t="str">
            <v>Y</v>
          </cell>
          <cell r="Q10108" t="str">
            <v>Y</v>
          </cell>
          <cell r="R10108" t="str">
            <v>Y</v>
          </cell>
        </row>
        <row r="10109">
          <cell r="C10109" t="str">
            <v>Black-chinned Siskin</v>
          </cell>
          <cell r="D10109" t="str">
            <v>Carduelis barbata</v>
          </cell>
          <cell r="E10109" t="str">
            <v>(Molina, 1782)</v>
          </cell>
          <cell r="F10109" t="str">
            <v>R</v>
          </cell>
          <cell r="G10109" t="str">
            <v>LC</v>
          </cell>
          <cell r="P10109" t="str">
            <v>Y</v>
          </cell>
          <cell r="Q10109" t="str">
            <v>Y</v>
          </cell>
          <cell r="R10109" t="str">
            <v>Y</v>
          </cell>
        </row>
        <row r="10110">
          <cell r="C10110" t="str">
            <v>Yellow-bellied Siskin</v>
          </cell>
          <cell r="D10110" t="str">
            <v>Carduelis xanthogastra</v>
          </cell>
          <cell r="E10110" t="str">
            <v>(Du Bus de Gisignies, 1855)</v>
          </cell>
          <cell r="F10110" t="str">
            <v>R</v>
          </cell>
          <cell r="G10110" t="str">
            <v>LC</v>
          </cell>
          <cell r="I10110" t="str">
            <v>Y</v>
          </cell>
          <cell r="P10110" t="str">
            <v>Y</v>
          </cell>
          <cell r="Q10110" t="str">
            <v>Y</v>
          </cell>
          <cell r="R10110" t="str">
            <v>Y</v>
          </cell>
        </row>
        <row r="10111">
          <cell r="C10111" t="str">
            <v>Black Siskin</v>
          </cell>
          <cell r="D10111" t="str">
            <v>Carduelis atrata</v>
          </cell>
          <cell r="E10111" t="str">
            <v>Lafresnaye &amp; d'Orbigny, 1837</v>
          </cell>
          <cell r="F10111" t="str">
            <v>R</v>
          </cell>
          <cell r="G10111" t="str">
            <v>LC</v>
          </cell>
          <cell r="P10111" t="str">
            <v>Y</v>
          </cell>
          <cell r="Q10111" t="str">
            <v>Y</v>
          </cell>
          <cell r="R10111" t="str">
            <v>Y</v>
          </cell>
        </row>
        <row r="10112">
          <cell r="C10112" t="str">
            <v>Yellow-rumped Siskin</v>
          </cell>
          <cell r="D10112" t="str">
            <v>Carduelis uropygialis</v>
          </cell>
          <cell r="E10112" t="str">
            <v>(Sclater, 1862)</v>
          </cell>
          <cell r="F10112" t="str">
            <v>R</v>
          </cell>
          <cell r="G10112" t="str">
            <v>LC</v>
          </cell>
          <cell r="P10112" t="str">
            <v>Y</v>
          </cell>
          <cell r="Q10112" t="str">
            <v>Y</v>
          </cell>
          <cell r="R10112" t="str">
            <v>Y</v>
          </cell>
        </row>
        <row r="10113">
          <cell r="C10113" t="str">
            <v>American Goldfinch</v>
          </cell>
          <cell r="D10113" t="str">
            <v>Carduelis tristis</v>
          </cell>
          <cell r="E10113" t="str">
            <v>(Linnaeus, 1758)</v>
          </cell>
          <cell r="F10113" t="str">
            <v>R</v>
          </cell>
          <cell r="G10113" t="str">
            <v>LC</v>
          </cell>
          <cell r="I10113" t="str">
            <v>Y</v>
          </cell>
          <cell r="Q10113" t="str">
            <v>Y</v>
          </cell>
          <cell r="R10113" t="str">
            <v>Y</v>
          </cell>
        </row>
        <row r="10114">
          <cell r="C10114" t="str">
            <v>Lesser Goldfinch</v>
          </cell>
          <cell r="D10114" t="str">
            <v>Carduelis psaltria</v>
          </cell>
          <cell r="E10114" t="str">
            <v>(Say, 1823)</v>
          </cell>
          <cell r="F10114" t="str">
            <v>R</v>
          </cell>
          <cell r="G10114" t="str">
            <v>LC</v>
          </cell>
          <cell r="I10114" t="str">
            <v>Y</v>
          </cell>
          <cell r="P10114" t="str">
            <v>Y</v>
          </cell>
          <cell r="Q10114" t="str">
            <v>Y</v>
          </cell>
          <cell r="R10114" t="str">
            <v>Y</v>
          </cell>
        </row>
        <row r="10115">
          <cell r="C10115" t="str">
            <v>Lawrence's Goldfinch</v>
          </cell>
          <cell r="D10115" t="str">
            <v>Carduelis lawrencei</v>
          </cell>
          <cell r="E10115" t="str">
            <v>Cassin, 1852</v>
          </cell>
          <cell r="F10115" t="str">
            <v>R</v>
          </cell>
          <cell r="G10115" t="str">
            <v>LC</v>
          </cell>
          <cell r="I10115" t="str">
            <v>Y</v>
          </cell>
          <cell r="Q10115" t="str">
            <v>Y</v>
          </cell>
          <cell r="R10115" t="str">
            <v>Y</v>
          </cell>
        </row>
        <row r="10116">
          <cell r="C10116" t="str">
            <v>Antillean Siskin</v>
          </cell>
          <cell r="D10116" t="str">
            <v>Carduelis dominicensis</v>
          </cell>
          <cell r="E10116" t="str">
            <v>(Bryant, 1868)</v>
          </cell>
          <cell r="F10116" t="str">
            <v>R</v>
          </cell>
          <cell r="G10116" t="str">
            <v>LC</v>
          </cell>
          <cell r="I10116" t="str">
            <v>Y</v>
          </cell>
          <cell r="Q10116" t="str">
            <v>Y</v>
          </cell>
          <cell r="R10116" t="str">
            <v>Y</v>
          </cell>
        </row>
        <row r="10117">
          <cell r="C10117" t="str">
            <v>European Goldfinch</v>
          </cell>
          <cell r="D10117" t="str">
            <v>Carduelis carduelis</v>
          </cell>
          <cell r="E10117" t="str">
            <v>(Linnaeus, 1758)</v>
          </cell>
          <cell r="F10117" t="str">
            <v>R</v>
          </cell>
          <cell r="G10117" t="str">
            <v>LC</v>
          </cell>
          <cell r="H10117" t="str">
            <v>Y</v>
          </cell>
          <cell r="I10117" t="str">
            <v>Y</v>
          </cell>
          <cell r="L10117" t="str">
            <v>Y</v>
          </cell>
          <cell r="M10117" t="str">
            <v>Y</v>
          </cell>
          <cell r="P10117" t="str">
            <v>Y</v>
          </cell>
          <cell r="Q10117" t="str">
            <v>Y</v>
          </cell>
          <cell r="S10117" t="str">
            <v>Y</v>
          </cell>
          <cell r="W10117" t="str">
            <v>Goldfinch (6); Goldfinch (12)</v>
          </cell>
        </row>
        <row r="10118">
          <cell r="C10118" t="str">
            <v>Alpine Citril Finch</v>
          </cell>
          <cell r="D10118" t="str">
            <v>Carduelis citrinella</v>
          </cell>
          <cell r="E10118" t="str">
            <v>(Pallas, 1764)</v>
          </cell>
          <cell r="F10118" t="str">
            <v>R</v>
          </cell>
          <cell r="G10118" t="str">
            <v>LC</v>
          </cell>
          <cell r="H10118" t="str">
            <v>Y</v>
          </cell>
          <cell r="W10118" t="str">
            <v>Citril Finch (1)</v>
          </cell>
          <cell r="X10118" t="str">
            <v xml:space="preserve">Serinus citrinella (Sibley and Monroe 1990, 1993) has been split into citrinella and corsicana following Sangster et al. (2002) and moved to the genus Carduelis following Dickinson (2003). </v>
          </cell>
        </row>
        <row r="10119">
          <cell r="C10119" t="str">
            <v>Mediterranean Citril Finch</v>
          </cell>
          <cell r="D10119" t="str">
            <v>Carduelis corsicana</v>
          </cell>
          <cell r="E10119" t="str">
            <v>(Koenig, 1899)</v>
          </cell>
          <cell r="F10119" t="str">
            <v>R</v>
          </cell>
          <cell r="G10119" t="str">
            <v>LC</v>
          </cell>
          <cell r="H10119" t="str">
            <v>Y</v>
          </cell>
          <cell r="V10119" t="str">
            <v>Serinus corsicanus (1)</v>
          </cell>
          <cell r="W10119" t="str">
            <v>Corsican Citril Finch (1)</v>
          </cell>
          <cell r="X10119" t="str">
            <v>Serinus citrinella (Sibley and Monroe 1990, 1993) has been split into citrinella and corsicana following Sangster et al. (2002) and moved to the genus Carduelis following Dickinson (2003).</v>
          </cell>
        </row>
        <row r="10120">
          <cell r="C10120" t="str">
            <v>Common Redpoll</v>
          </cell>
          <cell r="D10120" t="str">
            <v>Carduelis flammea</v>
          </cell>
          <cell r="E10120" t="str">
            <v>(Linnaeus, 1758)</v>
          </cell>
          <cell r="F10120" t="str">
            <v>R</v>
          </cell>
          <cell r="G10120" t="str">
            <v>LC</v>
          </cell>
          <cell r="H10120" t="str">
            <v>Y</v>
          </cell>
          <cell r="I10120" t="str">
            <v>Y</v>
          </cell>
          <cell r="L10120" t="str">
            <v>Y</v>
          </cell>
          <cell r="M10120" t="str">
            <v>Y</v>
          </cell>
          <cell r="Q10120" t="str">
            <v>Y</v>
          </cell>
          <cell r="S10120" t="str">
            <v>Y</v>
          </cell>
          <cell r="V10120" t="str">
            <v>Acanthis flammea (5)</v>
          </cell>
          <cell r="W10120" t="str">
            <v>Redpoll (6); Redpoll (12)</v>
          </cell>
          <cell r="X10120" t="str">
            <v>Carduelis flammea (Sibley and Monroe 1990, 1993) was split into C. flammea, Common Redpoll and C. cabaret, Lesser Redpoll (Knox 1988, Knox et al. 2001; see Sangster et al. 2002) but this treatment is not adopted by the BirdLife Taxonomic Working Group following Ottvall et al. (2002).</v>
          </cell>
        </row>
        <row r="10121">
          <cell r="D10121" t="str">
            <v>Carduelis flammea</v>
          </cell>
          <cell r="E10121" t="str">
            <v>(Linnaeus, 1758)</v>
          </cell>
          <cell r="F10121" t="str">
            <v>NR</v>
          </cell>
          <cell r="G10121" t="str">
            <v>NR</v>
          </cell>
          <cell r="T10121" t="str">
            <v>Y</v>
          </cell>
          <cell r="U10121" t="str">
            <v>Sangster et al. (2002)</v>
          </cell>
          <cell r="X10121" t="str">
            <v>Carduelis flammea (Sibley and Monroe 1990, 1993) was split into C. flammea, Common Redpoll and C. cabaret, Lesser Redpoll (Knox 1988, Knox et al. 2001; see Sangster et al. 2002) but this treatment is not adopted by the BirdLife Taxonomic Working Group following Ottvall et al. (2002).</v>
          </cell>
        </row>
        <row r="10122">
          <cell r="D10122" t="str">
            <v>Carduelis cabaret</v>
          </cell>
          <cell r="E10122" t="str">
            <v>(Müller, 1776)</v>
          </cell>
          <cell r="F10122" t="str">
            <v>NR</v>
          </cell>
          <cell r="G10122" t="str">
            <v>NR</v>
          </cell>
          <cell r="T10122" t="str">
            <v>Y</v>
          </cell>
          <cell r="U10122" t="str">
            <v>Sangster et al. (2002)</v>
          </cell>
          <cell r="X10122" t="str">
            <v>Carduelis flammea (Sibley and Monroe 1990, 1993) was split into C. flammea, Common Redpoll and C. cabaret, Lesser Redpoll (Knox 1988, Knox et al. 2001; see Sangster et al. 2002) but this treatment is not adopted by the BirdLife Taxonomic Working Group following Ottvall et al. (2002).</v>
          </cell>
        </row>
        <row r="10123">
          <cell r="C10123" t="str">
            <v>Hoary Redpoll</v>
          </cell>
          <cell r="D10123" t="str">
            <v>Carduelis hornemanni</v>
          </cell>
          <cell r="E10123" t="str">
            <v>(Holböll, 1843)</v>
          </cell>
          <cell r="F10123" t="str">
            <v>R</v>
          </cell>
          <cell r="G10123" t="str">
            <v>LC</v>
          </cell>
          <cell r="H10123" t="str">
            <v>Y</v>
          </cell>
          <cell r="I10123" t="str">
            <v>Y</v>
          </cell>
          <cell r="M10123" t="str">
            <v>Y</v>
          </cell>
          <cell r="Q10123" t="str">
            <v>Y</v>
          </cell>
          <cell r="W10123" t="str">
            <v>Arctic Redpoll (1); Arctic Redpoll (6); Arctic Redpoll (15)</v>
          </cell>
        </row>
        <row r="10124">
          <cell r="C10124" t="str">
            <v>Twite</v>
          </cell>
          <cell r="D10124" t="str">
            <v>Carduelis flavirostris</v>
          </cell>
          <cell r="E10124" t="str">
            <v>(Linnaeus, 1758)</v>
          </cell>
          <cell r="F10124" t="str">
            <v>R</v>
          </cell>
          <cell r="G10124" t="str">
            <v>LC</v>
          </cell>
          <cell r="H10124" t="str">
            <v>Y</v>
          </cell>
          <cell r="M10124" t="str">
            <v>Y</v>
          </cell>
          <cell r="Q10124" t="str">
            <v>Y</v>
          </cell>
        </row>
        <row r="10125">
          <cell r="C10125" t="str">
            <v>Eurasian Linnet</v>
          </cell>
          <cell r="D10125" t="str">
            <v>Carduelis cannabina</v>
          </cell>
          <cell r="E10125" t="str">
            <v>(Linnaeus, 1758)</v>
          </cell>
          <cell r="F10125" t="str">
            <v>R</v>
          </cell>
          <cell r="G10125" t="str">
            <v>LC</v>
          </cell>
          <cell r="H10125" t="str">
            <v>Y</v>
          </cell>
          <cell r="M10125" t="str">
            <v>Y</v>
          </cell>
          <cell r="N10125" t="str">
            <v>Y</v>
          </cell>
          <cell r="Q10125" t="str">
            <v>Y</v>
          </cell>
          <cell r="V10125" t="str">
            <v>Acanthis cannabina (7)</v>
          </cell>
          <cell r="W10125" t="str">
            <v>Common Linnet (1); Linnet (6); Linnet (7); Common Linnet (15)</v>
          </cell>
        </row>
        <row r="10126">
          <cell r="C10126" t="str">
            <v>Yemen Linnet</v>
          </cell>
          <cell r="D10126" t="str">
            <v>Carduelis yemenensis</v>
          </cell>
          <cell r="E10126" t="str">
            <v>(Ogilvie-Grant, 1913)</v>
          </cell>
          <cell r="F10126" t="str">
            <v>R</v>
          </cell>
          <cell r="G10126" t="str">
            <v>LC</v>
          </cell>
          <cell r="N10126" t="str">
            <v>Y</v>
          </cell>
          <cell r="Q10126" t="str">
            <v>Y</v>
          </cell>
          <cell r="V10126" t="str">
            <v>Acanthis yemenensis (7)</v>
          </cell>
        </row>
        <row r="10127">
          <cell r="C10127" t="str">
            <v>Warsangli Linnet</v>
          </cell>
          <cell r="D10127" t="str">
            <v>Carduelis johannis</v>
          </cell>
          <cell r="E10127" t="str">
            <v>(Clarke, 1919)</v>
          </cell>
          <cell r="F10127" t="str">
            <v>R</v>
          </cell>
          <cell r="G10127" t="str">
            <v>EN</v>
          </cell>
          <cell r="N10127" t="str">
            <v>Y</v>
          </cell>
          <cell r="Q10127" t="str">
            <v>Y</v>
          </cell>
          <cell r="V10127" t="str">
            <v>Acanthis johannis (7)</v>
          </cell>
        </row>
        <row r="10128">
          <cell r="C10128" t="str">
            <v>Plain Mountain-finch</v>
          </cell>
          <cell r="D10128" t="str">
            <v>Leucosticte nemoricola</v>
          </cell>
          <cell r="E10128" t="str">
            <v>(Hodgson, 1836)</v>
          </cell>
          <cell r="F10128" t="str">
            <v>R</v>
          </cell>
          <cell r="G10128" t="str">
            <v>LC</v>
          </cell>
          <cell r="Q10128" t="str">
            <v>Y</v>
          </cell>
          <cell r="W10128" t="str">
            <v>Plain Mountain Finch (15)</v>
          </cell>
        </row>
        <row r="10129">
          <cell r="C10129" t="str">
            <v>Black-headed Mountain-finch</v>
          </cell>
          <cell r="D10129" t="str">
            <v>Leucosticte brandti</v>
          </cell>
          <cell r="E10129" t="str">
            <v>Bonaparte, 1851</v>
          </cell>
          <cell r="F10129" t="str">
            <v>R</v>
          </cell>
          <cell r="G10129" t="str">
            <v>LC</v>
          </cell>
          <cell r="Q10129" t="str">
            <v>Y</v>
          </cell>
          <cell r="W10129" t="str">
            <v>Brandt's Mountain Finch (15)</v>
          </cell>
        </row>
        <row r="10130">
          <cell r="C10130" t="str">
            <v>Asian Rosy-finch</v>
          </cell>
          <cell r="D10130" t="str">
            <v>Leucosticte arctoa</v>
          </cell>
          <cell r="E10130" t="str">
            <v>(Pallas, 1811)</v>
          </cell>
          <cell r="F10130" t="str">
            <v>R</v>
          </cell>
          <cell r="G10130" t="str">
            <v>LC</v>
          </cell>
          <cell r="Q10130" t="str">
            <v>Y</v>
          </cell>
          <cell r="W10130" t="str">
            <v>Asian Rosy Finch (15)</v>
          </cell>
        </row>
        <row r="10131">
          <cell r="C10131" t="str">
            <v>Gray-crowned Rosy-finch</v>
          </cell>
          <cell r="D10131" t="str">
            <v>Leucosticte tephrocotis</v>
          </cell>
          <cell r="E10131" t="str">
            <v>(Swainson, 1832)</v>
          </cell>
          <cell r="F10131" t="str">
            <v>R</v>
          </cell>
          <cell r="G10131" t="str">
            <v>LC</v>
          </cell>
          <cell r="I10131" t="str">
            <v>Y</v>
          </cell>
          <cell r="Q10131" t="str">
            <v>Y</v>
          </cell>
          <cell r="W10131" t="str">
            <v>Grey-crowned Rosy-Finch (10); Grey-crowned Rosy Finch (15)</v>
          </cell>
        </row>
        <row r="10132">
          <cell r="C10132" t="str">
            <v>Black Rosy-finch</v>
          </cell>
          <cell r="D10132" t="str">
            <v>Leucosticte atrata</v>
          </cell>
          <cell r="E10132" t="str">
            <v>Ridgway, 1874</v>
          </cell>
          <cell r="F10132" t="str">
            <v>R</v>
          </cell>
          <cell r="G10132" t="str">
            <v>LC</v>
          </cell>
          <cell r="I10132" t="str">
            <v>Y</v>
          </cell>
          <cell r="Q10132" t="str">
            <v>Y</v>
          </cell>
          <cell r="W10132" t="str">
            <v>Black Rosy Finch (15)</v>
          </cell>
        </row>
        <row r="10133">
          <cell r="C10133" t="str">
            <v>Brown-capped Rosy-finch</v>
          </cell>
          <cell r="D10133" t="str">
            <v>Leucosticte australis</v>
          </cell>
          <cell r="E10133" t="str">
            <v>Ridgway, 1873</v>
          </cell>
          <cell r="F10133" t="str">
            <v>R</v>
          </cell>
          <cell r="G10133" t="str">
            <v>LC</v>
          </cell>
          <cell r="I10133" t="str">
            <v>Y</v>
          </cell>
          <cell r="Q10133" t="str">
            <v>Y</v>
          </cell>
          <cell r="W10133" t="str">
            <v>Brown-capped Rosy Finch (15)</v>
          </cell>
        </row>
        <row r="10134">
          <cell r="C10134" t="str">
            <v>Sillem's Mountain-finch</v>
          </cell>
          <cell r="D10134" t="str">
            <v>Leucosticte sillemi</v>
          </cell>
          <cell r="E10134" t="str">
            <v>Roselaar, 1992</v>
          </cell>
          <cell r="F10134" t="str">
            <v>R</v>
          </cell>
          <cell r="G10134" t="str">
            <v>DD</v>
          </cell>
          <cell r="T10134" t="str">
            <v>Y</v>
          </cell>
          <cell r="U10134" t="str">
            <v>Roselaar (1992)</v>
          </cell>
          <cell r="W10134" t="str">
            <v>Sillem's Mountain Finch (15)</v>
          </cell>
          <cell r="X10134" t="str">
            <v>Described as new to science by Roselaar (1992).</v>
          </cell>
        </row>
        <row r="10135">
          <cell r="C10135" t="str">
            <v>Spectacled Finch</v>
          </cell>
          <cell r="D10135" t="str">
            <v>Callacanthis burtoni</v>
          </cell>
          <cell r="E10135" t="str">
            <v>(Gould, 1838)</v>
          </cell>
          <cell r="F10135" t="str">
            <v>R</v>
          </cell>
          <cell r="G10135" t="str">
            <v>LC</v>
          </cell>
          <cell r="Q10135" t="str">
            <v>Y</v>
          </cell>
        </row>
        <row r="10136">
          <cell r="C10136" t="str">
            <v>Crimson-winged Finch</v>
          </cell>
          <cell r="D10136" t="str">
            <v>Rhodopechys sanguineus</v>
          </cell>
          <cell r="E10136" t="str">
            <v>(Gould, 1838)</v>
          </cell>
          <cell r="F10136" t="str">
            <v>R</v>
          </cell>
          <cell r="G10136" t="str">
            <v>LC</v>
          </cell>
          <cell r="H10136" t="str">
            <v>Y</v>
          </cell>
          <cell r="M10136" t="str">
            <v>Y</v>
          </cell>
          <cell r="Q10136" t="str">
            <v>Y</v>
          </cell>
          <cell r="V10136" t="str">
            <v>Rhodopechys sanguinea (6); Rhodopechys sanguinea (10)</v>
          </cell>
          <cell r="X10136" t="str">
            <v>Rhodopechys sanguineus (Sibley and Monroe 1990, 1993) is retained as a single species contra Kirwan et al. (2006) who split R. sanguineus into R. sanguineus and R. alienus. Gender agreement of species name follows David and Gosselin (2002b).</v>
          </cell>
        </row>
        <row r="10137">
          <cell r="D10137" t="str">
            <v>Rhodopechys alienus</v>
          </cell>
          <cell r="E10137" t="str">
            <v>Whitaker, 1897</v>
          </cell>
          <cell r="F10137" t="str">
            <v>NR</v>
          </cell>
          <cell r="G10137" t="str">
            <v>NR</v>
          </cell>
          <cell r="T10137" t="str">
            <v>Y</v>
          </cell>
          <cell r="U10137" t="str">
            <v>Kirwan et al. (2006)</v>
          </cell>
          <cell r="X10137" t="str">
            <v>Rhodopechys sanguineus (Sibley and Monroe 1990, 1993) is retained as a single species contra Kirwan et al. (2006) who split R. sanguinensis into R. sanguineus and R. alienus.</v>
          </cell>
        </row>
        <row r="10138">
          <cell r="C10138" t="str">
            <v>Desert Finch</v>
          </cell>
          <cell r="D10138" t="str">
            <v>Rhodopechys obsoletus</v>
          </cell>
          <cell r="E10138" t="str">
            <v>(Lichtenstein, 1823)</v>
          </cell>
          <cell r="F10138" t="str">
            <v>R</v>
          </cell>
          <cell r="G10138" t="str">
            <v>LC</v>
          </cell>
          <cell r="H10138" t="str">
            <v>Y</v>
          </cell>
          <cell r="M10138" t="str">
            <v>Y</v>
          </cell>
          <cell r="Q10138" t="str">
            <v>Y</v>
          </cell>
          <cell r="V10138" t="str">
            <v>Rhodospiza obsoleta (1); Rhodospiza obsoleta (6); Rhodopechys obsoleta (10)</v>
          </cell>
          <cell r="X10138" t="str">
            <v>Gender agreement of species name follows David and Gosselin (2002b).</v>
          </cell>
        </row>
        <row r="10139">
          <cell r="C10139" t="str">
            <v>Mongolian Finch</v>
          </cell>
          <cell r="D10139" t="str">
            <v>Eremopsaltria mongolicus</v>
          </cell>
          <cell r="E10139" t="str">
            <v>(Swinhoe, 1870)</v>
          </cell>
          <cell r="F10139" t="str">
            <v>R</v>
          </cell>
          <cell r="G10139" t="str">
            <v>LC</v>
          </cell>
          <cell r="H10139" t="str">
            <v>Y</v>
          </cell>
          <cell r="M10139" t="str">
            <v>Y</v>
          </cell>
          <cell r="Q10139" t="str">
            <v>Y</v>
          </cell>
          <cell r="V10139" t="str">
            <v>Bucanetes mongolicus (1); Bucanetes mongolicus (6); Rhodopechys mongolica (10)</v>
          </cell>
          <cell r="W10139" t="str">
            <v>Mongolian Trumpeter Finch (6)</v>
          </cell>
          <cell r="X10139" t="str">
            <v>Gender agreement of species name follows David and Gosselin (2002b). Rhodopechys mongolicus (Sibley and Monroe 1990, 1993) has been transferred into the newly erected genus Eremopsaltria following Kirwan and Gregory (2005) who argue that all four 'desert-finches' warrant treatment within their own monospecific genera (though note Kirwan and Gregory 2005 treat mongolicus initially as a member of Bucanetes).</v>
          </cell>
        </row>
        <row r="10140">
          <cell r="C10140" t="str">
            <v>Trumpeter Finch</v>
          </cell>
          <cell r="D10140" t="str">
            <v>Bucanetes githagineus</v>
          </cell>
          <cell r="E10140" t="str">
            <v>(Lichtenstein, 1823)</v>
          </cell>
          <cell r="F10140" t="str">
            <v>R</v>
          </cell>
          <cell r="G10140" t="str">
            <v>LC</v>
          </cell>
          <cell r="H10140" t="str">
            <v>Y</v>
          </cell>
          <cell r="M10140" t="str">
            <v>Y</v>
          </cell>
          <cell r="N10140" t="str">
            <v>Y</v>
          </cell>
          <cell r="Q10140" t="str">
            <v>Y</v>
          </cell>
          <cell r="V10140" t="str">
            <v>Rhodopechys githaginea (10)</v>
          </cell>
        </row>
        <row r="10141">
          <cell r="C10141" t="str">
            <v>Long-tailed Rosefinch</v>
          </cell>
          <cell r="D10141" t="str">
            <v>Uragus sibiricus</v>
          </cell>
          <cell r="E10141" t="str">
            <v>(Pallas, 1773)</v>
          </cell>
          <cell r="F10141" t="str">
            <v>R</v>
          </cell>
          <cell r="G10141" t="str">
            <v>LC</v>
          </cell>
          <cell r="H10141" t="str">
            <v>Y</v>
          </cell>
          <cell r="M10141" t="str">
            <v>Y</v>
          </cell>
          <cell r="Q10141" t="str">
            <v>Y</v>
          </cell>
        </row>
        <row r="10142">
          <cell r="C10142" t="str">
            <v>Crimson Rosefinch</v>
          </cell>
          <cell r="D10142" t="str">
            <v>Carpodacus rubescens</v>
          </cell>
          <cell r="E10142" t="str">
            <v>(Blanford, 1872)</v>
          </cell>
          <cell r="F10142" t="str">
            <v>R</v>
          </cell>
          <cell r="G10142" t="str">
            <v>LC</v>
          </cell>
          <cell r="Q10142" t="str">
            <v>Y</v>
          </cell>
          <cell r="W10142" t="str">
            <v>Blanford's Rosefinch (15)</v>
          </cell>
        </row>
        <row r="10143">
          <cell r="C10143" t="str">
            <v>Dark-breasted Rosefinch</v>
          </cell>
          <cell r="D10143" t="str">
            <v>Carpodacus nipalensis</v>
          </cell>
          <cell r="E10143" t="str">
            <v>(Hodgson, 1836)</v>
          </cell>
          <cell r="F10143" t="str">
            <v>R</v>
          </cell>
          <cell r="G10143" t="str">
            <v>LC</v>
          </cell>
          <cell r="Q10143" t="str">
            <v>Y</v>
          </cell>
        </row>
        <row r="10144">
          <cell r="C10144" t="str">
            <v>Purple Finch</v>
          </cell>
          <cell r="D10144" t="str">
            <v>Carpodacus purpureus</v>
          </cell>
          <cell r="E10144" t="str">
            <v>(Gmelin, 1789)</v>
          </cell>
          <cell r="F10144" t="str">
            <v>R</v>
          </cell>
          <cell r="G10144" t="str">
            <v>LC</v>
          </cell>
          <cell r="I10144" t="str">
            <v>Y</v>
          </cell>
          <cell r="Q10144" t="str">
            <v>Y</v>
          </cell>
          <cell r="R10144" t="str">
            <v>Y</v>
          </cell>
        </row>
        <row r="10145">
          <cell r="C10145" t="str">
            <v>Common Rosefinch</v>
          </cell>
          <cell r="D10145" t="str">
            <v>Carpodacus erythrinus</v>
          </cell>
          <cell r="E10145" t="str">
            <v>(Pallas, 1770)</v>
          </cell>
          <cell r="F10145" t="str">
            <v>R</v>
          </cell>
          <cell r="G10145" t="str">
            <v>LC</v>
          </cell>
          <cell r="H10145" t="str">
            <v>Y</v>
          </cell>
          <cell r="I10145" t="str">
            <v>Y</v>
          </cell>
          <cell r="M10145" t="str">
            <v>Y</v>
          </cell>
          <cell r="Q10145" t="str">
            <v>Y</v>
          </cell>
          <cell r="W10145" t="str">
            <v>Scarlet Rosefinch (6)</v>
          </cell>
        </row>
        <row r="10146">
          <cell r="C10146" t="str">
            <v>Cassin's Finch</v>
          </cell>
          <cell r="D10146" t="str">
            <v>Carpodacus cassinii</v>
          </cell>
          <cell r="E10146" t="str">
            <v>Baird, 1854</v>
          </cell>
          <cell r="F10146" t="str">
            <v>R</v>
          </cell>
          <cell r="G10146" t="str">
            <v>NT</v>
          </cell>
          <cell r="I10146" t="str">
            <v>Y</v>
          </cell>
          <cell r="Q10146" t="str">
            <v>Y</v>
          </cell>
          <cell r="R10146" t="str">
            <v>Y</v>
          </cell>
        </row>
        <row r="10147">
          <cell r="C10147" t="str">
            <v>House Finch</v>
          </cell>
          <cell r="D10147" t="str">
            <v>Carpodacus mexicanus</v>
          </cell>
          <cell r="E10147" t="str">
            <v>(Müller, 1776)</v>
          </cell>
          <cell r="F10147" t="str">
            <v>R</v>
          </cell>
          <cell r="G10147" t="str">
            <v>LC</v>
          </cell>
          <cell r="I10147" t="str">
            <v>Y</v>
          </cell>
          <cell r="Q10147" t="str">
            <v>Y</v>
          </cell>
          <cell r="R10147" t="str">
            <v>Y</v>
          </cell>
        </row>
        <row r="10148">
          <cell r="C10148" t="str">
            <v>Beautiful Rosefinch</v>
          </cell>
          <cell r="D10148" t="str">
            <v>Carpodacus pulcherrimus</v>
          </cell>
          <cell r="E10148" t="str">
            <v>(Moore, 1856)</v>
          </cell>
          <cell r="F10148" t="str">
            <v>R</v>
          </cell>
          <cell r="G10148" t="str">
            <v>LC</v>
          </cell>
          <cell r="Q10148" t="str">
            <v>Y</v>
          </cell>
        </row>
        <row r="10149">
          <cell r="C10149" t="str">
            <v>Pink-rumped Rosefinch</v>
          </cell>
          <cell r="D10149" t="str">
            <v>Carpodacus eos</v>
          </cell>
          <cell r="E10149" t="str">
            <v>(Stresemann, 1930)</v>
          </cell>
          <cell r="F10149" t="str">
            <v>R</v>
          </cell>
          <cell r="G10149" t="str">
            <v>LC</v>
          </cell>
          <cell r="Q10149" t="str">
            <v>Y</v>
          </cell>
          <cell r="W10149" t="str">
            <v>Stresemann's Rosefinch (15)</v>
          </cell>
        </row>
        <row r="10150">
          <cell r="C10150" t="str">
            <v>Pink-browed Rosefinch</v>
          </cell>
          <cell r="D10150" t="str">
            <v>Carpodacus rodochroa</v>
          </cell>
          <cell r="E10150" t="str">
            <v>Vigors, 1831</v>
          </cell>
          <cell r="F10150" t="str">
            <v>R</v>
          </cell>
          <cell r="G10150" t="str">
            <v>LC</v>
          </cell>
          <cell r="Q10150" t="str">
            <v>Y</v>
          </cell>
          <cell r="V10150" t="str">
            <v>Carpodacus rodochrous (10)</v>
          </cell>
          <cell r="X10150" t="str">
            <v>Gender agreement of species name follows David and Gosselin (2002a).</v>
          </cell>
        </row>
        <row r="10151">
          <cell r="C10151" t="str">
            <v>Vinaceous Rosefinch</v>
          </cell>
          <cell r="D10151" t="str">
            <v>Carpodacus vinaceus</v>
          </cell>
          <cell r="E10151" t="str">
            <v>Verreaux, 1871</v>
          </cell>
          <cell r="F10151" t="str">
            <v>R</v>
          </cell>
          <cell r="G10151" t="str">
            <v>LC</v>
          </cell>
          <cell r="Q10151" t="str">
            <v>Y</v>
          </cell>
        </row>
        <row r="10152">
          <cell r="C10152" t="str">
            <v>Dark-rumped Rosefinch</v>
          </cell>
          <cell r="D10152" t="str">
            <v>Carpodacus edwardsii</v>
          </cell>
          <cell r="E10152" t="str">
            <v>Verreaux, 1871</v>
          </cell>
          <cell r="F10152" t="str">
            <v>R</v>
          </cell>
          <cell r="G10152" t="str">
            <v>LC</v>
          </cell>
          <cell r="Q10152" t="str">
            <v>Y</v>
          </cell>
        </row>
        <row r="10153">
          <cell r="C10153" t="str">
            <v>Pale Rosefinch</v>
          </cell>
          <cell r="D10153" t="str">
            <v>Carpodacus synoicus</v>
          </cell>
          <cell r="E10153" t="str">
            <v>(Temminck, 1825)</v>
          </cell>
          <cell r="F10153" t="str">
            <v>R</v>
          </cell>
          <cell r="G10153" t="str">
            <v>LC</v>
          </cell>
          <cell r="H10153" t="str">
            <v>Y</v>
          </cell>
          <cell r="M10153" t="str">
            <v>Y</v>
          </cell>
          <cell r="Q10153" t="str">
            <v>Y</v>
          </cell>
          <cell r="W10153" t="str">
            <v>Sinai Rosefinch (1); Sinai Rosefinch (6); Sinai Rosefinch (15)</v>
          </cell>
        </row>
        <row r="10154">
          <cell r="C10154" t="str">
            <v>Pallas's Rosefinch</v>
          </cell>
          <cell r="D10154" t="str">
            <v>Carpodacus roseus</v>
          </cell>
          <cell r="E10154" t="str">
            <v>(Pallas, 1776)</v>
          </cell>
          <cell r="F10154" t="str">
            <v>R</v>
          </cell>
          <cell r="G10154" t="str">
            <v>LC</v>
          </cell>
          <cell r="H10154" t="str">
            <v>Y</v>
          </cell>
          <cell r="M10154" t="str">
            <v>Y</v>
          </cell>
          <cell r="Q10154" t="str">
            <v>Y</v>
          </cell>
        </row>
        <row r="10155">
          <cell r="C10155" t="str">
            <v>Three-banded Rosefinch</v>
          </cell>
          <cell r="D10155" t="str">
            <v>Carpodacus trifasciatus</v>
          </cell>
          <cell r="E10155" t="str">
            <v>Verreaux, 1871</v>
          </cell>
          <cell r="F10155" t="str">
            <v>R</v>
          </cell>
          <cell r="G10155" t="str">
            <v>LC</v>
          </cell>
          <cell r="Q10155" t="str">
            <v>Y</v>
          </cell>
        </row>
        <row r="10156">
          <cell r="C10156" t="str">
            <v>Spot-winged Rosefinch</v>
          </cell>
          <cell r="D10156" t="str">
            <v>Carpodacus rodopeplus</v>
          </cell>
          <cell r="E10156" t="str">
            <v>(Vigors, 1831)</v>
          </cell>
          <cell r="F10156" t="str">
            <v>R</v>
          </cell>
          <cell r="G10156" t="str">
            <v>LC</v>
          </cell>
          <cell r="Q10156" t="str">
            <v>Y</v>
          </cell>
        </row>
        <row r="10157">
          <cell r="C10157" t="str">
            <v>White-browed Rosefinch</v>
          </cell>
          <cell r="D10157" t="str">
            <v>Carpodacus thura</v>
          </cell>
          <cell r="E10157" t="str">
            <v>Bonaparte &amp; Schlegel, 1850</v>
          </cell>
          <cell r="F10157" t="str">
            <v>R</v>
          </cell>
          <cell r="G10157" t="str">
            <v>LC</v>
          </cell>
          <cell r="Q10157" t="str">
            <v>Y</v>
          </cell>
        </row>
        <row r="10158">
          <cell r="C10158" t="str">
            <v>Red-mantled Rosefinch</v>
          </cell>
          <cell r="D10158" t="str">
            <v>Carpodacus rhodochlamys</v>
          </cell>
          <cell r="E10158" t="str">
            <v>(Brandt, 1843)</v>
          </cell>
          <cell r="F10158" t="str">
            <v>R</v>
          </cell>
          <cell r="G10158" t="str">
            <v>LC</v>
          </cell>
          <cell r="Q10158" t="str">
            <v>Y</v>
          </cell>
        </row>
        <row r="10159">
          <cell r="C10159" t="str">
            <v>Streaked Rosefinch</v>
          </cell>
          <cell r="D10159" t="str">
            <v>Carpodacus rubicilloides</v>
          </cell>
          <cell r="E10159" t="str">
            <v>Przewalski, 1876</v>
          </cell>
          <cell r="F10159" t="str">
            <v>R</v>
          </cell>
          <cell r="G10159" t="str">
            <v>LC</v>
          </cell>
          <cell r="Q10159" t="str">
            <v>Y</v>
          </cell>
        </row>
        <row r="10160">
          <cell r="C10160" t="str">
            <v>Great Rosefinch</v>
          </cell>
          <cell r="D10160" t="str">
            <v>Carpodacus rubicilla</v>
          </cell>
          <cell r="E10160" t="str">
            <v>(Güldenstädt, 1775)</v>
          </cell>
          <cell r="F10160" t="str">
            <v>R</v>
          </cell>
          <cell r="G10160" t="str">
            <v>LC</v>
          </cell>
          <cell r="H10160" t="str">
            <v>Y</v>
          </cell>
          <cell r="M10160" t="str">
            <v>Y</v>
          </cell>
          <cell r="Q10160" t="str">
            <v>Y</v>
          </cell>
        </row>
        <row r="10161">
          <cell r="C10161" t="str">
            <v>Red-fronted Rosefinch</v>
          </cell>
          <cell r="D10161" t="str">
            <v>Carpodacus puniceus</v>
          </cell>
          <cell r="E10161" t="str">
            <v>(Blyth, 1845)</v>
          </cell>
          <cell r="F10161" t="str">
            <v>R</v>
          </cell>
          <cell r="G10161" t="str">
            <v>LC</v>
          </cell>
          <cell r="Q10161" t="str">
            <v>Y</v>
          </cell>
        </row>
        <row r="10162">
          <cell r="C10162" t="str">
            <v>Tibetan Rosefinch</v>
          </cell>
          <cell r="D10162" t="str">
            <v>Carpodacus roborowskii</v>
          </cell>
          <cell r="E10162" t="str">
            <v>(Przewalski, 1887)</v>
          </cell>
          <cell r="F10162" t="str">
            <v>R</v>
          </cell>
          <cell r="G10162" t="str">
            <v>LC</v>
          </cell>
          <cell r="Q10162" t="str">
            <v>Y</v>
          </cell>
        </row>
        <row r="10163">
          <cell r="C10163" t="str">
            <v>Bonin Grosbeak</v>
          </cell>
          <cell r="D10163" t="str">
            <v>Chaunoproctus ferreorostris</v>
          </cell>
          <cell r="E10163" t="str">
            <v>(Vigors, 1828)</v>
          </cell>
          <cell r="F10163" t="str">
            <v>R</v>
          </cell>
          <cell r="G10163" t="str">
            <v>EX</v>
          </cell>
          <cell r="K10163" t="str">
            <v>Y</v>
          </cell>
          <cell r="Q10163" t="str">
            <v>Y</v>
          </cell>
        </row>
        <row r="10164">
          <cell r="C10164" t="str">
            <v>Pine Grosbeak</v>
          </cell>
          <cell r="D10164" t="str">
            <v>Pinicola enucleator</v>
          </cell>
          <cell r="E10164" t="str">
            <v>(Linnaeus, 1758)</v>
          </cell>
          <cell r="F10164" t="str">
            <v>R</v>
          </cell>
          <cell r="G10164" t="str">
            <v>LC</v>
          </cell>
          <cell r="H10164" t="str">
            <v>Y</v>
          </cell>
          <cell r="I10164" t="str">
            <v>Y</v>
          </cell>
          <cell r="M10164" t="str">
            <v>Y</v>
          </cell>
          <cell r="Q10164" t="str">
            <v>Y</v>
          </cell>
        </row>
        <row r="10165">
          <cell r="C10165" t="str">
            <v>Crimson-browed Finch</v>
          </cell>
          <cell r="D10165" t="str">
            <v>Pinicola subhimachala</v>
          </cell>
          <cell r="E10165" t="str">
            <v>(Hodgson, 1836)</v>
          </cell>
          <cell r="F10165" t="str">
            <v>R</v>
          </cell>
          <cell r="G10165" t="str">
            <v>LC</v>
          </cell>
          <cell r="Q10165" t="str">
            <v>Y</v>
          </cell>
          <cell r="V10165" t="str">
            <v>Pinicola subhimachalus (10)</v>
          </cell>
          <cell r="X10165" t="str">
            <v>Gender agreement of species name follows David and Gosselin (2002b).</v>
          </cell>
        </row>
        <row r="10166">
          <cell r="C10166" t="str">
            <v>Scarlet Finch</v>
          </cell>
          <cell r="D10166" t="str">
            <v>Haematospiza sipahi</v>
          </cell>
          <cell r="E10166" t="str">
            <v>(Hodgson, 1836)</v>
          </cell>
          <cell r="F10166" t="str">
            <v>R</v>
          </cell>
          <cell r="G10166" t="str">
            <v>LC</v>
          </cell>
          <cell r="Q10166" t="str">
            <v>Y</v>
          </cell>
        </row>
        <row r="10167">
          <cell r="C10167" t="str">
            <v>Parrot Crossbill</v>
          </cell>
          <cell r="D10167" t="str">
            <v>Loxia pytyopsittacus</v>
          </cell>
          <cell r="E10167" t="str">
            <v>Borkhausen, 1793</v>
          </cell>
          <cell r="F10167" t="str">
            <v>R</v>
          </cell>
          <cell r="G10167" t="str">
            <v>LC</v>
          </cell>
          <cell r="H10167" t="str">
            <v>Y</v>
          </cell>
          <cell r="M10167" t="str">
            <v>Y</v>
          </cell>
          <cell r="Q10167" t="str">
            <v>Y</v>
          </cell>
        </row>
        <row r="10168">
          <cell r="C10168" t="str">
            <v>Scottish Crossbill</v>
          </cell>
          <cell r="D10168" t="str">
            <v>Loxia scotica</v>
          </cell>
          <cell r="E10168" t="str">
            <v>Hartert, 1904</v>
          </cell>
          <cell r="F10168" t="str">
            <v>R</v>
          </cell>
          <cell r="G10168" t="str">
            <v>LC</v>
          </cell>
          <cell r="H10168" t="str">
            <v>Y</v>
          </cell>
          <cell r="M10168" t="str">
            <v>Y</v>
          </cell>
          <cell r="Q10168" t="str">
            <v>Y</v>
          </cell>
          <cell r="X10168" t="str">
            <v>Loxia crossbills are conifer seed specialists for which there is an increasing body of evidence to show that bill morphology and overall body size, the main morphological features by which forms vary, are intimately linked to the cone structure and size of the particular conifer species (or mosaics of species) upon which they feed. There is also increasing evidence that different populations of crossbills show differences in flight and excitement calls which co-vary with bill shape, and hence with the distributions of their main food sources (e.g. Borras et al. 2008, Edelaar 2008a, 2008b). This evidence is especially well developed in the case of the Scottish Crossbill Loxia scotica by Summers et al. (2002, 2007) to support treatment of L. scotica as a species distinct from both Common Crossbill L. curvirostra and Parrot Crossbill L. pytyopsittacus. In particular, Summers et al. (2007) present data to show that, in areas of broad sympatry in Scotland, these forms largely breed assortatively. Although they do show some degree of hybridisation, in the view of Summers et al. (2007) this is insufficient not to warrant recognition as species, despite overlaps in morphology and the lack of any genetic differentiation. Some uncertainty remains regarding the status of this form, and an alternative approach is to regard different vocal types as components of a single resource-polymorphic species. Assortative mating by voice-type could prove to be a consequence of post-pairing vocal copying. More generally, increasing numbers of vocal types are being discovered among sympatric populations of crossbills whenever sufficiently detailed studies are carried out. The American Ornithologists' Union (BirdLife's taxonomic source for North America) has yet to recognise any of the nine North American 'vocal types' as species, although the case for the first of these was made over twenty years ago (Groth 1988). Nevertheless, given the evidence currently available and associated uncertainties, BirdLife continues to follow the Association of European Rarities Committees in treating L. scotica as a species distinct from L. curvirostra and L. pytyopsittacus.</v>
          </cell>
        </row>
        <row r="10169">
          <cell r="C10169" t="str">
            <v>Red Crossbill</v>
          </cell>
          <cell r="D10169" t="str">
            <v>Loxia curvirostra</v>
          </cell>
          <cell r="E10169" t="str">
            <v>Linnaeus, 1758</v>
          </cell>
          <cell r="F10169" t="str">
            <v>R</v>
          </cell>
          <cell r="G10169" t="str">
            <v>LC</v>
          </cell>
          <cell r="H10169" t="str">
            <v>Y</v>
          </cell>
          <cell r="I10169" t="str">
            <v>Y</v>
          </cell>
          <cell r="M10169" t="str">
            <v>Y</v>
          </cell>
          <cell r="Q10169" t="str">
            <v>Y</v>
          </cell>
          <cell r="R10169" t="str">
            <v>Y</v>
          </cell>
          <cell r="W10169" t="str">
            <v>Common Crossbill (1); Crossbill (6)</v>
          </cell>
        </row>
        <row r="10170">
          <cell r="D10170" t="str">
            <v>Loxia leucoptera</v>
          </cell>
          <cell r="E10170" t="str">
            <v>Gmelin, 1789</v>
          </cell>
          <cell r="F10170" t="str">
            <v>NR</v>
          </cell>
          <cell r="G10170" t="str">
            <v>NR</v>
          </cell>
          <cell r="M10170" t="str">
            <v>Y</v>
          </cell>
          <cell r="Q10170" t="str">
            <v>Y</v>
          </cell>
          <cell r="X10170" t="str">
            <v>Loxia leucoptera (Sibley and Monroe 1990, 1993) has been split into L. leucoptera and L. megaplaga following AOU (2003).</v>
          </cell>
        </row>
        <row r="10171">
          <cell r="C10171" t="str">
            <v>White-winged Crossbill</v>
          </cell>
          <cell r="D10171" t="str">
            <v>Loxia leucoptera</v>
          </cell>
          <cell r="E10171" t="str">
            <v>Gmelin, 1789</v>
          </cell>
          <cell r="F10171" t="str">
            <v>R</v>
          </cell>
          <cell r="G10171" t="str">
            <v>LC</v>
          </cell>
          <cell r="H10171" t="str">
            <v>Y</v>
          </cell>
          <cell r="I10171" t="str">
            <v>Y</v>
          </cell>
          <cell r="W10171" t="str">
            <v>Two-barred Crossbill (1); Two-barred Crossbill (15)</v>
          </cell>
          <cell r="X10171" t="str">
            <v>Loxia leucoptera (Sibley and Monroe 1990, 1993) has been split into L. leucoptera and L. megaplaga following AOU (2003).</v>
          </cell>
        </row>
        <row r="10172">
          <cell r="C10172" t="str">
            <v>Hispaniolan Crossbill</v>
          </cell>
          <cell r="D10172" t="str">
            <v>Loxia megaplaga</v>
          </cell>
          <cell r="E10172" t="str">
            <v>Riley, 1916</v>
          </cell>
          <cell r="F10172" t="str">
            <v>R</v>
          </cell>
          <cell r="G10172" t="str">
            <v>EN</v>
          </cell>
          <cell r="I10172" t="str">
            <v>Y</v>
          </cell>
          <cell r="R10172" t="str">
            <v>Y</v>
          </cell>
          <cell r="X10172" t="str">
            <v>Loxia leucoptera (Sibley and Monroe 1990, 1993) has been split into L. leucoptera and L. megaplaga following AOU (2003).</v>
          </cell>
        </row>
        <row r="10173">
          <cell r="C10173" t="str">
            <v>Brown Bullfinch</v>
          </cell>
          <cell r="D10173" t="str">
            <v>Pyrrhula nipalensis</v>
          </cell>
          <cell r="E10173" t="str">
            <v>Hodgson, 1836</v>
          </cell>
          <cell r="F10173" t="str">
            <v>R</v>
          </cell>
          <cell r="G10173" t="str">
            <v>LC</v>
          </cell>
          <cell r="Q10173" t="str">
            <v>Y</v>
          </cell>
        </row>
        <row r="10174">
          <cell r="C10174" t="str">
            <v>White-cheeked Bullfinch</v>
          </cell>
          <cell r="D10174" t="str">
            <v>Pyrrhula leucogenis</v>
          </cell>
          <cell r="E10174" t="str">
            <v>Grant, 1895</v>
          </cell>
          <cell r="F10174" t="str">
            <v>R</v>
          </cell>
          <cell r="G10174" t="str">
            <v>LC</v>
          </cell>
          <cell r="Q10174" t="str">
            <v>Y</v>
          </cell>
        </row>
        <row r="10175">
          <cell r="C10175" t="str">
            <v>Orange Bullfinch</v>
          </cell>
          <cell r="D10175" t="str">
            <v>Pyrrhula aurantiaca</v>
          </cell>
          <cell r="E10175" t="str">
            <v>Gould, 1858</v>
          </cell>
          <cell r="F10175" t="str">
            <v>R</v>
          </cell>
          <cell r="G10175" t="str">
            <v>LC</v>
          </cell>
          <cell r="Q10175" t="str">
            <v>Y</v>
          </cell>
        </row>
        <row r="10176">
          <cell r="C10176" t="str">
            <v>Red-headed Bullfinch</v>
          </cell>
          <cell r="D10176" t="str">
            <v>Pyrrhula erythrocephala</v>
          </cell>
          <cell r="E10176" t="str">
            <v>Vigors, 1832</v>
          </cell>
          <cell r="F10176" t="str">
            <v>R</v>
          </cell>
          <cell r="G10176" t="str">
            <v>LC</v>
          </cell>
          <cell r="Q10176" t="str">
            <v>Y</v>
          </cell>
        </row>
        <row r="10177">
          <cell r="C10177" t="str">
            <v>Grey-headed Bullfinch</v>
          </cell>
          <cell r="D10177" t="str">
            <v>Pyrrhula erythaca</v>
          </cell>
          <cell r="E10177" t="str">
            <v>Blyth, 1862</v>
          </cell>
          <cell r="F10177" t="str">
            <v>R</v>
          </cell>
          <cell r="G10177" t="str">
            <v>LC</v>
          </cell>
          <cell r="Q10177" t="str">
            <v>Y</v>
          </cell>
        </row>
        <row r="10178">
          <cell r="D10178" t="str">
            <v>Pyrrhula pyrrhula</v>
          </cell>
          <cell r="E10178" t="str">
            <v>(Linnaeus, 1758)</v>
          </cell>
          <cell r="F10178" t="str">
            <v>NR</v>
          </cell>
          <cell r="G10178" t="str">
            <v>NR</v>
          </cell>
          <cell r="H10178" t="str">
            <v>Y</v>
          </cell>
          <cell r="I10178" t="str">
            <v>Y</v>
          </cell>
          <cell r="M10178" t="str">
            <v>Y</v>
          </cell>
          <cell r="Q10178" t="str">
            <v>Y</v>
          </cell>
          <cell r="X10178" t="str">
            <v>Pyrrhula pyrrhula (Sibley and Monroe 1990, 1993) has been split into P. pyrrhula and P. murina following Ramos (1993) contra AERC TAC (2003).</v>
          </cell>
        </row>
        <row r="10179">
          <cell r="C10179" t="str">
            <v>Eurasian Bullfinch</v>
          </cell>
          <cell r="D10179" t="str">
            <v>Pyrrhula pyrrhula</v>
          </cell>
          <cell r="E10179" t="str">
            <v>(Linnaeus, 1758)</v>
          </cell>
          <cell r="F10179" t="str">
            <v>R</v>
          </cell>
          <cell r="G10179" t="str">
            <v>LC</v>
          </cell>
          <cell r="T10179" t="str">
            <v>Y</v>
          </cell>
          <cell r="U10179" t="str">
            <v>Ramos (1993)</v>
          </cell>
          <cell r="X10179" t="str">
            <v>Pyrrhula pyrrhula (Sibley and Monroe 1990, 1993) has been split into P. pyrrhula and P. murina following Ramos (1993) contra AERC TAC (2003).</v>
          </cell>
        </row>
        <row r="10180">
          <cell r="C10180" t="str">
            <v>Azores Bullfinch</v>
          </cell>
          <cell r="D10180" t="str">
            <v>Pyrrhula murina</v>
          </cell>
          <cell r="E10180" t="str">
            <v>Godman, 1866</v>
          </cell>
          <cell r="F10180" t="str">
            <v>R</v>
          </cell>
          <cell r="G10180" t="str">
            <v>EN</v>
          </cell>
          <cell r="T10180" t="str">
            <v>Y</v>
          </cell>
          <cell r="U10180" t="str">
            <v>Ramos (1993)</v>
          </cell>
          <cell r="X10180" t="str">
            <v>Pyrrhula pyrrhula (Sibley and Monroe 1990, 1993) has been split into P. pyrrhula and P. murina following Ramos (1993) contra AERC TAC (2003).</v>
          </cell>
        </row>
        <row r="10181">
          <cell r="C10181" t="str">
            <v>Hawfinch</v>
          </cell>
          <cell r="D10181" t="str">
            <v>Coccothraustes coccothraustes</v>
          </cell>
          <cell r="E10181" t="str">
            <v>(Linnaeus, 1758)</v>
          </cell>
          <cell r="F10181" t="str">
            <v>R</v>
          </cell>
          <cell r="G10181" t="str">
            <v>LC</v>
          </cell>
          <cell r="H10181" t="str">
            <v>Y</v>
          </cell>
          <cell r="I10181" t="str">
            <v>Y</v>
          </cell>
          <cell r="M10181" t="str">
            <v>Y</v>
          </cell>
          <cell r="Q10181" t="str">
            <v>Y</v>
          </cell>
        </row>
        <row r="10182">
          <cell r="C10182" t="str">
            <v>Evening Grosbeak</v>
          </cell>
          <cell r="D10182" t="str">
            <v>Coccothraustes vespertinus</v>
          </cell>
          <cell r="E10182" t="str">
            <v>(Cooper, 1825)</v>
          </cell>
          <cell r="F10182" t="str">
            <v>R</v>
          </cell>
          <cell r="G10182" t="str">
            <v>LC</v>
          </cell>
          <cell r="H10182" t="str">
            <v>Y</v>
          </cell>
          <cell r="I10182" t="str">
            <v>Y</v>
          </cell>
          <cell r="M10182" t="str">
            <v>Y</v>
          </cell>
          <cell r="Q10182" t="str">
            <v>Y</v>
          </cell>
          <cell r="R10182" t="str">
            <v>Y</v>
          </cell>
          <cell r="V10182" t="str">
            <v>Hesperiphona vespertina (1); Hesperiphona vespertina (6); Hesperiphona vespertina (10)</v>
          </cell>
        </row>
        <row r="10183">
          <cell r="C10183" t="str">
            <v>Hooded Grosbeak</v>
          </cell>
          <cell r="D10183" t="str">
            <v>Coccothraustes abeillei</v>
          </cell>
          <cell r="E10183" t="str">
            <v>(Lesson, 1839)</v>
          </cell>
          <cell r="F10183" t="str">
            <v>R</v>
          </cell>
          <cell r="G10183" t="str">
            <v>LC</v>
          </cell>
          <cell r="I10183" t="str">
            <v>Y</v>
          </cell>
          <cell r="Q10183" t="str">
            <v>Y</v>
          </cell>
          <cell r="R10183" t="str">
            <v>Y</v>
          </cell>
          <cell r="V10183" t="str">
            <v>Hesperiphona abeillei (10)</v>
          </cell>
        </row>
        <row r="10184">
          <cell r="C10184" t="str">
            <v>Yellow-billed Grosbeak</v>
          </cell>
          <cell r="D10184" t="str">
            <v>Eophona migratoria</v>
          </cell>
          <cell r="E10184" t="str">
            <v>Hartert, 1903</v>
          </cell>
          <cell r="F10184" t="str">
            <v>R</v>
          </cell>
          <cell r="G10184" t="str">
            <v>LC</v>
          </cell>
          <cell r="M10184" t="str">
            <v>Y</v>
          </cell>
          <cell r="Q10184" t="str">
            <v>Y</v>
          </cell>
        </row>
        <row r="10185">
          <cell r="C10185" t="str">
            <v>Japanese Grosbeak</v>
          </cell>
          <cell r="D10185" t="str">
            <v>Eophona personata</v>
          </cell>
          <cell r="E10185" t="str">
            <v>(Temminck &amp; Schlegel, 1848)</v>
          </cell>
          <cell r="F10185" t="str">
            <v>R</v>
          </cell>
          <cell r="G10185" t="str">
            <v>LC</v>
          </cell>
          <cell r="M10185" t="str">
            <v>Y</v>
          </cell>
          <cell r="Q10185" t="str">
            <v>Y</v>
          </cell>
        </row>
        <row r="10186">
          <cell r="C10186" t="str">
            <v>Black-and-yellow Grosbeak</v>
          </cell>
          <cell r="D10186" t="str">
            <v>Mycerobas icterioides</v>
          </cell>
          <cell r="E10186" t="str">
            <v>(Vigors, 1831)</v>
          </cell>
          <cell r="F10186" t="str">
            <v>R</v>
          </cell>
          <cell r="G10186" t="str">
            <v>LC</v>
          </cell>
          <cell r="Q10186" t="str">
            <v>Y</v>
          </cell>
        </row>
        <row r="10187">
          <cell r="C10187" t="str">
            <v>Collared Grosbeak</v>
          </cell>
          <cell r="D10187" t="str">
            <v>Mycerobas affinis</v>
          </cell>
          <cell r="E10187" t="str">
            <v>(Blyth, 1855)</v>
          </cell>
          <cell r="F10187" t="str">
            <v>R</v>
          </cell>
          <cell r="G10187" t="str">
            <v>LC</v>
          </cell>
          <cell r="Q10187" t="str">
            <v>Y</v>
          </cell>
        </row>
        <row r="10188">
          <cell r="C10188" t="str">
            <v>Spot-winged Grosbeak</v>
          </cell>
          <cell r="D10188" t="str">
            <v>Mycerobas melanozanthos</v>
          </cell>
          <cell r="E10188" t="str">
            <v>(Hodgson, 1836)</v>
          </cell>
          <cell r="F10188" t="str">
            <v>R</v>
          </cell>
          <cell r="G10188" t="str">
            <v>LC</v>
          </cell>
          <cell r="Q10188" t="str">
            <v>Y</v>
          </cell>
        </row>
        <row r="10189">
          <cell r="C10189" t="str">
            <v>White-winged Grosbeak</v>
          </cell>
          <cell r="D10189" t="str">
            <v>Mycerobas carnipes</v>
          </cell>
          <cell r="E10189" t="str">
            <v>(Hodgson, 1836)</v>
          </cell>
          <cell r="F10189" t="str">
            <v>R</v>
          </cell>
          <cell r="G10189" t="str">
            <v>LC</v>
          </cell>
          <cell r="Q10189" t="str">
            <v>Y</v>
          </cell>
        </row>
        <row r="10190">
          <cell r="C10190" t="str">
            <v>Gold-naped Finch</v>
          </cell>
          <cell r="D10190" t="str">
            <v>Pyrrhoplectes epauletta</v>
          </cell>
          <cell r="E10190" t="str">
            <v>(Hodgson, 1836)</v>
          </cell>
          <cell r="F10190" t="str">
            <v>R</v>
          </cell>
          <cell r="G10190" t="str">
            <v>LC</v>
          </cell>
          <cell r="Q10190" t="str">
            <v>Y</v>
          </cell>
          <cell r="W10190" t="str">
            <v>Golden-naped Finch (15)</v>
          </cell>
        </row>
        <row r="10191">
          <cell r="C10191" t="str">
            <v>Nihoa Finch</v>
          </cell>
          <cell r="D10191" t="str">
            <v>Telespiza ultima</v>
          </cell>
          <cell r="E10191" t="str">
            <v>Bryan, 1917</v>
          </cell>
          <cell r="F10191" t="str">
            <v>R</v>
          </cell>
          <cell r="G10191" t="str">
            <v>CR</v>
          </cell>
          <cell r="I10191" t="str">
            <v>Y</v>
          </cell>
          <cell r="Q10191" t="str">
            <v>Y</v>
          </cell>
        </row>
        <row r="10192">
          <cell r="C10192" t="str">
            <v>Laysan Finch</v>
          </cell>
          <cell r="D10192" t="str">
            <v>Telespiza cantans</v>
          </cell>
          <cell r="E10192" t="str">
            <v>Wilson, 1890</v>
          </cell>
          <cell r="F10192" t="str">
            <v>R</v>
          </cell>
          <cell r="G10192" t="str">
            <v>VU</v>
          </cell>
          <cell r="I10192" t="str">
            <v>Y</v>
          </cell>
          <cell r="Q10192" t="str">
            <v>Y</v>
          </cell>
        </row>
        <row r="10193">
          <cell r="C10193" t="str">
            <v>Ou</v>
          </cell>
          <cell r="D10193" t="str">
            <v>Psittirostra psittacea</v>
          </cell>
          <cell r="E10193" t="str">
            <v>(Gmelin, 1789)</v>
          </cell>
          <cell r="F10193" t="str">
            <v>R</v>
          </cell>
          <cell r="G10193" t="str">
            <v>CR</v>
          </cell>
          <cell r="I10193" t="str">
            <v>Y</v>
          </cell>
          <cell r="Q10193" t="str">
            <v>Y</v>
          </cell>
          <cell r="W10193" t="str">
            <v>'O'u (14)</v>
          </cell>
        </row>
        <row r="10194">
          <cell r="C10194" t="str">
            <v>Lanai Hookbill</v>
          </cell>
          <cell r="D10194" t="str">
            <v>Dysmorodrepanis munroi</v>
          </cell>
          <cell r="E10194" t="str">
            <v>Perkins, 1919</v>
          </cell>
          <cell r="F10194" t="str">
            <v>R</v>
          </cell>
          <cell r="G10194" t="str">
            <v>EX</v>
          </cell>
          <cell r="I10194" t="str">
            <v>Y</v>
          </cell>
          <cell r="K10194" t="str">
            <v>Y</v>
          </cell>
          <cell r="Q10194" t="str">
            <v>Y</v>
          </cell>
          <cell r="W10194" t="str">
            <v>Lana'i Hookbill (4); Lana'i Hookbill (14)</v>
          </cell>
        </row>
        <row r="10195">
          <cell r="C10195" t="str">
            <v>Palila</v>
          </cell>
          <cell r="D10195" t="str">
            <v>Loxioides bailleui</v>
          </cell>
          <cell r="E10195" t="str">
            <v>(Oustalet, 1877)</v>
          </cell>
          <cell r="F10195" t="str">
            <v>R</v>
          </cell>
          <cell r="G10195" t="str">
            <v>CR</v>
          </cell>
          <cell r="I10195" t="str">
            <v>Y</v>
          </cell>
          <cell r="Q10195" t="str">
            <v>Y</v>
          </cell>
        </row>
        <row r="10196">
          <cell r="C10196" t="str">
            <v>Lesser Koa-finch</v>
          </cell>
          <cell r="D10196" t="str">
            <v>Rhodacanthis flaviceps</v>
          </cell>
          <cell r="E10196" t="str">
            <v>Rothschild, 1892</v>
          </cell>
          <cell r="F10196" t="str">
            <v>R</v>
          </cell>
          <cell r="G10196" t="str">
            <v>EX</v>
          </cell>
          <cell r="I10196" t="str">
            <v>Y</v>
          </cell>
          <cell r="K10196" t="str">
            <v>Y</v>
          </cell>
          <cell r="Q10196" t="str">
            <v>Y</v>
          </cell>
        </row>
        <row r="10197">
          <cell r="C10197" t="str">
            <v>Greater Koa-finch</v>
          </cell>
          <cell r="D10197" t="str">
            <v>Rhodacanthis palmeri</v>
          </cell>
          <cell r="E10197" t="str">
            <v>(Rothschild, 1892)</v>
          </cell>
          <cell r="F10197" t="str">
            <v>R</v>
          </cell>
          <cell r="G10197" t="str">
            <v>EX</v>
          </cell>
          <cell r="I10197" t="str">
            <v>Y</v>
          </cell>
          <cell r="K10197" t="str">
            <v>Y</v>
          </cell>
          <cell r="Q10197" t="str">
            <v>Y</v>
          </cell>
        </row>
        <row r="10198">
          <cell r="C10198" t="str">
            <v>Kona Grosbeak</v>
          </cell>
          <cell r="D10198" t="str">
            <v>Chloridops kona</v>
          </cell>
          <cell r="E10198" t="str">
            <v>Wilson, 1888</v>
          </cell>
          <cell r="F10198" t="str">
            <v>R</v>
          </cell>
          <cell r="G10198" t="str">
            <v>EX</v>
          </cell>
          <cell r="I10198" t="str">
            <v>Y</v>
          </cell>
          <cell r="K10198" t="str">
            <v>Y</v>
          </cell>
          <cell r="Q10198" t="str">
            <v>Y</v>
          </cell>
          <cell r="V10198" t="str">
            <v>Psittirostra kona (4)</v>
          </cell>
          <cell r="W10198" t="str">
            <v>Grosbeak Finch (10)</v>
          </cell>
        </row>
        <row r="10199">
          <cell r="C10199" t="str">
            <v>Maui Parrotbill</v>
          </cell>
          <cell r="D10199" t="str">
            <v>Pseudonestor xanthophrys</v>
          </cell>
          <cell r="E10199" t="str">
            <v>Rothschild, 1893</v>
          </cell>
          <cell r="F10199" t="str">
            <v>R</v>
          </cell>
          <cell r="G10199" t="str">
            <v>CR</v>
          </cell>
          <cell r="I10199" t="str">
            <v>Y</v>
          </cell>
          <cell r="Q10199" t="str">
            <v>Y</v>
          </cell>
        </row>
        <row r="10200">
          <cell r="C10200" t="str">
            <v>Kauai Amakihi</v>
          </cell>
          <cell r="D10200" t="str">
            <v>Hemignathus kauaiensis</v>
          </cell>
          <cell r="E10200" t="str">
            <v>(Wilson, 1890)</v>
          </cell>
          <cell r="F10200" t="str">
            <v>R</v>
          </cell>
          <cell r="G10200" t="str">
            <v>VU</v>
          </cell>
          <cell r="I10200" t="str">
            <v>Y</v>
          </cell>
          <cell r="Q10200" t="str">
            <v>Y</v>
          </cell>
          <cell r="V10200" t="str">
            <v>Viridonia stejnegeri (10)</v>
          </cell>
          <cell r="W10200" t="str">
            <v>Kaua'i 'Amakihi (14)</v>
          </cell>
        </row>
        <row r="10201">
          <cell r="C10201" t="str">
            <v>Common Amakihi</v>
          </cell>
          <cell r="D10201" t="str">
            <v>Hemignathus virens</v>
          </cell>
          <cell r="E10201" t="str">
            <v>(Cabanis, 1851)</v>
          </cell>
          <cell r="F10201" t="str">
            <v>R</v>
          </cell>
          <cell r="G10201" t="str">
            <v>LC</v>
          </cell>
          <cell r="I10201" t="str">
            <v>Y</v>
          </cell>
          <cell r="Q10201" t="str">
            <v>Y</v>
          </cell>
          <cell r="V10201" t="str">
            <v>Viridonia virens (10)</v>
          </cell>
          <cell r="W10201" t="str">
            <v>Hawaii Amakihi (2); Common 'Amakihi (14); Hawaii Amakihi (15)</v>
          </cell>
        </row>
        <row r="10202">
          <cell r="C10202" t="str">
            <v>Oahu Amakihi</v>
          </cell>
          <cell r="D10202" t="str">
            <v>Hemignathus flavus</v>
          </cell>
          <cell r="E10202" t="str">
            <v>(Bloxham, 1827)</v>
          </cell>
          <cell r="F10202" t="str">
            <v>R</v>
          </cell>
          <cell r="G10202" t="str">
            <v>VU</v>
          </cell>
          <cell r="I10202" t="str">
            <v>Y</v>
          </cell>
          <cell r="W10202" t="str">
            <v>O'ahu 'Amakihi (14)</v>
          </cell>
        </row>
        <row r="10203">
          <cell r="C10203" t="str">
            <v>Anianiau</v>
          </cell>
          <cell r="D10203" t="str">
            <v>Hemignathus parvus</v>
          </cell>
          <cell r="E10203" t="str">
            <v>(Stejneger, 1887)</v>
          </cell>
          <cell r="F10203" t="str">
            <v>R</v>
          </cell>
          <cell r="G10203" t="str">
            <v>VU</v>
          </cell>
          <cell r="I10203" t="str">
            <v>Y</v>
          </cell>
          <cell r="Q10203" t="str">
            <v>Y</v>
          </cell>
          <cell r="V10203" t="str">
            <v>Viridonia parva (10)</v>
          </cell>
          <cell r="W10203" t="str">
            <v>'Anianiau (14)</v>
          </cell>
        </row>
        <row r="10204">
          <cell r="C10204" t="str">
            <v>Greater Amakihi</v>
          </cell>
          <cell r="D10204" t="str">
            <v>Hemignathus sagittirostris</v>
          </cell>
          <cell r="E10204" t="str">
            <v>Rothschild, 1892</v>
          </cell>
          <cell r="F10204" t="str">
            <v>R</v>
          </cell>
          <cell r="G10204" t="str">
            <v>EX</v>
          </cell>
          <cell r="I10204" t="str">
            <v>Y</v>
          </cell>
          <cell r="K10204" t="str">
            <v>Y</v>
          </cell>
          <cell r="Q10204" t="str">
            <v>Y</v>
          </cell>
          <cell r="V10204" t="str">
            <v>Viridonia sagittirostris (4); Viridonia sagittirostris (10)</v>
          </cell>
          <cell r="W10204" t="str">
            <v>Greater 'Amakihi (4); Greater 'Amakihi (14)</v>
          </cell>
        </row>
        <row r="10205">
          <cell r="D10205" t="str">
            <v>Hemignathus obscurus</v>
          </cell>
          <cell r="E10205" t="str">
            <v>(Gmelin, 1788)</v>
          </cell>
          <cell r="F10205" t="str">
            <v>NR</v>
          </cell>
          <cell r="G10205" t="str">
            <v>NR</v>
          </cell>
          <cell r="Q10205" t="str">
            <v>Y</v>
          </cell>
          <cell r="X10205" t="str">
            <v>Hemignathus obscurus (Sibley and Monroe 1990, 1993) was previously split into obscura following AOU (1998) and Brooks (2000), and ellisiana, lanaiensis and stejnegeri following Brooks (2000), who also transferred these species to the genus Akialoa. The latter three taxa are now lumped as H. ellisianus following AOU (1998).</v>
          </cell>
        </row>
        <row r="10206">
          <cell r="C10206" t="str">
            <v>Lesser Akialoa</v>
          </cell>
          <cell r="D10206" t="str">
            <v>Hemignathus obscurus</v>
          </cell>
          <cell r="E10206" t="str">
            <v>(Gmelin, 1788)</v>
          </cell>
          <cell r="F10206" t="str">
            <v>R</v>
          </cell>
          <cell r="G10206" t="str">
            <v>EX</v>
          </cell>
          <cell r="I10206" t="str">
            <v>Y</v>
          </cell>
          <cell r="K10206" t="str">
            <v>Y</v>
          </cell>
          <cell r="V10206" t="str">
            <v>Akialoa obscura (4)</v>
          </cell>
          <cell r="X10206" t="str">
            <v>Hemignathus obscurus (Sibley and Monroe 1990, 1993) was previously split into obscura following AOU (1998) and Brooks (2000), and ellisiana, lanaiensis and stejnegeri following Brooks (2000), who also transferred these species to the genus Akialoa. The latter three taxa are now lumped as H. ellisianus following AOU (1998).</v>
          </cell>
        </row>
        <row r="10207">
          <cell r="C10207" t="str">
            <v>Greater Akialoa</v>
          </cell>
          <cell r="D10207" t="str">
            <v>Hemignathus ellisianus</v>
          </cell>
          <cell r="E10207" t="str">
            <v>(Gray, 1859)</v>
          </cell>
          <cell r="F10207" t="str">
            <v>R</v>
          </cell>
          <cell r="G10207" t="str">
            <v>EX</v>
          </cell>
          <cell r="I10207" t="str">
            <v>Y</v>
          </cell>
          <cell r="X10207" t="str">
            <v>Hemignathus obscurus (Sibley and Monroe 1990, 1993) was previously split into obscura following AOU (1998) and Brooks (2000), and ellisiana, lanaiensis and stejnegeri following Brooks (2000), who also transferred these species to the genus Akialoa. The latter three taxa are now lumped as H. ellisianus following AOU (1998).</v>
          </cell>
        </row>
        <row r="10208">
          <cell r="C10208" t="str">
            <v>Nukupuu</v>
          </cell>
          <cell r="D10208" t="str">
            <v>Hemignathus lucidus</v>
          </cell>
          <cell r="E10208" t="str">
            <v>Lichtenstein, 1839</v>
          </cell>
          <cell r="F10208" t="str">
            <v>R</v>
          </cell>
          <cell r="G10208" t="str">
            <v>CR</v>
          </cell>
          <cell r="I10208" t="str">
            <v>Y</v>
          </cell>
          <cell r="Q10208" t="str">
            <v>Y</v>
          </cell>
          <cell r="W10208" t="str">
            <v>Nukupu'u (14)</v>
          </cell>
        </row>
        <row r="10209">
          <cell r="C10209" t="str">
            <v>Akiapolaau</v>
          </cell>
          <cell r="D10209" t="str">
            <v>Hemignathus munroi</v>
          </cell>
          <cell r="E10209" t="str">
            <v>(Rothschild, 1893)</v>
          </cell>
          <cell r="F10209" t="str">
            <v>R</v>
          </cell>
          <cell r="G10209" t="str">
            <v>EN</v>
          </cell>
          <cell r="I10209" t="str">
            <v>Y</v>
          </cell>
          <cell r="Q10209" t="str">
            <v>Y</v>
          </cell>
          <cell r="V10209" t="str">
            <v>Hemignathus wilsoni (10)</v>
          </cell>
          <cell r="W10209" t="str">
            <v>'Akiapola'au (14)</v>
          </cell>
        </row>
        <row r="10210">
          <cell r="D10210" t="str">
            <v>Akialoa ellisiana</v>
          </cell>
          <cell r="E10210" t="str">
            <v>(Gray, 1859)</v>
          </cell>
          <cell r="F10210" t="str">
            <v>NR</v>
          </cell>
          <cell r="G10210" t="str">
            <v>NR</v>
          </cell>
          <cell r="K10210" t="str">
            <v>Y</v>
          </cell>
          <cell r="X10210" t="str">
            <v>Hemignathus obscurus (Sibley and Monroe 1990, 1993) was previously split into obscura following AOU (1998) and Brooks (2000), and ellisiana, lanaiensis and stejnegeri following Brooks (2000), who also transferred these species to the genus Akialoa. The latter three taxa are now lumped as H. ellisianus following AOU (1998).</v>
          </cell>
        </row>
        <row r="10211">
          <cell r="D10211" t="str">
            <v>Akialoa lanaiensis</v>
          </cell>
          <cell r="E10211" t="str">
            <v>(Rothschild, 1893)</v>
          </cell>
          <cell r="F10211" t="str">
            <v>NR</v>
          </cell>
          <cell r="G10211" t="str">
            <v>NR</v>
          </cell>
          <cell r="K10211" t="str">
            <v>Y</v>
          </cell>
          <cell r="X10211" t="str">
            <v>Hemignathus obscurus (Sibley and Monroe 1990, 1993) was previously split into obscura following AOU (1998) and Brooks (2000), and ellisiana, lanaiensis and stejnegeri following Brooks (2000), who also transferred these species to the genus Akialoa. The latter three taxa are now lumped as H. ellisianus following AOU (1998).</v>
          </cell>
        </row>
        <row r="10212">
          <cell r="D10212" t="str">
            <v>Akialoa stejnegeri</v>
          </cell>
          <cell r="E10212" t="str">
            <v>(Wilson, 1889)</v>
          </cell>
          <cell r="F10212" t="str">
            <v>NR</v>
          </cell>
          <cell r="G10212" t="str">
            <v>NR</v>
          </cell>
          <cell r="K10212" t="str">
            <v>Y</v>
          </cell>
          <cell r="X10212" t="str">
            <v>Hemignathus obscurus (Sibley and Monroe 1990, 1993) was previously split into obscura following AOU (1998) and Brooks (2000), and ellisiana, lanaiensis and stejnegeri following Brooks (2000), who also transferred these species to the genus Akialoa. The latter three taxa are now lumped as H. ellisianus following AOU (1998).</v>
          </cell>
        </row>
        <row r="10213">
          <cell r="C10213" t="str">
            <v>Akikiki</v>
          </cell>
          <cell r="D10213" t="str">
            <v>Oreomystis bairdi</v>
          </cell>
          <cell r="E10213" t="str">
            <v>(Stejneger, 1887)</v>
          </cell>
          <cell r="F10213" t="str">
            <v>R</v>
          </cell>
          <cell r="G10213" t="str">
            <v>CR</v>
          </cell>
          <cell r="I10213" t="str">
            <v>Y</v>
          </cell>
          <cell r="Q10213" t="str">
            <v>Y</v>
          </cell>
          <cell r="W10213" t="str">
            <v>Kauai Creeper (10); 'Akikiki (14)</v>
          </cell>
        </row>
        <row r="10214">
          <cell r="C10214" t="str">
            <v>Hawaii Creeper</v>
          </cell>
          <cell r="D10214" t="str">
            <v>Oreomystis mana</v>
          </cell>
          <cell r="E10214" t="str">
            <v>(Wilson, 1891)</v>
          </cell>
          <cell r="F10214" t="str">
            <v>R</v>
          </cell>
          <cell r="G10214" t="str">
            <v>EN</v>
          </cell>
          <cell r="I10214" t="str">
            <v>Y</v>
          </cell>
          <cell r="Q10214" t="str">
            <v>Y</v>
          </cell>
          <cell r="W10214" t="str">
            <v>Hawai'i Creeper (14)</v>
          </cell>
        </row>
        <row r="10215">
          <cell r="C10215" t="str">
            <v>Maui Alauahio</v>
          </cell>
          <cell r="D10215" t="str">
            <v>Paroreomyza montana</v>
          </cell>
          <cell r="E10215" t="str">
            <v>(Wilson, 1890)</v>
          </cell>
          <cell r="F10215" t="str">
            <v>R</v>
          </cell>
          <cell r="G10215" t="str">
            <v>EN</v>
          </cell>
          <cell r="I10215" t="str">
            <v>Y</v>
          </cell>
          <cell r="Q10215" t="str">
            <v>Y</v>
          </cell>
          <cell r="W10215" t="str">
            <v>Maui Creeper (10); Maui 'Alauahio (14)</v>
          </cell>
        </row>
        <row r="10216">
          <cell r="C10216" t="str">
            <v>Kakawahie</v>
          </cell>
          <cell r="D10216" t="str">
            <v>Paroreomyza flammea</v>
          </cell>
          <cell r="E10216" t="str">
            <v>(Wilson, 1889)</v>
          </cell>
          <cell r="F10216" t="str">
            <v>R</v>
          </cell>
          <cell r="G10216" t="str">
            <v>EX</v>
          </cell>
          <cell r="I10216" t="str">
            <v>Y</v>
          </cell>
          <cell r="K10216" t="str">
            <v>Y</v>
          </cell>
          <cell r="Q10216" t="str">
            <v>Y</v>
          </cell>
          <cell r="W10216" t="str">
            <v>Molokai Creeper (10)</v>
          </cell>
        </row>
        <row r="10217">
          <cell r="C10217" t="str">
            <v>Oahu Alauahio</v>
          </cell>
          <cell r="D10217" t="str">
            <v>Paroreomyza maculata</v>
          </cell>
          <cell r="E10217" t="str">
            <v>(Cabanis, 1850)</v>
          </cell>
          <cell r="F10217" t="str">
            <v>R</v>
          </cell>
          <cell r="G10217" t="str">
            <v>CR</v>
          </cell>
          <cell r="I10217" t="str">
            <v>Y</v>
          </cell>
          <cell r="Q10217" t="str">
            <v>Y</v>
          </cell>
          <cell r="W10217" t="str">
            <v>Oahu Creeper (10); O'ahu 'Alauahio (14)</v>
          </cell>
        </row>
        <row r="10218">
          <cell r="C10218" t="str">
            <v>Akekee</v>
          </cell>
          <cell r="D10218" t="str">
            <v>Loxops caeruleirostris</v>
          </cell>
          <cell r="E10218" t="str">
            <v>(Wilson, 1890)</v>
          </cell>
          <cell r="F10218" t="str">
            <v>R</v>
          </cell>
          <cell r="G10218" t="str">
            <v>CR</v>
          </cell>
          <cell r="I10218" t="str">
            <v>Y</v>
          </cell>
          <cell r="Q10218" t="str">
            <v>Y</v>
          </cell>
          <cell r="W10218" t="str">
            <v>'Akeke'e (14)</v>
          </cell>
        </row>
        <row r="10219">
          <cell r="C10219" t="str">
            <v>Akepa</v>
          </cell>
          <cell r="D10219" t="str">
            <v>Loxops coccineus</v>
          </cell>
          <cell r="E10219" t="str">
            <v>(Gmelin, 1789)</v>
          </cell>
          <cell r="F10219" t="str">
            <v>R</v>
          </cell>
          <cell r="G10219" t="str">
            <v>EN</v>
          </cell>
          <cell r="I10219" t="str">
            <v>Y</v>
          </cell>
          <cell r="Q10219" t="str">
            <v>Y</v>
          </cell>
          <cell r="W10219" t="str">
            <v>'Akepa (14)</v>
          </cell>
        </row>
        <row r="10220">
          <cell r="C10220" t="str">
            <v>Ula-ai-hawane</v>
          </cell>
          <cell r="D10220" t="str">
            <v>Ciridops anna</v>
          </cell>
          <cell r="E10220" t="str">
            <v>(Dole, 1879)</v>
          </cell>
          <cell r="F10220" t="str">
            <v>R</v>
          </cell>
          <cell r="G10220" t="str">
            <v>EX</v>
          </cell>
          <cell r="I10220" t="str">
            <v>Y</v>
          </cell>
          <cell r="K10220" t="str">
            <v>Y</v>
          </cell>
          <cell r="Q10220" t="str">
            <v>Y</v>
          </cell>
          <cell r="W10220" t="str">
            <v>Ula-'ai-hawane (4); Ula-'ai-hawane (14)</v>
          </cell>
        </row>
        <row r="10221">
          <cell r="C10221" t="str">
            <v>Iiwi</v>
          </cell>
          <cell r="D10221" t="str">
            <v>Vestiaria coccinea</v>
          </cell>
          <cell r="E10221" t="str">
            <v>(Forster, 1780)</v>
          </cell>
          <cell r="F10221" t="str">
            <v>R</v>
          </cell>
          <cell r="G10221" t="str">
            <v>VU</v>
          </cell>
          <cell r="I10221" t="str">
            <v>Y</v>
          </cell>
          <cell r="Q10221" t="str">
            <v>Y</v>
          </cell>
          <cell r="W10221" t="str">
            <v>'I'iwi (14)</v>
          </cell>
        </row>
        <row r="10222">
          <cell r="C10222" t="str">
            <v>Hawaii Mamo</v>
          </cell>
          <cell r="D10222" t="str">
            <v>Drepanis pacifica</v>
          </cell>
          <cell r="E10222" t="str">
            <v>(Gmelin, 1788)</v>
          </cell>
          <cell r="F10222" t="str">
            <v>R</v>
          </cell>
          <cell r="G10222" t="str">
            <v>EX</v>
          </cell>
          <cell r="I10222" t="str">
            <v>Y</v>
          </cell>
          <cell r="K10222" t="str">
            <v>Y</v>
          </cell>
          <cell r="Q10222" t="str">
            <v>Y</v>
          </cell>
          <cell r="W10222" t="str">
            <v>Hawai'i Mamo (4); Hawai'i Mamo (14)</v>
          </cell>
        </row>
        <row r="10223">
          <cell r="C10223" t="str">
            <v>Black Mamo</v>
          </cell>
          <cell r="D10223" t="str">
            <v>Drepanis funerea</v>
          </cell>
          <cell r="E10223" t="str">
            <v>Newton, 1893</v>
          </cell>
          <cell r="F10223" t="str">
            <v>R</v>
          </cell>
          <cell r="G10223" t="str">
            <v>EX</v>
          </cell>
          <cell r="I10223" t="str">
            <v>Y</v>
          </cell>
          <cell r="K10223" t="str">
            <v>Y</v>
          </cell>
          <cell r="Q10223" t="str">
            <v>Y</v>
          </cell>
        </row>
        <row r="10224">
          <cell r="C10224" t="str">
            <v>Akohekohe</v>
          </cell>
          <cell r="D10224" t="str">
            <v>Palmeria dolei</v>
          </cell>
          <cell r="E10224" t="str">
            <v>(Wilson, 1891)</v>
          </cell>
          <cell r="F10224" t="str">
            <v>R</v>
          </cell>
          <cell r="G10224" t="str">
            <v>CR</v>
          </cell>
          <cell r="I10224" t="str">
            <v>Y</v>
          </cell>
          <cell r="Q10224" t="str">
            <v>Y</v>
          </cell>
          <cell r="W10224" t="str">
            <v>'Akohekohe (14)</v>
          </cell>
        </row>
        <row r="10225">
          <cell r="C10225" t="str">
            <v>Apapane</v>
          </cell>
          <cell r="D10225" t="str">
            <v>Himatione sanguinea</v>
          </cell>
          <cell r="E10225" t="str">
            <v>(Gmelin, 1788)</v>
          </cell>
          <cell r="F10225" t="str">
            <v>R</v>
          </cell>
          <cell r="G10225" t="str">
            <v>LC</v>
          </cell>
          <cell r="I10225" t="str">
            <v>Y</v>
          </cell>
          <cell r="Q10225" t="str">
            <v>Y</v>
          </cell>
        </row>
        <row r="10226">
          <cell r="C10226" t="str">
            <v>Poo-uli</v>
          </cell>
          <cell r="D10226" t="str">
            <v>Melamprosops phaeosoma</v>
          </cell>
          <cell r="E10226" t="str">
            <v>Casey &amp; Jacobi, 1974</v>
          </cell>
          <cell r="F10226" t="str">
            <v>R</v>
          </cell>
          <cell r="G10226" t="str">
            <v>CR</v>
          </cell>
          <cell r="I10226" t="str">
            <v>Y</v>
          </cell>
          <cell r="Q10226" t="str">
            <v>Y</v>
          </cell>
          <cell r="W10226" t="str">
            <v>Po'o-uli (14)</v>
          </cell>
        </row>
        <row r="10227">
          <cell r="C10227" t="str">
            <v>Pink-tailed Bunting</v>
          </cell>
          <cell r="D10227" t="str">
            <v>Urocynchramus pylzowi</v>
          </cell>
          <cell r="E10227" t="str">
            <v>Przewalski, 1876</v>
          </cell>
          <cell r="F10227" t="str">
            <v>R</v>
          </cell>
          <cell r="G10227" t="str">
            <v>LC</v>
          </cell>
          <cell r="Q10227" t="str">
            <v>Y</v>
          </cell>
          <cell r="W10227" t="str">
            <v>Pink-tailed Rosefinch (15)</v>
          </cell>
        </row>
        <row r="10228">
          <cell r="C10228" t="str">
            <v>Bachman's Warbler</v>
          </cell>
          <cell r="D10228" t="str">
            <v>Vermivora bachmanii</v>
          </cell>
          <cell r="E10228" t="str">
            <v>(Audubon, 1833)</v>
          </cell>
          <cell r="F10228" t="str">
            <v>R</v>
          </cell>
          <cell r="G10228" t="str">
            <v>CR</v>
          </cell>
          <cell r="I10228" t="str">
            <v>Y</v>
          </cell>
          <cell r="Q10228" t="str">
            <v>Y</v>
          </cell>
          <cell r="R10228" t="str">
            <v>Y</v>
          </cell>
        </row>
        <row r="10229">
          <cell r="C10229" t="str">
            <v>Blue-winged Warbler</v>
          </cell>
          <cell r="D10229" t="str">
            <v>Vermivora pinus</v>
          </cell>
          <cell r="E10229" t="str">
            <v>(Linnaeus, 1766)</v>
          </cell>
          <cell r="F10229" t="str">
            <v>R</v>
          </cell>
          <cell r="G10229" t="str">
            <v>LC</v>
          </cell>
          <cell r="I10229" t="str">
            <v>Y</v>
          </cell>
          <cell r="P10229" t="str">
            <v>Y</v>
          </cell>
          <cell r="Q10229" t="str">
            <v>Y</v>
          </cell>
          <cell r="R10229" t="str">
            <v>Y</v>
          </cell>
        </row>
        <row r="10230">
          <cell r="C10230" t="str">
            <v>Golden-winged Warbler</v>
          </cell>
          <cell r="D10230" t="str">
            <v>Vermivora chrysoptera</v>
          </cell>
          <cell r="E10230" t="str">
            <v>(Linnaeus, 1766)</v>
          </cell>
          <cell r="F10230" t="str">
            <v>R</v>
          </cell>
          <cell r="G10230" t="str">
            <v>NT</v>
          </cell>
          <cell r="H10230" t="str">
            <v>Y</v>
          </cell>
          <cell r="I10230" t="str">
            <v>Y</v>
          </cell>
          <cell r="M10230" t="str">
            <v>Y</v>
          </cell>
          <cell r="P10230" t="str">
            <v>Y</v>
          </cell>
          <cell r="Q10230" t="str">
            <v>Y</v>
          </cell>
          <cell r="R10230" t="str">
            <v>Y</v>
          </cell>
        </row>
        <row r="10231">
          <cell r="C10231" t="str">
            <v>Tennessee Warbler</v>
          </cell>
          <cell r="D10231" t="str">
            <v>Vermivora peregrina</v>
          </cell>
          <cell r="E10231" t="str">
            <v>(Wilson, 1811)</v>
          </cell>
          <cell r="F10231" t="str">
            <v>R</v>
          </cell>
          <cell r="G10231" t="str">
            <v>LC</v>
          </cell>
          <cell r="H10231" t="str">
            <v>Y</v>
          </cell>
          <cell r="I10231" t="str">
            <v>Y</v>
          </cell>
          <cell r="M10231" t="str">
            <v>Y</v>
          </cell>
          <cell r="P10231" t="str">
            <v>Y</v>
          </cell>
          <cell r="Q10231" t="str">
            <v>Y</v>
          </cell>
          <cell r="R10231" t="str">
            <v>Y</v>
          </cell>
        </row>
        <row r="10232">
          <cell r="C10232" t="str">
            <v>Orange-crowned Warbler</v>
          </cell>
          <cell r="D10232" t="str">
            <v>Vermivora celata</v>
          </cell>
          <cell r="E10232" t="str">
            <v>(Say, 1823)</v>
          </cell>
          <cell r="F10232" t="str">
            <v>R</v>
          </cell>
          <cell r="G10232" t="str">
            <v>LC</v>
          </cell>
          <cell r="I10232" t="str">
            <v>Y</v>
          </cell>
          <cell r="Q10232" t="str">
            <v>Y</v>
          </cell>
          <cell r="R10232" t="str">
            <v>Y</v>
          </cell>
        </row>
        <row r="10233">
          <cell r="C10233" t="str">
            <v>Nashville Warbler</v>
          </cell>
          <cell r="D10233" t="str">
            <v>Vermivora ruficapilla</v>
          </cell>
          <cell r="E10233" t="str">
            <v>(Wilson, 1811)</v>
          </cell>
          <cell r="F10233" t="str">
            <v>R</v>
          </cell>
          <cell r="G10233" t="str">
            <v>LC</v>
          </cell>
          <cell r="I10233" t="str">
            <v>Y</v>
          </cell>
          <cell r="Q10233" t="str">
            <v>Y</v>
          </cell>
          <cell r="R10233" t="str">
            <v>Y</v>
          </cell>
        </row>
        <row r="10234">
          <cell r="C10234" t="str">
            <v>Virginia's Warbler</v>
          </cell>
          <cell r="D10234" t="str">
            <v>Vermivora virginiae</v>
          </cell>
          <cell r="E10234" t="str">
            <v>(Baird, 1860)</v>
          </cell>
          <cell r="F10234" t="str">
            <v>R</v>
          </cell>
          <cell r="G10234" t="str">
            <v>LC</v>
          </cell>
          <cell r="I10234" t="str">
            <v>Y</v>
          </cell>
          <cell r="Q10234" t="str">
            <v>Y</v>
          </cell>
          <cell r="R10234" t="str">
            <v>Y</v>
          </cell>
        </row>
        <row r="10235">
          <cell r="C10235" t="str">
            <v>Colima Warbler</v>
          </cell>
          <cell r="D10235" t="str">
            <v>Vermivora crissalis</v>
          </cell>
          <cell r="E10235" t="str">
            <v>(Salvin &amp; Godman, 1889)</v>
          </cell>
          <cell r="F10235" t="str">
            <v>R</v>
          </cell>
          <cell r="G10235" t="str">
            <v>NT</v>
          </cell>
          <cell r="I10235" t="str">
            <v>Y</v>
          </cell>
          <cell r="Q10235" t="str">
            <v>Y</v>
          </cell>
          <cell r="R10235" t="str">
            <v>Y</v>
          </cell>
        </row>
        <row r="10236">
          <cell r="C10236" t="str">
            <v>Lucy's Warbler</v>
          </cell>
          <cell r="D10236" t="str">
            <v>Vermivora luciae</v>
          </cell>
          <cell r="E10236" t="str">
            <v>(Cooper, 1861)</v>
          </cell>
          <cell r="F10236" t="str">
            <v>R</v>
          </cell>
          <cell r="G10236" t="str">
            <v>LC</v>
          </cell>
          <cell r="I10236" t="str">
            <v>Y</v>
          </cell>
          <cell r="Q10236" t="str">
            <v>Y</v>
          </cell>
          <cell r="R10236" t="str">
            <v>Y</v>
          </cell>
        </row>
        <row r="10237">
          <cell r="C10237" t="str">
            <v>Northern Parula</v>
          </cell>
          <cell r="D10237" t="str">
            <v>Parula americana</v>
          </cell>
          <cell r="E10237" t="str">
            <v>(Linnaeus, 1758)</v>
          </cell>
          <cell r="F10237" t="str">
            <v>R</v>
          </cell>
          <cell r="G10237" t="str">
            <v>LC</v>
          </cell>
          <cell r="H10237" t="str">
            <v>Y</v>
          </cell>
          <cell r="I10237" t="str">
            <v>Y</v>
          </cell>
          <cell r="M10237" t="str">
            <v>Y</v>
          </cell>
          <cell r="P10237" t="str">
            <v>Y</v>
          </cell>
          <cell r="Q10237" t="str">
            <v>Y</v>
          </cell>
          <cell r="R10237" t="str">
            <v>Y</v>
          </cell>
        </row>
        <row r="10238">
          <cell r="C10238" t="str">
            <v>Tropical Parula</v>
          </cell>
          <cell r="D10238" t="str">
            <v>Parula pitiayumi</v>
          </cell>
          <cell r="E10238" t="str">
            <v>(Vieillot, 1817)</v>
          </cell>
          <cell r="F10238" t="str">
            <v>R</v>
          </cell>
          <cell r="G10238" t="str">
            <v>LC</v>
          </cell>
          <cell r="I10238" t="str">
            <v>Y</v>
          </cell>
          <cell r="P10238" t="str">
            <v>Y</v>
          </cell>
          <cell r="Q10238" t="str">
            <v>Y</v>
          </cell>
          <cell r="R10238" t="str">
            <v>Y</v>
          </cell>
        </row>
        <row r="10239">
          <cell r="C10239" t="str">
            <v>Crescent-chested Warbler</v>
          </cell>
          <cell r="D10239" t="str">
            <v>Parula superciliosa</v>
          </cell>
          <cell r="E10239" t="str">
            <v>(Hartlaub, 1844)</v>
          </cell>
          <cell r="F10239" t="str">
            <v>R</v>
          </cell>
          <cell r="G10239" t="str">
            <v>LC</v>
          </cell>
          <cell r="I10239" t="str">
            <v>Y</v>
          </cell>
          <cell r="Q10239" t="str">
            <v>Y</v>
          </cell>
          <cell r="R10239" t="str">
            <v>Y</v>
          </cell>
          <cell r="V10239" t="str">
            <v>Vermivora superciliosa (11)</v>
          </cell>
        </row>
        <row r="10240">
          <cell r="C10240" t="str">
            <v>Flame-throated Warbler</v>
          </cell>
          <cell r="D10240" t="str">
            <v>Parula gutturalis</v>
          </cell>
          <cell r="E10240" t="str">
            <v>(Cabanis, 1861)</v>
          </cell>
          <cell r="F10240" t="str">
            <v>R</v>
          </cell>
          <cell r="G10240" t="str">
            <v>LC</v>
          </cell>
          <cell r="I10240" t="str">
            <v>Y</v>
          </cell>
          <cell r="Q10240" t="str">
            <v>Y</v>
          </cell>
          <cell r="R10240" t="str">
            <v>Y</v>
          </cell>
          <cell r="V10240" t="str">
            <v>Vermivora gutturalis (11)</v>
          </cell>
        </row>
        <row r="10241">
          <cell r="C10241" t="str">
            <v>Yellow Warbler</v>
          </cell>
          <cell r="D10241" t="str">
            <v>Dendroica petechia</v>
          </cell>
          <cell r="E10241" t="str">
            <v>(Linnaeus, 1766)</v>
          </cell>
          <cell r="F10241" t="str">
            <v>R</v>
          </cell>
          <cell r="G10241" t="str">
            <v>LC</v>
          </cell>
          <cell r="H10241" t="str">
            <v>Y</v>
          </cell>
          <cell r="I10241" t="str">
            <v>Y</v>
          </cell>
          <cell r="M10241" t="str">
            <v>Y</v>
          </cell>
          <cell r="P10241" t="str">
            <v>Y</v>
          </cell>
          <cell r="Q10241" t="str">
            <v>Y</v>
          </cell>
          <cell r="R10241" t="str">
            <v>Y</v>
          </cell>
          <cell r="W10241" t="str">
            <v>Golden Warbler (11); American Yellow Warbler (15)</v>
          </cell>
          <cell r="X10241" t="str">
            <v>Dendroica petechia (Sibley and Monroe 1990, 1993) was provisionally split into D. petechia, D. aestiva and D. erithachorides by Stotz et al. (1996) but this treatment has not been adopted, following SACC (2005).</v>
          </cell>
        </row>
        <row r="10242">
          <cell r="D10242" t="str">
            <v>Dendroica aestiva</v>
          </cell>
          <cell r="E10242" t="str">
            <v>(J.F. Gmelin, 1789)</v>
          </cell>
          <cell r="F10242" t="str">
            <v>NR</v>
          </cell>
          <cell r="G10242" t="str">
            <v>NR</v>
          </cell>
          <cell r="R10242" t="str">
            <v>Y</v>
          </cell>
          <cell r="X10242" t="str">
            <v>Dendroica petechia (Sibley and Monroe 1990, 1993) was provisionally split into D. petechia, D. aestiva and D. erithachorides by Stotz et al. (1996) but this treatment has not been adopted, following SACC (2005).</v>
          </cell>
        </row>
        <row r="10243">
          <cell r="D10243" t="str">
            <v>Dendroica erithachorides</v>
          </cell>
          <cell r="E10243" t="str">
            <v>S.F. Baird, 1858</v>
          </cell>
          <cell r="F10243" t="str">
            <v>NR</v>
          </cell>
          <cell r="G10243" t="str">
            <v>NR</v>
          </cell>
          <cell r="R10243" t="str">
            <v>Y</v>
          </cell>
          <cell r="X10243" t="str">
            <v>Dendroica petechia (Sibley and Monroe 1990, 1993) was provisionally split into D. petechia, D. aestiva and D. erithachorides by Stotz et al. (1996) but this treatment has not been adopted, following SACC (2005).</v>
          </cell>
        </row>
        <row r="10244">
          <cell r="C10244" t="str">
            <v>Chestnut-sided Warbler</v>
          </cell>
          <cell r="D10244" t="str">
            <v>Dendroica pensylvanica</v>
          </cell>
          <cell r="E10244" t="str">
            <v>(Linnaeus, 1766)</v>
          </cell>
          <cell r="F10244" t="str">
            <v>R</v>
          </cell>
          <cell r="G10244" t="str">
            <v>LC</v>
          </cell>
          <cell r="H10244" t="str">
            <v>Y</v>
          </cell>
          <cell r="I10244" t="str">
            <v>Y</v>
          </cell>
          <cell r="M10244" t="str">
            <v>Y</v>
          </cell>
          <cell r="P10244" t="str">
            <v>Y</v>
          </cell>
          <cell r="Q10244" t="str">
            <v>Y</v>
          </cell>
          <cell r="R10244" t="str">
            <v>Y</v>
          </cell>
        </row>
        <row r="10245">
          <cell r="C10245" t="str">
            <v>Magnolia Warbler</v>
          </cell>
          <cell r="D10245" t="str">
            <v>Dendroica magnolia</v>
          </cell>
          <cell r="E10245" t="str">
            <v>(Wilson, 1811)</v>
          </cell>
          <cell r="F10245" t="str">
            <v>R</v>
          </cell>
          <cell r="G10245" t="str">
            <v>LC</v>
          </cell>
          <cell r="H10245" t="str">
            <v>Y</v>
          </cell>
          <cell r="I10245" t="str">
            <v>Y</v>
          </cell>
          <cell r="M10245" t="str">
            <v>Y</v>
          </cell>
          <cell r="P10245" t="str">
            <v>Y</v>
          </cell>
          <cell r="Q10245" t="str">
            <v>Y</v>
          </cell>
          <cell r="R10245" t="str">
            <v>Y</v>
          </cell>
        </row>
        <row r="10246">
          <cell r="C10246" t="str">
            <v>Cape May Warbler</v>
          </cell>
          <cell r="D10246" t="str">
            <v>Dendroica tigrina</v>
          </cell>
          <cell r="E10246" t="str">
            <v>(Gmelin, 1789)</v>
          </cell>
          <cell r="F10246" t="str">
            <v>R</v>
          </cell>
          <cell r="G10246" t="str">
            <v>LC</v>
          </cell>
          <cell r="H10246" t="str">
            <v>Y</v>
          </cell>
          <cell r="I10246" t="str">
            <v>Y</v>
          </cell>
          <cell r="M10246" t="str">
            <v>Y</v>
          </cell>
          <cell r="P10246" t="str">
            <v>Y</v>
          </cell>
          <cell r="Q10246" t="str">
            <v>Y</v>
          </cell>
          <cell r="R10246" t="str">
            <v>Y</v>
          </cell>
        </row>
        <row r="10247">
          <cell r="C10247" t="str">
            <v>Black-throated Blue Warbler</v>
          </cell>
          <cell r="D10247" t="str">
            <v>Dendroica caerulescens</v>
          </cell>
          <cell r="E10247" t="str">
            <v>(Gmelin, 1789)</v>
          </cell>
          <cell r="F10247" t="str">
            <v>R</v>
          </cell>
          <cell r="G10247" t="str">
            <v>LC</v>
          </cell>
          <cell r="H10247" t="str">
            <v>Y</v>
          </cell>
          <cell r="I10247" t="str">
            <v>Y</v>
          </cell>
          <cell r="M10247" t="str">
            <v>Y</v>
          </cell>
          <cell r="P10247" t="str">
            <v>Y</v>
          </cell>
          <cell r="Q10247" t="str">
            <v>Y</v>
          </cell>
          <cell r="R10247" t="str">
            <v>Y</v>
          </cell>
        </row>
        <row r="10248">
          <cell r="C10248" t="str">
            <v>Yellow-rumped Warbler</v>
          </cell>
          <cell r="D10248" t="str">
            <v>Dendroica coronata</v>
          </cell>
          <cell r="E10248" t="str">
            <v>(Linnaeus, 1766)</v>
          </cell>
          <cell r="F10248" t="str">
            <v>R</v>
          </cell>
          <cell r="G10248" t="str">
            <v>LC</v>
          </cell>
          <cell r="H10248" t="str">
            <v>Y</v>
          </cell>
          <cell r="I10248" t="str">
            <v>Y</v>
          </cell>
          <cell r="M10248" t="str">
            <v>Y</v>
          </cell>
          <cell r="P10248" t="str">
            <v>Y</v>
          </cell>
          <cell r="Q10248" t="str">
            <v>Y</v>
          </cell>
          <cell r="R10248" t="str">
            <v>Y</v>
          </cell>
        </row>
        <row r="10249">
          <cell r="C10249" t="str">
            <v>Black-throated Grey Warbler</v>
          </cell>
          <cell r="D10249" t="str">
            <v>Dendroica nigrescens</v>
          </cell>
          <cell r="E10249" t="str">
            <v>(Townsend, 1837)</v>
          </cell>
          <cell r="F10249" t="str">
            <v>R</v>
          </cell>
          <cell r="G10249" t="str">
            <v>LC</v>
          </cell>
          <cell r="I10249" t="str">
            <v>Y</v>
          </cell>
          <cell r="Q10249" t="str">
            <v>Y</v>
          </cell>
          <cell r="R10249" t="str">
            <v>Y</v>
          </cell>
          <cell r="W10249" t="str">
            <v>Black-throated Gray Warbler (2)</v>
          </cell>
        </row>
        <row r="10250">
          <cell r="C10250" t="str">
            <v>Townsend's Warbler</v>
          </cell>
          <cell r="D10250" t="str">
            <v>Dendroica townsendi</v>
          </cell>
          <cell r="E10250" t="str">
            <v>(Townsend, 1837)</v>
          </cell>
          <cell r="F10250" t="str">
            <v>R</v>
          </cell>
          <cell r="G10250" t="str">
            <v>LC</v>
          </cell>
          <cell r="I10250" t="str">
            <v>Y</v>
          </cell>
          <cell r="P10250" t="str">
            <v>Y</v>
          </cell>
          <cell r="Q10250" t="str">
            <v>Y</v>
          </cell>
          <cell r="R10250" t="str">
            <v>Y</v>
          </cell>
        </row>
        <row r="10251">
          <cell r="C10251" t="str">
            <v>Hermit Warbler</v>
          </cell>
          <cell r="D10251" t="str">
            <v>Dendroica occidentalis</v>
          </cell>
          <cell r="E10251" t="str">
            <v>(Townsend, 1837)</v>
          </cell>
          <cell r="F10251" t="str">
            <v>R</v>
          </cell>
          <cell r="G10251" t="str">
            <v>LC</v>
          </cell>
          <cell r="I10251" t="str">
            <v>Y</v>
          </cell>
          <cell r="Q10251" t="str">
            <v>Y</v>
          </cell>
          <cell r="R10251" t="str">
            <v>Y</v>
          </cell>
        </row>
        <row r="10252">
          <cell r="C10252" t="str">
            <v>Black-throated Green Warbler</v>
          </cell>
          <cell r="D10252" t="str">
            <v>Dendroica virens</v>
          </cell>
          <cell r="E10252" t="str">
            <v>(Gmelin, 1789)</v>
          </cell>
          <cell r="F10252" t="str">
            <v>R</v>
          </cell>
          <cell r="G10252" t="str">
            <v>LC</v>
          </cell>
          <cell r="H10252" t="str">
            <v>Y</v>
          </cell>
          <cell r="I10252" t="str">
            <v>Y</v>
          </cell>
          <cell r="M10252" t="str">
            <v>Y</v>
          </cell>
          <cell r="P10252" t="str">
            <v>Y</v>
          </cell>
          <cell r="Q10252" t="str">
            <v>Y</v>
          </cell>
          <cell r="R10252" t="str">
            <v>Y</v>
          </cell>
        </row>
        <row r="10253">
          <cell r="C10253" t="str">
            <v>Golden-cheeked Warbler</v>
          </cell>
          <cell r="D10253" t="str">
            <v>Dendroica chrysoparia</v>
          </cell>
          <cell r="E10253" t="str">
            <v>Sclater &amp; Salvin, 1861</v>
          </cell>
          <cell r="F10253" t="str">
            <v>R</v>
          </cell>
          <cell r="G10253" t="str">
            <v>EN</v>
          </cell>
          <cell r="I10253" t="str">
            <v>Y</v>
          </cell>
          <cell r="Q10253" t="str">
            <v>Y</v>
          </cell>
          <cell r="R10253" t="str">
            <v>Y</v>
          </cell>
        </row>
        <row r="10254">
          <cell r="C10254" t="str">
            <v>Blackburnian Warbler</v>
          </cell>
          <cell r="D10254" t="str">
            <v>Dendroica fusca</v>
          </cell>
          <cell r="E10254" t="str">
            <v>(Müller, 1776)</v>
          </cell>
          <cell r="F10254" t="str">
            <v>R</v>
          </cell>
          <cell r="G10254" t="str">
            <v>LC</v>
          </cell>
          <cell r="H10254" t="str">
            <v>Y</v>
          </cell>
          <cell r="I10254" t="str">
            <v>Y</v>
          </cell>
          <cell r="M10254" t="str">
            <v>Y</v>
          </cell>
          <cell r="P10254" t="str">
            <v>Y</v>
          </cell>
          <cell r="Q10254" t="str">
            <v>Y</v>
          </cell>
          <cell r="R10254" t="str">
            <v>Y</v>
          </cell>
        </row>
        <row r="10255">
          <cell r="C10255" t="str">
            <v>Yellow-throated Warbler</v>
          </cell>
          <cell r="D10255" t="str">
            <v>Dendroica dominica</v>
          </cell>
          <cell r="E10255" t="str">
            <v>(Linnaeus, 1766)</v>
          </cell>
          <cell r="F10255" t="str">
            <v>R</v>
          </cell>
          <cell r="G10255" t="str">
            <v>LC</v>
          </cell>
          <cell r="I10255" t="str">
            <v>Y</v>
          </cell>
          <cell r="P10255" t="str">
            <v>Y</v>
          </cell>
          <cell r="Q10255" t="str">
            <v>Y</v>
          </cell>
          <cell r="R10255" t="str">
            <v>Y</v>
          </cell>
        </row>
        <row r="10256">
          <cell r="C10256" t="str">
            <v>Grace's Warbler</v>
          </cell>
          <cell r="D10256" t="str">
            <v>Dendroica graciae</v>
          </cell>
          <cell r="E10256" t="str">
            <v>Baird, 1865</v>
          </cell>
          <cell r="F10256" t="str">
            <v>R</v>
          </cell>
          <cell r="G10256" t="str">
            <v>LC</v>
          </cell>
          <cell r="I10256" t="str">
            <v>Y</v>
          </cell>
          <cell r="Q10256" t="str">
            <v>Y</v>
          </cell>
          <cell r="R10256" t="str">
            <v>Y</v>
          </cell>
        </row>
        <row r="10257">
          <cell r="D10257" t="str">
            <v>Dendroica adelaidae</v>
          </cell>
          <cell r="E10257" t="str">
            <v>Baird, 1865</v>
          </cell>
          <cell r="F10257" t="str">
            <v>NR</v>
          </cell>
          <cell r="G10257" t="str">
            <v>NR</v>
          </cell>
          <cell r="Q10257" t="str">
            <v>Y</v>
          </cell>
          <cell r="R10257" t="str">
            <v>Y</v>
          </cell>
          <cell r="X10257" t="str">
            <v>Dendroica adelaidae (Sibley and Monroe 1990, 1993) has been split into D. adelaidae, D. subita and D. delicata following AOU (2000).</v>
          </cell>
        </row>
        <row r="10258">
          <cell r="C10258" t="str">
            <v>Adelaide's Warbler</v>
          </cell>
          <cell r="D10258" t="str">
            <v>Dendroica adelaidae</v>
          </cell>
          <cell r="E10258" t="str">
            <v>Baird, 1865</v>
          </cell>
          <cell r="F10258" t="str">
            <v>R</v>
          </cell>
          <cell r="G10258" t="str">
            <v>LC</v>
          </cell>
          <cell r="I10258" t="str">
            <v>Y</v>
          </cell>
          <cell r="X10258" t="str">
            <v>Dendroica adelaidae (Sibley and Monroe 1990, 1993) has been split into D. adelaidae, D. subita and D. delicata following AOU (2000).</v>
          </cell>
        </row>
        <row r="10259">
          <cell r="C10259" t="str">
            <v>Barbuda Warbler</v>
          </cell>
          <cell r="D10259" t="str">
            <v>Dendroica subita</v>
          </cell>
          <cell r="E10259" t="str">
            <v>Riley, 1904</v>
          </cell>
          <cell r="F10259" t="str">
            <v>R</v>
          </cell>
          <cell r="G10259" t="str">
            <v>NT</v>
          </cell>
          <cell r="I10259" t="str">
            <v>Y</v>
          </cell>
          <cell r="X10259" t="str">
            <v>Dendroica adelaidae (Sibley and Monroe 1990, 1993) has been split into D. adelaidae, D. subita and D. delicata following AOU (2000).</v>
          </cell>
        </row>
        <row r="10260">
          <cell r="C10260" t="str">
            <v>St Lucia Warbler</v>
          </cell>
          <cell r="D10260" t="str">
            <v>Dendroica delicata</v>
          </cell>
          <cell r="E10260" t="str">
            <v>Ridgway, 1883</v>
          </cell>
          <cell r="F10260" t="str">
            <v>R</v>
          </cell>
          <cell r="G10260" t="str">
            <v>LC</v>
          </cell>
          <cell r="I10260" t="str">
            <v>Y</v>
          </cell>
          <cell r="W10260" t="str">
            <v>St. Lucia Warbler (2); St. Lucia Warbler (15)</v>
          </cell>
          <cell r="X10260" t="str">
            <v>Dendroica adelaidae (Sibley and Monroe 1990, 1993) has been split into D. adelaidae, D. subita and D. delicata following AOU (2000).</v>
          </cell>
        </row>
        <row r="10261">
          <cell r="C10261" t="str">
            <v>Olive-capped Warbler</v>
          </cell>
          <cell r="D10261" t="str">
            <v>Dendroica pityophila</v>
          </cell>
          <cell r="E10261" t="str">
            <v>(Gundlach, 1858)</v>
          </cell>
          <cell r="F10261" t="str">
            <v>R</v>
          </cell>
          <cell r="G10261" t="str">
            <v>LC</v>
          </cell>
          <cell r="I10261" t="str">
            <v>Y</v>
          </cell>
          <cell r="Q10261" t="str">
            <v>Y</v>
          </cell>
          <cell r="R10261" t="str">
            <v>Y</v>
          </cell>
        </row>
        <row r="10262">
          <cell r="C10262" t="str">
            <v>Pine Warbler</v>
          </cell>
          <cell r="D10262" t="str">
            <v>Dendroica pinus</v>
          </cell>
          <cell r="E10262" t="str">
            <v>(Wilson, 1811)</v>
          </cell>
          <cell r="F10262" t="str">
            <v>R</v>
          </cell>
          <cell r="G10262" t="str">
            <v>LC</v>
          </cell>
          <cell r="I10262" t="str">
            <v>Y</v>
          </cell>
          <cell r="Q10262" t="str">
            <v>Y</v>
          </cell>
          <cell r="R10262" t="str">
            <v>Y</v>
          </cell>
        </row>
        <row r="10263">
          <cell r="C10263" t="str">
            <v>Kirtland's Warbler</v>
          </cell>
          <cell r="D10263" t="str">
            <v>Dendroica kirtlandii</v>
          </cell>
          <cell r="E10263" t="str">
            <v>(Baird, 1852)</v>
          </cell>
          <cell r="F10263" t="str">
            <v>R</v>
          </cell>
          <cell r="G10263" t="str">
            <v>NT</v>
          </cell>
          <cell r="I10263" t="str">
            <v>Y</v>
          </cell>
          <cell r="Q10263" t="str">
            <v>Y</v>
          </cell>
          <cell r="R10263" t="str">
            <v>Y</v>
          </cell>
        </row>
        <row r="10264">
          <cell r="C10264" t="str">
            <v>Prairie Warbler</v>
          </cell>
          <cell r="D10264" t="str">
            <v>Dendroica discolor</v>
          </cell>
          <cell r="E10264" t="str">
            <v>(Vieillot, 1809)</v>
          </cell>
          <cell r="F10264" t="str">
            <v>R</v>
          </cell>
          <cell r="G10264" t="str">
            <v>LC</v>
          </cell>
          <cell r="I10264" t="str">
            <v>Y</v>
          </cell>
          <cell r="P10264" t="str">
            <v>Y</v>
          </cell>
          <cell r="Q10264" t="str">
            <v>Y</v>
          </cell>
          <cell r="R10264" t="str">
            <v>Y</v>
          </cell>
        </row>
        <row r="10265">
          <cell r="C10265" t="str">
            <v>Vitelline Warbler</v>
          </cell>
          <cell r="D10265" t="str">
            <v>Dendroica vitellina</v>
          </cell>
          <cell r="E10265" t="str">
            <v>Cory, 1886</v>
          </cell>
          <cell r="F10265" t="str">
            <v>R</v>
          </cell>
          <cell r="G10265" t="str">
            <v>NT</v>
          </cell>
          <cell r="I10265" t="str">
            <v>Y</v>
          </cell>
          <cell r="Q10265" t="str">
            <v>Y</v>
          </cell>
          <cell r="R10265" t="str">
            <v>Y</v>
          </cell>
        </row>
        <row r="10266">
          <cell r="C10266" t="str">
            <v>Palm Warbler</v>
          </cell>
          <cell r="D10266" t="str">
            <v>Dendroica palmarum</v>
          </cell>
          <cell r="E10266" t="str">
            <v>(Gmelin, 1789)</v>
          </cell>
          <cell r="F10266" t="str">
            <v>R</v>
          </cell>
          <cell r="G10266" t="str">
            <v>LC</v>
          </cell>
          <cell r="H10266" t="str">
            <v>Y</v>
          </cell>
          <cell r="I10266" t="str">
            <v>Y</v>
          </cell>
          <cell r="M10266" t="str">
            <v>Y</v>
          </cell>
          <cell r="P10266" t="str">
            <v>Y</v>
          </cell>
          <cell r="Q10266" t="str">
            <v>Y</v>
          </cell>
          <cell r="R10266" t="str">
            <v>Y</v>
          </cell>
        </row>
        <row r="10267">
          <cell r="C10267" t="str">
            <v>Bay-breasted Warbler</v>
          </cell>
          <cell r="D10267" t="str">
            <v>Dendroica castanea</v>
          </cell>
          <cell r="E10267" t="str">
            <v>(Wilson, 1810)</v>
          </cell>
          <cell r="F10267" t="str">
            <v>R</v>
          </cell>
          <cell r="G10267" t="str">
            <v>LC</v>
          </cell>
          <cell r="H10267" t="str">
            <v>Y</v>
          </cell>
          <cell r="I10267" t="str">
            <v>Y</v>
          </cell>
          <cell r="P10267" t="str">
            <v>Y</v>
          </cell>
          <cell r="Q10267" t="str">
            <v>Y</v>
          </cell>
          <cell r="R10267" t="str">
            <v>Y</v>
          </cell>
        </row>
        <row r="10268">
          <cell r="C10268" t="str">
            <v>Blackpoll Warbler</v>
          </cell>
          <cell r="D10268" t="str">
            <v>Dendroica striata</v>
          </cell>
          <cell r="E10268" t="str">
            <v>(Forster, 1772)</v>
          </cell>
          <cell r="F10268" t="str">
            <v>R</v>
          </cell>
          <cell r="G10268" t="str">
            <v>LC</v>
          </cell>
          <cell r="H10268" t="str">
            <v>Y</v>
          </cell>
          <cell r="I10268" t="str">
            <v>Y</v>
          </cell>
          <cell r="M10268" t="str">
            <v>Y</v>
          </cell>
          <cell r="P10268" t="str">
            <v>Y</v>
          </cell>
          <cell r="Q10268" t="str">
            <v>Y</v>
          </cell>
          <cell r="R10268" t="str">
            <v>Y</v>
          </cell>
        </row>
        <row r="10269">
          <cell r="C10269" t="str">
            <v>Cerulean Warbler</v>
          </cell>
          <cell r="D10269" t="str">
            <v>Dendroica cerulea</v>
          </cell>
          <cell r="E10269" t="str">
            <v>(Wilson, 1810)</v>
          </cell>
          <cell r="F10269" t="str">
            <v>R</v>
          </cell>
          <cell r="G10269" t="str">
            <v>VU</v>
          </cell>
          <cell r="H10269" t="str">
            <v>Y</v>
          </cell>
          <cell r="I10269" t="str">
            <v>Y</v>
          </cell>
          <cell r="P10269" t="str">
            <v>Y</v>
          </cell>
          <cell r="Q10269" t="str">
            <v>Y</v>
          </cell>
          <cell r="R10269" t="str">
            <v>Y</v>
          </cell>
        </row>
        <row r="10270">
          <cell r="C10270" t="str">
            <v>Plumbeous Warbler</v>
          </cell>
          <cell r="D10270" t="str">
            <v>Dendroica plumbea</v>
          </cell>
          <cell r="E10270" t="str">
            <v>Lawrence, 1878</v>
          </cell>
          <cell r="F10270" t="str">
            <v>R</v>
          </cell>
          <cell r="G10270" t="str">
            <v>LC</v>
          </cell>
          <cell r="I10270" t="str">
            <v>Y</v>
          </cell>
          <cell r="Q10270" t="str">
            <v>Y</v>
          </cell>
          <cell r="R10270" t="str">
            <v>Y</v>
          </cell>
        </row>
        <row r="10271">
          <cell r="C10271" t="str">
            <v>Arrowhead Warbler</v>
          </cell>
          <cell r="D10271" t="str">
            <v>Dendroica pharetra</v>
          </cell>
          <cell r="E10271" t="str">
            <v>(Gosse, 1847)</v>
          </cell>
          <cell r="F10271" t="str">
            <v>R</v>
          </cell>
          <cell r="G10271" t="str">
            <v>LC</v>
          </cell>
          <cell r="I10271" t="str">
            <v>Y</v>
          </cell>
          <cell r="Q10271" t="str">
            <v>Y</v>
          </cell>
          <cell r="R10271" t="str">
            <v>Y</v>
          </cell>
        </row>
        <row r="10272">
          <cell r="C10272" t="str">
            <v>Elfin-woods Warbler</v>
          </cell>
          <cell r="D10272" t="str">
            <v>Dendroica angelae</v>
          </cell>
          <cell r="E10272" t="str">
            <v>Kepler &amp; Parkes, 1972</v>
          </cell>
          <cell r="F10272" t="str">
            <v>R</v>
          </cell>
          <cell r="G10272" t="str">
            <v>VU</v>
          </cell>
          <cell r="I10272" t="str">
            <v>Y</v>
          </cell>
          <cell r="Q10272" t="str">
            <v>Y</v>
          </cell>
          <cell r="R10272" t="str">
            <v>Y</v>
          </cell>
          <cell r="W10272" t="str">
            <v>Elfin Woods Warbler (15)</v>
          </cell>
        </row>
        <row r="10273">
          <cell r="C10273" t="str">
            <v>Whistling Warbler</v>
          </cell>
          <cell r="D10273" t="str">
            <v>Catharopeza bishopi</v>
          </cell>
          <cell r="E10273" t="str">
            <v>(Lawrence, 1878)</v>
          </cell>
          <cell r="F10273" t="str">
            <v>R</v>
          </cell>
          <cell r="G10273" t="str">
            <v>EN</v>
          </cell>
          <cell r="I10273" t="str">
            <v>Y</v>
          </cell>
          <cell r="Q10273" t="str">
            <v>Y</v>
          </cell>
          <cell r="R10273" t="str">
            <v>Y</v>
          </cell>
        </row>
        <row r="10274">
          <cell r="C10274" t="str">
            <v>Black-and-white Warbler</v>
          </cell>
          <cell r="D10274" t="str">
            <v>Mniotilta varia</v>
          </cell>
          <cell r="E10274" t="str">
            <v>(Linnaeus, 1766)</v>
          </cell>
          <cell r="F10274" t="str">
            <v>R</v>
          </cell>
          <cell r="G10274" t="str">
            <v>LC</v>
          </cell>
          <cell r="H10274" t="str">
            <v>Y</v>
          </cell>
          <cell r="I10274" t="str">
            <v>Y</v>
          </cell>
          <cell r="M10274" t="str">
            <v>Y</v>
          </cell>
          <cell r="P10274" t="str">
            <v>Y</v>
          </cell>
          <cell r="Q10274" t="str">
            <v>Y</v>
          </cell>
          <cell r="R10274" t="str">
            <v>Y</v>
          </cell>
        </row>
        <row r="10275">
          <cell r="C10275" t="str">
            <v>American Redstart</v>
          </cell>
          <cell r="D10275" t="str">
            <v>Setophaga ruticilla</v>
          </cell>
          <cell r="E10275" t="str">
            <v>(Linnaeus, 1758)</v>
          </cell>
          <cell r="F10275" t="str">
            <v>R</v>
          </cell>
          <cell r="G10275" t="str">
            <v>LC</v>
          </cell>
          <cell r="H10275" t="str">
            <v>Y</v>
          </cell>
          <cell r="I10275" t="str">
            <v>Y</v>
          </cell>
          <cell r="M10275" t="str">
            <v>Y</v>
          </cell>
          <cell r="P10275" t="str">
            <v>Y</v>
          </cell>
          <cell r="Q10275" t="str">
            <v>Y</v>
          </cell>
          <cell r="R10275" t="str">
            <v>Y</v>
          </cell>
        </row>
        <row r="10276">
          <cell r="C10276" t="str">
            <v>Prothonotary Warbler</v>
          </cell>
          <cell r="D10276" t="str">
            <v>Protonotaria citrea</v>
          </cell>
          <cell r="E10276" t="str">
            <v>(Boddaert, 1783)</v>
          </cell>
          <cell r="F10276" t="str">
            <v>R</v>
          </cell>
          <cell r="G10276" t="str">
            <v>LC</v>
          </cell>
          <cell r="I10276" t="str">
            <v>Y</v>
          </cell>
          <cell r="P10276" t="str">
            <v>Y</v>
          </cell>
          <cell r="Q10276" t="str">
            <v>Y</v>
          </cell>
          <cell r="R10276" t="str">
            <v>Y</v>
          </cell>
        </row>
        <row r="10277">
          <cell r="C10277" t="str">
            <v>Worm-eating Warbler</v>
          </cell>
          <cell r="D10277" t="str">
            <v>Helmitheros vermivorum</v>
          </cell>
          <cell r="E10277" t="str">
            <v>(Gmelin, 1789)</v>
          </cell>
          <cell r="F10277" t="str">
            <v>R</v>
          </cell>
          <cell r="G10277" t="str">
            <v>LC</v>
          </cell>
          <cell r="I10277" t="str">
            <v>Y</v>
          </cell>
          <cell r="P10277" t="str">
            <v>Y</v>
          </cell>
          <cell r="Q10277" t="str">
            <v>Y</v>
          </cell>
          <cell r="R10277" t="str">
            <v>Y</v>
          </cell>
          <cell r="V10277" t="str">
            <v>Helmitheros vermivorus (10); Helmitheros vermivorus (11)</v>
          </cell>
          <cell r="X10277" t="str">
            <v>Gender agreement of species name follows David and Gosselin (2002b).</v>
          </cell>
        </row>
        <row r="10278">
          <cell r="C10278" t="str">
            <v>Swainson's Warbler</v>
          </cell>
          <cell r="D10278" t="str">
            <v>Limnothlypis swainsonii</v>
          </cell>
          <cell r="E10278" t="str">
            <v>(Audubon, 1834)</v>
          </cell>
          <cell r="F10278" t="str">
            <v>R</v>
          </cell>
          <cell r="G10278" t="str">
            <v>LC</v>
          </cell>
          <cell r="I10278" t="str">
            <v>Y</v>
          </cell>
          <cell r="Q10278" t="str">
            <v>Y</v>
          </cell>
          <cell r="R10278" t="str">
            <v>Y</v>
          </cell>
        </row>
        <row r="10279">
          <cell r="C10279" t="str">
            <v>Ovenbird</v>
          </cell>
          <cell r="D10279" t="str">
            <v>Seiurus aurocapilla</v>
          </cell>
          <cell r="E10279" t="str">
            <v>(Linnaeus, 1766)</v>
          </cell>
          <cell r="F10279" t="str">
            <v>R</v>
          </cell>
          <cell r="G10279" t="str">
            <v>LC</v>
          </cell>
          <cell r="H10279" t="str">
            <v>Y</v>
          </cell>
          <cell r="I10279" t="str">
            <v>Y</v>
          </cell>
          <cell r="M10279" t="str">
            <v>Y</v>
          </cell>
          <cell r="P10279" t="str">
            <v>Y</v>
          </cell>
          <cell r="Q10279" t="str">
            <v>Y</v>
          </cell>
          <cell r="R10279" t="str">
            <v>Y</v>
          </cell>
          <cell r="V10279" t="str">
            <v>Seiurus aurocapillus (6); Seiurus aurocapillus (10); Seiurus aurocapillus (11)</v>
          </cell>
          <cell r="X10279" t="str">
            <v>Gender agreement of species name follows David and Gosselin (2002a).</v>
          </cell>
        </row>
        <row r="10280">
          <cell r="C10280" t="str">
            <v>Northern Waterthrush</v>
          </cell>
          <cell r="D10280" t="str">
            <v>Seiurus noveboracensis</v>
          </cell>
          <cell r="E10280" t="str">
            <v>(Gmelin, 1789)</v>
          </cell>
          <cell r="F10280" t="str">
            <v>R</v>
          </cell>
          <cell r="G10280" t="str">
            <v>LC</v>
          </cell>
          <cell r="H10280" t="str">
            <v>Y</v>
          </cell>
          <cell r="I10280" t="str">
            <v>Y</v>
          </cell>
          <cell r="M10280" t="str">
            <v>Y</v>
          </cell>
          <cell r="P10280" t="str">
            <v>Y</v>
          </cell>
          <cell r="Q10280" t="str">
            <v>Y</v>
          </cell>
          <cell r="R10280" t="str">
            <v>Y</v>
          </cell>
        </row>
        <row r="10281">
          <cell r="C10281" t="str">
            <v>Louisiana Waterthrush</v>
          </cell>
          <cell r="D10281" t="str">
            <v>Seiurus motacilla</v>
          </cell>
          <cell r="E10281" t="str">
            <v>(Vieillot, 1809)</v>
          </cell>
          <cell r="F10281" t="str">
            <v>R</v>
          </cell>
          <cell r="G10281" t="str">
            <v>LC</v>
          </cell>
          <cell r="H10281" t="str">
            <v>Y</v>
          </cell>
          <cell r="I10281" t="str">
            <v>Y</v>
          </cell>
          <cell r="P10281" t="str">
            <v>Y</v>
          </cell>
          <cell r="Q10281" t="str">
            <v>Y</v>
          </cell>
          <cell r="R10281" t="str">
            <v>Y</v>
          </cell>
        </row>
        <row r="10282">
          <cell r="C10282" t="str">
            <v>Kentucky Warbler</v>
          </cell>
          <cell r="D10282" t="str">
            <v>Oporornis formosus</v>
          </cell>
          <cell r="E10282" t="str">
            <v>(Wilson, 1811)</v>
          </cell>
          <cell r="F10282" t="str">
            <v>R</v>
          </cell>
          <cell r="G10282" t="str">
            <v>LC</v>
          </cell>
          <cell r="I10282" t="str">
            <v>Y</v>
          </cell>
          <cell r="P10282" t="str">
            <v>Y</v>
          </cell>
          <cell r="Q10282" t="str">
            <v>Y</v>
          </cell>
          <cell r="R10282" t="str">
            <v>Y</v>
          </cell>
          <cell r="V10282" t="str">
            <v>Geothlypis formosus (11)</v>
          </cell>
        </row>
        <row r="10283">
          <cell r="C10283" t="str">
            <v>Connecticut Warbler</v>
          </cell>
          <cell r="D10283" t="str">
            <v>Oporornis agilis</v>
          </cell>
          <cell r="E10283" t="str">
            <v>(Wilson, 1812)</v>
          </cell>
          <cell r="F10283" t="str">
            <v>R</v>
          </cell>
          <cell r="G10283" t="str">
            <v>LC</v>
          </cell>
          <cell r="I10283" t="str">
            <v>Y</v>
          </cell>
          <cell r="P10283" t="str">
            <v>Y</v>
          </cell>
          <cell r="Q10283" t="str">
            <v>Y</v>
          </cell>
          <cell r="R10283" t="str">
            <v>Y</v>
          </cell>
          <cell r="V10283" t="str">
            <v>Geothlypis agilis (11)</v>
          </cell>
        </row>
        <row r="10284">
          <cell r="C10284" t="str">
            <v>Mourning Warbler</v>
          </cell>
          <cell r="D10284" t="str">
            <v>Oporornis philadelphia</v>
          </cell>
          <cell r="E10284" t="str">
            <v>(Wilson, 1810)</v>
          </cell>
          <cell r="F10284" t="str">
            <v>R</v>
          </cell>
          <cell r="G10284" t="str">
            <v>LC</v>
          </cell>
          <cell r="I10284" t="str">
            <v>Y</v>
          </cell>
          <cell r="P10284" t="str">
            <v>Y</v>
          </cell>
          <cell r="Q10284" t="str">
            <v>Y</v>
          </cell>
          <cell r="R10284" t="str">
            <v>Y</v>
          </cell>
          <cell r="V10284" t="str">
            <v>Geothlypis philadelphia (11)</v>
          </cell>
        </row>
        <row r="10285">
          <cell r="C10285" t="str">
            <v>MacGillivray's Warbler</v>
          </cell>
          <cell r="D10285" t="str">
            <v>Oporornis tolmiei</v>
          </cell>
          <cell r="E10285" t="str">
            <v>(Townsend, 1839)</v>
          </cell>
          <cell r="F10285" t="str">
            <v>R</v>
          </cell>
          <cell r="G10285" t="str">
            <v>LC</v>
          </cell>
          <cell r="I10285" t="str">
            <v>Y</v>
          </cell>
          <cell r="Q10285" t="str">
            <v>Y</v>
          </cell>
          <cell r="R10285" t="str">
            <v>Y</v>
          </cell>
          <cell r="V10285" t="str">
            <v>Geothlypis tolmiei (11)</v>
          </cell>
        </row>
        <row r="10286">
          <cell r="C10286" t="str">
            <v>Common Yellowthroat</v>
          </cell>
          <cell r="D10286" t="str">
            <v>Geothlypis trichas</v>
          </cell>
          <cell r="E10286" t="str">
            <v>(Linnaeus, 1766)</v>
          </cell>
          <cell r="F10286" t="str">
            <v>R</v>
          </cell>
          <cell r="G10286" t="str">
            <v>LC</v>
          </cell>
          <cell r="H10286" t="str">
            <v>Y</v>
          </cell>
          <cell r="I10286" t="str">
            <v>Y</v>
          </cell>
          <cell r="M10286" t="str">
            <v>Y</v>
          </cell>
          <cell r="P10286" t="str">
            <v>Y</v>
          </cell>
          <cell r="Q10286" t="str">
            <v>Y</v>
          </cell>
          <cell r="R10286" t="str">
            <v>Y</v>
          </cell>
        </row>
        <row r="10287">
          <cell r="C10287" t="str">
            <v>Belding's Yellowthroat</v>
          </cell>
          <cell r="D10287" t="str">
            <v>Geothlypis beldingi</v>
          </cell>
          <cell r="E10287" t="str">
            <v>Ridgway, 1883</v>
          </cell>
          <cell r="F10287" t="str">
            <v>R</v>
          </cell>
          <cell r="G10287" t="str">
            <v>CR</v>
          </cell>
          <cell r="I10287" t="str">
            <v>Y</v>
          </cell>
          <cell r="Q10287" t="str">
            <v>Y</v>
          </cell>
          <cell r="R10287" t="str">
            <v>Y</v>
          </cell>
        </row>
        <row r="10288">
          <cell r="C10288" t="str">
            <v>Altamira Yellowthroat</v>
          </cell>
          <cell r="D10288" t="str">
            <v>Geothlypis flavovelata</v>
          </cell>
          <cell r="E10288" t="str">
            <v>Ridgway, 1896</v>
          </cell>
          <cell r="F10288" t="str">
            <v>R</v>
          </cell>
          <cell r="G10288" t="str">
            <v>VU</v>
          </cell>
          <cell r="I10288" t="str">
            <v>Y</v>
          </cell>
          <cell r="Q10288" t="str">
            <v>Y</v>
          </cell>
          <cell r="R10288" t="str">
            <v>Y</v>
          </cell>
        </row>
        <row r="10289">
          <cell r="C10289" t="str">
            <v>Bahama Yellowthroat</v>
          </cell>
          <cell r="D10289" t="str">
            <v>Geothlypis rostrata</v>
          </cell>
          <cell r="E10289" t="str">
            <v>Bryant, 1867</v>
          </cell>
          <cell r="F10289" t="str">
            <v>R</v>
          </cell>
          <cell r="G10289" t="str">
            <v>LC</v>
          </cell>
          <cell r="I10289" t="str">
            <v>Y</v>
          </cell>
          <cell r="Q10289" t="str">
            <v>Y</v>
          </cell>
          <cell r="R10289" t="str">
            <v>Y</v>
          </cell>
        </row>
        <row r="10290">
          <cell r="C10290" t="str">
            <v>Olive-crowned Yellowthroat</v>
          </cell>
          <cell r="D10290" t="str">
            <v>Geothlypis semiflava</v>
          </cell>
          <cell r="E10290" t="str">
            <v>Sclater, 1861</v>
          </cell>
          <cell r="F10290" t="str">
            <v>R</v>
          </cell>
          <cell r="G10290" t="str">
            <v>LC</v>
          </cell>
          <cell r="I10290" t="str">
            <v>Y</v>
          </cell>
          <cell r="P10290" t="str">
            <v>Y</v>
          </cell>
          <cell r="Q10290" t="str">
            <v>Y</v>
          </cell>
          <cell r="R10290" t="str">
            <v>Y</v>
          </cell>
        </row>
        <row r="10291">
          <cell r="C10291" t="str">
            <v>Black-polled Yellowthroat</v>
          </cell>
          <cell r="D10291" t="str">
            <v>Geothlypis speciosa</v>
          </cell>
          <cell r="E10291" t="str">
            <v>Sclater, 1859</v>
          </cell>
          <cell r="F10291" t="str">
            <v>R</v>
          </cell>
          <cell r="G10291" t="str">
            <v>EN</v>
          </cell>
          <cell r="I10291" t="str">
            <v>Y</v>
          </cell>
          <cell r="Q10291" t="str">
            <v>Y</v>
          </cell>
          <cell r="R10291" t="str">
            <v>Y</v>
          </cell>
        </row>
        <row r="10292">
          <cell r="C10292" t="str">
            <v>Hooded Yellowthroat</v>
          </cell>
          <cell r="D10292" t="str">
            <v>Geothlypis nelsoni</v>
          </cell>
          <cell r="E10292" t="str">
            <v>Richmond, 1900</v>
          </cell>
          <cell r="F10292" t="str">
            <v>R</v>
          </cell>
          <cell r="G10292" t="str">
            <v>LC</v>
          </cell>
          <cell r="I10292" t="str">
            <v>Y</v>
          </cell>
          <cell r="Q10292" t="str">
            <v>Y</v>
          </cell>
          <cell r="R10292" t="str">
            <v>Y</v>
          </cell>
        </row>
        <row r="10293">
          <cell r="C10293" t="str">
            <v>Masked Yellowthroat</v>
          </cell>
          <cell r="D10293" t="str">
            <v>Geothlypis aequinoctialis</v>
          </cell>
          <cell r="E10293" t="str">
            <v>(Gmelin, 1789)</v>
          </cell>
          <cell r="F10293" t="str">
            <v>R</v>
          </cell>
          <cell r="G10293" t="str">
            <v>LC</v>
          </cell>
          <cell r="I10293" t="str">
            <v>Y</v>
          </cell>
          <cell r="P10293" t="str">
            <v>Y</v>
          </cell>
          <cell r="Q10293" t="str">
            <v>Y</v>
          </cell>
          <cell r="R10293" t="str">
            <v>Y</v>
          </cell>
        </row>
        <row r="10294">
          <cell r="C10294" t="str">
            <v>Grey-crowned Yellowthroat</v>
          </cell>
          <cell r="D10294" t="str">
            <v>Geothlypis poliocephala</v>
          </cell>
          <cell r="E10294" t="str">
            <v>Baird, 1865</v>
          </cell>
          <cell r="F10294" t="str">
            <v>R</v>
          </cell>
          <cell r="G10294" t="str">
            <v>LC</v>
          </cell>
          <cell r="I10294" t="str">
            <v>Y</v>
          </cell>
          <cell r="Q10294" t="str">
            <v>Y</v>
          </cell>
          <cell r="R10294" t="str">
            <v>Y</v>
          </cell>
          <cell r="W10294" t="str">
            <v>Gray-crowned Yellowthroat (2)</v>
          </cell>
        </row>
        <row r="10295">
          <cell r="C10295" t="str">
            <v>Green-tailed Warbler</v>
          </cell>
          <cell r="D10295" t="str">
            <v>Microligea palustris</v>
          </cell>
          <cell r="E10295" t="str">
            <v>(Cory, 1884)</v>
          </cell>
          <cell r="F10295" t="str">
            <v>R</v>
          </cell>
          <cell r="G10295" t="str">
            <v>LC</v>
          </cell>
          <cell r="I10295" t="str">
            <v>Y</v>
          </cell>
          <cell r="Q10295" t="str">
            <v>Y</v>
          </cell>
          <cell r="R10295" t="str">
            <v>Y</v>
          </cell>
        </row>
        <row r="10296">
          <cell r="C10296" t="str">
            <v>Yellow-headed Warbler</v>
          </cell>
          <cell r="D10296" t="str">
            <v>Teretistris fernandinae</v>
          </cell>
          <cell r="E10296" t="str">
            <v>(Lembeye, 1850)</v>
          </cell>
          <cell r="F10296" t="str">
            <v>R</v>
          </cell>
          <cell r="G10296" t="str">
            <v>LC</v>
          </cell>
          <cell r="I10296" t="str">
            <v>Y</v>
          </cell>
          <cell r="Q10296" t="str">
            <v>Y</v>
          </cell>
          <cell r="R10296" t="str">
            <v>Y</v>
          </cell>
        </row>
        <row r="10297">
          <cell r="C10297" t="str">
            <v>Oriente Warbler</v>
          </cell>
          <cell r="D10297" t="str">
            <v>Teretistris fornsi</v>
          </cell>
          <cell r="E10297" t="str">
            <v>Gundlach, 1858</v>
          </cell>
          <cell r="F10297" t="str">
            <v>R</v>
          </cell>
          <cell r="G10297" t="str">
            <v>LC</v>
          </cell>
          <cell r="I10297" t="str">
            <v>Y</v>
          </cell>
          <cell r="Q10297" t="str">
            <v>Y</v>
          </cell>
          <cell r="R10297" t="str">
            <v>Y</v>
          </cell>
        </row>
        <row r="10298">
          <cell r="C10298" t="str">
            <v>Semper's Warbler</v>
          </cell>
          <cell r="D10298" t="str">
            <v>Leucopeza semperi</v>
          </cell>
          <cell r="E10298" t="str">
            <v>Sclater, 1877</v>
          </cell>
          <cell r="F10298" t="str">
            <v>R</v>
          </cell>
          <cell r="G10298" t="str">
            <v>CR</v>
          </cell>
          <cell r="I10298" t="str">
            <v>Y</v>
          </cell>
          <cell r="Q10298" t="str">
            <v>Y</v>
          </cell>
          <cell r="R10298" t="str">
            <v>Y</v>
          </cell>
        </row>
        <row r="10299">
          <cell r="C10299" t="str">
            <v>Hooded Warbler</v>
          </cell>
          <cell r="D10299" t="str">
            <v>Wilsonia citrina</v>
          </cell>
          <cell r="E10299" t="str">
            <v>(Boddaert, 1783)</v>
          </cell>
          <cell r="F10299" t="str">
            <v>R</v>
          </cell>
          <cell r="G10299" t="str">
            <v>LC</v>
          </cell>
          <cell r="H10299" t="str">
            <v>Y</v>
          </cell>
          <cell r="I10299" t="str">
            <v>Y</v>
          </cell>
          <cell r="M10299" t="str">
            <v>Y</v>
          </cell>
          <cell r="P10299" t="str">
            <v>Y</v>
          </cell>
          <cell r="Q10299" t="str">
            <v>Y</v>
          </cell>
          <cell r="R10299" t="str">
            <v>Y</v>
          </cell>
        </row>
        <row r="10300">
          <cell r="C10300" t="str">
            <v>Wilson's Warbler</v>
          </cell>
          <cell r="D10300" t="str">
            <v>Wilsonia pusilla</v>
          </cell>
          <cell r="E10300" t="str">
            <v>(Wilson, 1811)</v>
          </cell>
          <cell r="F10300" t="str">
            <v>R</v>
          </cell>
          <cell r="G10300" t="str">
            <v>LC</v>
          </cell>
          <cell r="H10300" t="str">
            <v>Y</v>
          </cell>
          <cell r="I10300" t="str">
            <v>Y</v>
          </cell>
          <cell r="M10300" t="str">
            <v>Y</v>
          </cell>
          <cell r="P10300" t="str">
            <v>Y</v>
          </cell>
          <cell r="Q10300" t="str">
            <v>Y</v>
          </cell>
          <cell r="R10300" t="str">
            <v>Y</v>
          </cell>
        </row>
        <row r="10301">
          <cell r="C10301" t="str">
            <v>Canada Warbler</v>
          </cell>
          <cell r="D10301" t="str">
            <v>Wilsonia canadensis</v>
          </cell>
          <cell r="E10301" t="str">
            <v>(Linnaeus, 1766)</v>
          </cell>
          <cell r="F10301" t="str">
            <v>R</v>
          </cell>
          <cell r="G10301" t="str">
            <v>LC</v>
          </cell>
          <cell r="H10301" t="str">
            <v>Y</v>
          </cell>
          <cell r="I10301" t="str">
            <v>Y</v>
          </cell>
          <cell r="M10301" t="str">
            <v>Y</v>
          </cell>
          <cell r="P10301" t="str">
            <v>Y</v>
          </cell>
          <cell r="Q10301" t="str">
            <v>Y</v>
          </cell>
          <cell r="R10301" t="str">
            <v>Y</v>
          </cell>
        </row>
        <row r="10302">
          <cell r="C10302" t="str">
            <v>Red-faced Warbler</v>
          </cell>
          <cell r="D10302" t="str">
            <v>Cardellina rubrifrons</v>
          </cell>
          <cell r="E10302" t="str">
            <v>(Giraud, 1841)</v>
          </cell>
          <cell r="F10302" t="str">
            <v>R</v>
          </cell>
          <cell r="G10302" t="str">
            <v>LC</v>
          </cell>
          <cell r="I10302" t="str">
            <v>Y</v>
          </cell>
          <cell r="Q10302" t="str">
            <v>Y</v>
          </cell>
          <cell r="R10302" t="str">
            <v>Y</v>
          </cell>
        </row>
        <row r="10303">
          <cell r="C10303" t="str">
            <v>Red Warbler</v>
          </cell>
          <cell r="D10303" t="str">
            <v>Ergaticus ruber</v>
          </cell>
          <cell r="E10303" t="str">
            <v>(Swainson, 1827)</v>
          </cell>
          <cell r="F10303" t="str">
            <v>R</v>
          </cell>
          <cell r="G10303" t="str">
            <v>LC</v>
          </cell>
          <cell r="I10303" t="str">
            <v>Y</v>
          </cell>
          <cell r="Q10303" t="str">
            <v>Y</v>
          </cell>
          <cell r="R10303" t="str">
            <v>Y</v>
          </cell>
        </row>
        <row r="10304">
          <cell r="C10304" t="str">
            <v>Pink-headed Warbler</v>
          </cell>
          <cell r="D10304" t="str">
            <v>Ergaticus versicolor</v>
          </cell>
          <cell r="E10304" t="str">
            <v>(Salvin, 1864)</v>
          </cell>
          <cell r="F10304" t="str">
            <v>R</v>
          </cell>
          <cell r="G10304" t="str">
            <v>VU</v>
          </cell>
          <cell r="I10304" t="str">
            <v>Y</v>
          </cell>
          <cell r="Q10304" t="str">
            <v>Y</v>
          </cell>
          <cell r="R10304" t="str">
            <v>Y</v>
          </cell>
        </row>
        <row r="10305">
          <cell r="C10305" t="str">
            <v>Painted Redstart</v>
          </cell>
          <cell r="D10305" t="str">
            <v>Myioborus pictus</v>
          </cell>
          <cell r="E10305" t="str">
            <v>(Swainson, 1829)</v>
          </cell>
          <cell r="F10305" t="str">
            <v>R</v>
          </cell>
          <cell r="G10305" t="str">
            <v>LC</v>
          </cell>
          <cell r="I10305" t="str">
            <v>Y</v>
          </cell>
          <cell r="Q10305" t="str">
            <v>Y</v>
          </cell>
          <cell r="R10305" t="str">
            <v>Y</v>
          </cell>
          <cell r="W10305" t="str">
            <v>Painted Whitestart (11); Painted Whitestart (15)</v>
          </cell>
        </row>
        <row r="10306">
          <cell r="C10306" t="str">
            <v>Slate-throated Redstart</v>
          </cell>
          <cell r="D10306" t="str">
            <v>Myioborus miniatus</v>
          </cell>
          <cell r="E10306" t="str">
            <v>(Swainson, 1827)</v>
          </cell>
          <cell r="F10306" t="str">
            <v>R</v>
          </cell>
          <cell r="G10306" t="str">
            <v>LC</v>
          </cell>
          <cell r="I10306" t="str">
            <v>Y</v>
          </cell>
          <cell r="P10306" t="str">
            <v>Y</v>
          </cell>
          <cell r="Q10306" t="str">
            <v>Y</v>
          </cell>
          <cell r="R10306" t="str">
            <v>Y</v>
          </cell>
          <cell r="W10306" t="str">
            <v>Slate-throated Whitestart (11); Slate-throated Whitestart (15)</v>
          </cell>
        </row>
        <row r="10307">
          <cell r="C10307" t="str">
            <v>Tepui Redstart</v>
          </cell>
          <cell r="D10307" t="str">
            <v>Myioborus castaneocapilla</v>
          </cell>
          <cell r="E10307" t="str">
            <v>(Cabanis, 1849)</v>
          </cell>
          <cell r="F10307" t="str">
            <v>R</v>
          </cell>
          <cell r="G10307" t="str">
            <v>LC</v>
          </cell>
          <cell r="P10307" t="str">
            <v>Y</v>
          </cell>
          <cell r="Q10307" t="str">
            <v>Y</v>
          </cell>
          <cell r="R10307" t="str">
            <v>Y</v>
          </cell>
          <cell r="V10307" t="str">
            <v>Myioborus castaneocapillus (9); Myioborus castaneocapillus (10); Myioborus castaneocapillus (11)</v>
          </cell>
          <cell r="W10307" t="str">
            <v>Tepui Whitestart (11)</v>
          </cell>
          <cell r="X10307" t="str">
            <v>Gender agreement of species name follows David and Gosselin (2002a).</v>
          </cell>
        </row>
        <row r="10308">
          <cell r="C10308" t="str">
            <v>Brown-capped Redstart</v>
          </cell>
          <cell r="D10308" t="str">
            <v>Myioborus brunniceps</v>
          </cell>
          <cell r="E10308" t="str">
            <v>(Lafresnaye &amp; D'Orbigny, 1837)</v>
          </cell>
          <cell r="F10308" t="str">
            <v>R</v>
          </cell>
          <cell r="G10308" t="str">
            <v>LC</v>
          </cell>
          <cell r="P10308" t="str">
            <v>Y</v>
          </cell>
          <cell r="Q10308" t="str">
            <v>Y</v>
          </cell>
          <cell r="R10308" t="str">
            <v>Y</v>
          </cell>
          <cell r="W10308" t="str">
            <v>Brown-capped Whitestart (11); Brown-capped Whitestart (15)</v>
          </cell>
        </row>
        <row r="10309">
          <cell r="C10309" t="str">
            <v>Paria Redstart</v>
          </cell>
          <cell r="D10309" t="str">
            <v>Myioborus pariae</v>
          </cell>
          <cell r="E10309" t="str">
            <v>Phelps &amp; Phelps, 1949</v>
          </cell>
          <cell r="F10309" t="str">
            <v>R</v>
          </cell>
          <cell r="G10309" t="str">
            <v>EN</v>
          </cell>
          <cell r="P10309" t="str">
            <v>Y</v>
          </cell>
          <cell r="Q10309" t="str">
            <v>Y</v>
          </cell>
          <cell r="R10309" t="str">
            <v>Y</v>
          </cell>
          <cell r="W10309" t="str">
            <v>Yellow-faced Redstart (10); Yellow-faced Whitestart (11); Paria Whitestart (15)</v>
          </cell>
        </row>
        <row r="10310">
          <cell r="C10310" t="str">
            <v>White-faced Redstart</v>
          </cell>
          <cell r="D10310" t="str">
            <v>Myioborus albifacies</v>
          </cell>
          <cell r="E10310" t="str">
            <v>Phelps &amp; Phelps, 1946</v>
          </cell>
          <cell r="F10310" t="str">
            <v>R</v>
          </cell>
          <cell r="G10310" t="str">
            <v>LC</v>
          </cell>
          <cell r="P10310" t="str">
            <v>Y</v>
          </cell>
          <cell r="Q10310" t="str">
            <v>Y</v>
          </cell>
          <cell r="R10310" t="str">
            <v>Y</v>
          </cell>
          <cell r="W10310" t="str">
            <v>White-faced Whitestart (11); White-faced Whitestart (15)</v>
          </cell>
        </row>
        <row r="10311">
          <cell r="C10311" t="str">
            <v>Saffron-breasted Redstart</v>
          </cell>
          <cell r="D10311" t="str">
            <v>Myioborus cardonai</v>
          </cell>
          <cell r="E10311" t="str">
            <v>Zimmer &amp; Phelps, 1945</v>
          </cell>
          <cell r="F10311" t="str">
            <v>R</v>
          </cell>
          <cell r="G10311" t="str">
            <v>NT</v>
          </cell>
          <cell r="P10311" t="str">
            <v>Y</v>
          </cell>
          <cell r="Q10311" t="str">
            <v>Y</v>
          </cell>
          <cell r="R10311" t="str">
            <v>Y</v>
          </cell>
          <cell r="W10311" t="str">
            <v>Guaiquinima Whtestart (11); Guaiquinima Whitestart (15)</v>
          </cell>
        </row>
        <row r="10312">
          <cell r="C10312" t="str">
            <v>Collared Redstart</v>
          </cell>
          <cell r="D10312" t="str">
            <v>Myioborus torquatus</v>
          </cell>
          <cell r="E10312" t="str">
            <v>(Baird, 1865)</v>
          </cell>
          <cell r="F10312" t="str">
            <v>R</v>
          </cell>
          <cell r="G10312" t="str">
            <v>LC</v>
          </cell>
          <cell r="I10312" t="str">
            <v>Y</v>
          </cell>
          <cell r="Q10312" t="str">
            <v>Y</v>
          </cell>
          <cell r="R10312" t="str">
            <v>Y</v>
          </cell>
          <cell r="W10312" t="str">
            <v>Collared Whitestart (11); Collared Whitestart (15)</v>
          </cell>
        </row>
        <row r="10313">
          <cell r="C10313" t="str">
            <v>Spectacled Redstart</v>
          </cell>
          <cell r="D10313" t="str">
            <v>Myioborus melanocephalus</v>
          </cell>
          <cell r="E10313" t="str">
            <v>(Tschudi, 1844)</v>
          </cell>
          <cell r="F10313" t="str">
            <v>R</v>
          </cell>
          <cell r="G10313" t="str">
            <v>LC</v>
          </cell>
          <cell r="P10313" t="str">
            <v>Y</v>
          </cell>
          <cell r="Q10313" t="str">
            <v>Y</v>
          </cell>
          <cell r="R10313" t="str">
            <v>Y</v>
          </cell>
          <cell r="W10313" t="str">
            <v>Spectacled Whirtestart (11); Spectacled Whitestart (15)</v>
          </cell>
        </row>
        <row r="10314">
          <cell r="C10314" t="str">
            <v>Golden-fronted Redstart</v>
          </cell>
          <cell r="D10314" t="str">
            <v>Myioborus ornatus</v>
          </cell>
          <cell r="E10314" t="str">
            <v>(Boissonneau, 1840)</v>
          </cell>
          <cell r="F10314" t="str">
            <v>R</v>
          </cell>
          <cell r="G10314" t="str">
            <v>LC</v>
          </cell>
          <cell r="P10314" t="str">
            <v>Y</v>
          </cell>
          <cell r="Q10314" t="str">
            <v>Y</v>
          </cell>
          <cell r="R10314" t="str">
            <v>Y</v>
          </cell>
          <cell r="W10314" t="str">
            <v>Golden-fronted Whitestart (11); Golden-fronted Whitestart (15)</v>
          </cell>
        </row>
        <row r="10315">
          <cell r="C10315" t="str">
            <v>White-fronted Redstart</v>
          </cell>
          <cell r="D10315" t="str">
            <v>Myioborus albifrons</v>
          </cell>
          <cell r="E10315" t="str">
            <v>(Sclater &amp; Salvin, 1871)</v>
          </cell>
          <cell r="F10315" t="str">
            <v>R</v>
          </cell>
          <cell r="G10315" t="str">
            <v>NT</v>
          </cell>
          <cell r="P10315" t="str">
            <v>Y</v>
          </cell>
          <cell r="Q10315" t="str">
            <v>Y</v>
          </cell>
          <cell r="R10315" t="str">
            <v>Y</v>
          </cell>
          <cell r="W10315" t="str">
            <v>White-fronted Whitestart (11); White-fronted Whitestart (15)</v>
          </cell>
        </row>
        <row r="10316">
          <cell r="C10316" t="str">
            <v>Yellow-crowned Redstart</v>
          </cell>
          <cell r="D10316" t="str">
            <v>Myioborus flavivertex</v>
          </cell>
          <cell r="E10316" t="str">
            <v>(Salvin, 1887)</v>
          </cell>
          <cell r="F10316" t="str">
            <v>R</v>
          </cell>
          <cell r="G10316" t="str">
            <v>LC</v>
          </cell>
          <cell r="P10316" t="str">
            <v>Y</v>
          </cell>
          <cell r="Q10316" t="str">
            <v>Y</v>
          </cell>
          <cell r="R10316" t="str">
            <v>Y</v>
          </cell>
          <cell r="W10316" t="str">
            <v>Yellow-crowned Whitestart (11); Yellow-crowned Whitestart (15)</v>
          </cell>
        </row>
        <row r="10317">
          <cell r="C10317" t="str">
            <v>Fan-tailed Warbler</v>
          </cell>
          <cell r="D10317" t="str">
            <v>Euthlypis lachrymosa</v>
          </cell>
          <cell r="E10317" t="str">
            <v>(Bonaparte, 1850)</v>
          </cell>
          <cell r="F10317" t="str">
            <v>R</v>
          </cell>
          <cell r="G10317" t="str">
            <v>LC</v>
          </cell>
          <cell r="I10317" t="str">
            <v>Y</v>
          </cell>
          <cell r="Q10317" t="str">
            <v>Y</v>
          </cell>
          <cell r="R10317" t="str">
            <v>Y</v>
          </cell>
        </row>
        <row r="10318">
          <cell r="C10318" t="str">
            <v>Grey-and-gold Warbler</v>
          </cell>
          <cell r="D10318" t="str">
            <v>Basileuterus fraseri</v>
          </cell>
          <cell r="E10318" t="str">
            <v>Sclater, 1884</v>
          </cell>
          <cell r="F10318" t="str">
            <v>R</v>
          </cell>
          <cell r="G10318" t="str">
            <v>LC</v>
          </cell>
          <cell r="P10318" t="str">
            <v>Y</v>
          </cell>
          <cell r="Q10318" t="str">
            <v>Y</v>
          </cell>
          <cell r="R10318" t="str">
            <v>Y</v>
          </cell>
          <cell r="W10318" t="str">
            <v>Gray-and-gold Warbler (9)</v>
          </cell>
        </row>
        <row r="10319">
          <cell r="C10319" t="str">
            <v>Two-banded Warbler</v>
          </cell>
          <cell r="D10319" t="str">
            <v>Basileuterus bivittatus</v>
          </cell>
          <cell r="E10319" t="str">
            <v>(Lafresnaye &amp; d'Orbigny, 1837)</v>
          </cell>
          <cell r="F10319" t="str">
            <v>R</v>
          </cell>
          <cell r="G10319" t="str">
            <v>LC</v>
          </cell>
          <cell r="P10319" t="str">
            <v>Y</v>
          </cell>
          <cell r="Q10319" t="str">
            <v>Y</v>
          </cell>
          <cell r="R10319" t="str">
            <v>Y</v>
          </cell>
        </row>
        <row r="10320">
          <cell r="C10320" t="str">
            <v>Golden-bellied Warbler</v>
          </cell>
          <cell r="D10320" t="str">
            <v>Basileuterus chrysogaster</v>
          </cell>
          <cell r="E10320" t="str">
            <v>(Tschudi, 1844)</v>
          </cell>
          <cell r="F10320" t="str">
            <v>R</v>
          </cell>
          <cell r="G10320" t="str">
            <v>LC</v>
          </cell>
          <cell r="P10320" t="str">
            <v>Y</v>
          </cell>
          <cell r="Q10320" t="str">
            <v>Y</v>
          </cell>
          <cell r="R10320" t="str">
            <v>Y</v>
          </cell>
          <cell r="W10320" t="str">
            <v>Cuzco Warbler (15)</v>
          </cell>
        </row>
        <row r="10321">
          <cell r="C10321" t="str">
            <v>Pale-legged Warbler</v>
          </cell>
          <cell r="D10321" t="str">
            <v>Basileuterus signatus</v>
          </cell>
          <cell r="E10321" t="str">
            <v>Berlepsch &amp; Stolzmann, 1906</v>
          </cell>
          <cell r="F10321" t="str">
            <v>R</v>
          </cell>
          <cell r="G10321" t="str">
            <v>LC</v>
          </cell>
          <cell r="P10321" t="str">
            <v>Y</v>
          </cell>
          <cell r="Q10321" t="str">
            <v>Y</v>
          </cell>
          <cell r="R10321" t="str">
            <v>Y</v>
          </cell>
        </row>
        <row r="10322">
          <cell r="C10322" t="str">
            <v>Citrine Warbler</v>
          </cell>
          <cell r="D10322" t="str">
            <v>Basileuterus luteoviridis</v>
          </cell>
          <cell r="E10322" t="str">
            <v>(Bonaparte, 1845)</v>
          </cell>
          <cell r="F10322" t="str">
            <v>R</v>
          </cell>
          <cell r="G10322" t="str">
            <v>LC</v>
          </cell>
          <cell r="P10322" t="str">
            <v>Y</v>
          </cell>
          <cell r="Q10322" t="str">
            <v>Y</v>
          </cell>
          <cell r="R10322" t="str">
            <v>Y</v>
          </cell>
        </row>
        <row r="10323">
          <cell r="C10323" t="str">
            <v>Black-crested Warbler</v>
          </cell>
          <cell r="D10323" t="str">
            <v>Basileuterus nigrocristatus</v>
          </cell>
          <cell r="E10323" t="str">
            <v>(Lafresnaye, 1840)</v>
          </cell>
          <cell r="F10323" t="str">
            <v>R</v>
          </cell>
          <cell r="G10323" t="str">
            <v>LC</v>
          </cell>
          <cell r="P10323" t="str">
            <v>Y</v>
          </cell>
          <cell r="Q10323" t="str">
            <v>Y</v>
          </cell>
          <cell r="R10323" t="str">
            <v>Y</v>
          </cell>
        </row>
        <row r="10324">
          <cell r="C10324" t="str">
            <v>Grey-headed Warbler</v>
          </cell>
          <cell r="D10324" t="str">
            <v>Basileuterus griseiceps</v>
          </cell>
          <cell r="E10324" t="str">
            <v>Sclater &amp; Salvin, 1869</v>
          </cell>
          <cell r="F10324" t="str">
            <v>R</v>
          </cell>
          <cell r="G10324" t="str">
            <v>EN</v>
          </cell>
          <cell r="P10324" t="str">
            <v>Y</v>
          </cell>
          <cell r="Q10324" t="str">
            <v>Y</v>
          </cell>
          <cell r="R10324" t="str">
            <v>Y</v>
          </cell>
          <cell r="W10324" t="str">
            <v>Gray-headed Warbler (9)</v>
          </cell>
        </row>
        <row r="10325">
          <cell r="C10325" t="str">
            <v>Santa Marta Warbler</v>
          </cell>
          <cell r="D10325" t="str">
            <v>Basileuterus basilicus</v>
          </cell>
          <cell r="E10325" t="str">
            <v>(Todd, 1913)</v>
          </cell>
          <cell r="F10325" t="str">
            <v>R</v>
          </cell>
          <cell r="G10325" t="str">
            <v>VU</v>
          </cell>
          <cell r="P10325" t="str">
            <v>Y</v>
          </cell>
          <cell r="Q10325" t="str">
            <v>Y</v>
          </cell>
          <cell r="R10325" t="str">
            <v>Y</v>
          </cell>
        </row>
        <row r="10326">
          <cell r="C10326" t="str">
            <v>Grey-throated Warbler</v>
          </cell>
          <cell r="D10326" t="str">
            <v>Basileuterus cinereicollis</v>
          </cell>
          <cell r="E10326" t="str">
            <v>Sclater, 1865</v>
          </cell>
          <cell r="F10326" t="str">
            <v>R</v>
          </cell>
          <cell r="G10326" t="str">
            <v>NT</v>
          </cell>
          <cell r="P10326" t="str">
            <v>Y</v>
          </cell>
          <cell r="Q10326" t="str">
            <v>Y</v>
          </cell>
          <cell r="R10326" t="str">
            <v>Y</v>
          </cell>
          <cell r="W10326" t="str">
            <v>Gray-throated Warbler (9)</v>
          </cell>
        </row>
        <row r="10327">
          <cell r="C10327" t="str">
            <v>White-lored Warbler</v>
          </cell>
          <cell r="D10327" t="str">
            <v>Basileuterus conspicillatus</v>
          </cell>
          <cell r="E10327" t="str">
            <v>Salvin &amp; Godman, 1880</v>
          </cell>
          <cell r="F10327" t="str">
            <v>R</v>
          </cell>
          <cell r="G10327" t="str">
            <v>NT</v>
          </cell>
          <cell r="P10327" t="str">
            <v>Y</v>
          </cell>
          <cell r="Q10327" t="str">
            <v>Y</v>
          </cell>
          <cell r="R10327" t="str">
            <v>Y</v>
          </cell>
        </row>
        <row r="10328">
          <cell r="C10328" t="str">
            <v>Russet-crowned Warbler</v>
          </cell>
          <cell r="D10328" t="str">
            <v>Basileuterus coronatus</v>
          </cell>
          <cell r="E10328" t="str">
            <v>(Tschudi, 1844)</v>
          </cell>
          <cell r="F10328" t="str">
            <v>R</v>
          </cell>
          <cell r="G10328" t="str">
            <v>LC</v>
          </cell>
          <cell r="P10328" t="str">
            <v>Y</v>
          </cell>
          <cell r="Q10328" t="str">
            <v>Y</v>
          </cell>
          <cell r="R10328" t="str">
            <v>Y</v>
          </cell>
        </row>
        <row r="10329">
          <cell r="C10329" t="str">
            <v>Golden-crowned Warbler</v>
          </cell>
          <cell r="D10329" t="str">
            <v>Basileuterus culicivorus</v>
          </cell>
          <cell r="E10329" t="str">
            <v>(Deppe, 1830)</v>
          </cell>
          <cell r="F10329" t="str">
            <v>R</v>
          </cell>
          <cell r="G10329" t="str">
            <v>LC</v>
          </cell>
          <cell r="I10329" t="str">
            <v>Y</v>
          </cell>
          <cell r="P10329" t="str">
            <v>Y</v>
          </cell>
          <cell r="Q10329" t="str">
            <v>Y</v>
          </cell>
          <cell r="R10329" t="str">
            <v>Y</v>
          </cell>
          <cell r="W10329" t="str">
            <v>Stripe-crowned Warbler (15)</v>
          </cell>
        </row>
        <row r="10330">
          <cell r="C10330" t="str">
            <v>Three-banded Warbler</v>
          </cell>
          <cell r="D10330" t="str">
            <v>Basileuterus trifasciatus</v>
          </cell>
          <cell r="E10330" t="str">
            <v>Taczanowski, 1881</v>
          </cell>
          <cell r="F10330" t="str">
            <v>R</v>
          </cell>
          <cell r="G10330" t="str">
            <v>LC</v>
          </cell>
          <cell r="P10330" t="str">
            <v>Y</v>
          </cell>
          <cell r="Q10330" t="str">
            <v>Y</v>
          </cell>
          <cell r="R10330" t="str">
            <v>Y</v>
          </cell>
        </row>
        <row r="10331">
          <cell r="C10331" t="str">
            <v>White-bellied Warbler</v>
          </cell>
          <cell r="D10331" t="str">
            <v>Basileuterus hypoleucus</v>
          </cell>
          <cell r="E10331" t="str">
            <v>Bonaparte, 1850</v>
          </cell>
          <cell r="F10331" t="str">
            <v>R</v>
          </cell>
          <cell r="G10331" t="str">
            <v>LC</v>
          </cell>
          <cell r="P10331" t="str">
            <v>Y</v>
          </cell>
          <cell r="Q10331" t="str">
            <v>Y</v>
          </cell>
          <cell r="R10331" t="str">
            <v>Y</v>
          </cell>
        </row>
        <row r="10332">
          <cell r="C10332" t="str">
            <v>Rufous-capped Warbler</v>
          </cell>
          <cell r="D10332" t="str">
            <v>Basileuterus rufifrons</v>
          </cell>
          <cell r="E10332" t="str">
            <v>(Swainson, 1838)</v>
          </cell>
          <cell r="F10332" t="str">
            <v>R</v>
          </cell>
          <cell r="G10332" t="str">
            <v>LC</v>
          </cell>
          <cell r="I10332" t="str">
            <v>Y</v>
          </cell>
          <cell r="P10332" t="str">
            <v>Y</v>
          </cell>
          <cell r="Q10332" t="str">
            <v>Y</v>
          </cell>
          <cell r="R10332" t="str">
            <v>Y</v>
          </cell>
        </row>
        <row r="10333">
          <cell r="C10333" t="str">
            <v>Golden-browed Warbler</v>
          </cell>
          <cell r="D10333" t="str">
            <v>Basileuterus belli</v>
          </cell>
          <cell r="E10333" t="str">
            <v>(Giraud, 1841)</v>
          </cell>
          <cell r="F10333" t="str">
            <v>R</v>
          </cell>
          <cell r="G10333" t="str">
            <v>LC</v>
          </cell>
          <cell r="I10333" t="str">
            <v>Y</v>
          </cell>
          <cell r="Q10333" t="str">
            <v>Y</v>
          </cell>
          <cell r="R10333" t="str">
            <v>Y</v>
          </cell>
        </row>
        <row r="10334">
          <cell r="C10334" t="str">
            <v>Black-cheeked Warbler</v>
          </cell>
          <cell r="D10334" t="str">
            <v>Basileuterus melanogenys</v>
          </cell>
          <cell r="E10334" t="str">
            <v>Baird, 1865</v>
          </cell>
          <cell r="F10334" t="str">
            <v>R</v>
          </cell>
          <cell r="G10334" t="str">
            <v>LC</v>
          </cell>
          <cell r="I10334" t="str">
            <v>Y</v>
          </cell>
          <cell r="Q10334" t="str">
            <v>Y</v>
          </cell>
          <cell r="R10334" t="str">
            <v>Y</v>
          </cell>
        </row>
        <row r="10335">
          <cell r="C10335" t="str">
            <v>Pirre Warbler</v>
          </cell>
          <cell r="D10335" t="str">
            <v>Basileuterus ignotus</v>
          </cell>
          <cell r="E10335" t="str">
            <v>Nelson, 1912</v>
          </cell>
          <cell r="F10335" t="str">
            <v>R</v>
          </cell>
          <cell r="G10335" t="str">
            <v>VU</v>
          </cell>
          <cell r="I10335" t="str">
            <v>Y</v>
          </cell>
          <cell r="P10335" t="str">
            <v>Y</v>
          </cell>
          <cell r="Q10335" t="str">
            <v>Y</v>
          </cell>
          <cell r="R10335" t="str">
            <v>Y</v>
          </cell>
        </row>
        <row r="10336">
          <cell r="C10336" t="str">
            <v>Three-striped Warbler</v>
          </cell>
          <cell r="D10336" t="str">
            <v>Basileuterus tristriatus</v>
          </cell>
          <cell r="E10336" t="str">
            <v>(Tschudi, 1844)</v>
          </cell>
          <cell r="F10336" t="str">
            <v>R</v>
          </cell>
          <cell r="G10336" t="str">
            <v>LC</v>
          </cell>
          <cell r="I10336" t="str">
            <v>Y</v>
          </cell>
          <cell r="P10336" t="str">
            <v>Y</v>
          </cell>
          <cell r="Q10336" t="str">
            <v>Y</v>
          </cell>
          <cell r="R10336" t="str">
            <v>Y</v>
          </cell>
        </row>
        <row r="10337">
          <cell r="C10337" t="str">
            <v>White-browed Warbler</v>
          </cell>
          <cell r="D10337" t="str">
            <v>Basileuterus leucoblepharus</v>
          </cell>
          <cell r="E10337" t="str">
            <v>(Vieillot, 1817)</v>
          </cell>
          <cell r="F10337" t="str">
            <v>R</v>
          </cell>
          <cell r="G10337" t="str">
            <v>LC</v>
          </cell>
          <cell r="P10337" t="str">
            <v>Y</v>
          </cell>
          <cell r="Q10337" t="str">
            <v>Y</v>
          </cell>
          <cell r="R10337" t="str">
            <v>Y</v>
          </cell>
          <cell r="W10337" t="str">
            <v>White-rimmed Warbler (15)</v>
          </cell>
        </row>
        <row r="10338">
          <cell r="C10338" t="str">
            <v>White-striped Warbler</v>
          </cell>
          <cell r="D10338" t="str">
            <v>Basileuterus leucophrys</v>
          </cell>
          <cell r="E10338" t="str">
            <v>Pelzeln, 1868</v>
          </cell>
          <cell r="F10338" t="str">
            <v>R</v>
          </cell>
          <cell r="G10338" t="str">
            <v>LC</v>
          </cell>
          <cell r="P10338" t="str">
            <v>Y</v>
          </cell>
          <cell r="Q10338" t="str">
            <v>Y</v>
          </cell>
          <cell r="R10338" t="str">
            <v>Y</v>
          </cell>
        </row>
        <row r="10339">
          <cell r="C10339" t="str">
            <v>Flavescent Warbler</v>
          </cell>
          <cell r="D10339" t="str">
            <v>Basileuterus flaveolus</v>
          </cell>
          <cell r="E10339" t="str">
            <v>(Baird, 1865)</v>
          </cell>
          <cell r="F10339" t="str">
            <v>R</v>
          </cell>
          <cell r="G10339" t="str">
            <v>LC</v>
          </cell>
          <cell r="P10339" t="str">
            <v>Y</v>
          </cell>
          <cell r="Q10339" t="str">
            <v>Y</v>
          </cell>
          <cell r="R10339" t="str">
            <v>Y</v>
          </cell>
        </row>
        <row r="10340">
          <cell r="C10340" t="str">
            <v>Buff-rumped Warbler</v>
          </cell>
          <cell r="D10340" t="str">
            <v>Phaeothlypis fulvicauda</v>
          </cell>
          <cell r="E10340" t="str">
            <v>(Spix, 1825)</v>
          </cell>
          <cell r="F10340" t="str">
            <v>R</v>
          </cell>
          <cell r="G10340" t="str">
            <v>LC</v>
          </cell>
          <cell r="I10340" t="str">
            <v>Y</v>
          </cell>
          <cell r="P10340" t="str">
            <v>Y</v>
          </cell>
          <cell r="Q10340" t="str">
            <v>Y</v>
          </cell>
          <cell r="R10340" t="str">
            <v>Y</v>
          </cell>
          <cell r="V10340" t="str">
            <v>Basileuterus fulvicauda (10)</v>
          </cell>
        </row>
        <row r="10341">
          <cell r="C10341" t="str">
            <v>Neotropical River Warbler</v>
          </cell>
          <cell r="D10341" t="str">
            <v>Phaeothlypis rivularis</v>
          </cell>
          <cell r="E10341" t="str">
            <v>(Wied, 1821)</v>
          </cell>
          <cell r="F10341" t="str">
            <v>R</v>
          </cell>
          <cell r="G10341" t="str">
            <v>LC</v>
          </cell>
          <cell r="P10341" t="str">
            <v>Y</v>
          </cell>
          <cell r="Q10341" t="str">
            <v>Y</v>
          </cell>
          <cell r="R10341" t="str">
            <v>Y</v>
          </cell>
          <cell r="V10341" t="str">
            <v>Basileuterus rivularis (10)</v>
          </cell>
          <cell r="W10341" t="str">
            <v>Riverbank Warbler (9); Riverbank Warbler (15)</v>
          </cell>
        </row>
        <row r="10342">
          <cell r="C10342" t="str">
            <v>Wrenthrush</v>
          </cell>
          <cell r="D10342" t="str">
            <v>Zeledonia coronata</v>
          </cell>
          <cell r="E10342" t="str">
            <v>Ridgway, 1889</v>
          </cell>
          <cell r="F10342" t="str">
            <v>R</v>
          </cell>
          <cell r="G10342" t="str">
            <v>LC</v>
          </cell>
          <cell r="I10342" t="str">
            <v>Y</v>
          </cell>
          <cell r="Q10342" t="str">
            <v>Y</v>
          </cell>
          <cell r="R10342" t="str">
            <v>Y</v>
          </cell>
        </row>
        <row r="10343">
          <cell r="C10343" t="str">
            <v>Yellow-breasted Chat</v>
          </cell>
          <cell r="D10343" t="str">
            <v>Icteria virens</v>
          </cell>
          <cell r="E10343" t="str">
            <v>(Linnaeus, 1758)</v>
          </cell>
          <cell r="F10343" t="str">
            <v>R</v>
          </cell>
          <cell r="G10343" t="str">
            <v>LC</v>
          </cell>
          <cell r="I10343" t="str">
            <v>Y</v>
          </cell>
          <cell r="Q10343" t="str">
            <v>Y</v>
          </cell>
          <cell r="R10343" t="str">
            <v>Y</v>
          </cell>
        </row>
        <row r="10344">
          <cell r="C10344" t="str">
            <v>White-winged Warbler</v>
          </cell>
          <cell r="D10344" t="str">
            <v>Xenoligea montana</v>
          </cell>
          <cell r="E10344" t="str">
            <v>(Chapman, 1917)</v>
          </cell>
          <cell r="F10344" t="str">
            <v>R</v>
          </cell>
          <cell r="G10344" t="str">
            <v>VU</v>
          </cell>
          <cell r="I10344" t="str">
            <v>Y</v>
          </cell>
          <cell r="Q10344" t="str">
            <v>Y</v>
          </cell>
          <cell r="R10344" t="str">
            <v>Y</v>
          </cell>
        </row>
        <row r="10345">
          <cell r="C10345" t="str">
            <v>Crested Oropendola</v>
          </cell>
          <cell r="D10345" t="str">
            <v>Psarocolius decumanus</v>
          </cell>
          <cell r="E10345" t="str">
            <v>(Pallas, 1769)</v>
          </cell>
          <cell r="F10345" t="str">
            <v>R</v>
          </cell>
          <cell r="G10345" t="str">
            <v>LC</v>
          </cell>
          <cell r="I10345" t="str">
            <v>Y</v>
          </cell>
          <cell r="P10345" t="str">
            <v>Y</v>
          </cell>
          <cell r="Q10345" t="str">
            <v>Y</v>
          </cell>
          <cell r="R10345" t="str">
            <v>Y</v>
          </cell>
        </row>
        <row r="10346">
          <cell r="C10346" t="str">
            <v>Green Oropendola</v>
          </cell>
          <cell r="D10346" t="str">
            <v>Psarocolius viridis</v>
          </cell>
          <cell r="E10346" t="str">
            <v>(Müller, 1776)</v>
          </cell>
          <cell r="F10346" t="str">
            <v>R</v>
          </cell>
          <cell r="G10346" t="str">
            <v>LC</v>
          </cell>
          <cell r="P10346" t="str">
            <v>Y</v>
          </cell>
          <cell r="Q10346" t="str">
            <v>Y</v>
          </cell>
          <cell r="R10346" t="str">
            <v>Y</v>
          </cell>
        </row>
        <row r="10347">
          <cell r="C10347" t="str">
            <v>Dusky-green Oropendola</v>
          </cell>
          <cell r="D10347" t="str">
            <v>Psarocolius atrovirens</v>
          </cell>
          <cell r="E10347" t="str">
            <v>(Lafresnaye &amp; d'Orbigny, 1838)</v>
          </cell>
          <cell r="F10347" t="str">
            <v>R</v>
          </cell>
          <cell r="G10347" t="str">
            <v>LC</v>
          </cell>
          <cell r="P10347" t="str">
            <v>Y</v>
          </cell>
          <cell r="Q10347" t="str">
            <v>Y</v>
          </cell>
          <cell r="R10347" t="str">
            <v>Y</v>
          </cell>
        </row>
        <row r="10348">
          <cell r="C10348" t="str">
            <v>Russet-backed Oropendola</v>
          </cell>
          <cell r="D10348" t="str">
            <v>Psarocolius angustifrons</v>
          </cell>
          <cell r="E10348" t="str">
            <v>(Spix, 1824)</v>
          </cell>
          <cell r="F10348" t="str">
            <v>R</v>
          </cell>
          <cell r="G10348" t="str">
            <v>LC</v>
          </cell>
          <cell r="P10348" t="str">
            <v>Y</v>
          </cell>
          <cell r="Q10348" t="str">
            <v>Y</v>
          </cell>
          <cell r="R10348" t="str">
            <v>Y</v>
          </cell>
        </row>
        <row r="10349">
          <cell r="C10349" t="str">
            <v>Chestnut-headed Oropendola</v>
          </cell>
          <cell r="D10349" t="str">
            <v>Psarocolius wagleri</v>
          </cell>
          <cell r="E10349" t="str">
            <v>(Gray, 1845)</v>
          </cell>
          <cell r="F10349" t="str">
            <v>R</v>
          </cell>
          <cell r="G10349" t="str">
            <v>LC</v>
          </cell>
          <cell r="I10349" t="str">
            <v>Y</v>
          </cell>
          <cell r="P10349" t="str">
            <v>Y</v>
          </cell>
          <cell r="Q10349" t="str">
            <v>Y</v>
          </cell>
          <cell r="R10349" t="str">
            <v>Y</v>
          </cell>
        </row>
        <row r="10350">
          <cell r="C10350" t="str">
            <v>Montezuma Oropendola</v>
          </cell>
          <cell r="D10350" t="str">
            <v>Psarocolius montezuma</v>
          </cell>
          <cell r="E10350" t="str">
            <v>(Lesson, 1830)</v>
          </cell>
          <cell r="F10350" t="str">
            <v>R</v>
          </cell>
          <cell r="G10350" t="str">
            <v>LC</v>
          </cell>
          <cell r="I10350" t="str">
            <v>Y</v>
          </cell>
          <cell r="Q10350" t="str">
            <v>Y</v>
          </cell>
          <cell r="R10350" t="str">
            <v>Y</v>
          </cell>
          <cell r="V10350" t="str">
            <v>Gymnostinops montezuma (10)</v>
          </cell>
        </row>
        <row r="10351">
          <cell r="C10351" t="str">
            <v>Baudo Oropendola</v>
          </cell>
          <cell r="D10351" t="str">
            <v>Psarocolius cassini</v>
          </cell>
          <cell r="E10351" t="str">
            <v>Richmond, 1898</v>
          </cell>
          <cell r="F10351" t="str">
            <v>R</v>
          </cell>
          <cell r="G10351" t="str">
            <v>EN</v>
          </cell>
          <cell r="P10351" t="str">
            <v>Y</v>
          </cell>
          <cell r="Q10351" t="str">
            <v>Y</v>
          </cell>
          <cell r="R10351" t="str">
            <v>Y</v>
          </cell>
          <cell r="V10351" t="str">
            <v>Gymnostinops cassini (10)</v>
          </cell>
          <cell r="W10351" t="str">
            <v>Baudó Oropendola (14)</v>
          </cell>
        </row>
        <row r="10352">
          <cell r="C10352" t="str">
            <v>Olive Oropendola</v>
          </cell>
          <cell r="D10352" t="str">
            <v>Psarocolius bifasciatus</v>
          </cell>
          <cell r="E10352" t="str">
            <v>(Spix, 1824)</v>
          </cell>
          <cell r="F10352" t="str">
            <v>R</v>
          </cell>
          <cell r="G10352" t="str">
            <v>LC</v>
          </cell>
          <cell r="P10352" t="str">
            <v>Y</v>
          </cell>
          <cell r="Q10352" t="str">
            <v>Y</v>
          </cell>
          <cell r="R10352" t="str">
            <v>Y</v>
          </cell>
          <cell r="V10352" t="str">
            <v>Gymnostinops bifasciatus (10)</v>
          </cell>
          <cell r="W10352" t="str">
            <v>Amazonian Oropendola (10); Amazonian Oropendola (11); Para Oropendola (15)</v>
          </cell>
        </row>
        <row r="10353">
          <cell r="C10353" t="str">
            <v>Black Oropendola</v>
          </cell>
          <cell r="D10353" t="str">
            <v>Psarocolius guatimozinus</v>
          </cell>
          <cell r="E10353" t="str">
            <v>(Bonaparte, 1853)</v>
          </cell>
          <cell r="F10353" t="str">
            <v>R</v>
          </cell>
          <cell r="G10353" t="str">
            <v>LC</v>
          </cell>
          <cell r="I10353" t="str">
            <v>Y</v>
          </cell>
          <cell r="P10353" t="str">
            <v>Y</v>
          </cell>
          <cell r="Q10353" t="str">
            <v>Y</v>
          </cell>
          <cell r="R10353" t="str">
            <v>Y</v>
          </cell>
          <cell r="V10353" t="str">
            <v>Gymnostinops guatimozinus (10)</v>
          </cell>
        </row>
        <row r="10354">
          <cell r="C10354" t="str">
            <v>Casqued Oropendola</v>
          </cell>
          <cell r="D10354" t="str">
            <v>Clypicterus oseryi</v>
          </cell>
          <cell r="E10354" t="str">
            <v>(Deville, 1849)</v>
          </cell>
          <cell r="F10354" t="str">
            <v>R</v>
          </cell>
          <cell r="G10354" t="str">
            <v>LC</v>
          </cell>
          <cell r="P10354" t="str">
            <v>Y</v>
          </cell>
          <cell r="Q10354" t="str">
            <v>Y</v>
          </cell>
          <cell r="R10354" t="str">
            <v>Y</v>
          </cell>
          <cell r="V10354" t="str">
            <v>Psarocolius oseryi (10); Psarocolius oseryi (11)</v>
          </cell>
        </row>
        <row r="10355">
          <cell r="C10355" t="str">
            <v>Band-tailed Oropendola</v>
          </cell>
          <cell r="D10355" t="str">
            <v>Ocyalus latirostris</v>
          </cell>
          <cell r="E10355" t="str">
            <v>(Swainson, 1838)</v>
          </cell>
          <cell r="F10355" t="str">
            <v>R</v>
          </cell>
          <cell r="G10355" t="str">
            <v>LC</v>
          </cell>
          <cell r="P10355" t="str">
            <v>Y</v>
          </cell>
          <cell r="Q10355" t="str">
            <v>Y</v>
          </cell>
          <cell r="R10355" t="str">
            <v>Y</v>
          </cell>
          <cell r="V10355" t="str">
            <v>Psarocolius latirostris (11)</v>
          </cell>
        </row>
        <row r="10356">
          <cell r="C10356" t="str">
            <v>Yellow-rumped Cacique</v>
          </cell>
          <cell r="D10356" t="str">
            <v>Cacicus cela</v>
          </cell>
          <cell r="E10356" t="str">
            <v>(Linnaeus, 1758)</v>
          </cell>
          <cell r="F10356" t="str">
            <v>R</v>
          </cell>
          <cell r="G10356" t="str">
            <v>LC</v>
          </cell>
          <cell r="I10356" t="str">
            <v>Y</v>
          </cell>
          <cell r="P10356" t="str">
            <v>Y</v>
          </cell>
          <cell r="Q10356" t="str">
            <v>Y</v>
          </cell>
          <cell r="R10356" t="str">
            <v>Y</v>
          </cell>
        </row>
        <row r="10357">
          <cell r="C10357" t="str">
            <v>Red-rumped Cacique</v>
          </cell>
          <cell r="D10357" t="str">
            <v>Cacicus haemorrhous</v>
          </cell>
          <cell r="E10357" t="str">
            <v>(Linnaeus, 1766)</v>
          </cell>
          <cell r="F10357" t="str">
            <v>R</v>
          </cell>
          <cell r="G10357" t="str">
            <v>LC</v>
          </cell>
          <cell r="P10357" t="str">
            <v>Y</v>
          </cell>
          <cell r="Q10357" t="str">
            <v>Y</v>
          </cell>
          <cell r="R10357" t="str">
            <v>Y</v>
          </cell>
        </row>
        <row r="10358">
          <cell r="C10358" t="str">
            <v>Scarlet-rumped Cacique</v>
          </cell>
          <cell r="D10358" t="str">
            <v>Cacicus uropygialis</v>
          </cell>
          <cell r="E10358" t="str">
            <v>Lafresnaye, 1843</v>
          </cell>
          <cell r="F10358" t="str">
            <v>R</v>
          </cell>
          <cell r="G10358" t="str">
            <v>LC</v>
          </cell>
          <cell r="I10358" t="str">
            <v>Y</v>
          </cell>
          <cell r="P10358" t="str">
            <v>Y</v>
          </cell>
          <cell r="Q10358" t="str">
            <v>Y</v>
          </cell>
          <cell r="W10358" t="str">
            <v>Subtropical Cacique (15)</v>
          </cell>
          <cell r="X10358" t="str">
            <v>Cacicus uropygialis (Sibley and Monroe 1990, 1993) is retained as a species contra Stotz et al. (1996) who split it into uropygialis and microrhynchus.</v>
          </cell>
        </row>
        <row r="10359">
          <cell r="D10359" t="str">
            <v>Cacicus uropygialis</v>
          </cell>
          <cell r="E10359" t="str">
            <v>Lafresnaye, 1843</v>
          </cell>
          <cell r="F10359" t="str">
            <v>NR</v>
          </cell>
          <cell r="G10359" t="str">
            <v>NR</v>
          </cell>
          <cell r="R10359" t="str">
            <v>Y</v>
          </cell>
          <cell r="X10359" t="str">
            <v>Cacicus uropygialis (Sibley and Monroe 1990, 1993) is retained as a species contra Stotz et al. (1996) who split it into uropygialis and microrhynchus.</v>
          </cell>
        </row>
        <row r="10360">
          <cell r="D10360" t="str">
            <v>Cacicus microrhynchus</v>
          </cell>
          <cell r="E10360" t="str">
            <v>(Sclater &amp; Salvin, 1864)</v>
          </cell>
          <cell r="F10360" t="str">
            <v>NR</v>
          </cell>
          <cell r="G10360" t="str">
            <v>NR</v>
          </cell>
          <cell r="R10360" t="str">
            <v>Y</v>
          </cell>
          <cell r="X10360" t="str">
            <v>Cacicus uropygialis (Sibley and Monroe 1990, 1993) is retained as a species contra Stotz et al. (1996) who split it into uropygialis and microrhynchus.</v>
          </cell>
        </row>
        <row r="10361">
          <cell r="C10361" t="str">
            <v>Selva Cacique</v>
          </cell>
          <cell r="D10361" t="str">
            <v>Cacicus koepckeae</v>
          </cell>
          <cell r="E10361" t="str">
            <v>Lowery &amp; O'Neill, 1965</v>
          </cell>
          <cell r="F10361" t="str">
            <v>R</v>
          </cell>
          <cell r="G10361" t="str">
            <v>VU</v>
          </cell>
          <cell r="P10361" t="str">
            <v>Y</v>
          </cell>
          <cell r="Q10361" t="str">
            <v>Y</v>
          </cell>
          <cell r="R10361" t="str">
            <v>Y</v>
          </cell>
        </row>
        <row r="10362">
          <cell r="C10362" t="str">
            <v>Golden-winged Cacique</v>
          </cell>
          <cell r="D10362" t="str">
            <v>Cacicus chrysopterus</v>
          </cell>
          <cell r="E10362" t="str">
            <v>(Vigors, 1825)</v>
          </cell>
          <cell r="F10362" t="str">
            <v>R</v>
          </cell>
          <cell r="G10362" t="str">
            <v>LC</v>
          </cell>
          <cell r="P10362" t="str">
            <v>Y</v>
          </cell>
          <cell r="Q10362" t="str">
            <v>Y</v>
          </cell>
          <cell r="R10362" t="str">
            <v>Y</v>
          </cell>
        </row>
        <row r="10363">
          <cell r="C10363" t="str">
            <v>Mountain Cacique</v>
          </cell>
          <cell r="D10363" t="str">
            <v>Cacicus chrysonotus</v>
          </cell>
          <cell r="E10363" t="str">
            <v>Lafresnaye &amp; d'Orbigny, 1838</v>
          </cell>
          <cell r="F10363" t="str">
            <v>R</v>
          </cell>
          <cell r="G10363" t="str">
            <v>LC</v>
          </cell>
          <cell r="P10363" t="str">
            <v>Y</v>
          </cell>
          <cell r="Q10363" t="str">
            <v>Y</v>
          </cell>
          <cell r="W10363" t="str">
            <v>Southern Mountain Cacique (15)</v>
          </cell>
          <cell r="X10363" t="str">
            <v>Cacicus chrysonotus (Sibley and Monroe 1990, 1993) was previously split into C. chrysonotus and C. leucoramphus following Stotz et al. (1996), but this treatment is no longer adopted, following SACC (2005).</v>
          </cell>
        </row>
        <row r="10364">
          <cell r="D10364" t="str">
            <v>Cacicus chrysonotus</v>
          </cell>
          <cell r="E10364" t="str">
            <v>Lafresnaye &amp; d'Orbigny, 1838</v>
          </cell>
          <cell r="F10364" t="str">
            <v>NR</v>
          </cell>
          <cell r="G10364" t="str">
            <v>NR</v>
          </cell>
          <cell r="R10364" t="str">
            <v>Y</v>
          </cell>
          <cell r="X10364" t="str">
            <v>Cacicus chrysonotus (Sibley and Monroe 1990, 1993) was previously split into C. chrysonotus and C. leucoramphus following Stotz et al. (1996), but this treatment is no longer adopted, following SACC (2005).</v>
          </cell>
        </row>
        <row r="10365">
          <cell r="D10365" t="str">
            <v>Cacicus leucoramphus</v>
          </cell>
          <cell r="E10365" t="str">
            <v>(Bonaparte, 1844)</v>
          </cell>
          <cell r="F10365" t="str">
            <v>NR</v>
          </cell>
          <cell r="G10365" t="str">
            <v>NR</v>
          </cell>
          <cell r="R10365" t="str">
            <v>Y</v>
          </cell>
          <cell r="X10365" t="str">
            <v>Cacicus chrysonotus (Sibley and Monroe 1990, 1993) was previously split into C. chrysonotus and C. leucoramphus following Stotz et al. (1996), but this treatment is no longer adopted, following SACC (2005).</v>
          </cell>
        </row>
        <row r="10366">
          <cell r="C10366" t="str">
            <v>Ecuadorian Cacique</v>
          </cell>
          <cell r="D10366" t="str">
            <v>Cacicus sclateri</v>
          </cell>
          <cell r="E10366" t="str">
            <v>(Dubois, 1887)</v>
          </cell>
          <cell r="F10366" t="str">
            <v>R</v>
          </cell>
          <cell r="G10366" t="str">
            <v>LC</v>
          </cell>
          <cell r="P10366" t="str">
            <v>Y</v>
          </cell>
          <cell r="Q10366" t="str">
            <v>Y</v>
          </cell>
          <cell r="R10366" t="str">
            <v>Y</v>
          </cell>
        </row>
        <row r="10367">
          <cell r="C10367" t="str">
            <v>Solitary Black Cacique</v>
          </cell>
          <cell r="D10367" t="str">
            <v>Cacicus solitarius</v>
          </cell>
          <cell r="E10367" t="str">
            <v>Vieillot, 1816</v>
          </cell>
          <cell r="F10367" t="str">
            <v>R</v>
          </cell>
          <cell r="G10367" t="str">
            <v>LC</v>
          </cell>
          <cell r="P10367" t="str">
            <v>Y</v>
          </cell>
          <cell r="Q10367" t="str">
            <v>Y</v>
          </cell>
          <cell r="R10367" t="str">
            <v>Y</v>
          </cell>
          <cell r="W10367" t="str">
            <v>Solitary Cacique (10); Solitary Cacique (11); Solitary Cacique (15)</v>
          </cell>
        </row>
        <row r="10368">
          <cell r="C10368" t="str">
            <v>Yellow-winged Cacique</v>
          </cell>
          <cell r="D10368" t="str">
            <v>Cacicus melanicterus</v>
          </cell>
          <cell r="E10368" t="str">
            <v>(Bonaparte, 1825)</v>
          </cell>
          <cell r="F10368" t="str">
            <v>R</v>
          </cell>
          <cell r="G10368" t="str">
            <v>LC</v>
          </cell>
          <cell r="I10368" t="str">
            <v>Y</v>
          </cell>
          <cell r="Q10368" t="str">
            <v>Y</v>
          </cell>
          <cell r="R10368" t="str">
            <v>Y</v>
          </cell>
          <cell r="W10368" t="str">
            <v>Mexican Cacique (15)</v>
          </cell>
        </row>
        <row r="10369">
          <cell r="C10369" t="str">
            <v>Yellow-billed Cacique</v>
          </cell>
          <cell r="D10369" t="str">
            <v>Amblycercus holosericeus</v>
          </cell>
          <cell r="E10369" t="str">
            <v>(Deppe, 1830)</v>
          </cell>
          <cell r="F10369" t="str">
            <v>R</v>
          </cell>
          <cell r="G10369" t="str">
            <v>LC</v>
          </cell>
          <cell r="I10369" t="str">
            <v>Y</v>
          </cell>
          <cell r="P10369" t="str">
            <v>Y</v>
          </cell>
          <cell r="Q10369" t="str">
            <v>Y</v>
          </cell>
          <cell r="R10369" t="str">
            <v>Y</v>
          </cell>
          <cell r="V10369" t="str">
            <v>Cacicus holosericeus (11)</v>
          </cell>
        </row>
        <row r="10370">
          <cell r="D10370" t="str">
            <v>Icterus chrysocephalus</v>
          </cell>
          <cell r="E10370" t="str">
            <v>(Linnaeus, 1766)</v>
          </cell>
          <cell r="F10370" t="str">
            <v>NR</v>
          </cell>
          <cell r="G10370" t="str">
            <v>NR</v>
          </cell>
          <cell r="Q10370" t="str">
            <v>Y</v>
          </cell>
          <cell r="R10370" t="str">
            <v>Y</v>
          </cell>
          <cell r="X10370" t="str">
            <v>Icterus cayanensis and I. chrysocephalus (Sibley and Monroe 1990, 1993) have been lumped into I. cayanensis following SACC (2005). SACC (2005) and the BirdLife Taxonomic Working Group also retain I. pyrrhopterus, included within Stotz et al. (1996) as potentially distinct at the species level, within I. cayanensis.</v>
          </cell>
        </row>
        <row r="10371">
          <cell r="D10371" t="str">
            <v>Icterus cayanensis</v>
          </cell>
          <cell r="E10371" t="str">
            <v>(Linnaeus, 1766)</v>
          </cell>
          <cell r="F10371" t="str">
            <v>NR</v>
          </cell>
          <cell r="G10371" t="str">
            <v>NR</v>
          </cell>
          <cell r="Q10371" t="str">
            <v>Y</v>
          </cell>
          <cell r="R10371" t="str">
            <v>Y</v>
          </cell>
          <cell r="X10371" t="str">
            <v>Icterus cayanensis and I. chrysocephalus (Sibley and Monroe 1990, 1993) have been lumped into I. cayanensis following SACC (2005). SACC (2005) and the BirdLife Taxonomic Working Group also retain I. pyrrhopterus, included within Stotz et al. (1996) as potentially distinct at the species level, within I. cayanensis.</v>
          </cell>
        </row>
        <row r="10372">
          <cell r="C10372" t="str">
            <v>Epaulet Oriole</v>
          </cell>
          <cell r="D10372" t="str">
            <v>Icterus cayanensis</v>
          </cell>
          <cell r="E10372" t="str">
            <v>(Linnaeus, 1766)</v>
          </cell>
          <cell r="F10372" t="str">
            <v>R</v>
          </cell>
          <cell r="G10372" t="str">
            <v>LC</v>
          </cell>
          <cell r="P10372" t="str">
            <v>Y</v>
          </cell>
          <cell r="X10372" t="str">
            <v>Icterus cayanensis and I. chrysocephalus (Sibley and Monroe 1990, 1993) have been lumped into I. cayanensis following SACC (2005). SACC (2005) and the BirdLife Taxonomic Working Group also retain I. pyrrhopterus, included within Stotz et al. (1996) as potentially distinct at the species level, within I. cayanensis.</v>
          </cell>
        </row>
        <row r="10373">
          <cell r="D10373" t="str">
            <v>Icterus pyrrhopterus</v>
          </cell>
          <cell r="E10373" t="str">
            <v>(Vieillot, 1819)</v>
          </cell>
          <cell r="F10373" t="str">
            <v>NR</v>
          </cell>
          <cell r="G10373" t="str">
            <v>NR</v>
          </cell>
          <cell r="R10373" t="str">
            <v>Y</v>
          </cell>
          <cell r="X10373" t="str">
            <v>Icterus cayanensis and I. chrysocephalus (Sibley and Monroe 1990, 1993) have been lumped into I. cayanensis following SACC (2005). SACC (2005) and the BirdLife Taxonomic Working Group also retain I. pyrrhopterus, included within Stotz et al. (1996) as potentially distinct at the species level, within I. cayanensis.</v>
          </cell>
        </row>
        <row r="10374">
          <cell r="C10374" t="str">
            <v>Audubon's Oriole</v>
          </cell>
          <cell r="D10374" t="str">
            <v>Icterus graduacauda</v>
          </cell>
          <cell r="E10374" t="str">
            <v>Lesson, 1839</v>
          </cell>
          <cell r="F10374" t="str">
            <v>R</v>
          </cell>
          <cell r="G10374" t="str">
            <v>LC</v>
          </cell>
          <cell r="I10374" t="str">
            <v>Y</v>
          </cell>
          <cell r="Q10374" t="str">
            <v>Y</v>
          </cell>
          <cell r="R10374" t="str">
            <v>Y</v>
          </cell>
        </row>
        <row r="10375">
          <cell r="C10375" t="str">
            <v>Yellow-backed Oriole</v>
          </cell>
          <cell r="D10375" t="str">
            <v>Icterus chrysater</v>
          </cell>
          <cell r="E10375" t="str">
            <v>(Lesson, 1844)</v>
          </cell>
          <cell r="F10375" t="str">
            <v>R</v>
          </cell>
          <cell r="G10375" t="str">
            <v>LC</v>
          </cell>
          <cell r="I10375" t="str">
            <v>Y</v>
          </cell>
          <cell r="P10375" t="str">
            <v>Y</v>
          </cell>
          <cell r="Q10375" t="str">
            <v>Y</v>
          </cell>
          <cell r="R10375" t="str">
            <v>Y</v>
          </cell>
        </row>
        <row r="10376">
          <cell r="C10376" t="str">
            <v>Yellow Oriole</v>
          </cell>
          <cell r="D10376" t="str">
            <v>Icterus nigrogularis</v>
          </cell>
          <cell r="E10376" t="str">
            <v>(Hahn, 1819)</v>
          </cell>
          <cell r="F10376" t="str">
            <v>R</v>
          </cell>
          <cell r="G10376" t="str">
            <v>LC</v>
          </cell>
          <cell r="P10376" t="str">
            <v>Y</v>
          </cell>
          <cell r="Q10376" t="str">
            <v>Y</v>
          </cell>
          <cell r="R10376" t="str">
            <v>Y</v>
          </cell>
        </row>
        <row r="10377">
          <cell r="C10377" t="str">
            <v>Jamaican Oriole</v>
          </cell>
          <cell r="D10377" t="str">
            <v>Icterus leucopteryx</v>
          </cell>
          <cell r="E10377" t="str">
            <v>(Wagler, 1827)</v>
          </cell>
          <cell r="F10377" t="str">
            <v>R</v>
          </cell>
          <cell r="G10377" t="str">
            <v>LC</v>
          </cell>
          <cell r="I10377" t="str">
            <v>Y</v>
          </cell>
          <cell r="Q10377" t="str">
            <v>Y</v>
          </cell>
          <cell r="R10377" t="str">
            <v>Y</v>
          </cell>
        </row>
        <row r="10378">
          <cell r="C10378" t="str">
            <v>Orange Oriole</v>
          </cell>
          <cell r="D10378" t="str">
            <v>Icterus auratus</v>
          </cell>
          <cell r="E10378" t="str">
            <v>Bonaparte, 1850</v>
          </cell>
          <cell r="F10378" t="str">
            <v>R</v>
          </cell>
          <cell r="G10378" t="str">
            <v>LC</v>
          </cell>
          <cell r="I10378" t="str">
            <v>Y</v>
          </cell>
          <cell r="Q10378" t="str">
            <v>Y</v>
          </cell>
          <cell r="R10378" t="str">
            <v>Y</v>
          </cell>
        </row>
        <row r="10379">
          <cell r="C10379" t="str">
            <v>Yellow-tailed Oriole</v>
          </cell>
          <cell r="D10379" t="str">
            <v>Icterus mesomelas</v>
          </cell>
          <cell r="E10379" t="str">
            <v>(Wagler, 1829)</v>
          </cell>
          <cell r="F10379" t="str">
            <v>R</v>
          </cell>
          <cell r="G10379" t="str">
            <v>LC</v>
          </cell>
          <cell r="I10379" t="str">
            <v>Y</v>
          </cell>
          <cell r="P10379" t="str">
            <v>Y</v>
          </cell>
          <cell r="Q10379" t="str">
            <v>Y</v>
          </cell>
          <cell r="R10379" t="str">
            <v>Y</v>
          </cell>
        </row>
        <row r="10380">
          <cell r="C10380" t="str">
            <v>Orange-crowned Oriole</v>
          </cell>
          <cell r="D10380" t="str">
            <v>Icterus auricapillus</v>
          </cell>
          <cell r="E10380" t="str">
            <v>Cassin, 1848</v>
          </cell>
          <cell r="F10380" t="str">
            <v>R</v>
          </cell>
          <cell r="G10380" t="str">
            <v>LC</v>
          </cell>
          <cell r="I10380" t="str">
            <v>Y</v>
          </cell>
          <cell r="P10380" t="str">
            <v>Y</v>
          </cell>
          <cell r="Q10380" t="str">
            <v>Y</v>
          </cell>
          <cell r="R10380" t="str">
            <v>Y</v>
          </cell>
        </row>
        <row r="10381">
          <cell r="C10381" t="str">
            <v>White-edged Oriole</v>
          </cell>
          <cell r="D10381" t="str">
            <v>Icterus graceannae</v>
          </cell>
          <cell r="E10381" t="str">
            <v>Cassin, 1867</v>
          </cell>
          <cell r="F10381" t="str">
            <v>R</v>
          </cell>
          <cell r="G10381" t="str">
            <v>LC</v>
          </cell>
          <cell r="P10381" t="str">
            <v>Y</v>
          </cell>
          <cell r="Q10381" t="str">
            <v>Y</v>
          </cell>
          <cell r="R10381" t="str">
            <v>Y</v>
          </cell>
        </row>
        <row r="10382">
          <cell r="C10382" t="str">
            <v>Spot-breasted Oriole</v>
          </cell>
          <cell r="D10382" t="str">
            <v>Icterus pectoralis</v>
          </cell>
          <cell r="E10382" t="str">
            <v>(Wagler, 1829)</v>
          </cell>
          <cell r="F10382" t="str">
            <v>R</v>
          </cell>
          <cell r="G10382" t="str">
            <v>LC</v>
          </cell>
          <cell r="I10382" t="str">
            <v>Y</v>
          </cell>
          <cell r="Q10382" t="str">
            <v>Y</v>
          </cell>
          <cell r="R10382" t="str">
            <v>Y</v>
          </cell>
        </row>
        <row r="10383">
          <cell r="C10383" t="str">
            <v>Altamira Oriole</v>
          </cell>
          <cell r="D10383" t="str">
            <v>Icterus gularis</v>
          </cell>
          <cell r="E10383" t="str">
            <v>(Wagler, 1829)</v>
          </cell>
          <cell r="F10383" t="str">
            <v>R</v>
          </cell>
          <cell r="G10383" t="str">
            <v>LC</v>
          </cell>
          <cell r="I10383" t="str">
            <v>Y</v>
          </cell>
          <cell r="Q10383" t="str">
            <v>Y</v>
          </cell>
          <cell r="R10383" t="str">
            <v>Y</v>
          </cell>
        </row>
        <row r="10384">
          <cell r="C10384" t="str">
            <v>Streak-backed Oriole</v>
          </cell>
          <cell r="D10384" t="str">
            <v>Icterus pustulatus</v>
          </cell>
          <cell r="E10384" t="str">
            <v>(Wagler, 1829)</v>
          </cell>
          <cell r="F10384" t="str">
            <v>R</v>
          </cell>
          <cell r="G10384" t="str">
            <v>LC</v>
          </cell>
          <cell r="I10384" t="str">
            <v>Y</v>
          </cell>
          <cell r="Q10384" t="str">
            <v>Y</v>
          </cell>
          <cell r="R10384" t="str">
            <v>Y</v>
          </cell>
        </row>
        <row r="10385">
          <cell r="D10385" t="str">
            <v>Icterus icterus</v>
          </cell>
          <cell r="E10385" t="str">
            <v>(Linnaeus, 1766)</v>
          </cell>
          <cell r="F10385" t="str">
            <v>NR</v>
          </cell>
          <cell r="G10385" t="str">
            <v>NR</v>
          </cell>
          <cell r="I10385" t="str">
            <v>Y</v>
          </cell>
          <cell r="Q10385" t="str">
            <v>Y</v>
          </cell>
          <cell r="R10385" t="str">
            <v>Y</v>
          </cell>
          <cell r="X10385" t="str">
            <v>Icterus icterus (Sibley and Monroe 1990, 1993) has been split into I. icterus, I. croconotus and I. jamacaii following SACC (2007).</v>
          </cell>
        </row>
        <row r="10386">
          <cell r="C10386" t="str">
            <v>Venezuelan Troupial</v>
          </cell>
          <cell r="D10386" t="str">
            <v>Icterus icterus</v>
          </cell>
          <cell r="E10386" t="str">
            <v>(Linnaeus, 1766)</v>
          </cell>
          <cell r="F10386" t="str">
            <v>R</v>
          </cell>
          <cell r="G10386" t="str">
            <v>LC</v>
          </cell>
          <cell r="P10386" t="str">
            <v>Y</v>
          </cell>
          <cell r="X10386" t="str">
            <v>Icterus icterus (Sibley and Monroe 1990, 1993) has been split into I. icterus, I. croconotus and I. jamacaii following SACC (2007).</v>
          </cell>
        </row>
        <row r="10387">
          <cell r="C10387" t="str">
            <v>Orange-backed Troupial</v>
          </cell>
          <cell r="D10387" t="str">
            <v>Icterus croconotus</v>
          </cell>
          <cell r="E10387" t="str">
            <v>(Wagler, 1829)</v>
          </cell>
          <cell r="F10387" t="str">
            <v>R</v>
          </cell>
          <cell r="G10387" t="str">
            <v>LC</v>
          </cell>
          <cell r="P10387" t="str">
            <v>Y</v>
          </cell>
          <cell r="X10387" t="str">
            <v>Icterus icterus (Sibley and Monroe 1990, 1993) has been split into I. icterus, I. croconotus and I. jamacaii following SACC (2007).</v>
          </cell>
        </row>
        <row r="10388">
          <cell r="C10388" t="str">
            <v>Campo Troupial</v>
          </cell>
          <cell r="D10388" t="str">
            <v>Icterus jamacaii</v>
          </cell>
          <cell r="E10388" t="str">
            <v>(Gmelin, 1788)</v>
          </cell>
          <cell r="F10388" t="str">
            <v>R</v>
          </cell>
          <cell r="G10388" t="str">
            <v>LC</v>
          </cell>
          <cell r="P10388" t="str">
            <v>Y</v>
          </cell>
          <cell r="Q10388" t="str">
            <v>Y</v>
          </cell>
          <cell r="W10388" t="str">
            <v>Campo Oriole (10)</v>
          </cell>
          <cell r="X10388" t="str">
            <v>Icterus icterus (Sibley and Monroe 1990, 1993) has been split into I. icterus, I. croconotus and I. jamacaii following SACC (2007).</v>
          </cell>
        </row>
        <row r="10389">
          <cell r="D10389" t="str">
            <v>Icterus galbula</v>
          </cell>
          <cell r="E10389" t="str">
            <v>(Linnaeus, 1758)</v>
          </cell>
          <cell r="F10389" t="str">
            <v>NR</v>
          </cell>
          <cell r="G10389" t="str">
            <v>NR</v>
          </cell>
          <cell r="M10389" t="str">
            <v>Y</v>
          </cell>
          <cell r="Q10389" t="str">
            <v>Y</v>
          </cell>
          <cell r="X10389" t="str">
            <v>Icterus galbula (Sibley and Monroe 1990, 1993) has been split into I. galbula, I. bullockii and I. abeillei following AOU (1998).</v>
          </cell>
        </row>
        <row r="10390">
          <cell r="C10390" t="str">
            <v>Baltimore Oriole</v>
          </cell>
          <cell r="D10390" t="str">
            <v>Icterus galbula</v>
          </cell>
          <cell r="E10390" t="str">
            <v>(Linnaeus, 1758)</v>
          </cell>
          <cell r="F10390" t="str">
            <v>R</v>
          </cell>
          <cell r="G10390" t="str">
            <v>LC</v>
          </cell>
          <cell r="H10390" t="str">
            <v>Y</v>
          </cell>
          <cell r="I10390" t="str">
            <v>Y</v>
          </cell>
          <cell r="P10390" t="str">
            <v>Y</v>
          </cell>
          <cell r="R10390" t="str">
            <v>Y</v>
          </cell>
          <cell r="X10390" t="str">
            <v>Icterus galbula (Sibley and Monroe 1990, 1993) has been split into I. galbula, I. bullockii and I. abeillei following AOU (1998).</v>
          </cell>
        </row>
        <row r="10391">
          <cell r="C10391" t="str">
            <v>Bullock's Oriole</v>
          </cell>
          <cell r="D10391" t="str">
            <v>Icterus bullockii</v>
          </cell>
          <cell r="E10391" t="str">
            <v>(Swainson, 1827)</v>
          </cell>
          <cell r="F10391" t="str">
            <v>R</v>
          </cell>
          <cell r="G10391" t="str">
            <v>LC</v>
          </cell>
          <cell r="I10391" t="str">
            <v>Y</v>
          </cell>
          <cell r="R10391" t="str">
            <v>Y</v>
          </cell>
          <cell r="X10391" t="str">
            <v>Icterus galbula (Sibley and Monroe 1990, 1993) has been split into I. galbula, I. bullockii and I. abeillei following AOU (1998).</v>
          </cell>
        </row>
        <row r="10392">
          <cell r="C10392" t="str">
            <v>Black-backed Oriole</v>
          </cell>
          <cell r="D10392" t="str">
            <v>Icterus abeillei</v>
          </cell>
          <cell r="E10392" t="str">
            <v>(Lesson, 1839)</v>
          </cell>
          <cell r="F10392" t="str">
            <v>R</v>
          </cell>
          <cell r="G10392" t="str">
            <v>LC</v>
          </cell>
          <cell r="I10392" t="str">
            <v>Y</v>
          </cell>
          <cell r="R10392" t="str">
            <v>Y</v>
          </cell>
          <cell r="X10392" t="str">
            <v>Icterus galbula (Sibley and Monroe 1990, 1993) has been split into I. galbula, I. bullockii and I. abeillei following AOU (1998).</v>
          </cell>
        </row>
        <row r="10393">
          <cell r="C10393" t="str">
            <v>Hooded Oriole</v>
          </cell>
          <cell r="D10393" t="str">
            <v>Icterus cucullatus</v>
          </cell>
          <cell r="E10393" t="str">
            <v>Swainson, 1827</v>
          </cell>
          <cell r="F10393" t="str">
            <v>R</v>
          </cell>
          <cell r="G10393" t="str">
            <v>LC</v>
          </cell>
          <cell r="I10393" t="str">
            <v>Y</v>
          </cell>
          <cell r="Q10393" t="str">
            <v>Y</v>
          </cell>
          <cell r="R10393" t="str">
            <v>Y</v>
          </cell>
        </row>
        <row r="10394">
          <cell r="C10394" t="str">
            <v>Orchard Oriole</v>
          </cell>
          <cell r="D10394" t="str">
            <v>Icterus spurius</v>
          </cell>
          <cell r="E10394" t="str">
            <v>(Linnaeus, 1766)</v>
          </cell>
          <cell r="F10394" t="str">
            <v>R</v>
          </cell>
          <cell r="G10394" t="str">
            <v>LC</v>
          </cell>
          <cell r="I10394" t="str">
            <v>Y</v>
          </cell>
          <cell r="P10394" t="str">
            <v>Y</v>
          </cell>
          <cell r="Q10394" t="str">
            <v>Y</v>
          </cell>
          <cell r="R10394" t="str">
            <v>Y</v>
          </cell>
          <cell r="X10394" t="str">
            <v>Icterus spurius (Sibley and Monroe 1990, 1993) was provisionally split into I. spurius and I. fuertesi by Stotz et al. (1996) but this treatment has not been adopted, following SACC (2005).</v>
          </cell>
        </row>
        <row r="10395">
          <cell r="D10395" t="str">
            <v>Icterus fuertesi</v>
          </cell>
          <cell r="E10395" t="str">
            <v xml:space="preserve"> Chapman, 1911</v>
          </cell>
          <cell r="F10395" t="str">
            <v>NR</v>
          </cell>
          <cell r="G10395" t="str">
            <v>NR</v>
          </cell>
          <cell r="R10395" t="str">
            <v>Y</v>
          </cell>
          <cell r="X10395" t="str">
            <v>Icterus spurius (Sibley and Monroe 1990, 1993) was provisionally split into I. spurius and I. fuertesi by Stotz et al. (1996) but this treatment has not been adopted, following SACC (2005).</v>
          </cell>
        </row>
        <row r="10396">
          <cell r="C10396" t="str">
            <v>Black-vented Oriole</v>
          </cell>
          <cell r="D10396" t="str">
            <v>Icterus wagleri</v>
          </cell>
          <cell r="E10396" t="str">
            <v>Sclater, 1857</v>
          </cell>
          <cell r="F10396" t="str">
            <v>R</v>
          </cell>
          <cell r="G10396" t="str">
            <v>LC</v>
          </cell>
          <cell r="I10396" t="str">
            <v>Y</v>
          </cell>
          <cell r="M10396" t="str">
            <v>Y</v>
          </cell>
          <cell r="Q10396" t="str">
            <v>Y</v>
          </cell>
          <cell r="R10396" t="str">
            <v>Y</v>
          </cell>
        </row>
        <row r="10397">
          <cell r="D10397" t="str">
            <v>Icterus dominicensis</v>
          </cell>
          <cell r="E10397" t="str">
            <v>(Linnaeus, 1766)</v>
          </cell>
          <cell r="F10397" t="str">
            <v>NR</v>
          </cell>
          <cell r="G10397" t="str">
            <v>NR</v>
          </cell>
          <cell r="Q10397" t="str">
            <v>Y</v>
          </cell>
          <cell r="X10397" t="str">
            <v>Icterus dominicensis (Sibley and Monroe 1990, 1993) has been split into I. dominicensis and I. prosthemelas following AOU (2000).</v>
          </cell>
        </row>
        <row r="10398">
          <cell r="C10398" t="str">
            <v>Greater Antillean Oriole</v>
          </cell>
          <cell r="D10398" t="str">
            <v>Icterus dominicensis</v>
          </cell>
          <cell r="E10398" t="str">
            <v>(Linnaeus, 1766)</v>
          </cell>
          <cell r="F10398" t="str">
            <v>R</v>
          </cell>
          <cell r="G10398" t="str">
            <v>LC</v>
          </cell>
          <cell r="I10398" t="str">
            <v>Y</v>
          </cell>
          <cell r="R10398" t="str">
            <v>Y</v>
          </cell>
          <cell r="X10398" t="str">
            <v>Icterus dominicensis (Sibley and Monroe 1990, 1993) has been split into I. dominicensis and I. prosthemelas following AOU (2000).</v>
          </cell>
        </row>
        <row r="10399">
          <cell r="C10399" t="str">
            <v>Black-cowled Oriole</v>
          </cell>
          <cell r="D10399" t="str">
            <v>Icterus prosthemelas</v>
          </cell>
          <cell r="E10399" t="str">
            <v>(Strickland, 1850)</v>
          </cell>
          <cell r="F10399" t="str">
            <v>R</v>
          </cell>
          <cell r="G10399" t="str">
            <v>LC</v>
          </cell>
          <cell r="I10399" t="str">
            <v>Y</v>
          </cell>
          <cell r="R10399" t="str">
            <v>Y</v>
          </cell>
          <cell r="X10399" t="str">
            <v>Icterus dominicensis (Sibley and Monroe 1990, 1993) has been split into I. dominicensis and I. prosthemelas following AOU (2000).</v>
          </cell>
        </row>
        <row r="10400">
          <cell r="C10400" t="str">
            <v>Montserrat Oriole</v>
          </cell>
          <cell r="D10400" t="str">
            <v>Icterus oberi</v>
          </cell>
          <cell r="E10400" t="str">
            <v>Lawrence, 1880</v>
          </cell>
          <cell r="F10400" t="str">
            <v>R</v>
          </cell>
          <cell r="G10400" t="str">
            <v>CR</v>
          </cell>
          <cell r="I10400" t="str">
            <v>Y</v>
          </cell>
          <cell r="Q10400" t="str">
            <v>Y</v>
          </cell>
          <cell r="R10400" t="str">
            <v>Y</v>
          </cell>
        </row>
        <row r="10401">
          <cell r="C10401" t="str">
            <v>Martinique Oriole</v>
          </cell>
          <cell r="D10401" t="str">
            <v>Icterus bonana</v>
          </cell>
          <cell r="E10401" t="str">
            <v>(Linnaeus, 1766)</v>
          </cell>
          <cell r="F10401" t="str">
            <v>R</v>
          </cell>
          <cell r="G10401" t="str">
            <v>VU</v>
          </cell>
          <cell r="I10401" t="str">
            <v>Y</v>
          </cell>
          <cell r="Q10401" t="str">
            <v>Y</v>
          </cell>
          <cell r="R10401" t="str">
            <v>Y</v>
          </cell>
        </row>
        <row r="10402">
          <cell r="C10402" t="str">
            <v>St Lucia Oriole</v>
          </cell>
          <cell r="D10402" t="str">
            <v>Icterus laudabilis</v>
          </cell>
          <cell r="E10402" t="str">
            <v>Sclater, 1871</v>
          </cell>
          <cell r="F10402" t="str">
            <v>R</v>
          </cell>
          <cell r="G10402" t="str">
            <v>NT</v>
          </cell>
          <cell r="I10402" t="str">
            <v>Y</v>
          </cell>
          <cell r="Q10402" t="str">
            <v>Y</v>
          </cell>
          <cell r="R10402" t="str">
            <v>Y</v>
          </cell>
          <cell r="W10402" t="str">
            <v>St. Lucia Oriole (2); St. Lucia Oriole (10); St. Lucia Oriole (11); St. Lucia Oriole (15)</v>
          </cell>
        </row>
        <row r="10403">
          <cell r="C10403" t="str">
            <v>Bar-winged Oriole</v>
          </cell>
          <cell r="D10403" t="str">
            <v>Icterus maculialatus</v>
          </cell>
          <cell r="E10403" t="str">
            <v>Cassin, 1848</v>
          </cell>
          <cell r="F10403" t="str">
            <v>R</v>
          </cell>
          <cell r="G10403" t="str">
            <v>LC</v>
          </cell>
          <cell r="I10403" t="str">
            <v>Y</v>
          </cell>
          <cell r="Q10403" t="str">
            <v>Y</v>
          </cell>
          <cell r="R10403" t="str">
            <v>Y</v>
          </cell>
        </row>
        <row r="10404">
          <cell r="C10404" t="str">
            <v>Scott's Oriole</v>
          </cell>
          <cell r="D10404" t="str">
            <v>Icterus parisorum</v>
          </cell>
          <cell r="E10404" t="str">
            <v>Bonaparte, 1838</v>
          </cell>
          <cell r="F10404" t="str">
            <v>R</v>
          </cell>
          <cell r="G10404" t="str">
            <v>LC</v>
          </cell>
          <cell r="I10404" t="str">
            <v>Y</v>
          </cell>
          <cell r="Q10404" t="str">
            <v>Y</v>
          </cell>
          <cell r="R10404" t="str">
            <v>Y</v>
          </cell>
        </row>
        <row r="10405">
          <cell r="C10405" t="str">
            <v>Jamaican Blackbird</v>
          </cell>
          <cell r="D10405" t="str">
            <v>Nesopsar nigerrimus</v>
          </cell>
          <cell r="E10405" t="str">
            <v>(Osburn, 1859)</v>
          </cell>
          <cell r="F10405" t="str">
            <v>R</v>
          </cell>
          <cell r="G10405" t="str">
            <v>EN</v>
          </cell>
          <cell r="I10405" t="str">
            <v>Y</v>
          </cell>
          <cell r="Q10405" t="str">
            <v>Y</v>
          </cell>
          <cell r="R10405" t="str">
            <v>Y</v>
          </cell>
        </row>
        <row r="10406">
          <cell r="C10406" t="str">
            <v>Oriole Blackbird</v>
          </cell>
          <cell r="D10406" t="str">
            <v>Gymnomystax mexicanus</v>
          </cell>
          <cell r="E10406" t="str">
            <v>(Linnaeus, 1766)</v>
          </cell>
          <cell r="F10406" t="str">
            <v>R</v>
          </cell>
          <cell r="G10406" t="str">
            <v>LC</v>
          </cell>
          <cell r="P10406" t="str">
            <v>Y</v>
          </cell>
          <cell r="Q10406" t="str">
            <v>Y</v>
          </cell>
          <cell r="R10406" t="str">
            <v>Y</v>
          </cell>
        </row>
        <row r="10407">
          <cell r="C10407" t="str">
            <v>Golden-tufted Grackle</v>
          </cell>
          <cell r="D10407" t="str">
            <v>Macroagelaius imthurni</v>
          </cell>
          <cell r="E10407" t="str">
            <v>(Sclater, 1881)</v>
          </cell>
          <cell r="F10407" t="str">
            <v>R</v>
          </cell>
          <cell r="G10407" t="str">
            <v>LC</v>
          </cell>
          <cell r="P10407" t="str">
            <v>Y</v>
          </cell>
          <cell r="Q10407" t="str">
            <v>Y</v>
          </cell>
          <cell r="R10407" t="str">
            <v>Y</v>
          </cell>
          <cell r="W10407" t="str">
            <v>Golden-tufted Mountain Grackle (15)</v>
          </cell>
        </row>
        <row r="10408">
          <cell r="C10408" t="str">
            <v>Mountain Grackle</v>
          </cell>
          <cell r="D10408" t="str">
            <v>Macroagelaius subalaris</v>
          </cell>
          <cell r="E10408" t="str">
            <v>(Boissonneau, 1840)</v>
          </cell>
          <cell r="F10408" t="str">
            <v>R</v>
          </cell>
          <cell r="G10408" t="str">
            <v>EN</v>
          </cell>
          <cell r="P10408" t="str">
            <v>Y</v>
          </cell>
          <cell r="Q10408" t="str">
            <v>Y</v>
          </cell>
          <cell r="R10408" t="str">
            <v>Y</v>
          </cell>
          <cell r="W10408" t="str">
            <v>Colombian Mountain Grackle (15)</v>
          </cell>
        </row>
        <row r="10409">
          <cell r="C10409" t="str">
            <v>Red-bellied Grackle</v>
          </cell>
          <cell r="D10409" t="str">
            <v>Hypopyrrhus pyrohypogaster</v>
          </cell>
          <cell r="E10409" t="str">
            <v>(De Tarragon, 1847)</v>
          </cell>
          <cell r="F10409" t="str">
            <v>R</v>
          </cell>
          <cell r="G10409" t="str">
            <v>EN</v>
          </cell>
          <cell r="P10409" t="str">
            <v>Y</v>
          </cell>
          <cell r="Q10409" t="str">
            <v>Y</v>
          </cell>
          <cell r="R10409" t="str">
            <v>Y</v>
          </cell>
        </row>
        <row r="10410">
          <cell r="C10410" t="str">
            <v>Velvet-fronted Grackle</v>
          </cell>
          <cell r="D10410" t="str">
            <v>Lampropsar tanagrinus</v>
          </cell>
          <cell r="E10410" t="str">
            <v>(Spix, 1824)</v>
          </cell>
          <cell r="F10410" t="str">
            <v>R</v>
          </cell>
          <cell r="G10410" t="str">
            <v>LC</v>
          </cell>
          <cell r="P10410" t="str">
            <v>Y</v>
          </cell>
          <cell r="Q10410" t="str">
            <v>Y</v>
          </cell>
          <cell r="R10410" t="str">
            <v>Y</v>
          </cell>
        </row>
        <row r="10411">
          <cell r="C10411" t="str">
            <v>Chopi Blackbird</v>
          </cell>
          <cell r="D10411" t="str">
            <v>Gnorimopsar chopi</v>
          </cell>
          <cell r="E10411" t="str">
            <v>(Vieillot, 1819)</v>
          </cell>
          <cell r="F10411" t="str">
            <v>R</v>
          </cell>
          <cell r="G10411" t="str">
            <v>LC</v>
          </cell>
          <cell r="P10411" t="str">
            <v>Y</v>
          </cell>
          <cell r="Q10411" t="str">
            <v>Y</v>
          </cell>
          <cell r="R10411" t="str">
            <v>Y</v>
          </cell>
        </row>
        <row r="10412">
          <cell r="C10412" t="str">
            <v>Austral Blackbird</v>
          </cell>
          <cell r="D10412" t="str">
            <v>Curaeus curaeus</v>
          </cell>
          <cell r="E10412" t="str">
            <v>(Molina, 1782)</v>
          </cell>
          <cell r="F10412" t="str">
            <v>R</v>
          </cell>
          <cell r="G10412" t="str">
            <v>LC</v>
          </cell>
          <cell r="P10412" t="str">
            <v>Y</v>
          </cell>
          <cell r="Q10412" t="str">
            <v>Y</v>
          </cell>
          <cell r="R10412" t="str">
            <v>Y</v>
          </cell>
        </row>
        <row r="10413">
          <cell r="C10413" t="str">
            <v>Forbes's Blackbird</v>
          </cell>
          <cell r="D10413" t="str">
            <v>Curaeus forbesi</v>
          </cell>
          <cell r="E10413" t="str">
            <v>(Sclater, 1886)</v>
          </cell>
          <cell r="F10413" t="str">
            <v>R</v>
          </cell>
          <cell r="G10413" t="str">
            <v>EN</v>
          </cell>
          <cell r="P10413" t="str">
            <v>Y</v>
          </cell>
          <cell r="Q10413" t="str">
            <v>Y</v>
          </cell>
          <cell r="R10413" t="str">
            <v>Y</v>
          </cell>
        </row>
        <row r="10414">
          <cell r="C10414" t="str">
            <v>Scarlet-headed Blackbird</v>
          </cell>
          <cell r="D10414" t="str">
            <v>Amblyramphus holosericeus</v>
          </cell>
          <cell r="E10414" t="str">
            <v>(Scopoli, 1786)</v>
          </cell>
          <cell r="F10414" t="str">
            <v>R</v>
          </cell>
          <cell r="G10414" t="str">
            <v>LC</v>
          </cell>
          <cell r="P10414" t="str">
            <v>Y</v>
          </cell>
          <cell r="Q10414" t="str">
            <v>Y</v>
          </cell>
          <cell r="R10414" t="str">
            <v>Y</v>
          </cell>
        </row>
        <row r="10415">
          <cell r="C10415" t="str">
            <v>Chestnut-capped Blackbird</v>
          </cell>
          <cell r="D10415" t="str">
            <v>Chrysomus ruficapillus</v>
          </cell>
          <cell r="E10415" t="str">
            <v>Vieillot, 1819</v>
          </cell>
          <cell r="F10415" t="str">
            <v>R</v>
          </cell>
          <cell r="G10415" t="str">
            <v>LC</v>
          </cell>
          <cell r="P10415" t="str">
            <v>Y</v>
          </cell>
          <cell r="Q10415" t="str">
            <v>Y</v>
          </cell>
          <cell r="R10415" t="str">
            <v>Y</v>
          </cell>
          <cell r="V10415" t="str">
            <v>Agelaius ruficapillus (10); Agelaius ruficapillus (11)</v>
          </cell>
        </row>
        <row r="10416">
          <cell r="C10416" t="str">
            <v>Yellow-hooded Blackbird</v>
          </cell>
          <cell r="D10416" t="str">
            <v>Chrysomus icterocephalus</v>
          </cell>
          <cell r="E10416" t="str">
            <v>(Linnaeus, 1766)</v>
          </cell>
          <cell r="F10416" t="str">
            <v>R</v>
          </cell>
          <cell r="G10416" t="str">
            <v>LC</v>
          </cell>
          <cell r="P10416" t="str">
            <v>Y</v>
          </cell>
          <cell r="Q10416" t="str">
            <v>Y</v>
          </cell>
          <cell r="R10416" t="str">
            <v>Y</v>
          </cell>
          <cell r="V10416" t="str">
            <v>Agelaius icterocephalus (10); Agelaius icterocephalus (11)</v>
          </cell>
        </row>
        <row r="10417">
          <cell r="C10417" t="str">
            <v>Saffron-cowled Blackbird</v>
          </cell>
          <cell r="D10417" t="str">
            <v>Xanthopsar flavus</v>
          </cell>
          <cell r="E10417" t="str">
            <v>(Gmelin, 1788)</v>
          </cell>
          <cell r="F10417" t="str">
            <v>R</v>
          </cell>
          <cell r="G10417" t="str">
            <v>VU</v>
          </cell>
          <cell r="P10417" t="str">
            <v>Y</v>
          </cell>
          <cell r="Q10417" t="str">
            <v>Y</v>
          </cell>
          <cell r="R10417" t="str">
            <v>Y</v>
          </cell>
          <cell r="V10417" t="str">
            <v>Agelaius flavus (10)</v>
          </cell>
        </row>
        <row r="10418">
          <cell r="C10418" t="str">
            <v>Yellow-rumped Marshbird</v>
          </cell>
          <cell r="D10418" t="str">
            <v>Pseudoleistes guirahuro</v>
          </cell>
          <cell r="E10418" t="str">
            <v>(Vieilot, 1819)</v>
          </cell>
          <cell r="F10418" t="str">
            <v>R</v>
          </cell>
          <cell r="G10418" t="str">
            <v>LC</v>
          </cell>
          <cell r="P10418" t="str">
            <v>Y</v>
          </cell>
          <cell r="Q10418" t="str">
            <v>Y</v>
          </cell>
          <cell r="R10418" t="str">
            <v>Y</v>
          </cell>
        </row>
        <row r="10419">
          <cell r="C10419" t="str">
            <v>Brown-and-yellow Marshbird</v>
          </cell>
          <cell r="D10419" t="str">
            <v>Pseudoleistes virescens</v>
          </cell>
          <cell r="E10419" t="str">
            <v>(Vieillot, 1819)</v>
          </cell>
          <cell r="F10419" t="str">
            <v>R</v>
          </cell>
          <cell r="G10419" t="str">
            <v>LC</v>
          </cell>
          <cell r="P10419" t="str">
            <v>Y</v>
          </cell>
          <cell r="Q10419" t="str">
            <v>Y</v>
          </cell>
          <cell r="R10419" t="str">
            <v>Y</v>
          </cell>
        </row>
        <row r="10420">
          <cell r="C10420" t="str">
            <v>Bolivian Blackbird</v>
          </cell>
          <cell r="D10420" t="str">
            <v>Oreopsar bolivianus</v>
          </cell>
          <cell r="E10420" t="str">
            <v>Sclater, 1939</v>
          </cell>
          <cell r="F10420" t="str">
            <v>R</v>
          </cell>
          <cell r="G10420" t="str">
            <v>LC</v>
          </cell>
          <cell r="P10420" t="str">
            <v>Y</v>
          </cell>
          <cell r="Q10420" t="str">
            <v>Y</v>
          </cell>
          <cell r="R10420" t="str">
            <v>Y</v>
          </cell>
        </row>
        <row r="10421">
          <cell r="C10421" t="str">
            <v>Bay-winged Cowbird</v>
          </cell>
          <cell r="D10421" t="str">
            <v>Agelaioides badius</v>
          </cell>
          <cell r="E10421" t="str">
            <v>(Vieillot, 1819)</v>
          </cell>
          <cell r="F10421" t="str">
            <v>R</v>
          </cell>
          <cell r="G10421" t="str">
            <v>LC</v>
          </cell>
          <cell r="P10421" t="str">
            <v>Y</v>
          </cell>
          <cell r="Q10421" t="str">
            <v>Y</v>
          </cell>
          <cell r="R10421" t="str">
            <v>Y</v>
          </cell>
          <cell r="V10421" t="str">
            <v>Molothrus badius (10); Molothrus badius (11)</v>
          </cell>
          <cell r="W10421" t="str">
            <v>Baywing (15)</v>
          </cell>
        </row>
        <row r="10422">
          <cell r="C10422" t="str">
            <v>Screaming Cowbird</v>
          </cell>
          <cell r="D10422" t="str">
            <v>Molothrus rufoaxillaris</v>
          </cell>
          <cell r="E10422" t="str">
            <v>Cassin, 1866</v>
          </cell>
          <cell r="F10422" t="str">
            <v>R</v>
          </cell>
          <cell r="G10422" t="str">
            <v>LC</v>
          </cell>
          <cell r="P10422" t="str">
            <v>Y</v>
          </cell>
          <cell r="Q10422" t="str">
            <v>Y</v>
          </cell>
          <cell r="R10422" t="str">
            <v>Y</v>
          </cell>
        </row>
        <row r="10423">
          <cell r="C10423" t="str">
            <v>Shiny Cowbird</v>
          </cell>
          <cell r="D10423" t="str">
            <v>Molothrus bonariensis</v>
          </cell>
          <cell r="E10423" t="str">
            <v>(Gmelin, 1789)</v>
          </cell>
          <cell r="F10423" t="str">
            <v>R</v>
          </cell>
          <cell r="G10423" t="str">
            <v>LC</v>
          </cell>
          <cell r="I10423" t="str">
            <v>Y</v>
          </cell>
          <cell r="P10423" t="str">
            <v>Y</v>
          </cell>
          <cell r="Q10423" t="str">
            <v>Y</v>
          </cell>
          <cell r="R10423" t="str">
            <v>Y</v>
          </cell>
        </row>
        <row r="10424">
          <cell r="C10424" t="str">
            <v>Bronzed Cowbird</v>
          </cell>
          <cell r="D10424" t="str">
            <v>Molothrus aeneus</v>
          </cell>
          <cell r="E10424" t="str">
            <v>(Wagler, 1829)</v>
          </cell>
          <cell r="F10424" t="str">
            <v>R</v>
          </cell>
          <cell r="G10424" t="str">
            <v>LC</v>
          </cell>
          <cell r="I10424" t="str">
            <v>Y</v>
          </cell>
          <cell r="P10424" t="str">
            <v>Y</v>
          </cell>
          <cell r="Q10424" t="str">
            <v>Y</v>
          </cell>
          <cell r="X10424" t="str">
            <v>Molothrus aeneus (Sibley and Monroe 1990, 1993, AOU 1998) is retained as a species contra Stotz et al. (1996) who split it into M. aeneus and M. armenti.</v>
          </cell>
        </row>
        <row r="10425">
          <cell r="D10425" t="str">
            <v>Molothrus aeneus</v>
          </cell>
          <cell r="E10425" t="str">
            <v>(Wagler, 1829)</v>
          </cell>
          <cell r="F10425" t="str">
            <v>NR</v>
          </cell>
          <cell r="G10425" t="str">
            <v>NR</v>
          </cell>
          <cell r="R10425" t="str">
            <v>Y</v>
          </cell>
          <cell r="X10425" t="str">
            <v>Molothrus aeneus (Sibley and Monroe 1990, 1993, AOU 1998) is retained as a species contra Stotz et al. (1996) who split it into M. aeneus and M. armenti.</v>
          </cell>
        </row>
        <row r="10426">
          <cell r="D10426" t="str">
            <v>Molothrus armenti</v>
          </cell>
          <cell r="E10426" t="str">
            <v>Cabanis, 1851</v>
          </cell>
          <cell r="F10426" t="str">
            <v>NR</v>
          </cell>
          <cell r="G10426" t="str">
            <v>NR</v>
          </cell>
          <cell r="R10426" t="str">
            <v>Y</v>
          </cell>
          <cell r="X10426" t="str">
            <v>Molothrus aeneus (Sibley and Monroe 1990, 1993, AOU 1998) is retained as a species contra Stotz et al. (1996) who split it into M. aeneus and M. armenti.</v>
          </cell>
        </row>
        <row r="10427">
          <cell r="C10427" t="str">
            <v>Brown-headed Cowbird</v>
          </cell>
          <cell r="D10427" t="str">
            <v>Molothrus ater</v>
          </cell>
          <cell r="E10427" t="str">
            <v>(Boddaert, 1783)</v>
          </cell>
          <cell r="F10427" t="str">
            <v>R</v>
          </cell>
          <cell r="G10427" t="str">
            <v>LC</v>
          </cell>
          <cell r="H10427" t="str">
            <v>Y</v>
          </cell>
          <cell r="I10427" t="str">
            <v>Y</v>
          </cell>
          <cell r="M10427" t="str">
            <v>Y</v>
          </cell>
          <cell r="Q10427" t="str">
            <v>Y</v>
          </cell>
          <cell r="R10427" t="str">
            <v>Y</v>
          </cell>
        </row>
        <row r="10428">
          <cell r="C10428" t="str">
            <v>Giant Cowbird</v>
          </cell>
          <cell r="D10428" t="str">
            <v>Molothrus oryzivorus</v>
          </cell>
          <cell r="E10428" t="str">
            <v>(Gmelin, 1788)</v>
          </cell>
          <cell r="F10428" t="str">
            <v>R</v>
          </cell>
          <cell r="G10428" t="str">
            <v>LC</v>
          </cell>
          <cell r="I10428" t="str">
            <v>Y</v>
          </cell>
          <cell r="P10428" t="str">
            <v>Y</v>
          </cell>
          <cell r="Q10428" t="str">
            <v>Y</v>
          </cell>
          <cell r="R10428" t="str">
            <v>Y</v>
          </cell>
          <cell r="V10428" t="str">
            <v>Scaphidura oryzivora (10); Scaphidura oryzivora (11)</v>
          </cell>
          <cell r="X10428" t="str">
            <v>Spelling of scientific name follows SACC (2005) contra Sibley and Monroe (1993) and AOU (1998).</v>
          </cell>
        </row>
        <row r="10429">
          <cell r="C10429" t="str">
            <v>Cuban Blackbird</v>
          </cell>
          <cell r="D10429" t="str">
            <v>Dives atroviolaceus</v>
          </cell>
          <cell r="E10429" t="str">
            <v>(d'Orbigny, 1839)</v>
          </cell>
          <cell r="F10429" t="str">
            <v>R</v>
          </cell>
          <cell r="G10429" t="str">
            <v>LC</v>
          </cell>
          <cell r="I10429" t="str">
            <v>Y</v>
          </cell>
          <cell r="Q10429" t="str">
            <v>Y</v>
          </cell>
          <cell r="R10429" t="str">
            <v>Y</v>
          </cell>
          <cell r="V10429" t="str">
            <v>Dives atroviolacea (10); Dives atroviolacea (11)</v>
          </cell>
          <cell r="X10429" t="str">
            <v>Gender agreement of species name follows David and Gosselin (2002b).</v>
          </cell>
        </row>
        <row r="10430">
          <cell r="C10430" t="str">
            <v>Melodious Blackbird</v>
          </cell>
          <cell r="D10430" t="str">
            <v>Dives dives</v>
          </cell>
          <cell r="E10430" t="str">
            <v>(Deppe, 1830)</v>
          </cell>
          <cell r="F10430" t="str">
            <v>R</v>
          </cell>
          <cell r="G10430" t="str">
            <v>LC</v>
          </cell>
          <cell r="I10430" t="str">
            <v>Y</v>
          </cell>
          <cell r="Q10430" t="str">
            <v>Y</v>
          </cell>
          <cell r="R10430" t="str">
            <v>Y</v>
          </cell>
        </row>
        <row r="10431">
          <cell r="C10431" t="str">
            <v>Scrub Blackbird</v>
          </cell>
          <cell r="D10431" t="str">
            <v>Dives warszewiczi</v>
          </cell>
          <cell r="E10431" t="str">
            <v>(Cabanis, 1861)</v>
          </cell>
          <cell r="F10431" t="str">
            <v>R</v>
          </cell>
          <cell r="G10431" t="str">
            <v>LC</v>
          </cell>
          <cell r="P10431" t="str">
            <v>Y</v>
          </cell>
          <cell r="Q10431" t="str">
            <v>Y</v>
          </cell>
          <cell r="R10431" t="str">
            <v>Y</v>
          </cell>
        </row>
        <row r="10432">
          <cell r="D10432" t="str">
            <v>Agelaius phoeniceus</v>
          </cell>
          <cell r="E10432" t="str">
            <v>(Linnaeus, 1766)</v>
          </cell>
          <cell r="F10432" t="str">
            <v>NR</v>
          </cell>
          <cell r="G10432" t="str">
            <v>NR</v>
          </cell>
          <cell r="M10432" t="str">
            <v>Y</v>
          </cell>
          <cell r="Q10432" t="str">
            <v>Y</v>
          </cell>
          <cell r="R10432" t="str">
            <v>Y</v>
          </cell>
          <cell r="X10432" t="str">
            <v>Agelaius phoeniceus (Sibley and Monroe 1990, 1993) has been split into A. phoeniceus and A. assimilis following AOU (1998).</v>
          </cell>
        </row>
        <row r="10433">
          <cell r="C10433" t="str">
            <v>Red-winged Blackbird</v>
          </cell>
          <cell r="D10433" t="str">
            <v>Agelaius phoeniceus</v>
          </cell>
          <cell r="E10433" t="str">
            <v>(Linnaeus, 1766)</v>
          </cell>
          <cell r="F10433" t="str">
            <v>R</v>
          </cell>
          <cell r="G10433" t="str">
            <v>LC</v>
          </cell>
          <cell r="I10433" t="str">
            <v>Y</v>
          </cell>
          <cell r="X10433" t="str">
            <v>Agelaius phoeniceus (Sibley and Monroe 1990, 1993) has been split into A. phoeniceus and A. assimilis following AOU (1998).</v>
          </cell>
        </row>
        <row r="10434">
          <cell r="C10434" t="str">
            <v>Red-shouldered Blackbird</v>
          </cell>
          <cell r="D10434" t="str">
            <v>Agelaius assimilis</v>
          </cell>
          <cell r="E10434" t="str">
            <v>Lembeye, 1850</v>
          </cell>
          <cell r="F10434" t="str">
            <v>R</v>
          </cell>
          <cell r="G10434" t="str">
            <v>LC</v>
          </cell>
          <cell r="I10434" t="str">
            <v>Y</v>
          </cell>
          <cell r="X10434" t="str">
            <v>Agelaius phoeniceus (Sibley and Monroe 1990, 1993) has been split into A. phoeniceus and A. assimilis following AOU (1998).</v>
          </cell>
        </row>
        <row r="10435">
          <cell r="C10435" t="str">
            <v>Tricoloured Blackbird</v>
          </cell>
          <cell r="D10435" t="str">
            <v>Agelaius tricolor</v>
          </cell>
          <cell r="E10435" t="str">
            <v>(Audubon, 1837)</v>
          </cell>
          <cell r="F10435" t="str">
            <v>R</v>
          </cell>
          <cell r="G10435" t="str">
            <v>EN</v>
          </cell>
          <cell r="I10435" t="str">
            <v>Y</v>
          </cell>
          <cell r="Q10435" t="str">
            <v>Y</v>
          </cell>
          <cell r="R10435" t="str">
            <v>Y</v>
          </cell>
          <cell r="W10435" t="str">
            <v>Tricolored Blackbird (2); Tricolored Blackbird (10); Tricolored Blackbird (11); Tricolored Blackbird (15)</v>
          </cell>
        </row>
        <row r="10436">
          <cell r="C10436" t="str">
            <v>Tawny-shouldered Blackbird</v>
          </cell>
          <cell r="D10436" t="str">
            <v>Agelaius humeralis</v>
          </cell>
          <cell r="E10436" t="str">
            <v>(Vigors, 1827)</v>
          </cell>
          <cell r="F10436" t="str">
            <v>R</v>
          </cell>
          <cell r="G10436" t="str">
            <v>LC</v>
          </cell>
          <cell r="I10436" t="str">
            <v>Y</v>
          </cell>
          <cell r="Q10436" t="str">
            <v>Y</v>
          </cell>
          <cell r="R10436" t="str">
            <v>Y</v>
          </cell>
        </row>
        <row r="10437">
          <cell r="C10437" t="str">
            <v>Yellow-shouldered Blackbird</v>
          </cell>
          <cell r="D10437" t="str">
            <v>Agelaius xanthomus</v>
          </cell>
          <cell r="E10437" t="str">
            <v>(Sclater, 1862)</v>
          </cell>
          <cell r="F10437" t="str">
            <v>R</v>
          </cell>
          <cell r="G10437" t="str">
            <v>EN</v>
          </cell>
          <cell r="I10437" t="str">
            <v>Y</v>
          </cell>
          <cell r="Q10437" t="str">
            <v>Y</v>
          </cell>
          <cell r="R10437" t="str">
            <v>Y</v>
          </cell>
        </row>
        <row r="10438">
          <cell r="C10438" t="str">
            <v>Pale-eyed Blackbird</v>
          </cell>
          <cell r="D10438" t="str">
            <v>Agelasticus xanthophthalmus</v>
          </cell>
          <cell r="E10438" t="str">
            <v>Short, 1969</v>
          </cell>
          <cell r="F10438" t="str">
            <v>R</v>
          </cell>
          <cell r="G10438" t="str">
            <v>LC</v>
          </cell>
          <cell r="P10438" t="str">
            <v>Y</v>
          </cell>
          <cell r="Q10438" t="str">
            <v>Y</v>
          </cell>
          <cell r="R10438" t="str">
            <v>Y</v>
          </cell>
          <cell r="V10438" t="str">
            <v>Agelaius xanthophthalmus (10); Agelaius xanthophthalmus (11)</v>
          </cell>
        </row>
        <row r="10439">
          <cell r="C10439" t="str">
            <v>Yellow-winged Blackbird</v>
          </cell>
          <cell r="D10439" t="str">
            <v>Agelasticus thilius</v>
          </cell>
          <cell r="E10439" t="str">
            <v>(Molina, 1782)</v>
          </cell>
          <cell r="F10439" t="str">
            <v>R</v>
          </cell>
          <cell r="G10439" t="str">
            <v>LC</v>
          </cell>
          <cell r="P10439" t="str">
            <v>Y</v>
          </cell>
          <cell r="Q10439" t="str">
            <v>Y</v>
          </cell>
          <cell r="R10439" t="str">
            <v>Y</v>
          </cell>
          <cell r="V10439" t="str">
            <v>Agelaius thilius (10); Agelaius thilius (11)</v>
          </cell>
        </row>
        <row r="10440">
          <cell r="C10440" t="str">
            <v>Unicoloured Blackbird</v>
          </cell>
          <cell r="D10440" t="str">
            <v>Agelasticus cyanopus</v>
          </cell>
          <cell r="E10440" t="str">
            <v>Vieillot, 1819</v>
          </cell>
          <cell r="F10440" t="str">
            <v>R</v>
          </cell>
          <cell r="G10440" t="str">
            <v>LC</v>
          </cell>
          <cell r="P10440" t="str">
            <v>Y</v>
          </cell>
          <cell r="Q10440" t="str">
            <v>Y</v>
          </cell>
          <cell r="R10440" t="str">
            <v>Y</v>
          </cell>
          <cell r="V10440" t="str">
            <v>Agelaius cyanopus (10); Agelaius cyanopus (11)</v>
          </cell>
          <cell r="W10440" t="str">
            <v>Unicolored Blackbird (9); Unicolored Blackbird (10); Unicolored Blackbird (11); Unicolored Blackbird (15)</v>
          </cell>
        </row>
        <row r="10441">
          <cell r="C10441" t="str">
            <v>Rusty Blackbird</v>
          </cell>
          <cell r="D10441" t="str">
            <v>Euphagus carolinus</v>
          </cell>
          <cell r="E10441" t="str">
            <v>(Müller, 1776)</v>
          </cell>
          <cell r="F10441" t="str">
            <v>R</v>
          </cell>
          <cell r="G10441" t="str">
            <v>VU</v>
          </cell>
          <cell r="I10441" t="str">
            <v>Y</v>
          </cell>
          <cell r="M10441" t="str">
            <v>Y</v>
          </cell>
          <cell r="Q10441" t="str">
            <v>Y</v>
          </cell>
          <cell r="R10441" t="str">
            <v>Y</v>
          </cell>
        </row>
        <row r="10442">
          <cell r="C10442" t="str">
            <v>Brewer's Blackbird</v>
          </cell>
          <cell r="D10442" t="str">
            <v>Euphagus cyanocephalus</v>
          </cell>
          <cell r="E10442" t="str">
            <v>(Wagler, 1829)</v>
          </cell>
          <cell r="F10442" t="str">
            <v>R</v>
          </cell>
          <cell r="G10442" t="str">
            <v>LC</v>
          </cell>
          <cell r="I10442" t="str">
            <v>Y</v>
          </cell>
          <cell r="Q10442" t="str">
            <v>Y</v>
          </cell>
          <cell r="R10442" t="str">
            <v>Y</v>
          </cell>
        </row>
        <row r="10443">
          <cell r="C10443" t="str">
            <v>Great-tailed Grackle</v>
          </cell>
          <cell r="D10443" t="str">
            <v>Quiscalus mexicanus</v>
          </cell>
          <cell r="E10443" t="str">
            <v>(Gmelin, 1788)</v>
          </cell>
          <cell r="F10443" t="str">
            <v>R</v>
          </cell>
          <cell r="G10443" t="str">
            <v>LC</v>
          </cell>
          <cell r="I10443" t="str">
            <v>Y</v>
          </cell>
          <cell r="P10443" t="str">
            <v>Y</v>
          </cell>
          <cell r="Q10443" t="str">
            <v>Y</v>
          </cell>
          <cell r="R10443" t="str">
            <v>Y</v>
          </cell>
        </row>
        <row r="10444">
          <cell r="C10444" t="str">
            <v>Boat-tailed Grackle</v>
          </cell>
          <cell r="D10444" t="str">
            <v>Quiscalus major</v>
          </cell>
          <cell r="E10444" t="str">
            <v>Vieillot, 1819</v>
          </cell>
          <cell r="F10444" t="str">
            <v>R</v>
          </cell>
          <cell r="G10444" t="str">
            <v>LC</v>
          </cell>
          <cell r="I10444" t="str">
            <v>Y</v>
          </cell>
          <cell r="Q10444" t="str">
            <v>Y</v>
          </cell>
        </row>
        <row r="10445">
          <cell r="C10445" t="str">
            <v>Slender-billed Grackle</v>
          </cell>
          <cell r="D10445" t="str">
            <v>Quiscalus palustris</v>
          </cell>
          <cell r="E10445" t="str">
            <v>(Swainson, 1827)</v>
          </cell>
          <cell r="F10445" t="str">
            <v>R</v>
          </cell>
          <cell r="G10445" t="str">
            <v>EX</v>
          </cell>
          <cell r="I10445" t="str">
            <v>Y</v>
          </cell>
          <cell r="K10445" t="str">
            <v>Y</v>
          </cell>
          <cell r="Q10445" t="str">
            <v>Y</v>
          </cell>
        </row>
        <row r="10446">
          <cell r="C10446" t="str">
            <v>Nicaraguan Grackle</v>
          </cell>
          <cell r="D10446" t="str">
            <v>Quiscalus nicaraguensis</v>
          </cell>
          <cell r="E10446" t="str">
            <v>Salvin &amp; Godman, 1891</v>
          </cell>
          <cell r="F10446" t="str">
            <v>R</v>
          </cell>
          <cell r="G10446" t="str">
            <v>LC</v>
          </cell>
          <cell r="I10446" t="str">
            <v>Y</v>
          </cell>
          <cell r="Q10446" t="str">
            <v>Y</v>
          </cell>
          <cell r="R10446" t="str">
            <v>Y</v>
          </cell>
        </row>
        <row r="10447">
          <cell r="C10447" t="str">
            <v>Common Grackle</v>
          </cell>
          <cell r="D10447" t="str">
            <v>Quiscalus quiscula</v>
          </cell>
          <cell r="E10447" t="str">
            <v>(Linnaeus, 1758)</v>
          </cell>
          <cell r="F10447" t="str">
            <v>R</v>
          </cell>
          <cell r="G10447" t="str">
            <v>LC</v>
          </cell>
          <cell r="I10447" t="str">
            <v>Y</v>
          </cell>
          <cell r="M10447" t="str">
            <v>Y</v>
          </cell>
          <cell r="Q10447" t="str">
            <v>Y</v>
          </cell>
        </row>
        <row r="10448">
          <cell r="C10448" t="str">
            <v>Greater Antillean Grackle</v>
          </cell>
          <cell r="D10448" t="str">
            <v>Quiscalus niger</v>
          </cell>
          <cell r="E10448" t="str">
            <v>(Boddaert, 1783)</v>
          </cell>
          <cell r="F10448" t="str">
            <v>R</v>
          </cell>
          <cell r="G10448" t="str">
            <v>LC</v>
          </cell>
          <cell r="I10448" t="str">
            <v>Y</v>
          </cell>
          <cell r="Q10448" t="str">
            <v>Y</v>
          </cell>
          <cell r="R10448" t="str">
            <v>Y</v>
          </cell>
        </row>
        <row r="10449">
          <cell r="C10449" t="str">
            <v>Carib Grackle</v>
          </cell>
          <cell r="D10449" t="str">
            <v>Quiscalus lugubris</v>
          </cell>
          <cell r="E10449" t="str">
            <v>Swainson, 1838</v>
          </cell>
          <cell r="F10449" t="str">
            <v>R</v>
          </cell>
          <cell r="G10449" t="str">
            <v>LC</v>
          </cell>
          <cell r="I10449" t="str">
            <v>Y</v>
          </cell>
          <cell r="P10449" t="str">
            <v>Y</v>
          </cell>
          <cell r="Q10449" t="str">
            <v>Y</v>
          </cell>
          <cell r="R10449" t="str">
            <v>Y</v>
          </cell>
        </row>
        <row r="10450">
          <cell r="C10450" t="str">
            <v>Red-breasted Blackbird</v>
          </cell>
          <cell r="D10450" t="str">
            <v>Sturnella militaris</v>
          </cell>
          <cell r="E10450" t="str">
            <v>(Linnaeus, 1771)</v>
          </cell>
          <cell r="F10450" t="str">
            <v>R</v>
          </cell>
          <cell r="G10450" t="str">
            <v>LC</v>
          </cell>
          <cell r="I10450" t="str">
            <v>Y</v>
          </cell>
          <cell r="P10450" t="str">
            <v>Y</v>
          </cell>
          <cell r="Q10450" t="str">
            <v>Y</v>
          </cell>
          <cell r="R10450" t="str">
            <v>Y</v>
          </cell>
          <cell r="V10450" t="str">
            <v>Leistes militaris (10)</v>
          </cell>
          <cell r="W10450" t="str">
            <v>Pampas Meadowlark (10); Red-breasted Meadowlark (11)</v>
          </cell>
          <cell r="X10450" t="str">
            <v>Leistes militaris, Red-breasted Blackbird (Sibley and Monroe 1990, 1993) has been placed in the genus Sturnella following Short (1968). Consequently S. militaris, Pampas Meadowlark (Sibley and Monroe 1990, 1993) takes the name S. defilippii. In Collar et al. (1992, 1994), S. militaris was wrongly assigned to the Pampas Meadowlark.</v>
          </cell>
        </row>
        <row r="10451">
          <cell r="C10451" t="str">
            <v>White-browed Blackbird</v>
          </cell>
          <cell r="D10451" t="str">
            <v>Sturnella superciliaris</v>
          </cell>
          <cell r="E10451" t="str">
            <v>(Bonaparte, 1851)</v>
          </cell>
          <cell r="F10451" t="str">
            <v>R</v>
          </cell>
          <cell r="G10451" t="str">
            <v>LC</v>
          </cell>
          <cell r="P10451" t="str">
            <v>Y</v>
          </cell>
          <cell r="Q10451" t="str">
            <v>Y</v>
          </cell>
          <cell r="R10451" t="str">
            <v>Y</v>
          </cell>
          <cell r="V10451" t="str">
            <v>Leistes superciliaris (10)</v>
          </cell>
          <cell r="X10451" t="str">
            <v>Leistes superciliaris (Sibley and Monroe 1990, 1993) is placed in the genus Sturnella following Short (1968).</v>
          </cell>
        </row>
        <row r="10452">
          <cell r="C10452" t="str">
            <v>Peruvian Meadowlark</v>
          </cell>
          <cell r="D10452" t="str">
            <v>Sturnella bellicosa</v>
          </cell>
          <cell r="E10452" t="str">
            <v>de Filippi, 1847</v>
          </cell>
          <cell r="F10452" t="str">
            <v>R</v>
          </cell>
          <cell r="G10452" t="str">
            <v>LC</v>
          </cell>
          <cell r="P10452" t="str">
            <v>Y</v>
          </cell>
          <cell r="Q10452" t="str">
            <v>Y</v>
          </cell>
          <cell r="R10452" t="str">
            <v>Y</v>
          </cell>
        </row>
        <row r="10453">
          <cell r="C10453" t="str">
            <v>Pampas Meadowlark</v>
          </cell>
          <cell r="D10453" t="str">
            <v>Sturnella defilippii</v>
          </cell>
          <cell r="E10453" t="str">
            <v>(Bonaparte, 1850)</v>
          </cell>
          <cell r="F10453" t="str">
            <v>R</v>
          </cell>
          <cell r="G10453" t="str">
            <v>VU</v>
          </cell>
          <cell r="P10453" t="str">
            <v>Y</v>
          </cell>
          <cell r="Q10453" t="str">
            <v>Y</v>
          </cell>
          <cell r="R10453" t="str">
            <v>Y</v>
          </cell>
          <cell r="V10453" t="str">
            <v>Sturnella militaris (10); Sturnella defilippi (11)</v>
          </cell>
          <cell r="X10453" t="str">
            <v>Leistes militaris, Red-breasted Blackbird (Sibley and Monroe 1990, 1993) has been placed in the genus Sturnella following Short (1968). Consequently S. militaris, Pampas Meadowlark (Sibley and Monroe 1990, 1993) takes the name S. defilippii. In Collar et al. (1992, 1994), S. militaris was wrongly assigned to the Pampas Meadowlark.</v>
          </cell>
        </row>
        <row r="10454">
          <cell r="C10454" t="str">
            <v>Long-tailed Meadowlark</v>
          </cell>
          <cell r="D10454" t="str">
            <v>Sturnella loyca</v>
          </cell>
          <cell r="E10454" t="str">
            <v>(Molina, 1782)</v>
          </cell>
          <cell r="F10454" t="str">
            <v>R</v>
          </cell>
          <cell r="G10454" t="str">
            <v>LC</v>
          </cell>
          <cell r="P10454" t="str">
            <v>Y</v>
          </cell>
          <cell r="Q10454" t="str">
            <v>Y</v>
          </cell>
          <cell r="R10454" t="str">
            <v>Y</v>
          </cell>
        </row>
        <row r="10455">
          <cell r="C10455" t="str">
            <v>Eastern Meadowlark</v>
          </cell>
          <cell r="D10455" t="str">
            <v>Sturnella magna</v>
          </cell>
          <cell r="E10455" t="str">
            <v>(Linnaeus, 1758)</v>
          </cell>
          <cell r="F10455" t="str">
            <v>R</v>
          </cell>
          <cell r="G10455" t="str">
            <v>LC</v>
          </cell>
          <cell r="I10455" t="str">
            <v>Y</v>
          </cell>
          <cell r="M10455" t="str">
            <v>Y</v>
          </cell>
          <cell r="P10455" t="str">
            <v>Y</v>
          </cell>
          <cell r="R10455" t="str">
            <v>Y</v>
          </cell>
          <cell r="X10455" t="str">
            <v>Sturnella magna (Sibley and Monroe 1990, 1993) and S. lilianae (Sibley and Monroe 1990, 1993) have been lumped as S. magna following AOU (1998), who note the two groups differ in plumage, morphology, and habitat preferences (Lanyon 1962, Rohwer 1972, 1976), but are quite similar in vocalizations (Lanyon 1962).</v>
          </cell>
        </row>
        <row r="10456">
          <cell r="D10456" t="str">
            <v>Sturnella magna</v>
          </cell>
          <cell r="E10456" t="str">
            <v>(Linnaeus, 1758)</v>
          </cell>
          <cell r="F10456" t="str">
            <v>NR</v>
          </cell>
          <cell r="G10456" t="str">
            <v>NR</v>
          </cell>
          <cell r="Q10456" t="str">
            <v>Y</v>
          </cell>
          <cell r="X10456" t="str">
            <v>Sturnella magna (Sibley and Monroe 1990, 1993) and S. lilianae (Sibley and Monroe 1990, 1993) have been lumped as S. magna following AOU (1998), who note the two groups differ in plumage, morphology, and habitat preferences (Lanyon 1962, Rohwer 1972, 1976), but are quite similar in vocalizations (Lanyon 1962).</v>
          </cell>
        </row>
        <row r="10457">
          <cell r="D10457" t="str">
            <v>Sturnella lilianae</v>
          </cell>
          <cell r="E10457" t="str">
            <v>Oberholser, 1930</v>
          </cell>
          <cell r="F10457" t="str">
            <v>NR</v>
          </cell>
          <cell r="G10457" t="str">
            <v>NR</v>
          </cell>
          <cell r="Q10457" t="str">
            <v>Y</v>
          </cell>
          <cell r="X10457" t="str">
            <v>Sturnella magna (Sibley and Monroe 1990, 1993) and S. lilianae (Sibley and Monroe 1990, 1993) have been lumped as S. magna following AOU (1998), who note the two groups differ in plumage, morphology, and habitat preferences (Lanyon 1962, Rohwer 1972, 1976), but are quite similar in vocalizations (Lanyon 1962).</v>
          </cell>
        </row>
        <row r="10458">
          <cell r="C10458" t="str">
            <v>Western Meadowlark</v>
          </cell>
          <cell r="D10458" t="str">
            <v>Sturnella neglecta</v>
          </cell>
          <cell r="E10458" t="str">
            <v>Audubon, 1844</v>
          </cell>
          <cell r="F10458" t="str">
            <v>R</v>
          </cell>
          <cell r="G10458" t="str">
            <v>LC</v>
          </cell>
          <cell r="I10458" t="str">
            <v>Y</v>
          </cell>
          <cell r="Q10458" t="str">
            <v>Y</v>
          </cell>
          <cell r="R10458" t="str">
            <v>Y</v>
          </cell>
        </row>
        <row r="10459">
          <cell r="C10459" t="str">
            <v>Yellow-headed Blackbird</v>
          </cell>
          <cell r="D10459" t="str">
            <v>Xanthocephalus xanthocephalus</v>
          </cell>
          <cell r="E10459" t="str">
            <v>(Bonaparte, 1826)</v>
          </cell>
          <cell r="F10459" t="str">
            <v>R</v>
          </cell>
          <cell r="G10459" t="str">
            <v>LC</v>
          </cell>
          <cell r="H10459" t="str">
            <v>Y</v>
          </cell>
          <cell r="I10459" t="str">
            <v>Y</v>
          </cell>
          <cell r="M10459" t="str">
            <v>Y</v>
          </cell>
          <cell r="Q10459" t="str">
            <v>Y</v>
          </cell>
          <cell r="R10459" t="str">
            <v>Y</v>
          </cell>
        </row>
        <row r="10460">
          <cell r="C10460" t="str">
            <v>Bobolink</v>
          </cell>
          <cell r="D10460" t="str">
            <v>Dolichonyx oryzivorus</v>
          </cell>
          <cell r="E10460" t="str">
            <v>(Linnaeus, 1758)</v>
          </cell>
          <cell r="F10460" t="str">
            <v>R</v>
          </cell>
          <cell r="G10460" t="str">
            <v>LC</v>
          </cell>
          <cell r="H10460" t="str">
            <v>Y</v>
          </cell>
          <cell r="I10460" t="str">
            <v>Y</v>
          </cell>
          <cell r="M10460" t="str">
            <v>Y</v>
          </cell>
          <cell r="P10460" t="str">
            <v>Y</v>
          </cell>
          <cell r="Q10460" t="str">
            <v>Y</v>
          </cell>
          <cell r="R10460" t="str">
            <v>Y</v>
          </cell>
        </row>
        <row r="10461">
          <cell r="C10461" t="str">
            <v>Bananaquit</v>
          </cell>
          <cell r="D10461" t="str">
            <v>Coereba flaveola</v>
          </cell>
          <cell r="E10461" t="str">
            <v>(Linnaeus, 1758)</v>
          </cell>
          <cell r="F10461" t="str">
            <v>R</v>
          </cell>
          <cell r="G10461" t="str">
            <v>LC</v>
          </cell>
          <cell r="I10461" t="str">
            <v>Y</v>
          </cell>
          <cell r="P10461" t="str">
            <v>Y</v>
          </cell>
          <cell r="Q10461" t="str">
            <v>Y</v>
          </cell>
          <cell r="R10461" t="str">
            <v>Y</v>
          </cell>
        </row>
        <row r="10462">
          <cell r="C10462" t="str">
            <v>Crested Bunting</v>
          </cell>
          <cell r="D10462" t="str">
            <v>Melophus lathami</v>
          </cell>
          <cell r="E10462" t="str">
            <v>(Gray, 1831)</v>
          </cell>
          <cell r="F10462" t="str">
            <v>R</v>
          </cell>
          <cell r="G10462" t="str">
            <v>LC</v>
          </cell>
          <cell r="Q10462" t="str">
            <v>Y</v>
          </cell>
        </row>
        <row r="10463">
          <cell r="C10463" t="str">
            <v>Slaty Bunting</v>
          </cell>
          <cell r="D10463" t="str">
            <v>Latoucheornis siemsseni</v>
          </cell>
          <cell r="E10463" t="str">
            <v>(Martens, 1906)</v>
          </cell>
          <cell r="F10463" t="str">
            <v>R</v>
          </cell>
          <cell r="G10463" t="str">
            <v>LC</v>
          </cell>
          <cell r="Q10463" t="str">
            <v>Y</v>
          </cell>
        </row>
        <row r="10464">
          <cell r="C10464" t="str">
            <v>Corn Bunting</v>
          </cell>
          <cell r="D10464" t="str">
            <v>Miliaria calandra</v>
          </cell>
          <cell r="E10464" t="str">
            <v>Linnaeus, 1758</v>
          </cell>
          <cell r="F10464" t="str">
            <v>R</v>
          </cell>
          <cell r="G10464" t="str">
            <v>LC</v>
          </cell>
          <cell r="H10464" t="str">
            <v>Y</v>
          </cell>
          <cell r="M10464" t="str">
            <v>Y</v>
          </cell>
          <cell r="N10464" t="str">
            <v>Y</v>
          </cell>
          <cell r="Q10464" t="str">
            <v>Y</v>
          </cell>
          <cell r="V10464" t="str">
            <v>Emberiza calandra (1)</v>
          </cell>
        </row>
        <row r="10465">
          <cell r="C10465" t="str">
            <v>Yellowhammer</v>
          </cell>
          <cell r="D10465" t="str">
            <v>Emberiza citrinella</v>
          </cell>
          <cell r="E10465" t="str">
            <v>Linnaeus, 1758</v>
          </cell>
          <cell r="F10465" t="str">
            <v>R</v>
          </cell>
          <cell r="G10465" t="str">
            <v>LC</v>
          </cell>
          <cell r="H10465" t="str">
            <v>Y</v>
          </cell>
          <cell r="L10465" t="str">
            <v>Y</v>
          </cell>
          <cell r="M10465" t="str">
            <v>Y</v>
          </cell>
          <cell r="Q10465" t="str">
            <v>Y</v>
          </cell>
          <cell r="S10465" t="str">
            <v>Y</v>
          </cell>
        </row>
        <row r="10466">
          <cell r="C10466" t="str">
            <v>Pine Bunting</v>
          </cell>
          <cell r="D10466" t="str">
            <v>Emberiza leucocephalos</v>
          </cell>
          <cell r="E10466" t="str">
            <v>Gmelin, 1771</v>
          </cell>
          <cell r="F10466" t="str">
            <v>R</v>
          </cell>
          <cell r="G10466" t="str">
            <v>LC</v>
          </cell>
          <cell r="H10466" t="str">
            <v>Y</v>
          </cell>
          <cell r="I10466" t="str">
            <v>Y</v>
          </cell>
          <cell r="M10466" t="str">
            <v>Y</v>
          </cell>
          <cell r="Q10466" t="str">
            <v>Y</v>
          </cell>
        </row>
        <row r="10467">
          <cell r="C10467" t="str">
            <v>Chestnut-breasted Bunting</v>
          </cell>
          <cell r="D10467" t="str">
            <v>Emberiza stewarti</v>
          </cell>
          <cell r="E10467" t="str">
            <v>(Blyth, 1854)</v>
          </cell>
          <cell r="F10467" t="str">
            <v>R</v>
          </cell>
          <cell r="G10467" t="str">
            <v>LC</v>
          </cell>
          <cell r="M10467" t="str">
            <v>Y</v>
          </cell>
          <cell r="Q10467" t="str">
            <v>Y</v>
          </cell>
          <cell r="W10467" t="str">
            <v>White-capped Bunting (6); White-capped Bunting (15)</v>
          </cell>
        </row>
        <row r="10468">
          <cell r="C10468" t="str">
            <v>Cirl Bunting</v>
          </cell>
          <cell r="D10468" t="str">
            <v>Emberiza cirlus</v>
          </cell>
          <cell r="E10468" t="str">
            <v>Linnaeus, 1766</v>
          </cell>
          <cell r="F10468" t="str">
            <v>R</v>
          </cell>
          <cell r="G10468" t="str">
            <v>LC</v>
          </cell>
          <cell r="H10468" t="str">
            <v>Y</v>
          </cell>
          <cell r="M10468" t="str">
            <v>Y</v>
          </cell>
          <cell r="Q10468" t="str">
            <v>Y</v>
          </cell>
          <cell r="S10468" t="str">
            <v>Y</v>
          </cell>
        </row>
        <row r="10469">
          <cell r="C10469" t="str">
            <v>Tibetan Bunting</v>
          </cell>
          <cell r="D10469" t="str">
            <v>Emberiza koslowi</v>
          </cell>
          <cell r="E10469" t="str">
            <v>Bianchi, 1904</v>
          </cell>
          <cell r="F10469" t="str">
            <v>R</v>
          </cell>
          <cell r="G10469" t="str">
            <v>NT</v>
          </cell>
          <cell r="Q10469" t="str">
            <v>Y</v>
          </cell>
        </row>
        <row r="10470">
          <cell r="C10470" t="str">
            <v>Rock Bunting</v>
          </cell>
          <cell r="D10470" t="str">
            <v>Emberiza cia</v>
          </cell>
          <cell r="E10470" t="str">
            <v>Linnaeus, 1766</v>
          </cell>
          <cell r="F10470" t="str">
            <v>R</v>
          </cell>
          <cell r="G10470" t="str">
            <v>LC</v>
          </cell>
          <cell r="H10470" t="str">
            <v>Y</v>
          </cell>
          <cell r="M10470" t="str">
            <v>Y</v>
          </cell>
          <cell r="N10470" t="str">
            <v>Y</v>
          </cell>
          <cell r="Q10470" t="str">
            <v>Y</v>
          </cell>
          <cell r="W10470" t="str">
            <v>European Rock Bunting (7)</v>
          </cell>
        </row>
        <row r="10471">
          <cell r="C10471" t="str">
            <v>Godlewski's Bunting</v>
          </cell>
          <cell r="D10471" t="str">
            <v>Emberiza godlewskii</v>
          </cell>
          <cell r="E10471" t="str">
            <v>Taczanowski, 1874</v>
          </cell>
          <cell r="F10471" t="str">
            <v>R</v>
          </cell>
          <cell r="G10471" t="str">
            <v>LC</v>
          </cell>
          <cell r="Q10471" t="str">
            <v>Y</v>
          </cell>
        </row>
        <row r="10472">
          <cell r="C10472" t="str">
            <v>Meadow Bunting</v>
          </cell>
          <cell r="D10472" t="str">
            <v>Emberiza cioides</v>
          </cell>
          <cell r="E10472" t="str">
            <v>Brandt, 1843</v>
          </cell>
          <cell r="F10472" t="str">
            <v>R</v>
          </cell>
          <cell r="G10472" t="str">
            <v>LC</v>
          </cell>
          <cell r="M10472" t="str">
            <v>Y</v>
          </cell>
          <cell r="Q10472" t="str">
            <v>Y</v>
          </cell>
        </row>
        <row r="10473">
          <cell r="C10473" t="str">
            <v>Rufous-backed Bunting</v>
          </cell>
          <cell r="D10473" t="str">
            <v>Emberiza jankowskii</v>
          </cell>
          <cell r="E10473" t="str">
            <v>Taczanowski, 1888</v>
          </cell>
          <cell r="F10473" t="str">
            <v>R</v>
          </cell>
          <cell r="G10473" t="str">
            <v>EN</v>
          </cell>
          <cell r="Q10473" t="str">
            <v>Y</v>
          </cell>
          <cell r="W10473" t="str">
            <v>Jankowski's Bunting (15)</v>
          </cell>
        </row>
        <row r="10474">
          <cell r="C10474" t="str">
            <v>Grey-necked Bunting</v>
          </cell>
          <cell r="D10474" t="str">
            <v>Emberiza buchanani</v>
          </cell>
          <cell r="E10474" t="str">
            <v>Blyth, 1844</v>
          </cell>
          <cell r="F10474" t="str">
            <v>R</v>
          </cell>
          <cell r="G10474" t="str">
            <v>LC</v>
          </cell>
          <cell r="H10474" t="str">
            <v>Y</v>
          </cell>
          <cell r="M10474" t="str">
            <v>Y</v>
          </cell>
          <cell r="Q10474" t="str">
            <v>Y</v>
          </cell>
        </row>
        <row r="10475">
          <cell r="C10475" t="str">
            <v>Cinereous Bunting</v>
          </cell>
          <cell r="D10475" t="str">
            <v>Emberiza cineracea</v>
          </cell>
          <cell r="E10475" t="str">
            <v>Brehm, 1855</v>
          </cell>
          <cell r="F10475" t="str">
            <v>R</v>
          </cell>
          <cell r="G10475" t="str">
            <v>NT</v>
          </cell>
          <cell r="H10475" t="str">
            <v>Y</v>
          </cell>
          <cell r="M10475" t="str">
            <v>Y</v>
          </cell>
          <cell r="N10475" t="str">
            <v>Y</v>
          </cell>
          <cell r="Q10475" t="str">
            <v>Y</v>
          </cell>
        </row>
        <row r="10476">
          <cell r="C10476" t="str">
            <v>Ortolan Bunting</v>
          </cell>
          <cell r="D10476" t="str">
            <v>Emberiza hortulana</v>
          </cell>
          <cell r="E10476" t="str">
            <v>Linnaeus, 1758</v>
          </cell>
          <cell r="F10476" t="str">
            <v>R</v>
          </cell>
          <cell r="G10476" t="str">
            <v>LC</v>
          </cell>
          <cell r="H10476" t="str">
            <v>Y</v>
          </cell>
          <cell r="M10476" t="str">
            <v>Y</v>
          </cell>
          <cell r="N10476" t="str">
            <v>Y</v>
          </cell>
          <cell r="Q10476" t="str">
            <v>Y</v>
          </cell>
        </row>
        <row r="10477">
          <cell r="C10477" t="str">
            <v>Cretzschmar's Bunting</v>
          </cell>
          <cell r="D10477" t="str">
            <v>Emberiza caesia</v>
          </cell>
          <cell r="E10477" t="str">
            <v>Cretzschmar, 1828</v>
          </cell>
          <cell r="F10477" t="str">
            <v>R</v>
          </cell>
          <cell r="G10477" t="str">
            <v>LC</v>
          </cell>
          <cell r="H10477" t="str">
            <v>Y</v>
          </cell>
          <cell r="M10477" t="str">
            <v>Y</v>
          </cell>
          <cell r="N10477" t="str">
            <v>Y</v>
          </cell>
          <cell r="Q10477" t="str">
            <v>Y</v>
          </cell>
        </row>
        <row r="10478">
          <cell r="C10478" t="str">
            <v>House Bunting</v>
          </cell>
          <cell r="D10478" t="str">
            <v>Emberiza striolata</v>
          </cell>
          <cell r="E10478" t="str">
            <v>(Lichtenstein, 1823)</v>
          </cell>
          <cell r="F10478" t="str">
            <v>R</v>
          </cell>
          <cell r="G10478" t="str">
            <v>LC</v>
          </cell>
          <cell r="M10478" t="str">
            <v>Y</v>
          </cell>
          <cell r="N10478" t="str">
            <v>Y</v>
          </cell>
          <cell r="Q10478" t="str">
            <v>Y</v>
          </cell>
          <cell r="X10478" t="str">
            <v>Emberiza sahari has been split by Kirwan &amp; Shirihai (2007) from all other populations of E. striolata (nominate striolata plus jebelmarrae and saturiator) on the basis of reported differences in plumage (mainly head pattern and degree of streaking on the upperparts), bill size, vocalizations and ecology. However, this fails to take account of our lack of knowledge of the voice of the geographically intermediate jebelmarrae (differences in both song and call in any case seem relatively minor), fails to acknowledge jebelmarrae's intermediacy in plumage and bill size, and misses the point that the ecological distinction is not absolute and therefore this treatment is not accepted following a review by the BirdLife Taxonomic Working Group.</v>
          </cell>
        </row>
        <row r="10479">
          <cell r="D10479" t="str">
            <v>Emberiza striolata</v>
          </cell>
          <cell r="E10479" t="str">
            <v>(Lichtenstein, 1823)</v>
          </cell>
          <cell r="F10479" t="str">
            <v>NR</v>
          </cell>
          <cell r="G10479" t="str">
            <v>NR</v>
          </cell>
          <cell r="H10479" t="str">
            <v>Y</v>
          </cell>
          <cell r="X10479" t="str">
            <v>Emberiza sahari has been split by Kirwan &amp; Shirihai (2007) from all other populations of E. striolata (nominate striolata plus jebelmarrae and saturiator) on the basis of reported differences in plumage (mainly head pattern and degree of streaking on the upperparts), bill size, vocalizations and ecology. However, this fails to take account of our lack of knowledge of the voice of the geographically intermediate jebelmarrae (differences in both song and call in any case seem relatively minor), fails to acknowledge jebelmarrae's intermediacy in plumage and bill size, and misses the point that the ecological distinction is not absolute and therefore this treatment is not accepted following a review by the BirdLife Taxonomic Working Group.</v>
          </cell>
        </row>
        <row r="10480">
          <cell r="D10480" t="str">
            <v>Emberiza sahari</v>
          </cell>
          <cell r="E10480" t="str">
            <v>Levaillant, 1850</v>
          </cell>
          <cell r="F10480" t="str">
            <v>NR</v>
          </cell>
          <cell r="G10480" t="str">
            <v>NR</v>
          </cell>
          <cell r="H10480" t="str">
            <v>Y</v>
          </cell>
          <cell r="X10480" t="str">
            <v>Emberiza sahari has been split by Kirwan &amp; Shirihai (2007) from all other populations of E. striolata (nominate striolata plus jebelmarrae and saturiator) on the basis of reported differences in plumage (mainly head pattern and degree of streaking on the upperparts), bill size, vocalizations and ecology. However, this fails to take account of our lack of knowledge of the voice of the geographically intermediate jebelmarrae (differences in both song and call in any case seem relatively minor), fails to acknowledge jebelmarrae's intermediacy in plumage and bill size, and misses the point that the ecological distinction is not absolute and therefore this treatment is not accepted following a review by the BirdLife Taxonomic Working Group.</v>
          </cell>
        </row>
        <row r="10481">
          <cell r="C10481" t="str">
            <v>Lark-like Bunting</v>
          </cell>
          <cell r="D10481" t="str">
            <v>Emberiza impetuani</v>
          </cell>
          <cell r="E10481" t="str">
            <v>Smith, 1836</v>
          </cell>
          <cell r="F10481" t="str">
            <v>R</v>
          </cell>
          <cell r="G10481" t="str">
            <v>LC</v>
          </cell>
          <cell r="N10481" t="str">
            <v>Y</v>
          </cell>
          <cell r="Q10481" t="str">
            <v>Y</v>
          </cell>
        </row>
        <row r="10482">
          <cell r="C10482" t="str">
            <v>Cinnamon-breasted Bunting</v>
          </cell>
          <cell r="D10482" t="str">
            <v>Emberiza tahapisi</v>
          </cell>
          <cell r="E10482" t="str">
            <v>Smith, 1836</v>
          </cell>
          <cell r="F10482" t="str">
            <v>R</v>
          </cell>
          <cell r="G10482" t="str">
            <v>LC</v>
          </cell>
          <cell r="M10482" t="str">
            <v>Y</v>
          </cell>
          <cell r="N10482" t="str">
            <v>Y</v>
          </cell>
          <cell r="Q10482" t="str">
            <v>Y</v>
          </cell>
          <cell r="W10482" t="str">
            <v>Cinnamon-breasted Rock Bunting (6); Cinnamon-breasted Rock Bunting (7)</v>
          </cell>
        </row>
        <row r="10483">
          <cell r="C10483" t="str">
            <v>Socotra Bunting</v>
          </cell>
          <cell r="D10483" t="str">
            <v>Emberiza socotrana</v>
          </cell>
          <cell r="E10483" t="str">
            <v>(Ogilvie-Grant &amp; Forbes, 1899)</v>
          </cell>
          <cell r="F10483" t="str">
            <v>R</v>
          </cell>
          <cell r="G10483" t="str">
            <v>VU</v>
          </cell>
          <cell r="N10483" t="str">
            <v>Y</v>
          </cell>
          <cell r="Q10483" t="str">
            <v>Y</v>
          </cell>
        </row>
        <row r="10484">
          <cell r="C10484" t="str">
            <v>Cape Bunting</v>
          </cell>
          <cell r="D10484" t="str">
            <v>Emberiza capensis</v>
          </cell>
          <cell r="E10484" t="str">
            <v>Linnaeus, 1766</v>
          </cell>
          <cell r="F10484" t="str">
            <v>R</v>
          </cell>
          <cell r="G10484" t="str">
            <v>LC</v>
          </cell>
          <cell r="N10484" t="str">
            <v>Y</v>
          </cell>
          <cell r="Q10484" t="str">
            <v>Y</v>
          </cell>
        </row>
        <row r="10485">
          <cell r="C10485" t="str">
            <v>Tristram's Bunting</v>
          </cell>
          <cell r="D10485" t="str">
            <v>Emberiza tristrami</v>
          </cell>
          <cell r="E10485" t="str">
            <v>Swinhoe, 1870</v>
          </cell>
          <cell r="F10485" t="str">
            <v>R</v>
          </cell>
          <cell r="G10485" t="str">
            <v>LC</v>
          </cell>
          <cell r="Q10485" t="str">
            <v>Y</v>
          </cell>
        </row>
        <row r="10486">
          <cell r="C10486" t="str">
            <v>Chestnut-eared Bunting</v>
          </cell>
          <cell r="D10486" t="str">
            <v>Emberiza fucata</v>
          </cell>
          <cell r="E10486" t="str">
            <v>Pallas, 1776</v>
          </cell>
          <cell r="F10486" t="str">
            <v>R</v>
          </cell>
          <cell r="G10486" t="str">
            <v>LC</v>
          </cell>
          <cell r="Q10486" t="str">
            <v>Y</v>
          </cell>
        </row>
        <row r="10487">
          <cell r="C10487" t="str">
            <v>Little Bunting</v>
          </cell>
          <cell r="D10487" t="str">
            <v>Emberiza pusilla</v>
          </cell>
          <cell r="E10487" t="str">
            <v>Pallas, 1776</v>
          </cell>
          <cell r="F10487" t="str">
            <v>R</v>
          </cell>
          <cell r="G10487" t="str">
            <v>LC</v>
          </cell>
          <cell r="H10487" t="str">
            <v>Y</v>
          </cell>
          <cell r="I10487" t="str">
            <v>Y</v>
          </cell>
          <cell r="M10487" t="str">
            <v>Y</v>
          </cell>
          <cell r="Q10487" t="str">
            <v>Y</v>
          </cell>
        </row>
        <row r="10488">
          <cell r="C10488" t="str">
            <v>Yellow-browed Bunting</v>
          </cell>
          <cell r="D10488" t="str">
            <v>Emberiza chrysophrys</v>
          </cell>
          <cell r="E10488" t="str">
            <v>Pallas, 1776</v>
          </cell>
          <cell r="F10488" t="str">
            <v>R</v>
          </cell>
          <cell r="G10488" t="str">
            <v>LC</v>
          </cell>
          <cell r="H10488" t="str">
            <v>Y</v>
          </cell>
          <cell r="M10488" t="str">
            <v>Y</v>
          </cell>
          <cell r="Q10488" t="str">
            <v>Y</v>
          </cell>
        </row>
        <row r="10489">
          <cell r="C10489" t="str">
            <v>Rustic Bunting</v>
          </cell>
          <cell r="D10489" t="str">
            <v>Emberiza rustica</v>
          </cell>
          <cell r="E10489" t="str">
            <v>Pallas, 1776</v>
          </cell>
          <cell r="F10489" t="str">
            <v>R</v>
          </cell>
          <cell r="G10489" t="str">
            <v>LC</v>
          </cell>
          <cell r="H10489" t="str">
            <v>Y</v>
          </cell>
          <cell r="I10489" t="str">
            <v>Y</v>
          </cell>
          <cell r="M10489" t="str">
            <v>Y</v>
          </cell>
          <cell r="Q10489" t="str">
            <v>Y</v>
          </cell>
        </row>
        <row r="10490">
          <cell r="C10490" t="str">
            <v>Yellow-throated Bunting</v>
          </cell>
          <cell r="D10490" t="str">
            <v>Emberiza elegans</v>
          </cell>
          <cell r="E10490" t="str">
            <v>Temminck, 1835</v>
          </cell>
          <cell r="F10490" t="str">
            <v>R</v>
          </cell>
          <cell r="G10490" t="str">
            <v>LC</v>
          </cell>
          <cell r="I10490" t="str">
            <v>Y</v>
          </cell>
          <cell r="Q10490" t="str">
            <v>Y</v>
          </cell>
        </row>
        <row r="10491">
          <cell r="C10491" t="str">
            <v>Yellow-breasted Bunting</v>
          </cell>
          <cell r="D10491" t="str">
            <v>Emberiza aureola</v>
          </cell>
          <cell r="E10491" t="str">
            <v>Pallas, 1773</v>
          </cell>
          <cell r="F10491" t="str">
            <v>R</v>
          </cell>
          <cell r="G10491" t="str">
            <v>VU</v>
          </cell>
          <cell r="H10491" t="str">
            <v>Y</v>
          </cell>
          <cell r="I10491" t="str">
            <v>Y</v>
          </cell>
          <cell r="M10491" t="str">
            <v>Y</v>
          </cell>
          <cell r="Q10491" t="str">
            <v>Y</v>
          </cell>
        </row>
        <row r="10492">
          <cell r="C10492" t="str">
            <v>Chestnut Bunting</v>
          </cell>
          <cell r="D10492" t="str">
            <v>Emberiza rutila</v>
          </cell>
          <cell r="E10492" t="str">
            <v>Pallas, 1776</v>
          </cell>
          <cell r="F10492" t="str">
            <v>R</v>
          </cell>
          <cell r="G10492" t="str">
            <v>LC</v>
          </cell>
          <cell r="H10492" t="str">
            <v>Y</v>
          </cell>
          <cell r="M10492" t="str">
            <v>Y</v>
          </cell>
          <cell r="Q10492" t="str">
            <v>Y</v>
          </cell>
        </row>
        <row r="10493">
          <cell r="C10493" t="str">
            <v>African Golden-breasted Bunting</v>
          </cell>
          <cell r="D10493" t="str">
            <v>Emberiza flaviventris</v>
          </cell>
          <cell r="E10493" t="str">
            <v>Stephens, 1815</v>
          </cell>
          <cell r="F10493" t="str">
            <v>R</v>
          </cell>
          <cell r="G10493" t="str">
            <v>LC</v>
          </cell>
          <cell r="N10493" t="str">
            <v>Y</v>
          </cell>
          <cell r="Q10493" t="str">
            <v>Y</v>
          </cell>
          <cell r="W10493" t="str">
            <v>Golden-breasted Bunting (7); Golden-breasted Bunting (15)</v>
          </cell>
        </row>
        <row r="10494">
          <cell r="C10494" t="str">
            <v>Somali Golden-breasted Bunting</v>
          </cell>
          <cell r="D10494" t="str">
            <v>Emberiza poliopleura</v>
          </cell>
          <cell r="E10494" t="str">
            <v>(Salvadori, 1888)</v>
          </cell>
          <cell r="F10494" t="str">
            <v>R</v>
          </cell>
          <cell r="G10494" t="str">
            <v>LC</v>
          </cell>
          <cell r="N10494" t="str">
            <v>Y</v>
          </cell>
          <cell r="Q10494" t="str">
            <v>Y</v>
          </cell>
          <cell r="W10494" t="str">
            <v>Somali Bunting (15)</v>
          </cell>
        </row>
        <row r="10495">
          <cell r="C10495" t="str">
            <v>Brown-rumped Bunting</v>
          </cell>
          <cell r="D10495" t="str">
            <v>Emberiza affinis</v>
          </cell>
          <cell r="E10495" t="str">
            <v>Heuglin, 1867</v>
          </cell>
          <cell r="F10495" t="str">
            <v>R</v>
          </cell>
          <cell r="G10495" t="str">
            <v>LC</v>
          </cell>
          <cell r="N10495" t="str">
            <v>Y</v>
          </cell>
          <cell r="Q10495" t="str">
            <v>Y</v>
          </cell>
        </row>
        <row r="10496">
          <cell r="C10496" t="str">
            <v>Cabanis's Bunting</v>
          </cell>
          <cell r="D10496" t="str">
            <v>Emberiza cabanisi</v>
          </cell>
          <cell r="E10496" t="str">
            <v>Reichenow, 1875</v>
          </cell>
          <cell r="F10496" t="str">
            <v>R</v>
          </cell>
          <cell r="G10496" t="str">
            <v>LC</v>
          </cell>
          <cell r="N10496" t="str">
            <v>Y</v>
          </cell>
          <cell r="Q10496" t="str">
            <v>Y</v>
          </cell>
        </row>
        <row r="10497">
          <cell r="C10497" t="str">
            <v>Black-headed Bunting</v>
          </cell>
          <cell r="D10497" t="str">
            <v>Emberiza melanocephala</v>
          </cell>
          <cell r="E10497" t="str">
            <v>Scopoli, 1769</v>
          </cell>
          <cell r="F10497" t="str">
            <v>R</v>
          </cell>
          <cell r="G10497" t="str">
            <v>LC</v>
          </cell>
          <cell r="H10497" t="str">
            <v>Y</v>
          </cell>
          <cell r="M10497" t="str">
            <v>Y</v>
          </cell>
          <cell r="Q10497" t="str">
            <v>Y</v>
          </cell>
        </row>
        <row r="10498">
          <cell r="C10498" t="str">
            <v>Red-headed Bunting</v>
          </cell>
          <cell r="D10498" t="str">
            <v>Emberiza bruniceps</v>
          </cell>
          <cell r="E10498" t="str">
            <v>Brandt, 1841</v>
          </cell>
          <cell r="F10498" t="str">
            <v>R</v>
          </cell>
          <cell r="G10498" t="str">
            <v>LC</v>
          </cell>
          <cell r="H10498" t="str">
            <v>Y</v>
          </cell>
          <cell r="M10498" t="str">
            <v>Y</v>
          </cell>
          <cell r="Q10498" t="str">
            <v>Y</v>
          </cell>
        </row>
        <row r="10499">
          <cell r="C10499" t="str">
            <v>Yellow Bunting</v>
          </cell>
          <cell r="D10499" t="str">
            <v>Emberiza sulphurata</v>
          </cell>
          <cell r="E10499" t="str">
            <v>Temminck &amp; Schlegel, 1848</v>
          </cell>
          <cell r="F10499" t="str">
            <v>R</v>
          </cell>
          <cell r="G10499" t="str">
            <v>VU</v>
          </cell>
          <cell r="Q10499" t="str">
            <v>Y</v>
          </cell>
        </row>
        <row r="10500">
          <cell r="C10500" t="str">
            <v>Black-faced Bunting</v>
          </cell>
          <cell r="D10500" t="str">
            <v>Emberiza spodocephala</v>
          </cell>
          <cell r="E10500" t="str">
            <v>Pallas, 1776</v>
          </cell>
          <cell r="F10500" t="str">
            <v>R</v>
          </cell>
          <cell r="G10500" t="str">
            <v>LC</v>
          </cell>
          <cell r="H10500" t="str">
            <v>Y</v>
          </cell>
          <cell r="M10500" t="str">
            <v>Y</v>
          </cell>
          <cell r="Q10500" t="str">
            <v>Y</v>
          </cell>
        </row>
        <row r="10501">
          <cell r="C10501" t="str">
            <v>Grey Bunting</v>
          </cell>
          <cell r="D10501" t="str">
            <v>Emberiza variabilis</v>
          </cell>
          <cell r="E10501" t="str">
            <v>Temminck, 1835</v>
          </cell>
          <cell r="F10501" t="str">
            <v>R</v>
          </cell>
          <cell r="G10501" t="str">
            <v>LC</v>
          </cell>
          <cell r="I10501" t="str">
            <v>Y</v>
          </cell>
          <cell r="Q10501" t="str">
            <v>Y</v>
          </cell>
          <cell r="W10501" t="str">
            <v>Gray Bunting (2)</v>
          </cell>
        </row>
        <row r="10502">
          <cell r="C10502" t="str">
            <v>Pallas's Bunting</v>
          </cell>
          <cell r="D10502" t="str">
            <v>Emberiza pallasi</v>
          </cell>
          <cell r="E10502" t="str">
            <v>(Cabanis, 1851)</v>
          </cell>
          <cell r="F10502" t="str">
            <v>R</v>
          </cell>
          <cell r="G10502" t="str">
            <v>LC</v>
          </cell>
          <cell r="H10502" t="str">
            <v>Y</v>
          </cell>
          <cell r="I10502" t="str">
            <v>Y</v>
          </cell>
          <cell r="M10502" t="str">
            <v>Y</v>
          </cell>
          <cell r="Q10502" t="str">
            <v>Y</v>
          </cell>
          <cell r="W10502" t="str">
            <v>Pallas's Reed Bunting (1); Pallas's Reed Hunting (6); Pallas's Reed Bunting (15)</v>
          </cell>
        </row>
        <row r="10503">
          <cell r="C10503" t="str">
            <v>Reed Bunting</v>
          </cell>
          <cell r="D10503" t="str">
            <v>Emberiza schoeniclus</v>
          </cell>
          <cell r="E10503" t="str">
            <v>(Linnaeus, 1758)</v>
          </cell>
          <cell r="F10503" t="str">
            <v>R</v>
          </cell>
          <cell r="G10503" t="str">
            <v>LC</v>
          </cell>
          <cell r="H10503" t="str">
            <v>Y</v>
          </cell>
          <cell r="I10503" t="str">
            <v>Y</v>
          </cell>
          <cell r="M10503" t="str">
            <v>Y</v>
          </cell>
          <cell r="Q10503" t="str">
            <v>Y</v>
          </cell>
          <cell r="W10503" t="str">
            <v>Common Reed Bunting (1); Common Reed Bunting (15)</v>
          </cell>
        </row>
        <row r="10504">
          <cell r="C10504" t="str">
            <v>Ochre-rumped Bunting</v>
          </cell>
          <cell r="D10504" t="str">
            <v>Emberiza yessoensis</v>
          </cell>
          <cell r="E10504" t="str">
            <v>(Swinhoe, 1863)</v>
          </cell>
          <cell r="F10504" t="str">
            <v>R</v>
          </cell>
          <cell r="G10504" t="str">
            <v>NT</v>
          </cell>
          <cell r="Q10504" t="str">
            <v>Y</v>
          </cell>
          <cell r="W10504" t="str">
            <v>Japanese Reed Bunting (15)</v>
          </cell>
        </row>
        <row r="10505">
          <cell r="C10505" t="str">
            <v>McCown's Longspur</v>
          </cell>
          <cell r="D10505" t="str">
            <v>Calcarius mccownii</v>
          </cell>
          <cell r="E10505" t="str">
            <v>(Lawrence, 1851)</v>
          </cell>
          <cell r="F10505" t="str">
            <v>R</v>
          </cell>
          <cell r="G10505" t="str">
            <v>LC</v>
          </cell>
          <cell r="I10505" t="str">
            <v>Y</v>
          </cell>
          <cell r="Q10505" t="str">
            <v>Y</v>
          </cell>
          <cell r="R10505" t="str">
            <v>Y</v>
          </cell>
        </row>
        <row r="10506">
          <cell r="C10506" t="str">
            <v>Lapland Longspur</v>
          </cell>
          <cell r="D10506" t="str">
            <v>Calcarius lapponicus</v>
          </cell>
          <cell r="E10506" t="str">
            <v>(Linnaeus, 1758)</v>
          </cell>
          <cell r="F10506" t="str">
            <v>R</v>
          </cell>
          <cell r="G10506" t="str">
            <v>LC</v>
          </cell>
          <cell r="H10506" t="str">
            <v>Y</v>
          </cell>
          <cell r="I10506" t="str">
            <v>Y</v>
          </cell>
          <cell r="M10506" t="str">
            <v>Y</v>
          </cell>
          <cell r="Q10506" t="str">
            <v>Y</v>
          </cell>
          <cell r="R10506" t="str">
            <v>Y</v>
          </cell>
          <cell r="W10506" t="str">
            <v>Lapland Bunting (1); Lapland Bunting (6)</v>
          </cell>
        </row>
        <row r="10507">
          <cell r="C10507" t="str">
            <v>Smith's Longspur</v>
          </cell>
          <cell r="D10507" t="str">
            <v>Calcarius pictus</v>
          </cell>
          <cell r="E10507" t="str">
            <v>(Swainson, 1832)</v>
          </cell>
          <cell r="F10507" t="str">
            <v>R</v>
          </cell>
          <cell r="G10507" t="str">
            <v>LC</v>
          </cell>
          <cell r="I10507" t="str">
            <v>Y</v>
          </cell>
          <cell r="Q10507" t="str">
            <v>Y</v>
          </cell>
        </row>
        <row r="10508">
          <cell r="C10508" t="str">
            <v>Chestnut-collared Longspur</v>
          </cell>
          <cell r="D10508" t="str">
            <v>Calcarius ornatus</v>
          </cell>
          <cell r="E10508" t="str">
            <v>(Townsend, 1837)</v>
          </cell>
          <cell r="F10508" t="str">
            <v>R</v>
          </cell>
          <cell r="G10508" t="str">
            <v>NT</v>
          </cell>
          <cell r="I10508" t="str">
            <v>Y</v>
          </cell>
          <cell r="Q10508" t="str">
            <v>Y</v>
          </cell>
          <cell r="R10508" t="str">
            <v>Y</v>
          </cell>
        </row>
        <row r="10509">
          <cell r="C10509" t="str">
            <v>Snow Bunting</v>
          </cell>
          <cell r="D10509" t="str">
            <v>Plectrophenax nivalis</v>
          </cell>
          <cell r="E10509" t="str">
            <v>(Linnaeus, 1758)</v>
          </cell>
          <cell r="F10509" t="str">
            <v>R</v>
          </cell>
          <cell r="G10509" t="str">
            <v>LC</v>
          </cell>
          <cell r="H10509" t="str">
            <v>Y</v>
          </cell>
          <cell r="I10509" t="str">
            <v>Y</v>
          </cell>
          <cell r="M10509" t="str">
            <v>Y</v>
          </cell>
          <cell r="Q10509" t="str">
            <v>Y</v>
          </cell>
          <cell r="R10509" t="str">
            <v>Y</v>
          </cell>
        </row>
        <row r="10510">
          <cell r="C10510" t="str">
            <v>McKay's Bunting</v>
          </cell>
          <cell r="D10510" t="str">
            <v>Plectrophenax hyperboreus</v>
          </cell>
          <cell r="E10510" t="str">
            <v>Ridgway, 1884</v>
          </cell>
          <cell r="F10510" t="str">
            <v>R</v>
          </cell>
          <cell r="G10510" t="str">
            <v>NT</v>
          </cell>
          <cell r="I10510" t="str">
            <v>Y</v>
          </cell>
          <cell r="Q10510" t="str">
            <v>Y</v>
          </cell>
        </row>
        <row r="10511">
          <cell r="C10511" t="str">
            <v>Lark Bunting</v>
          </cell>
          <cell r="D10511" t="str">
            <v>Calamospiza melanocorys</v>
          </cell>
          <cell r="E10511" t="str">
            <v>Stejneger, 1885</v>
          </cell>
          <cell r="F10511" t="str">
            <v>R</v>
          </cell>
          <cell r="G10511" t="str">
            <v>LC</v>
          </cell>
          <cell r="I10511" t="str">
            <v>Y</v>
          </cell>
          <cell r="Q10511" t="str">
            <v>Y</v>
          </cell>
          <cell r="R10511" t="str">
            <v>Y</v>
          </cell>
        </row>
        <row r="10512">
          <cell r="C10512" t="str">
            <v>Fox Sparrow</v>
          </cell>
          <cell r="D10512" t="str">
            <v>Passerella iliaca</v>
          </cell>
          <cell r="E10512" t="str">
            <v>(Merrem, 1786)</v>
          </cell>
          <cell r="F10512" t="str">
            <v>R</v>
          </cell>
          <cell r="G10512" t="str">
            <v>LC</v>
          </cell>
          <cell r="H10512" t="str">
            <v>Y</v>
          </cell>
          <cell r="I10512" t="str">
            <v>Y</v>
          </cell>
          <cell r="M10512" t="str">
            <v>Y</v>
          </cell>
          <cell r="Q10512" t="str">
            <v>Y</v>
          </cell>
          <cell r="R10512" t="str">
            <v>Y</v>
          </cell>
          <cell r="V10512" t="str">
            <v>Zonotrichia iliaca (11)</v>
          </cell>
        </row>
        <row r="10513">
          <cell r="C10513" t="str">
            <v>Song Sparrow</v>
          </cell>
          <cell r="D10513" t="str">
            <v>Melospiza melodia</v>
          </cell>
          <cell r="E10513" t="str">
            <v>(Wilson, 1810)</v>
          </cell>
          <cell r="F10513" t="str">
            <v>R</v>
          </cell>
          <cell r="G10513" t="str">
            <v>LC</v>
          </cell>
          <cell r="H10513" t="str">
            <v>Y</v>
          </cell>
          <cell r="I10513" t="str">
            <v>Y</v>
          </cell>
          <cell r="M10513" t="str">
            <v>Y</v>
          </cell>
          <cell r="Q10513" t="str">
            <v>Y</v>
          </cell>
          <cell r="R10513" t="str">
            <v>Y</v>
          </cell>
          <cell r="V10513" t="str">
            <v>Zonotrichia melodia (11)</v>
          </cell>
        </row>
        <row r="10514">
          <cell r="C10514" t="str">
            <v>Lincoln's Sparrow</v>
          </cell>
          <cell r="D10514" t="str">
            <v>Melospiza lincolnii</v>
          </cell>
          <cell r="E10514" t="str">
            <v>(Audubon, 1834)</v>
          </cell>
          <cell r="F10514" t="str">
            <v>R</v>
          </cell>
          <cell r="G10514" t="str">
            <v>LC</v>
          </cell>
          <cell r="I10514" t="str">
            <v>Y</v>
          </cell>
          <cell r="P10514" t="str">
            <v>Y</v>
          </cell>
          <cell r="Q10514" t="str">
            <v>Y</v>
          </cell>
          <cell r="R10514" t="str">
            <v>Y</v>
          </cell>
          <cell r="V10514" t="str">
            <v>Zonotrichia lincolnii (11)</v>
          </cell>
        </row>
        <row r="10515">
          <cell r="C10515" t="str">
            <v>Swamp Sparrow</v>
          </cell>
          <cell r="D10515" t="str">
            <v>Melospiza georgiana</v>
          </cell>
          <cell r="E10515" t="str">
            <v>(Latham, 1790)</v>
          </cell>
          <cell r="F10515" t="str">
            <v>R</v>
          </cell>
          <cell r="G10515" t="str">
            <v>LC</v>
          </cell>
          <cell r="I10515" t="str">
            <v>Y</v>
          </cell>
          <cell r="M10515" t="str">
            <v>Y</v>
          </cell>
          <cell r="Q10515" t="str">
            <v>Y</v>
          </cell>
          <cell r="R10515" t="str">
            <v>Y</v>
          </cell>
          <cell r="V10515" t="str">
            <v>Zonotrichia georgiana (6); Zonotrichia georgiana (11)</v>
          </cell>
        </row>
        <row r="10516">
          <cell r="C10516" t="str">
            <v>Rufous-collared Sparrow</v>
          </cell>
          <cell r="D10516" t="str">
            <v>Zonotrichia capensis</v>
          </cell>
          <cell r="E10516" t="str">
            <v>(Müller, 1776)</v>
          </cell>
          <cell r="F10516" t="str">
            <v>R</v>
          </cell>
          <cell r="G10516" t="str">
            <v>LC</v>
          </cell>
          <cell r="I10516" t="str">
            <v>Y</v>
          </cell>
          <cell r="P10516" t="str">
            <v>Y</v>
          </cell>
          <cell r="Q10516" t="str">
            <v>Y</v>
          </cell>
          <cell r="R10516" t="str">
            <v>Y</v>
          </cell>
        </row>
        <row r="10517">
          <cell r="C10517" t="str">
            <v>Harris's Sparrow</v>
          </cell>
          <cell r="D10517" t="str">
            <v>Zonotrichia querula</v>
          </cell>
          <cell r="E10517" t="str">
            <v>(Nuttall, 1840)</v>
          </cell>
          <cell r="F10517" t="str">
            <v>R</v>
          </cell>
          <cell r="G10517" t="str">
            <v>LC</v>
          </cell>
          <cell r="I10517" t="str">
            <v>Y</v>
          </cell>
          <cell r="Q10517" t="str">
            <v>Y</v>
          </cell>
        </row>
        <row r="10518">
          <cell r="C10518" t="str">
            <v>White-throated Sparrow</v>
          </cell>
          <cell r="D10518" t="str">
            <v>Zonotrichia albicollis</v>
          </cell>
          <cell r="E10518" t="str">
            <v>(Gmelin, 1789)</v>
          </cell>
          <cell r="F10518" t="str">
            <v>R</v>
          </cell>
          <cell r="G10518" t="str">
            <v>LC</v>
          </cell>
          <cell r="H10518" t="str">
            <v>Y</v>
          </cell>
          <cell r="I10518" t="str">
            <v>Y</v>
          </cell>
          <cell r="M10518" t="str">
            <v>Y</v>
          </cell>
          <cell r="Q10518" t="str">
            <v>Y</v>
          </cell>
          <cell r="R10518" t="str">
            <v>Y</v>
          </cell>
        </row>
        <row r="10519">
          <cell r="C10519" t="str">
            <v>White-crowned Sparrow</v>
          </cell>
          <cell r="D10519" t="str">
            <v>Zonotrichia leucophrys</v>
          </cell>
          <cell r="E10519" t="str">
            <v>(Forster, 1772)</v>
          </cell>
          <cell r="F10519" t="str">
            <v>R</v>
          </cell>
          <cell r="G10519" t="str">
            <v>LC</v>
          </cell>
          <cell r="H10519" t="str">
            <v>Y</v>
          </cell>
          <cell r="I10519" t="str">
            <v>Y</v>
          </cell>
          <cell r="M10519" t="str">
            <v>Y</v>
          </cell>
          <cell r="Q10519" t="str">
            <v>Y</v>
          </cell>
          <cell r="R10519" t="str">
            <v>Y</v>
          </cell>
        </row>
        <row r="10520">
          <cell r="C10520" t="str">
            <v>Golden-crowned Sparrow</v>
          </cell>
          <cell r="D10520" t="str">
            <v>Zonotrichia atricapilla</v>
          </cell>
          <cell r="E10520" t="str">
            <v>(Gmelin, 1789)</v>
          </cell>
          <cell r="F10520" t="str">
            <v>R</v>
          </cell>
          <cell r="G10520" t="str">
            <v>LC</v>
          </cell>
          <cell r="I10520" t="str">
            <v>Y</v>
          </cell>
          <cell r="Q10520" t="str">
            <v>Y</v>
          </cell>
          <cell r="R10520" t="str">
            <v>Y</v>
          </cell>
        </row>
        <row r="10521">
          <cell r="C10521" t="str">
            <v>Volcano Junco</v>
          </cell>
          <cell r="D10521" t="str">
            <v>Junco vulcani</v>
          </cell>
          <cell r="E10521" t="str">
            <v>(Boucard, 1878)</v>
          </cell>
          <cell r="F10521" t="str">
            <v>R</v>
          </cell>
          <cell r="G10521" t="str">
            <v>LC</v>
          </cell>
          <cell r="I10521" t="str">
            <v>Y</v>
          </cell>
          <cell r="Q10521" t="str">
            <v>Y</v>
          </cell>
          <cell r="R10521" t="str">
            <v>Y</v>
          </cell>
        </row>
        <row r="10522">
          <cell r="D10522" t="str">
            <v>Junco hyemalis</v>
          </cell>
          <cell r="E10522" t="str">
            <v>(Linnaeus, 1758)</v>
          </cell>
          <cell r="F10522" t="str">
            <v>NR</v>
          </cell>
          <cell r="G10522" t="str">
            <v>NR</v>
          </cell>
          <cell r="Q10522" t="str">
            <v>Y</v>
          </cell>
          <cell r="R10522" t="str">
            <v>Y</v>
          </cell>
          <cell r="X10522" t="str">
            <v>Junco hyemalis and J. insularis (Sibley and Monroe 1990, 1993) are lumped into J. hyemalis following AOU (1998).</v>
          </cell>
        </row>
        <row r="10523">
          <cell r="C10523" t="str">
            <v>Dark-eyed Junco</v>
          </cell>
          <cell r="D10523" t="str">
            <v>Junco hyemalis</v>
          </cell>
          <cell r="E10523" t="str">
            <v>(Linnaeus, 1758)</v>
          </cell>
          <cell r="F10523" t="str">
            <v>R</v>
          </cell>
          <cell r="G10523" t="str">
            <v>LC</v>
          </cell>
          <cell r="H10523" t="str">
            <v>Y</v>
          </cell>
          <cell r="I10523" t="str">
            <v>Y</v>
          </cell>
          <cell r="M10523" t="str">
            <v>Y</v>
          </cell>
          <cell r="X10523" t="str">
            <v>Junco hyemalis and J. insularis (Sibley and Monroe 1990, 1993) are lumped into J. hyemalis following AOU (1998).</v>
          </cell>
        </row>
        <row r="10524">
          <cell r="D10524" t="str">
            <v>Junco insularis</v>
          </cell>
          <cell r="E10524" t="str">
            <v>Ridgway, 1876</v>
          </cell>
          <cell r="F10524" t="str">
            <v>NR</v>
          </cell>
          <cell r="G10524" t="str">
            <v>NR</v>
          </cell>
          <cell r="Q10524" t="str">
            <v>Y</v>
          </cell>
          <cell r="R10524" t="str">
            <v>Y</v>
          </cell>
          <cell r="X10524" t="str">
            <v>Junco hyemalis and J. insularis (Sibley and Monroe 1990, 1993) are lumped into J. hyemalis following AOU (1998).</v>
          </cell>
        </row>
        <row r="10525">
          <cell r="C10525" t="str">
            <v>Yellow-eyed Junco</v>
          </cell>
          <cell r="D10525" t="str">
            <v>Junco phaeonotus</v>
          </cell>
          <cell r="E10525" t="str">
            <v>Wagler, 1831</v>
          </cell>
          <cell r="F10525" t="str">
            <v>R</v>
          </cell>
          <cell r="G10525" t="str">
            <v>LC</v>
          </cell>
          <cell r="I10525" t="str">
            <v>Y</v>
          </cell>
          <cell r="Q10525" t="str">
            <v>Y</v>
          </cell>
          <cell r="R10525" t="str">
            <v>Y</v>
          </cell>
        </row>
        <row r="10526">
          <cell r="D10526" t="str">
            <v>Passerculus rostratus</v>
          </cell>
          <cell r="E10526" t="str">
            <v>(Cassin, 1852)</v>
          </cell>
          <cell r="F10526" t="str">
            <v>NR</v>
          </cell>
          <cell r="G10526" t="str">
            <v>NR</v>
          </cell>
          <cell r="Q10526" t="str">
            <v>Y</v>
          </cell>
          <cell r="R10526" t="str">
            <v>Y</v>
          </cell>
          <cell r="V10526" t="str">
            <v>Ammodramus rostratus (11)</v>
          </cell>
          <cell r="X10526" t="str">
            <v>Passerculus sandwichensis and P. rostratus (Sibley and Monroe 1990, 1993) have been lumped into P. sandwichensis following AOU (1998), which also includes beldingi, contra Stotz et al. (1996) who treat sandwichensis, rostratus and beldingi as separate species in the genus Ammodramus.</v>
          </cell>
        </row>
        <row r="10527">
          <cell r="D10527" t="str">
            <v>Passerculus sandwichensis</v>
          </cell>
          <cell r="E10527" t="str">
            <v>(Gmelin, 1789)</v>
          </cell>
          <cell r="F10527" t="str">
            <v>NR</v>
          </cell>
          <cell r="G10527" t="str">
            <v>NR</v>
          </cell>
          <cell r="M10527" t="str">
            <v>Y</v>
          </cell>
          <cell r="Q10527" t="str">
            <v>Y</v>
          </cell>
          <cell r="R10527" t="str">
            <v>Y</v>
          </cell>
          <cell r="V10527" t="str">
            <v>Ammodramus sandwichensis (6); Ammodramus sandwichensis (11)</v>
          </cell>
          <cell r="X10527" t="str">
            <v>Passerculus sandwichensis and P. rostratus (Sibley and Monroe 1990, 1993) have been lumped into P. sandwichensis following AOU (1998), which also includes beldingi, contra Stotz et al. (1996) who treat sandwichensis, rostratus and beldingi as separate species in the genus Ammodramus.</v>
          </cell>
        </row>
        <row r="10528">
          <cell r="C10528" t="str">
            <v>Savannah Sparrow</v>
          </cell>
          <cell r="D10528" t="str">
            <v>Passerculus sandwichensis</v>
          </cell>
          <cell r="E10528" t="str">
            <v>(Gmelin, 1789)</v>
          </cell>
          <cell r="F10528" t="str">
            <v>R</v>
          </cell>
          <cell r="G10528" t="str">
            <v>LC</v>
          </cell>
          <cell r="H10528" t="str">
            <v>Y</v>
          </cell>
          <cell r="I10528" t="str">
            <v>Y</v>
          </cell>
          <cell r="X10528" t="str">
            <v>Passerculus sandwichensis and P. rostratus (Sibley and Monroe 1990, 1993) have been lumped into P. sandwichensis following AOU (1998), which also includes beldingi, contra Stotz et al. (1996) who treat sandwichensis, rostratus and beldingi as separate species in the genus Ammodramus.</v>
          </cell>
        </row>
        <row r="10529">
          <cell r="D10529" t="str">
            <v>Ammodramus beldingi</v>
          </cell>
          <cell r="E10529" t="str">
            <v>Ridgway, 1885</v>
          </cell>
          <cell r="F10529" t="str">
            <v>NR</v>
          </cell>
          <cell r="G10529" t="str">
            <v>NR</v>
          </cell>
          <cell r="R10529" t="str">
            <v>Y</v>
          </cell>
          <cell r="X10529" t="str">
            <v>Passerculus sandwichensis and P. rostratus (Sibley and Monroe 1990, 1993) have been lumped into P. sandwichensis following AOU (1998), which also includes beldingi, contra Stotz et al. (1996) who treat sandwichensis, rostratus and beldingi as separate species in the genus Ammodramus.</v>
          </cell>
        </row>
        <row r="10530">
          <cell r="C10530" t="str">
            <v>Seaside Sparrow</v>
          </cell>
          <cell r="D10530" t="str">
            <v>Ammodramus maritimus</v>
          </cell>
          <cell r="E10530" t="str">
            <v>(Wilson, 1811)</v>
          </cell>
          <cell r="F10530" t="str">
            <v>R</v>
          </cell>
          <cell r="G10530" t="str">
            <v>LC</v>
          </cell>
          <cell r="I10530" t="str">
            <v>Y</v>
          </cell>
          <cell r="Q10530" t="str">
            <v>Y</v>
          </cell>
          <cell r="R10530" t="str">
            <v>Y</v>
          </cell>
          <cell r="V10530" t="str">
            <v>Ammodramus maritima (11)</v>
          </cell>
        </row>
        <row r="10531">
          <cell r="D10531" t="str">
            <v>Ammodramus caudacutus</v>
          </cell>
          <cell r="E10531" t="str">
            <v>(Gmelin, 1788)</v>
          </cell>
          <cell r="F10531" t="str">
            <v>NR</v>
          </cell>
          <cell r="G10531" t="str">
            <v>NR</v>
          </cell>
          <cell r="Q10531" t="str">
            <v>Y</v>
          </cell>
          <cell r="X10531" t="str">
            <v>Ammodramus caudacutus (Sibley and Monroe 1990, 1993) has been split into A. caudacutus and A. nelsoni following AOU (1998).</v>
          </cell>
        </row>
        <row r="10532">
          <cell r="C10532" t="str">
            <v>Saltmarsh Sparrow</v>
          </cell>
          <cell r="D10532" t="str">
            <v>Ammodramus caudacutus</v>
          </cell>
          <cell r="E10532" t="str">
            <v>(Gmelin, 1788)</v>
          </cell>
          <cell r="F10532" t="str">
            <v>R</v>
          </cell>
          <cell r="G10532" t="str">
            <v>VU</v>
          </cell>
          <cell r="I10532" t="str">
            <v>Y</v>
          </cell>
          <cell r="X10532" t="str">
            <v>Ammodramus caudacutus (Sibley and Monroe 1990, 1993) has been split into A. caudacutus and A. nelsoni following AOU (1998).</v>
          </cell>
        </row>
        <row r="10533">
          <cell r="C10533" t="str">
            <v>Nelson's Sparrow</v>
          </cell>
          <cell r="D10533" t="str">
            <v>Ammodramus nelsoni</v>
          </cell>
          <cell r="E10533" t="str">
            <v>Allen, 1875</v>
          </cell>
          <cell r="F10533" t="str">
            <v>R</v>
          </cell>
          <cell r="G10533" t="str">
            <v>LC</v>
          </cell>
          <cell r="I10533" t="str">
            <v>Y</v>
          </cell>
          <cell r="R10533" t="str">
            <v>Y</v>
          </cell>
          <cell r="W10533" t="str">
            <v>Nelson's Sharp-tailed Sparrow (11)</v>
          </cell>
          <cell r="X10533" t="str">
            <v>Ammodramus caudacutus (Sibley and Monroe 1990, 1993) has been split into A. caudacutus and A. nelsoni following AOU (1998).</v>
          </cell>
        </row>
        <row r="10534">
          <cell r="C10534" t="str">
            <v>Le Conte's Sparrow</v>
          </cell>
          <cell r="D10534" t="str">
            <v>Ammodramus leconteii</v>
          </cell>
          <cell r="E10534" t="str">
            <v>(Audubon, 1843)</v>
          </cell>
          <cell r="F10534" t="str">
            <v>R</v>
          </cell>
          <cell r="G10534" t="str">
            <v>LC</v>
          </cell>
          <cell r="I10534" t="str">
            <v>Y</v>
          </cell>
          <cell r="Q10534" t="str">
            <v>Y</v>
          </cell>
          <cell r="R10534" t="str">
            <v>Y</v>
          </cell>
        </row>
        <row r="10535">
          <cell r="C10535" t="str">
            <v>Henslow's Sparrow</v>
          </cell>
          <cell r="D10535" t="str">
            <v>Ammodramus henslowii</v>
          </cell>
          <cell r="E10535" t="str">
            <v>(Audubon, 1829)</v>
          </cell>
          <cell r="F10535" t="str">
            <v>R</v>
          </cell>
          <cell r="G10535" t="str">
            <v>NT</v>
          </cell>
          <cell r="I10535" t="str">
            <v>Y</v>
          </cell>
          <cell r="Q10535" t="str">
            <v>Y</v>
          </cell>
        </row>
        <row r="10536">
          <cell r="C10536" t="str">
            <v>Baird's Sparrow</v>
          </cell>
          <cell r="D10536" t="str">
            <v>Ammodramus bairdii</v>
          </cell>
          <cell r="E10536" t="str">
            <v>(Audubon, 1844)</v>
          </cell>
          <cell r="F10536" t="str">
            <v>R</v>
          </cell>
          <cell r="G10536" t="str">
            <v>LC</v>
          </cell>
          <cell r="I10536" t="str">
            <v>Y</v>
          </cell>
          <cell r="Q10536" t="str">
            <v>Y</v>
          </cell>
          <cell r="R10536" t="str">
            <v>Y</v>
          </cell>
        </row>
        <row r="10537">
          <cell r="C10537" t="str">
            <v>Grasshopper Sparrow</v>
          </cell>
          <cell r="D10537" t="str">
            <v>Ammodramus savannarum</v>
          </cell>
          <cell r="E10537" t="str">
            <v>(Gmelin, 1789)</v>
          </cell>
          <cell r="F10537" t="str">
            <v>R</v>
          </cell>
          <cell r="G10537" t="str">
            <v>LC</v>
          </cell>
          <cell r="I10537" t="str">
            <v>Y</v>
          </cell>
          <cell r="P10537" t="str">
            <v>Y</v>
          </cell>
          <cell r="Q10537" t="str">
            <v>Y</v>
          </cell>
          <cell r="R10537" t="str">
            <v>Y</v>
          </cell>
        </row>
        <row r="10538">
          <cell r="C10538" t="str">
            <v>Grassland Sparrow</v>
          </cell>
          <cell r="D10538" t="str">
            <v>Ammodramus humeralis</v>
          </cell>
          <cell r="E10538" t="str">
            <v>(Bosc, 1792)</v>
          </cell>
          <cell r="F10538" t="str">
            <v>R</v>
          </cell>
          <cell r="G10538" t="str">
            <v>LC</v>
          </cell>
          <cell r="P10538" t="str">
            <v>Y</v>
          </cell>
          <cell r="Q10538" t="str">
            <v>Y</v>
          </cell>
          <cell r="R10538" t="str">
            <v>Y</v>
          </cell>
        </row>
        <row r="10539">
          <cell r="C10539" t="str">
            <v>Yellow-browed Sparrow</v>
          </cell>
          <cell r="D10539" t="str">
            <v>Ammodramus aurifrons</v>
          </cell>
          <cell r="E10539" t="str">
            <v>(Spix, 1825)</v>
          </cell>
          <cell r="F10539" t="str">
            <v>R</v>
          </cell>
          <cell r="G10539" t="str">
            <v>LC</v>
          </cell>
          <cell r="P10539" t="str">
            <v>Y</v>
          </cell>
          <cell r="Q10539" t="str">
            <v>Y</v>
          </cell>
          <cell r="R10539" t="str">
            <v>Y</v>
          </cell>
        </row>
        <row r="10540">
          <cell r="C10540" t="str">
            <v>Sierra Madre Sparrow</v>
          </cell>
          <cell r="D10540" t="str">
            <v>Xenospiza baileyi</v>
          </cell>
          <cell r="E10540" t="str">
            <v>Bangs, 1931</v>
          </cell>
          <cell r="F10540" t="str">
            <v>R</v>
          </cell>
          <cell r="G10540" t="str">
            <v>EN</v>
          </cell>
          <cell r="I10540" t="str">
            <v>Y</v>
          </cell>
          <cell r="Q10540" t="str">
            <v>Y</v>
          </cell>
          <cell r="R10540" t="str">
            <v>Y</v>
          </cell>
          <cell r="V10540" t="str">
            <v>Ammodramus baileyi (11)</v>
          </cell>
        </row>
        <row r="10541">
          <cell r="C10541" t="str">
            <v>American Tree Sparrow</v>
          </cell>
          <cell r="D10541" t="str">
            <v>Spizella arborea</v>
          </cell>
          <cell r="E10541" t="str">
            <v>(Wilson, 1810)</v>
          </cell>
          <cell r="F10541" t="str">
            <v>R</v>
          </cell>
          <cell r="G10541" t="str">
            <v>LC</v>
          </cell>
          <cell r="I10541" t="str">
            <v>Y</v>
          </cell>
          <cell r="Q10541" t="str">
            <v>Y</v>
          </cell>
        </row>
        <row r="10542">
          <cell r="C10542" t="str">
            <v>Chipping Sparrow</v>
          </cell>
          <cell r="D10542" t="str">
            <v>Spizella passerina</v>
          </cell>
          <cell r="E10542" t="str">
            <v>(Bechstein, 1798)</v>
          </cell>
          <cell r="F10542" t="str">
            <v>R</v>
          </cell>
          <cell r="G10542" t="str">
            <v>LC</v>
          </cell>
          <cell r="I10542" t="str">
            <v>Y</v>
          </cell>
          <cell r="Q10542" t="str">
            <v>Y</v>
          </cell>
          <cell r="R10542" t="str">
            <v>Y</v>
          </cell>
        </row>
        <row r="10543">
          <cell r="C10543" t="str">
            <v>Clay-coloured Sparrow</v>
          </cell>
          <cell r="D10543" t="str">
            <v>Spizella pallida</v>
          </cell>
          <cell r="E10543" t="str">
            <v>(Swainson, 1832)</v>
          </cell>
          <cell r="F10543" t="str">
            <v>R</v>
          </cell>
          <cell r="G10543" t="str">
            <v>LC</v>
          </cell>
          <cell r="I10543" t="str">
            <v>Y</v>
          </cell>
          <cell r="Q10543" t="str">
            <v>Y</v>
          </cell>
          <cell r="R10543" t="str">
            <v>Y</v>
          </cell>
          <cell r="W10543" t="str">
            <v>Clay-colored Sparrow (2); Clay-colored Sparrow (10); Clay-colored Sparrow (11); Clay-colored Sparrow (15)</v>
          </cell>
        </row>
        <row r="10544">
          <cell r="D10544" t="str">
            <v>Spizella taverneri</v>
          </cell>
          <cell r="E10544" t="str">
            <v>Swarth &amp; Brooks, 1925</v>
          </cell>
          <cell r="F10544" t="str">
            <v>NR</v>
          </cell>
          <cell r="G10544" t="str">
            <v>NR</v>
          </cell>
          <cell r="Q10544" t="str">
            <v>Y</v>
          </cell>
          <cell r="X10544" t="str">
            <v>Spizella breweri and S. taverneri (Sibley and Monroe 1990, 1993) have been lumped into S. breweri following AOU (1998).</v>
          </cell>
        </row>
        <row r="10545">
          <cell r="D10545" t="str">
            <v>Spizella breweri</v>
          </cell>
          <cell r="E10545" t="str">
            <v>Cassin, 1856</v>
          </cell>
          <cell r="F10545" t="str">
            <v>NR</v>
          </cell>
          <cell r="G10545" t="str">
            <v>NR</v>
          </cell>
          <cell r="Q10545" t="str">
            <v>Y</v>
          </cell>
          <cell r="X10545" t="str">
            <v>Spizella breweri and S. taverneri (Sibley and Monroe 1990, 1993) have been lumped into S. breweri following AOU (1998).</v>
          </cell>
        </row>
        <row r="10546">
          <cell r="C10546" t="str">
            <v>Brewer's Sparrow</v>
          </cell>
          <cell r="D10546" t="str">
            <v>Spizella breweri</v>
          </cell>
          <cell r="E10546" t="str">
            <v>Cassin, 1856</v>
          </cell>
          <cell r="F10546" t="str">
            <v>R</v>
          </cell>
          <cell r="G10546" t="str">
            <v>LC</v>
          </cell>
          <cell r="I10546" t="str">
            <v>Y</v>
          </cell>
          <cell r="R10546" t="str">
            <v>Y</v>
          </cell>
          <cell r="X10546" t="str">
            <v>Spizella breweri and S. taverneri (Sibley and Monroe 1990, 1993) have been lumped into S. breweri following AOU (1998).</v>
          </cell>
        </row>
        <row r="10547">
          <cell r="C10547" t="str">
            <v>Field Sparrow</v>
          </cell>
          <cell r="D10547" t="str">
            <v>Spizella pusilla</v>
          </cell>
          <cell r="E10547" t="str">
            <v>(Wilson, 1810)</v>
          </cell>
          <cell r="F10547" t="str">
            <v>R</v>
          </cell>
          <cell r="G10547" t="str">
            <v>LC</v>
          </cell>
          <cell r="I10547" t="str">
            <v>Y</v>
          </cell>
          <cell r="M10547" t="str">
            <v>Y</v>
          </cell>
          <cell r="Q10547" t="str">
            <v>Y</v>
          </cell>
          <cell r="R10547" t="str">
            <v>Y</v>
          </cell>
        </row>
        <row r="10548">
          <cell r="C10548" t="str">
            <v>Worthen's Sparrow</v>
          </cell>
          <cell r="D10548" t="str">
            <v>Spizella wortheni</v>
          </cell>
          <cell r="E10548" t="str">
            <v>Ridgway, 1884</v>
          </cell>
          <cell r="F10548" t="str">
            <v>R</v>
          </cell>
          <cell r="G10548" t="str">
            <v>EN</v>
          </cell>
          <cell r="I10548" t="str">
            <v>Y</v>
          </cell>
          <cell r="Q10548" t="str">
            <v>Y</v>
          </cell>
          <cell r="R10548" t="str">
            <v>Y</v>
          </cell>
        </row>
        <row r="10549">
          <cell r="C10549" t="str">
            <v>Black-chinned Sparrow</v>
          </cell>
          <cell r="D10549" t="str">
            <v>Spizella atrogularis</v>
          </cell>
          <cell r="E10549" t="str">
            <v>(Cabanis, 1851)</v>
          </cell>
          <cell r="F10549" t="str">
            <v>R</v>
          </cell>
          <cell r="G10549" t="str">
            <v>LC</v>
          </cell>
          <cell r="I10549" t="str">
            <v>Y</v>
          </cell>
          <cell r="Q10549" t="str">
            <v>Y</v>
          </cell>
          <cell r="R10549" t="str">
            <v>Y</v>
          </cell>
        </row>
        <row r="10550">
          <cell r="C10550" t="str">
            <v>Vesper Sparrow</v>
          </cell>
          <cell r="D10550" t="str">
            <v>Pooecetes gramineus</v>
          </cell>
          <cell r="E10550" t="str">
            <v>(Gmelin, 1789)</v>
          </cell>
          <cell r="F10550" t="str">
            <v>R</v>
          </cell>
          <cell r="G10550" t="str">
            <v>LC</v>
          </cell>
          <cell r="I10550" t="str">
            <v>Y</v>
          </cell>
          <cell r="Q10550" t="str">
            <v>Y</v>
          </cell>
          <cell r="R10550" t="str">
            <v>Y</v>
          </cell>
        </row>
        <row r="10551">
          <cell r="C10551" t="str">
            <v>Lark Sparrow</v>
          </cell>
          <cell r="D10551" t="str">
            <v>Chondestes grammacus</v>
          </cell>
          <cell r="E10551" t="str">
            <v>(Say, 1823)</v>
          </cell>
          <cell r="F10551" t="str">
            <v>R</v>
          </cell>
          <cell r="G10551" t="str">
            <v>LC</v>
          </cell>
          <cell r="H10551" t="str">
            <v>Y</v>
          </cell>
          <cell r="I10551" t="str">
            <v>Y</v>
          </cell>
          <cell r="M10551" t="str">
            <v>Y</v>
          </cell>
          <cell r="Q10551" t="str">
            <v>Y</v>
          </cell>
          <cell r="R10551" t="str">
            <v>Y</v>
          </cell>
        </row>
        <row r="10552">
          <cell r="C10552" t="str">
            <v>Black-throated Sparrow</v>
          </cell>
          <cell r="D10552" t="str">
            <v>Amphispiza bilineata</v>
          </cell>
          <cell r="E10552" t="str">
            <v>(Cassin, 1850)</v>
          </cell>
          <cell r="F10552" t="str">
            <v>R</v>
          </cell>
          <cell r="G10552" t="str">
            <v>LC</v>
          </cell>
          <cell r="I10552" t="str">
            <v>Y</v>
          </cell>
          <cell r="Q10552" t="str">
            <v>Y</v>
          </cell>
          <cell r="R10552" t="str">
            <v>Y</v>
          </cell>
        </row>
        <row r="10553">
          <cell r="C10553" t="str">
            <v>Sage Sparrow</v>
          </cell>
          <cell r="D10553" t="str">
            <v>Amphispiza belli</v>
          </cell>
          <cell r="E10553" t="str">
            <v>(Cassin, 1850)</v>
          </cell>
          <cell r="F10553" t="str">
            <v>R</v>
          </cell>
          <cell r="G10553" t="str">
            <v>LC</v>
          </cell>
          <cell r="I10553" t="str">
            <v>Y</v>
          </cell>
          <cell r="Q10553" t="str">
            <v>Y</v>
          </cell>
          <cell r="R10553" t="str">
            <v>Y</v>
          </cell>
        </row>
        <row r="10554">
          <cell r="C10554" t="str">
            <v>Five-striped Sparrow</v>
          </cell>
          <cell r="D10554" t="str">
            <v>Aimophila quinquestriata</v>
          </cell>
          <cell r="E10554" t="str">
            <v>(Sclater &amp; Salvin, 1868)</v>
          </cell>
          <cell r="F10554" t="str">
            <v>R</v>
          </cell>
          <cell r="G10554" t="str">
            <v>LC</v>
          </cell>
          <cell r="I10554" t="str">
            <v>Y</v>
          </cell>
          <cell r="Q10554" t="str">
            <v>Y</v>
          </cell>
          <cell r="R10554" t="str">
            <v>Y</v>
          </cell>
        </row>
        <row r="10555">
          <cell r="C10555" t="str">
            <v>Bridled Sparrow</v>
          </cell>
          <cell r="D10555" t="str">
            <v>Aimophila mystacalis</v>
          </cell>
          <cell r="E10555" t="str">
            <v>(Hartlaub, 1852)</v>
          </cell>
          <cell r="F10555" t="str">
            <v>R</v>
          </cell>
          <cell r="G10555" t="str">
            <v>LC</v>
          </cell>
          <cell r="I10555" t="str">
            <v>Y</v>
          </cell>
          <cell r="Q10555" t="str">
            <v>Y</v>
          </cell>
          <cell r="R10555" t="str">
            <v>Y</v>
          </cell>
        </row>
        <row r="10556">
          <cell r="C10556" t="str">
            <v>Black-chested Sparrow</v>
          </cell>
          <cell r="D10556" t="str">
            <v>Aimophila humeralis</v>
          </cell>
          <cell r="E10556" t="str">
            <v>(Cabanis, 1851)</v>
          </cell>
          <cell r="F10556" t="str">
            <v>R</v>
          </cell>
          <cell r="G10556" t="str">
            <v>LC</v>
          </cell>
          <cell r="I10556" t="str">
            <v>Y</v>
          </cell>
          <cell r="Q10556" t="str">
            <v>Y</v>
          </cell>
          <cell r="R10556" t="str">
            <v>Y</v>
          </cell>
        </row>
        <row r="10557">
          <cell r="C10557" t="str">
            <v>Stripe-headed Sparrow</v>
          </cell>
          <cell r="D10557" t="str">
            <v>Aimophila ruficauda</v>
          </cell>
          <cell r="E10557" t="str">
            <v>(Bonaparte, 1853)</v>
          </cell>
          <cell r="F10557" t="str">
            <v>R</v>
          </cell>
          <cell r="G10557" t="str">
            <v>LC</v>
          </cell>
          <cell r="I10557" t="str">
            <v>Y</v>
          </cell>
          <cell r="Q10557" t="str">
            <v>Y</v>
          </cell>
          <cell r="R10557" t="str">
            <v>Y</v>
          </cell>
        </row>
        <row r="10558">
          <cell r="C10558" t="str">
            <v>Cinnamon-tailed Sparrow</v>
          </cell>
          <cell r="D10558" t="str">
            <v>Aimophila sumichrasti</v>
          </cell>
          <cell r="E10558" t="str">
            <v>(Lawrence, 1871)</v>
          </cell>
          <cell r="F10558" t="str">
            <v>R</v>
          </cell>
          <cell r="G10558" t="str">
            <v>NT</v>
          </cell>
          <cell r="I10558" t="str">
            <v>Y</v>
          </cell>
          <cell r="Q10558" t="str">
            <v>Y</v>
          </cell>
          <cell r="R10558" t="str">
            <v>Y</v>
          </cell>
        </row>
        <row r="10559">
          <cell r="C10559" t="str">
            <v>Stripe-capped Sparrow</v>
          </cell>
          <cell r="D10559" t="str">
            <v>Aimophila strigiceps</v>
          </cell>
          <cell r="E10559" t="str">
            <v>Gould, 1839</v>
          </cell>
          <cell r="F10559" t="str">
            <v>R</v>
          </cell>
          <cell r="G10559" t="str">
            <v>LC</v>
          </cell>
          <cell r="P10559" t="str">
            <v>Y</v>
          </cell>
          <cell r="Q10559" t="str">
            <v>Y</v>
          </cell>
          <cell r="R10559" t="str">
            <v>Y</v>
          </cell>
        </row>
        <row r="10560">
          <cell r="C10560" t="str">
            <v>Tumbes Sparrow</v>
          </cell>
          <cell r="D10560" t="str">
            <v>Aimophila stolzmanni</v>
          </cell>
          <cell r="E10560" t="str">
            <v>(Taczanowski, 1877)</v>
          </cell>
          <cell r="F10560" t="str">
            <v>R</v>
          </cell>
          <cell r="G10560" t="str">
            <v>LC</v>
          </cell>
          <cell r="P10560" t="str">
            <v>Y</v>
          </cell>
          <cell r="Q10560" t="str">
            <v>Y</v>
          </cell>
          <cell r="R10560" t="str">
            <v>Y</v>
          </cell>
        </row>
        <row r="10561">
          <cell r="C10561" t="str">
            <v>Bachman's Sparrow</v>
          </cell>
          <cell r="D10561" t="str">
            <v>Aimophila aestivalis</v>
          </cell>
          <cell r="E10561" t="str">
            <v>(Lichtenstein, 1823)</v>
          </cell>
          <cell r="F10561" t="str">
            <v>R</v>
          </cell>
          <cell r="G10561" t="str">
            <v>NT</v>
          </cell>
          <cell r="I10561" t="str">
            <v>Y</v>
          </cell>
          <cell r="Q10561" t="str">
            <v>Y</v>
          </cell>
        </row>
        <row r="10562">
          <cell r="C10562" t="str">
            <v>Botteri's Sparrow</v>
          </cell>
          <cell r="D10562" t="str">
            <v>Aimophila botterii</v>
          </cell>
          <cell r="E10562" t="str">
            <v>(Sclater, 1858)</v>
          </cell>
          <cell r="F10562" t="str">
            <v>R</v>
          </cell>
          <cell r="G10562" t="str">
            <v>LC</v>
          </cell>
          <cell r="I10562" t="str">
            <v>Y</v>
          </cell>
          <cell r="Q10562" t="str">
            <v>Y</v>
          </cell>
          <cell r="R10562" t="str">
            <v>Y</v>
          </cell>
          <cell r="X10562" t="str">
            <v>Aimophila botterii (Sibley and Monroe 1990, 1993) was provisionally split into A. botterii and A. petenica by Stotz et al. (1996) but this treatment has not been adopted, following SACC (2005).</v>
          </cell>
        </row>
        <row r="10563">
          <cell r="D10563" t="str">
            <v>Aimophila petenica</v>
          </cell>
          <cell r="E10563" t="str">
            <v>(Salvin, 1863)</v>
          </cell>
          <cell r="F10563" t="str">
            <v>NR</v>
          </cell>
          <cell r="G10563" t="str">
            <v>NR</v>
          </cell>
          <cell r="R10563" t="str">
            <v>Y</v>
          </cell>
          <cell r="X10563" t="str">
            <v>Aimophila botterii (Sibley and Monroe 1990, 1993) was provisionally split into A. botterii and A. petenica by Stotz et al. (1996) but this treatment has not been adopted, following SACC (2005).</v>
          </cell>
        </row>
        <row r="10564">
          <cell r="C10564" t="str">
            <v>Cassin's Sparrow</v>
          </cell>
          <cell r="D10564" t="str">
            <v>Aimophila cassinii</v>
          </cell>
          <cell r="E10564" t="str">
            <v>(Woodhouse, 1852)</v>
          </cell>
          <cell r="F10564" t="str">
            <v>R</v>
          </cell>
          <cell r="G10564" t="str">
            <v>LC</v>
          </cell>
          <cell r="I10564" t="str">
            <v>Y</v>
          </cell>
          <cell r="Q10564" t="str">
            <v>Y</v>
          </cell>
          <cell r="R10564" t="str">
            <v>Y</v>
          </cell>
        </row>
        <row r="10565">
          <cell r="C10565" t="str">
            <v>Rufous-winged Sparrow</v>
          </cell>
          <cell r="D10565" t="str">
            <v>Aimophila carpalis</v>
          </cell>
          <cell r="E10565" t="str">
            <v>(Coues, 1873)</v>
          </cell>
          <cell r="F10565" t="str">
            <v>R</v>
          </cell>
          <cell r="G10565" t="str">
            <v>LC</v>
          </cell>
          <cell r="I10565" t="str">
            <v>Y</v>
          </cell>
          <cell r="Q10565" t="str">
            <v>Y</v>
          </cell>
          <cell r="R10565" t="str">
            <v>Y</v>
          </cell>
        </row>
        <row r="10566">
          <cell r="C10566" t="str">
            <v>Rufous-crowned Sparrow</v>
          </cell>
          <cell r="D10566" t="str">
            <v>Aimophila ruficeps</v>
          </cell>
          <cell r="E10566" t="str">
            <v>(Cassin, 1852)</v>
          </cell>
          <cell r="F10566" t="str">
            <v>R</v>
          </cell>
          <cell r="G10566" t="str">
            <v>LC</v>
          </cell>
          <cell r="I10566" t="str">
            <v>Y</v>
          </cell>
          <cell r="Q10566" t="str">
            <v>Y</v>
          </cell>
          <cell r="R10566" t="str">
            <v>Y</v>
          </cell>
        </row>
        <row r="10567">
          <cell r="C10567" t="str">
            <v>Oaxaca Sparrow</v>
          </cell>
          <cell r="D10567" t="str">
            <v>Aimophila notosticta</v>
          </cell>
          <cell r="E10567" t="str">
            <v>(Sclater &amp; Salvin, 1868)</v>
          </cell>
          <cell r="F10567" t="str">
            <v>R</v>
          </cell>
          <cell r="G10567" t="str">
            <v>NT</v>
          </cell>
          <cell r="I10567" t="str">
            <v>Y</v>
          </cell>
          <cell r="Q10567" t="str">
            <v>Y</v>
          </cell>
          <cell r="R10567" t="str">
            <v>Y</v>
          </cell>
        </row>
        <row r="10568">
          <cell r="C10568" t="str">
            <v>Rusty Sparrow</v>
          </cell>
          <cell r="D10568" t="str">
            <v>Aimophila rufescens</v>
          </cell>
          <cell r="E10568" t="str">
            <v>(Swainson, 1827)</v>
          </cell>
          <cell r="F10568" t="str">
            <v>R</v>
          </cell>
          <cell r="G10568" t="str">
            <v>LC</v>
          </cell>
          <cell r="I10568" t="str">
            <v>Y</v>
          </cell>
          <cell r="Q10568" t="str">
            <v>Y</v>
          </cell>
          <cell r="R10568" t="str">
            <v>Y</v>
          </cell>
        </row>
        <row r="10569">
          <cell r="C10569" t="str">
            <v>Cuban Sparrow</v>
          </cell>
          <cell r="D10569" t="str">
            <v>Torreornis inexpectata</v>
          </cell>
          <cell r="E10569" t="str">
            <v>Barbour &amp; Peters, 1927</v>
          </cell>
          <cell r="F10569" t="str">
            <v>R</v>
          </cell>
          <cell r="G10569" t="str">
            <v>EN</v>
          </cell>
          <cell r="I10569" t="str">
            <v>Y</v>
          </cell>
          <cell r="Q10569" t="str">
            <v>Y</v>
          </cell>
          <cell r="R10569" t="str">
            <v>Y</v>
          </cell>
          <cell r="W10569" t="str">
            <v>Zapata Sparrow (2); Zapata Sparrow (10); Zapata Sparrow (11); Zapata Sparrow (15)</v>
          </cell>
        </row>
        <row r="10570">
          <cell r="C10570" t="str">
            <v>Striped Sparrow</v>
          </cell>
          <cell r="D10570" t="str">
            <v>Oriturus superciliosus</v>
          </cell>
          <cell r="E10570" t="str">
            <v>(Swainson, 1838)</v>
          </cell>
          <cell r="F10570" t="str">
            <v>R</v>
          </cell>
          <cell r="G10570" t="str">
            <v>LC</v>
          </cell>
          <cell r="I10570" t="str">
            <v>Y</v>
          </cell>
          <cell r="Q10570" t="str">
            <v>Y</v>
          </cell>
          <cell r="R10570" t="str">
            <v>Y</v>
          </cell>
        </row>
        <row r="10571">
          <cell r="C10571" t="str">
            <v>Blue Finch</v>
          </cell>
          <cell r="D10571" t="str">
            <v>Porphyrospiza caerulescens</v>
          </cell>
          <cell r="E10571" t="str">
            <v>(Wied, 1830)</v>
          </cell>
          <cell r="F10571" t="str">
            <v>R</v>
          </cell>
          <cell r="G10571" t="str">
            <v>NT</v>
          </cell>
          <cell r="P10571" t="str">
            <v>Y</v>
          </cell>
          <cell r="Q10571" t="str">
            <v>Y</v>
          </cell>
          <cell r="R10571" t="str">
            <v>Y</v>
          </cell>
          <cell r="V10571" t="str">
            <v>Passerina caerulescens (11)</v>
          </cell>
          <cell r="W10571" t="str">
            <v>Yellow-billed Blue Finch (10); Yellow-billed Blue Finch (11)</v>
          </cell>
        </row>
        <row r="10572">
          <cell r="C10572" t="str">
            <v>Black-hooded Sierra-finch</v>
          </cell>
          <cell r="D10572" t="str">
            <v>Phrygilus atriceps</v>
          </cell>
          <cell r="E10572" t="str">
            <v>(Lafresnaye &amp; d'Orbigny, 1837)</v>
          </cell>
          <cell r="F10572" t="str">
            <v>R</v>
          </cell>
          <cell r="G10572" t="str">
            <v>LC</v>
          </cell>
          <cell r="P10572" t="str">
            <v>Y</v>
          </cell>
          <cell r="Q10572" t="str">
            <v>Y</v>
          </cell>
          <cell r="R10572" t="str">
            <v>Y</v>
          </cell>
          <cell r="W10572" t="str">
            <v>Black-hooded Sierra Finch (15)</v>
          </cell>
        </row>
        <row r="10573">
          <cell r="C10573" t="str">
            <v>Peruvian Sierra-finch</v>
          </cell>
          <cell r="D10573" t="str">
            <v>Phrygilus punensis</v>
          </cell>
          <cell r="E10573" t="str">
            <v>Ridgway, 1887</v>
          </cell>
          <cell r="F10573" t="str">
            <v>R</v>
          </cell>
          <cell r="G10573" t="str">
            <v>LC</v>
          </cell>
          <cell r="P10573" t="str">
            <v>Y</v>
          </cell>
          <cell r="Q10573" t="str">
            <v>Y</v>
          </cell>
          <cell r="R10573" t="str">
            <v>Y</v>
          </cell>
          <cell r="W10573" t="str">
            <v>Peruvian Sierra Finch (15)</v>
          </cell>
        </row>
        <row r="10574">
          <cell r="C10574" t="str">
            <v>Grey-hooded Sierra-finch</v>
          </cell>
          <cell r="D10574" t="str">
            <v>Phrygilus gayi</v>
          </cell>
          <cell r="E10574" t="str">
            <v>(Gervais, 1834)</v>
          </cell>
          <cell r="F10574" t="str">
            <v>R</v>
          </cell>
          <cell r="G10574" t="str">
            <v>LC</v>
          </cell>
          <cell r="P10574" t="str">
            <v>Y</v>
          </cell>
          <cell r="Q10574" t="str">
            <v>Y</v>
          </cell>
          <cell r="R10574" t="str">
            <v>Y</v>
          </cell>
          <cell r="W10574" t="str">
            <v>Gray-hooded Sierra-Finch (9); Grey-hooded Sierra Finch (15)</v>
          </cell>
        </row>
        <row r="10575">
          <cell r="C10575" t="str">
            <v>Patagonian Sierra-finch</v>
          </cell>
          <cell r="D10575" t="str">
            <v>Phrygilus patagonicus</v>
          </cell>
          <cell r="E10575" t="str">
            <v>(Gould, 1839)</v>
          </cell>
          <cell r="F10575" t="str">
            <v>R</v>
          </cell>
          <cell r="G10575" t="str">
            <v>LC</v>
          </cell>
          <cell r="P10575" t="str">
            <v>Y</v>
          </cell>
          <cell r="Q10575" t="str">
            <v>Y</v>
          </cell>
          <cell r="R10575" t="str">
            <v>Y</v>
          </cell>
          <cell r="W10575" t="str">
            <v>Patagonian Sierra Finch (15)</v>
          </cell>
        </row>
        <row r="10576">
          <cell r="C10576" t="str">
            <v>Mourning Sierra-finch</v>
          </cell>
          <cell r="D10576" t="str">
            <v>Phrygilus fruticeti</v>
          </cell>
          <cell r="E10576" t="str">
            <v>(Kittlitz, 1833)</v>
          </cell>
          <cell r="F10576" t="str">
            <v>R</v>
          </cell>
          <cell r="G10576" t="str">
            <v>LC</v>
          </cell>
          <cell r="P10576" t="str">
            <v>Y</v>
          </cell>
          <cell r="Q10576" t="str">
            <v>Y</v>
          </cell>
          <cell r="R10576" t="str">
            <v>Y</v>
          </cell>
          <cell r="W10576" t="str">
            <v>Mourning Sierra Finch (15)</v>
          </cell>
        </row>
        <row r="10577">
          <cell r="C10577" t="str">
            <v>Plumbeous Sierra-finch</v>
          </cell>
          <cell r="D10577" t="str">
            <v>Phrygilus unicolor</v>
          </cell>
          <cell r="E10577" t="str">
            <v>(Lafresnaye &amp; D'Orbigny, 1837)</v>
          </cell>
          <cell r="F10577" t="str">
            <v>R</v>
          </cell>
          <cell r="G10577" t="str">
            <v>LC</v>
          </cell>
          <cell r="P10577" t="str">
            <v>Y</v>
          </cell>
          <cell r="Q10577" t="str">
            <v>Y</v>
          </cell>
          <cell r="R10577" t="str">
            <v>Y</v>
          </cell>
          <cell r="W10577" t="str">
            <v>Plumbeous Sierra Finch (15)</v>
          </cell>
        </row>
        <row r="10578">
          <cell r="C10578" t="str">
            <v>Red-backed Sierra-finch</v>
          </cell>
          <cell r="D10578" t="str">
            <v>Phrygilus dorsalis</v>
          </cell>
          <cell r="E10578" t="str">
            <v>Cabanis, 1883</v>
          </cell>
          <cell r="F10578" t="str">
            <v>R</v>
          </cell>
          <cell r="G10578" t="str">
            <v>LC</v>
          </cell>
          <cell r="P10578" t="str">
            <v>Y</v>
          </cell>
          <cell r="Q10578" t="str">
            <v>Y</v>
          </cell>
          <cell r="R10578" t="str">
            <v>Y</v>
          </cell>
          <cell r="W10578" t="str">
            <v>Red-backed Sierra Finch (15)</v>
          </cell>
        </row>
        <row r="10579">
          <cell r="C10579" t="str">
            <v>White-throated Sierra-finch</v>
          </cell>
          <cell r="D10579" t="str">
            <v>Phrygilus erythronotus</v>
          </cell>
          <cell r="E10579" t="str">
            <v>(Philippi &amp; Landbeck, 1861)</v>
          </cell>
          <cell r="F10579" t="str">
            <v>R</v>
          </cell>
          <cell r="G10579" t="str">
            <v>LC</v>
          </cell>
          <cell r="P10579" t="str">
            <v>Y</v>
          </cell>
          <cell r="Q10579" t="str">
            <v>Y</v>
          </cell>
          <cell r="R10579" t="str">
            <v>Y</v>
          </cell>
          <cell r="W10579" t="str">
            <v>White-throated Sierra Finch (15)</v>
          </cell>
        </row>
        <row r="10580">
          <cell r="C10580" t="str">
            <v>Ash-breasted Sierra-finch</v>
          </cell>
          <cell r="D10580" t="str">
            <v>Phrygilus plebejus</v>
          </cell>
          <cell r="E10580" t="str">
            <v>Tschudi, 1844</v>
          </cell>
          <cell r="F10580" t="str">
            <v>R</v>
          </cell>
          <cell r="G10580" t="str">
            <v>LC</v>
          </cell>
          <cell r="P10580" t="str">
            <v>Y</v>
          </cell>
          <cell r="Q10580" t="str">
            <v>Y</v>
          </cell>
          <cell r="R10580" t="str">
            <v>Y</v>
          </cell>
          <cell r="W10580" t="str">
            <v>Ash-breasted Sierra Finch (15)</v>
          </cell>
        </row>
        <row r="10581">
          <cell r="C10581" t="str">
            <v>Carbonated Sierra-finch</v>
          </cell>
          <cell r="D10581" t="str">
            <v>Phrygilus carbonarius</v>
          </cell>
          <cell r="E10581" t="str">
            <v>(Lafresnaye &amp; D'Orbigny, 1837)</v>
          </cell>
          <cell r="F10581" t="str">
            <v>R</v>
          </cell>
          <cell r="G10581" t="str">
            <v>LC</v>
          </cell>
          <cell r="P10581" t="str">
            <v>Y</v>
          </cell>
          <cell r="Q10581" t="str">
            <v>Y</v>
          </cell>
          <cell r="R10581" t="str">
            <v>Y</v>
          </cell>
          <cell r="W10581" t="str">
            <v>Carbonated Sierra Finch (15)</v>
          </cell>
        </row>
        <row r="10582">
          <cell r="C10582" t="str">
            <v>Band-tailed Sierra-finch</v>
          </cell>
          <cell r="D10582" t="str">
            <v>Phrygilus alaudinus</v>
          </cell>
          <cell r="E10582" t="str">
            <v>(Kittlitz, 1833)</v>
          </cell>
          <cell r="F10582" t="str">
            <v>R</v>
          </cell>
          <cell r="G10582" t="str">
            <v>LC</v>
          </cell>
          <cell r="P10582" t="str">
            <v>Y</v>
          </cell>
          <cell r="Q10582" t="str">
            <v>Y</v>
          </cell>
          <cell r="R10582" t="str">
            <v>Y</v>
          </cell>
          <cell r="W10582" t="str">
            <v>Band-tailed Sierra Finch (15)</v>
          </cell>
        </row>
        <row r="10583">
          <cell r="C10583" t="str">
            <v>White-bridled Finch</v>
          </cell>
          <cell r="D10583" t="str">
            <v>Melanodera melanodera</v>
          </cell>
          <cell r="E10583" t="str">
            <v>(Quoy &amp; Gaimard, 1824)</v>
          </cell>
          <cell r="F10583" t="str">
            <v>R</v>
          </cell>
          <cell r="G10583" t="str">
            <v>LC</v>
          </cell>
          <cell r="P10583" t="str">
            <v>Y</v>
          </cell>
          <cell r="Q10583" t="str">
            <v>Y</v>
          </cell>
          <cell r="R10583" t="str">
            <v>Y</v>
          </cell>
          <cell r="W10583" t="str">
            <v>Canary-winged Finch (9); Canary-winged Finch (10); Canary-winged Finch (11)</v>
          </cell>
        </row>
        <row r="10584">
          <cell r="C10584" t="str">
            <v>Yellow-bridled Finch</v>
          </cell>
          <cell r="D10584" t="str">
            <v>Melanodera xanthogramma</v>
          </cell>
          <cell r="E10584" t="str">
            <v>(Gould &amp; G. R. Gray, in Gould, 1839)</v>
          </cell>
          <cell r="F10584" t="str">
            <v>R</v>
          </cell>
          <cell r="G10584" t="str">
            <v>LC</v>
          </cell>
          <cell r="P10584" t="str">
            <v>Y</v>
          </cell>
          <cell r="Q10584" t="str">
            <v>Y</v>
          </cell>
          <cell r="R10584" t="str">
            <v>Y</v>
          </cell>
        </row>
        <row r="10585">
          <cell r="C10585" t="str">
            <v>Slaty Finch</v>
          </cell>
          <cell r="D10585" t="str">
            <v>Haplospiza rustica</v>
          </cell>
          <cell r="E10585" t="str">
            <v>(Tschudi, 1844)</v>
          </cell>
          <cell r="F10585" t="str">
            <v>R</v>
          </cell>
          <cell r="G10585" t="str">
            <v>LC</v>
          </cell>
          <cell r="I10585" t="str">
            <v>Y</v>
          </cell>
          <cell r="P10585" t="str">
            <v>Y</v>
          </cell>
          <cell r="Q10585" t="str">
            <v>Y</v>
          </cell>
          <cell r="R10585" t="str">
            <v>Y</v>
          </cell>
        </row>
        <row r="10586">
          <cell r="C10586" t="str">
            <v>Uniform Finch</v>
          </cell>
          <cell r="D10586" t="str">
            <v>Haplospiza unicolor</v>
          </cell>
          <cell r="E10586" t="str">
            <v>Cabanis, 1851</v>
          </cell>
          <cell r="F10586" t="str">
            <v>R</v>
          </cell>
          <cell r="G10586" t="str">
            <v>LC</v>
          </cell>
          <cell r="P10586" t="str">
            <v>Y</v>
          </cell>
          <cell r="Q10586" t="str">
            <v>Y</v>
          </cell>
          <cell r="R10586" t="str">
            <v>Y</v>
          </cell>
        </row>
        <row r="10587">
          <cell r="C10587" t="str">
            <v>Peg-billed Finch</v>
          </cell>
          <cell r="D10587" t="str">
            <v>Acanthidops bairdii</v>
          </cell>
          <cell r="E10587" t="str">
            <v>Ridgway, 1882</v>
          </cell>
          <cell r="F10587" t="str">
            <v>R</v>
          </cell>
          <cell r="G10587" t="str">
            <v>LC</v>
          </cell>
          <cell r="I10587" t="str">
            <v>Y</v>
          </cell>
          <cell r="Q10587" t="str">
            <v>Y</v>
          </cell>
          <cell r="R10587" t="str">
            <v>Y</v>
          </cell>
          <cell r="V10587" t="str">
            <v>Acanthidops bairdi (11)</v>
          </cell>
        </row>
        <row r="10588">
          <cell r="C10588" t="str">
            <v>Black-crested Finch</v>
          </cell>
          <cell r="D10588" t="str">
            <v>Lophospingus pusillus</v>
          </cell>
          <cell r="E10588" t="str">
            <v>(Burmeister, 1860)</v>
          </cell>
          <cell r="F10588" t="str">
            <v>R</v>
          </cell>
          <cell r="G10588" t="str">
            <v>LC</v>
          </cell>
          <cell r="P10588" t="str">
            <v>Y</v>
          </cell>
          <cell r="Q10588" t="str">
            <v>Y</v>
          </cell>
          <cell r="R10588" t="str">
            <v>Y</v>
          </cell>
        </row>
        <row r="10589">
          <cell r="C10589" t="str">
            <v>Grey-crested Finch</v>
          </cell>
          <cell r="D10589" t="str">
            <v>Lophospingus griseocristatus</v>
          </cell>
          <cell r="E10589" t="str">
            <v>(Lafresnaye &amp; D'Orbigny, 1837)</v>
          </cell>
          <cell r="F10589" t="str">
            <v>R</v>
          </cell>
          <cell r="G10589" t="str">
            <v>LC</v>
          </cell>
          <cell r="P10589" t="str">
            <v>Y</v>
          </cell>
          <cell r="Q10589" t="str">
            <v>Y</v>
          </cell>
          <cell r="R10589" t="str">
            <v>Y</v>
          </cell>
          <cell r="W10589" t="str">
            <v>Gray-crested Finch (9)</v>
          </cell>
        </row>
        <row r="10590">
          <cell r="C10590" t="str">
            <v>Long-tailed Reed-finch</v>
          </cell>
          <cell r="D10590" t="str">
            <v>Donacospiza albifrons</v>
          </cell>
          <cell r="E10590" t="str">
            <v>(Vieillot, 1817)</v>
          </cell>
          <cell r="F10590" t="str">
            <v>R</v>
          </cell>
          <cell r="G10590" t="str">
            <v>LC</v>
          </cell>
          <cell r="P10590" t="str">
            <v>Y</v>
          </cell>
          <cell r="Q10590" t="str">
            <v>Y</v>
          </cell>
          <cell r="R10590" t="str">
            <v>Y</v>
          </cell>
          <cell r="W10590" t="str">
            <v>Long-tailed Reed Finch (15)</v>
          </cell>
        </row>
        <row r="10591">
          <cell r="C10591" t="str">
            <v>Gough Bunting</v>
          </cell>
          <cell r="D10591" t="str">
            <v>Rowettia goughensis</v>
          </cell>
          <cell r="E10591" t="str">
            <v>(Clarke, 1904)</v>
          </cell>
          <cell r="F10591" t="str">
            <v>R</v>
          </cell>
          <cell r="G10591" t="str">
            <v>CR</v>
          </cell>
          <cell r="N10591" t="str">
            <v>Y</v>
          </cell>
          <cell r="Q10591" t="str">
            <v>Y</v>
          </cell>
          <cell r="V10591" t="str">
            <v>Nesospiza goughensis (7)</v>
          </cell>
          <cell r="W10591" t="str">
            <v>Gough Finch (10); Gough Finch (15)</v>
          </cell>
        </row>
        <row r="10592">
          <cell r="D10592" t="str">
            <v>Nesospiza acunhae</v>
          </cell>
          <cell r="E10592" t="str">
            <v>Cabanis, 1873</v>
          </cell>
          <cell r="F10592" t="str">
            <v>NR</v>
          </cell>
          <cell r="G10592" t="str">
            <v>NR</v>
          </cell>
          <cell r="N10592" t="str">
            <v>Y</v>
          </cell>
          <cell r="Q10592" t="str">
            <v>Y</v>
          </cell>
          <cell r="X10592" t="str">
            <v>Nesospiza acunhae (Sibley and Monroe 1990, 1993) has been split into N. acunhae (Inaccessible Island) and N. questi (Nightingale Island), while subspecies N. wilkinsi dunnei (Inaccessible Island) has been transferred to N. acunhae following Ryan (2008) who provides compelling phylogenetic evidence for this arrangement and points out the morphological and vocal differences supporting the treatment of paraphyletic forms questi and wilkinsi as species.</v>
          </cell>
        </row>
        <row r="10593">
          <cell r="C10593" t="str">
            <v>Inaccessible Bunting</v>
          </cell>
          <cell r="D10593" t="str">
            <v>Nesospiza acunhae</v>
          </cell>
          <cell r="E10593" t="str">
            <v>Cabanis, 1873</v>
          </cell>
          <cell r="F10593" t="str">
            <v>R</v>
          </cell>
          <cell r="G10593" t="str">
            <v>VU</v>
          </cell>
          <cell r="T10593" t="str">
            <v>Y</v>
          </cell>
          <cell r="U10593" t="str">
            <v>Ryan (2008)</v>
          </cell>
          <cell r="X10593" t="str">
            <v>Nesospiza acunhae (Sibley and Monroe 1990, 1993) has been split into N. acunhae (Inaccessible Island) and N. questi (Nightingale Island), while subspecies N. wilkinsi dunnei (Inaccessible Island) has been transferred to N. acunhae following Ryan (2008) who provides compelling phylogenetic evidence for this arrangement and points out the morphological and vocal differences supporting the treatment of paraphyletic forms questi and wilkinsi as species.</v>
          </cell>
        </row>
        <row r="10594">
          <cell r="D10594" t="str">
            <v>Nesospiza wilkinsi</v>
          </cell>
          <cell r="E10594" t="str">
            <v>Lowe, 1923</v>
          </cell>
          <cell r="F10594" t="str">
            <v>NR</v>
          </cell>
          <cell r="G10594" t="str">
            <v>NR</v>
          </cell>
          <cell r="N10594" t="str">
            <v>Y</v>
          </cell>
          <cell r="Q10594" t="str">
            <v>Y</v>
          </cell>
          <cell r="X10594" t="str">
            <v>Nesospiza acunhae (Sibley and Monroe 1990, 1993) has been split into N. acunhae (Inaccessible Island) and N. questi (Nightingale Island), while subspecies N. wilkinsi dunnei (Inaccessible Island) has been transferred to N. acunhae following Ryan (2008) who provides compelling phylogenetic evidence for this arrangement and points out the morphological and vocal differences supporting the treatment of paraphyletic forms questi and wilkinsi as species.</v>
          </cell>
        </row>
        <row r="10595">
          <cell r="C10595" t="str">
            <v>Wilkins's Bunting</v>
          </cell>
          <cell r="D10595" t="str">
            <v>Nesospiza wilkinsi</v>
          </cell>
          <cell r="E10595" t="str">
            <v>Lowe, 1923</v>
          </cell>
          <cell r="F10595" t="str">
            <v>R</v>
          </cell>
          <cell r="G10595" t="str">
            <v>EN</v>
          </cell>
          <cell r="T10595" t="str">
            <v>Y</v>
          </cell>
          <cell r="U10595" t="str">
            <v>Ryan (2008)</v>
          </cell>
          <cell r="X10595" t="str">
            <v>Nesospiza acunhae (Sibley and Monroe 1990, 1993) has been split into N. acunhae (Inaccessible Island) and N. questi (Nightingale Island), while subspecies N. wilkinsi dunnei (Inaccessible Island) has been transferred to N. acunhae following Ryan (2008) who provides compelling phylogenetic evidence for this arrangement and points out the morphological and vocal differences supporting the treatment of paraphyletic forms questi and wilkinsi as species.</v>
          </cell>
        </row>
        <row r="10596">
          <cell r="C10596" t="str">
            <v>Nightingale Bunting</v>
          </cell>
          <cell r="D10596" t="str">
            <v>Nesospiza questi</v>
          </cell>
          <cell r="E10596" t="str">
            <v>P.R. Lowe, 1923</v>
          </cell>
          <cell r="F10596" t="str">
            <v>R</v>
          </cell>
          <cell r="G10596" t="str">
            <v>VU</v>
          </cell>
          <cell r="T10596" t="str">
            <v>Y</v>
          </cell>
          <cell r="U10596" t="str">
            <v>Ryan (2008)</v>
          </cell>
          <cell r="X10596" t="str">
            <v>Nesospiza acunhae (Sibley and Monroe 1990, 1993) has been split into N. acunhae (Inaccessible Island) and N. questi (Nightingale Island), while subspecies N. wilkinsi dunnei (Inaccessible Island) has been transferred to N. acunhae following Ryan (2008) who provides compelling phylogenetic evidence for this arrangement and points out the morphological and vocal differences supporting the treatment of paraphyletic forms questi and wilkinsi as species.</v>
          </cell>
        </row>
        <row r="10597">
          <cell r="C10597" t="str">
            <v>White-winged Diuca-finch</v>
          </cell>
          <cell r="D10597" t="str">
            <v>Diuca speculifera</v>
          </cell>
          <cell r="E10597" t="str">
            <v>(Lafresnaye &amp; D'Orbigny, 1837)</v>
          </cell>
          <cell r="F10597" t="str">
            <v>R</v>
          </cell>
          <cell r="G10597" t="str">
            <v>LC</v>
          </cell>
          <cell r="P10597" t="str">
            <v>Y</v>
          </cell>
          <cell r="Q10597" t="str">
            <v>Y</v>
          </cell>
          <cell r="R10597" t="str">
            <v>Y</v>
          </cell>
          <cell r="W10597" t="str">
            <v>White-winged Diuca Finch (15)</v>
          </cell>
        </row>
        <row r="10598">
          <cell r="C10598" t="str">
            <v>Common Diuca-finch</v>
          </cell>
          <cell r="D10598" t="str">
            <v>Diuca diuca</v>
          </cell>
          <cell r="E10598" t="str">
            <v>(Molina, 1782)</v>
          </cell>
          <cell r="F10598" t="str">
            <v>R</v>
          </cell>
          <cell r="G10598" t="str">
            <v>LC</v>
          </cell>
          <cell r="P10598" t="str">
            <v>Y</v>
          </cell>
          <cell r="Q10598" t="str">
            <v>Y</v>
          </cell>
          <cell r="R10598" t="str">
            <v>Y</v>
          </cell>
          <cell r="W10598" t="str">
            <v>Common Diuca Finch (15)</v>
          </cell>
        </row>
        <row r="10599">
          <cell r="C10599" t="str">
            <v>Short-tailed Finch</v>
          </cell>
          <cell r="D10599" t="str">
            <v>Idiopsar brachyurus</v>
          </cell>
          <cell r="E10599" t="str">
            <v>Cassin, 1866</v>
          </cell>
          <cell r="F10599" t="str">
            <v>R</v>
          </cell>
          <cell r="G10599" t="str">
            <v>LC</v>
          </cell>
          <cell r="P10599" t="str">
            <v>Y</v>
          </cell>
          <cell r="Q10599" t="str">
            <v>Y</v>
          </cell>
          <cell r="R10599" t="str">
            <v>Y</v>
          </cell>
        </row>
        <row r="10600">
          <cell r="C10600" t="str">
            <v>Cinereous Finch</v>
          </cell>
          <cell r="D10600" t="str">
            <v>Piezorhina cinerea</v>
          </cell>
          <cell r="E10600" t="str">
            <v>(Lafresnaye, 1843)</v>
          </cell>
          <cell r="F10600" t="str">
            <v>R</v>
          </cell>
          <cell r="G10600" t="str">
            <v>LC</v>
          </cell>
          <cell r="P10600" t="str">
            <v>Y</v>
          </cell>
          <cell r="Q10600" t="str">
            <v>Y</v>
          </cell>
          <cell r="R10600" t="str">
            <v>Y</v>
          </cell>
        </row>
        <row r="10601">
          <cell r="C10601" t="str">
            <v>Slender-billed Finch</v>
          </cell>
          <cell r="D10601" t="str">
            <v>Xenospingus concolor</v>
          </cell>
          <cell r="E10601" t="str">
            <v>(D'Orbigny &amp; Lafresnaye, 1837)</v>
          </cell>
          <cell r="F10601" t="str">
            <v>R</v>
          </cell>
          <cell r="G10601" t="str">
            <v>NT</v>
          </cell>
          <cell r="P10601" t="str">
            <v>Y</v>
          </cell>
          <cell r="Q10601" t="str">
            <v>Y</v>
          </cell>
          <cell r="R10601" t="str">
            <v>Y</v>
          </cell>
        </row>
        <row r="10602">
          <cell r="C10602" t="str">
            <v>Great Inca-finch</v>
          </cell>
          <cell r="D10602" t="str">
            <v>Incaspiza pulchra</v>
          </cell>
          <cell r="E10602" t="str">
            <v>(Sclater, 1886)</v>
          </cell>
          <cell r="F10602" t="str">
            <v>R</v>
          </cell>
          <cell r="G10602" t="str">
            <v>LC</v>
          </cell>
          <cell r="P10602" t="str">
            <v>Y</v>
          </cell>
          <cell r="Q10602" t="str">
            <v>Y</v>
          </cell>
          <cell r="R10602" t="str">
            <v>Y</v>
          </cell>
          <cell r="W10602" t="str">
            <v>Great Inca Finch (15)</v>
          </cell>
        </row>
        <row r="10603">
          <cell r="C10603" t="str">
            <v>Rufous-backed Inca-finch</v>
          </cell>
          <cell r="D10603" t="str">
            <v>Incaspiza personata</v>
          </cell>
          <cell r="E10603" t="str">
            <v>(Salvin, 1895)</v>
          </cell>
          <cell r="F10603" t="str">
            <v>R</v>
          </cell>
          <cell r="G10603" t="str">
            <v>LC</v>
          </cell>
          <cell r="P10603" t="str">
            <v>Y</v>
          </cell>
          <cell r="Q10603" t="str">
            <v>Y</v>
          </cell>
          <cell r="R10603" t="str">
            <v>Y</v>
          </cell>
          <cell r="W10603" t="str">
            <v>Rufous-backed Inca Finch (15)</v>
          </cell>
        </row>
        <row r="10604">
          <cell r="C10604" t="str">
            <v>Grey-winged Inca-finch</v>
          </cell>
          <cell r="D10604" t="str">
            <v>Incaspiza ortizi</v>
          </cell>
          <cell r="E10604" t="str">
            <v>Zimmer, 1952</v>
          </cell>
          <cell r="F10604" t="str">
            <v>R</v>
          </cell>
          <cell r="G10604" t="str">
            <v>VU</v>
          </cell>
          <cell r="P10604" t="str">
            <v>Y</v>
          </cell>
          <cell r="Q10604" t="str">
            <v>Y</v>
          </cell>
          <cell r="R10604" t="str">
            <v>Y</v>
          </cell>
          <cell r="W10604" t="str">
            <v>Gray-winged Inca-Finch (9); Grey-winged Inca Finch (15)</v>
          </cell>
        </row>
        <row r="10605">
          <cell r="C10605" t="str">
            <v>Buff-bridled Inca-finch</v>
          </cell>
          <cell r="D10605" t="str">
            <v>Incaspiza laeta</v>
          </cell>
          <cell r="E10605" t="str">
            <v>(Salvin, 1895)</v>
          </cell>
          <cell r="F10605" t="str">
            <v>R</v>
          </cell>
          <cell r="G10605" t="str">
            <v>LC</v>
          </cell>
          <cell r="P10605" t="str">
            <v>Y</v>
          </cell>
          <cell r="Q10605" t="str">
            <v>Y</v>
          </cell>
          <cell r="R10605" t="str">
            <v>Y</v>
          </cell>
          <cell r="W10605" t="str">
            <v>Buff-bridled Inca Finch (15)</v>
          </cell>
        </row>
        <row r="10606">
          <cell r="C10606" t="str">
            <v>Little Inca-finch</v>
          </cell>
          <cell r="D10606" t="str">
            <v>Incaspiza watkinsi</v>
          </cell>
          <cell r="E10606" t="str">
            <v>Chapman, 1925</v>
          </cell>
          <cell r="F10606" t="str">
            <v>R</v>
          </cell>
          <cell r="G10606" t="str">
            <v>NT</v>
          </cell>
          <cell r="P10606" t="str">
            <v>Y</v>
          </cell>
          <cell r="Q10606" t="str">
            <v>Y</v>
          </cell>
          <cell r="R10606" t="str">
            <v>Y</v>
          </cell>
          <cell r="W10606" t="str">
            <v>Little Inca Finch (15)</v>
          </cell>
        </row>
        <row r="10607">
          <cell r="C10607" t="str">
            <v>Bay-chested Warbling-finch</v>
          </cell>
          <cell r="D10607" t="str">
            <v>Poospiza thoracica</v>
          </cell>
          <cell r="E10607" t="str">
            <v>(Nordmann, 1835)</v>
          </cell>
          <cell r="F10607" t="str">
            <v>R</v>
          </cell>
          <cell r="G10607" t="str">
            <v>LC</v>
          </cell>
          <cell r="P10607" t="str">
            <v>Y</v>
          </cell>
          <cell r="Q10607" t="str">
            <v>Y</v>
          </cell>
          <cell r="R10607" t="str">
            <v>Y</v>
          </cell>
          <cell r="W10607" t="str">
            <v>Bay-chested Warbling Finch (15)</v>
          </cell>
        </row>
        <row r="10608">
          <cell r="C10608" t="str">
            <v>Bolivian Warbling-finch</v>
          </cell>
          <cell r="D10608" t="str">
            <v>Poospiza boliviana</v>
          </cell>
          <cell r="E10608" t="str">
            <v>Sharpe, 1888</v>
          </cell>
          <cell r="F10608" t="str">
            <v>R</v>
          </cell>
          <cell r="G10608" t="str">
            <v>LC</v>
          </cell>
          <cell r="P10608" t="str">
            <v>Y</v>
          </cell>
          <cell r="Q10608" t="str">
            <v>Y</v>
          </cell>
          <cell r="R10608" t="str">
            <v>Y</v>
          </cell>
          <cell r="W10608" t="str">
            <v>Bolivian Warbling Finch (15)</v>
          </cell>
        </row>
        <row r="10609">
          <cell r="C10609" t="str">
            <v>Plain-tailed Warbling-finch</v>
          </cell>
          <cell r="D10609" t="str">
            <v>Poospiza alticola</v>
          </cell>
          <cell r="E10609" t="str">
            <v>Salvin, 1895</v>
          </cell>
          <cell r="F10609" t="str">
            <v>R</v>
          </cell>
          <cell r="G10609" t="str">
            <v>EN</v>
          </cell>
          <cell r="P10609" t="str">
            <v>Y</v>
          </cell>
          <cell r="Q10609" t="str">
            <v>Y</v>
          </cell>
          <cell r="R10609" t="str">
            <v>Y</v>
          </cell>
          <cell r="W10609" t="str">
            <v>Plain-tailed Warbling Finch (15)</v>
          </cell>
        </row>
        <row r="10610">
          <cell r="C10610" t="str">
            <v>Rufous-sided Warbling-finch</v>
          </cell>
          <cell r="D10610" t="str">
            <v>Poospiza hypochondria</v>
          </cell>
          <cell r="E10610" t="str">
            <v>(D'Orbigny &amp; Lafresnaye, 1837)</v>
          </cell>
          <cell r="F10610" t="str">
            <v>R</v>
          </cell>
          <cell r="G10610" t="str">
            <v>LC</v>
          </cell>
          <cell r="P10610" t="str">
            <v>Y</v>
          </cell>
          <cell r="Q10610" t="str">
            <v>Y</v>
          </cell>
          <cell r="R10610" t="str">
            <v>Y</v>
          </cell>
          <cell r="V10610" t="str">
            <v>Poospiza hypochondriaca (11)</v>
          </cell>
          <cell r="W10610" t="str">
            <v>Rufous-sided Warbling Finch (15)</v>
          </cell>
        </row>
        <row r="10611">
          <cell r="C10611" t="str">
            <v>Cinnamon Warbling-finch</v>
          </cell>
          <cell r="D10611" t="str">
            <v>Poospiza ornata</v>
          </cell>
          <cell r="E10611" t="str">
            <v>(Leybold, 1865)</v>
          </cell>
          <cell r="F10611" t="str">
            <v>R</v>
          </cell>
          <cell r="G10611" t="str">
            <v>LC</v>
          </cell>
          <cell r="P10611" t="str">
            <v>Y</v>
          </cell>
          <cell r="Q10611" t="str">
            <v>Y</v>
          </cell>
          <cell r="R10611" t="str">
            <v>Y</v>
          </cell>
          <cell r="W10611" t="str">
            <v>Cinnamon Warbling Finch (15)</v>
          </cell>
        </row>
        <row r="10612">
          <cell r="C10612" t="str">
            <v>Rusty-browed Warbling-finch</v>
          </cell>
          <cell r="D10612" t="str">
            <v>Poospiza erythrophrys</v>
          </cell>
          <cell r="E10612" t="str">
            <v>Sclater, 1881</v>
          </cell>
          <cell r="F10612" t="str">
            <v>R</v>
          </cell>
          <cell r="G10612" t="str">
            <v>LC</v>
          </cell>
          <cell r="P10612" t="str">
            <v>Y</v>
          </cell>
          <cell r="Q10612" t="str">
            <v>Y</v>
          </cell>
          <cell r="R10612" t="str">
            <v>Y</v>
          </cell>
          <cell r="W10612" t="str">
            <v>Rusty-browed Warbling Finch (15)</v>
          </cell>
        </row>
        <row r="10613">
          <cell r="D10613" t="str">
            <v>Poospiza whitii</v>
          </cell>
          <cell r="E10613" t="str">
            <v>Sclater, 1883</v>
          </cell>
          <cell r="F10613" t="str">
            <v>NR</v>
          </cell>
          <cell r="G10613" t="str">
            <v>NR</v>
          </cell>
          <cell r="Q10613" t="str">
            <v>Y</v>
          </cell>
          <cell r="R10613" t="str">
            <v>Y</v>
          </cell>
          <cell r="X10613" t="str">
            <v>Poospiza nigrorufa and P. whitii (Sibley and Monroe 1990, 1993) have been lumped into P. nigrorufa following SACC (2005).</v>
          </cell>
        </row>
        <row r="10614">
          <cell r="D10614" t="str">
            <v>Poospiza nigrorufa</v>
          </cell>
          <cell r="E10614" t="str">
            <v>(D'Orbigny &amp; Lafresnaye, 1837)</v>
          </cell>
          <cell r="F10614" t="str">
            <v>NR</v>
          </cell>
          <cell r="G10614" t="str">
            <v>NR</v>
          </cell>
          <cell r="Q10614" t="str">
            <v>Y</v>
          </cell>
          <cell r="R10614" t="str">
            <v>Y</v>
          </cell>
          <cell r="X10614" t="str">
            <v>Poospiza nigrorufa and P. whitii (Sibley and Monroe 1990, 1993) have been lumped into P. nigrorufa following SACC (2005).</v>
          </cell>
        </row>
        <row r="10615">
          <cell r="C10615" t="str">
            <v>Black-and-rufous Warbling-finch</v>
          </cell>
          <cell r="D10615" t="str">
            <v>Poospiza nigrorufa</v>
          </cell>
          <cell r="E10615" t="str">
            <v>(D'Orbigny &amp; Lafresnaye, 1837)</v>
          </cell>
          <cell r="F10615" t="str">
            <v>R</v>
          </cell>
          <cell r="G10615" t="str">
            <v>LC</v>
          </cell>
          <cell r="P10615" t="str">
            <v>Y</v>
          </cell>
          <cell r="W10615" t="str">
            <v>Black-and-rufous Warbling Finch (15)</v>
          </cell>
          <cell r="X10615" t="str">
            <v>Poospiza nigrorufa and P. whitii (Sibley and Monroe 1990, 1993) have been lumped into P. nigrorufa following SACC (2005).</v>
          </cell>
        </row>
        <row r="10616">
          <cell r="D10616" t="str">
            <v>Poospiza lateralis</v>
          </cell>
          <cell r="E10616" t="str">
            <v>(Nordmann, 1835)</v>
          </cell>
          <cell r="F10616" t="str">
            <v>NR</v>
          </cell>
          <cell r="G10616" t="str">
            <v>NR</v>
          </cell>
          <cell r="Q10616" t="str">
            <v>Y</v>
          </cell>
          <cell r="R10616" t="str">
            <v>Y</v>
          </cell>
          <cell r="X10616" t="str">
            <v>Poospiza lateralis (Sibley and Monroe 1990, 1993; Stotz et al. 1996) has been split into P. lateralis and P. cabanisi following SACC (2009).</v>
          </cell>
        </row>
        <row r="10617">
          <cell r="C10617" t="str">
            <v>Buff-throated Warbling-finch</v>
          </cell>
          <cell r="D10617" t="str">
            <v>Poospiza lateralis</v>
          </cell>
          <cell r="E10617" t="str">
            <v>(Nordmann, 1835)</v>
          </cell>
          <cell r="F10617" t="str">
            <v>R</v>
          </cell>
          <cell r="G10617" t="str">
            <v>LC</v>
          </cell>
          <cell r="P10617" t="str">
            <v>Y</v>
          </cell>
          <cell r="X10617" t="str">
            <v>Poospiza lateralis (Sibley and Monroe 1990, 1993; Stotz et al. 1996) has been split into P. lateralis and P. cabanisi following SACC (2009).</v>
          </cell>
        </row>
        <row r="10618">
          <cell r="C10618" t="str">
            <v>Grey-throated Warbling-finch</v>
          </cell>
          <cell r="D10618" t="str">
            <v>Poospiza cabanisi</v>
          </cell>
          <cell r="E10618" t="str">
            <v>Bonaparte, 1851</v>
          </cell>
          <cell r="F10618" t="str">
            <v>R</v>
          </cell>
          <cell r="G10618" t="str">
            <v>LC</v>
          </cell>
          <cell r="P10618" t="str">
            <v>Y</v>
          </cell>
          <cell r="W10618" t="str">
            <v>Gray-throated Warbling-Finch (9)</v>
          </cell>
          <cell r="X10618" t="str">
            <v>Poospiza lateralis (Sibley and Monroe 1990, 1993; Stotz et al. 1996) has been split into P. lateralis and P. cabanisi following SACC (2009).</v>
          </cell>
        </row>
        <row r="10619">
          <cell r="C10619" t="str">
            <v>Rufous-breasted Warbling-finch</v>
          </cell>
          <cell r="D10619" t="str">
            <v>Poospiza rubecula</v>
          </cell>
          <cell r="E10619" t="str">
            <v>Salvin, 1895</v>
          </cell>
          <cell r="F10619" t="str">
            <v>R</v>
          </cell>
          <cell r="G10619" t="str">
            <v>EN</v>
          </cell>
          <cell r="P10619" t="str">
            <v>Y</v>
          </cell>
          <cell r="Q10619" t="str">
            <v>Y</v>
          </cell>
          <cell r="R10619" t="str">
            <v>Y</v>
          </cell>
          <cell r="W10619" t="str">
            <v>Rufous-breasted Warbling Finch (15)</v>
          </cell>
        </row>
        <row r="10620">
          <cell r="C10620" t="str">
            <v>Chestnut-breasted Mountain-finch</v>
          </cell>
          <cell r="D10620" t="str">
            <v>Poospiza caesar</v>
          </cell>
          <cell r="E10620" t="str">
            <v>Sclater &amp; Salvin, 1869</v>
          </cell>
          <cell r="F10620" t="str">
            <v>R</v>
          </cell>
          <cell r="G10620" t="str">
            <v>LC</v>
          </cell>
          <cell r="P10620" t="str">
            <v>Y</v>
          </cell>
          <cell r="Q10620" t="str">
            <v>Y</v>
          </cell>
          <cell r="R10620" t="str">
            <v>Y</v>
          </cell>
        </row>
        <row r="10621">
          <cell r="C10621" t="str">
            <v>Collared Warbling-finch</v>
          </cell>
          <cell r="D10621" t="str">
            <v>Poospiza hispaniolensis</v>
          </cell>
          <cell r="E10621" t="str">
            <v>Bonaparte, 1851</v>
          </cell>
          <cell r="F10621" t="str">
            <v>R</v>
          </cell>
          <cell r="G10621" t="str">
            <v>LC</v>
          </cell>
          <cell r="P10621" t="str">
            <v>Y</v>
          </cell>
          <cell r="Q10621" t="str">
            <v>Y</v>
          </cell>
          <cell r="R10621" t="str">
            <v>Y</v>
          </cell>
          <cell r="W10621" t="str">
            <v>Collared Warbling Finch (15)</v>
          </cell>
        </row>
        <row r="10622">
          <cell r="C10622" t="str">
            <v>Ringed Warbling-finch</v>
          </cell>
          <cell r="D10622" t="str">
            <v>Poospiza torquata</v>
          </cell>
          <cell r="E10622" t="str">
            <v>(D'Orbigny &amp; Lafresnaye, 1837)</v>
          </cell>
          <cell r="F10622" t="str">
            <v>R</v>
          </cell>
          <cell r="G10622" t="str">
            <v>LC</v>
          </cell>
          <cell r="P10622" t="str">
            <v>Y</v>
          </cell>
          <cell r="Q10622" t="str">
            <v>Y</v>
          </cell>
          <cell r="R10622" t="str">
            <v>Y</v>
          </cell>
          <cell r="W10622" t="str">
            <v>Ringed Warbling Finch (15)</v>
          </cell>
        </row>
        <row r="10623">
          <cell r="C10623" t="str">
            <v>Black-capped Warbling-finch</v>
          </cell>
          <cell r="D10623" t="str">
            <v>Poospiza melanoleuca</v>
          </cell>
          <cell r="E10623" t="str">
            <v>(D'Orbigny &amp; Lafresnaye, 1837)</v>
          </cell>
          <cell r="F10623" t="str">
            <v>R</v>
          </cell>
          <cell r="G10623" t="str">
            <v>LC</v>
          </cell>
          <cell r="P10623" t="str">
            <v>Y</v>
          </cell>
          <cell r="Q10623" t="str">
            <v>Y</v>
          </cell>
          <cell r="R10623" t="str">
            <v>Y</v>
          </cell>
          <cell r="W10623" t="str">
            <v>Black-capped Warbling Finch (15)</v>
          </cell>
        </row>
        <row r="10624">
          <cell r="C10624" t="str">
            <v>Cinereous Warbling-finch</v>
          </cell>
          <cell r="D10624" t="str">
            <v>Poospiza cinerea</v>
          </cell>
          <cell r="E10624" t="str">
            <v>Bonaparte, 1851</v>
          </cell>
          <cell r="F10624" t="str">
            <v>R</v>
          </cell>
          <cell r="G10624" t="str">
            <v>VU</v>
          </cell>
          <cell r="P10624" t="str">
            <v>Y</v>
          </cell>
          <cell r="Q10624" t="str">
            <v>Y</v>
          </cell>
          <cell r="R10624" t="str">
            <v>Y</v>
          </cell>
          <cell r="W10624" t="str">
            <v>Cinereous Warbling Finch (15)</v>
          </cell>
        </row>
        <row r="10625">
          <cell r="C10625" t="str">
            <v>Stripe-tailed Yellow-finch</v>
          </cell>
          <cell r="D10625" t="str">
            <v>Sicalis citrina</v>
          </cell>
          <cell r="E10625" t="str">
            <v>Pelzeln, 1870</v>
          </cell>
          <cell r="F10625" t="str">
            <v>R</v>
          </cell>
          <cell r="G10625" t="str">
            <v>LC</v>
          </cell>
          <cell r="P10625" t="str">
            <v>Y</v>
          </cell>
          <cell r="Q10625" t="str">
            <v>Y</v>
          </cell>
          <cell r="R10625" t="str">
            <v>Y</v>
          </cell>
          <cell r="W10625" t="str">
            <v>Stripe-tailed Yellow Finch (15)</v>
          </cell>
        </row>
        <row r="10626">
          <cell r="C10626" t="str">
            <v>Puna Yellow-finch</v>
          </cell>
          <cell r="D10626" t="str">
            <v>Sicalis lutea</v>
          </cell>
          <cell r="E10626" t="str">
            <v>(D'Orbigny &amp; Lafresnaye, 1837)</v>
          </cell>
          <cell r="F10626" t="str">
            <v>R</v>
          </cell>
          <cell r="G10626" t="str">
            <v>LC</v>
          </cell>
          <cell r="P10626" t="str">
            <v>Y</v>
          </cell>
          <cell r="Q10626" t="str">
            <v>Y</v>
          </cell>
          <cell r="R10626" t="str">
            <v>Y</v>
          </cell>
          <cell r="W10626" t="str">
            <v>Puna Yellow Finch (15)</v>
          </cell>
        </row>
        <row r="10627">
          <cell r="C10627" t="str">
            <v>Bright-rumped Yellow-finch</v>
          </cell>
          <cell r="D10627" t="str">
            <v>Sicalis uropygialis</v>
          </cell>
          <cell r="E10627" t="str">
            <v>(D'Orbigny &amp; Lafresnaye, 1837)</v>
          </cell>
          <cell r="F10627" t="str">
            <v>R</v>
          </cell>
          <cell r="G10627" t="str">
            <v>LC</v>
          </cell>
          <cell r="P10627" t="str">
            <v>Y</v>
          </cell>
          <cell r="Q10627" t="str">
            <v>Y</v>
          </cell>
          <cell r="R10627" t="str">
            <v>Y</v>
          </cell>
          <cell r="W10627" t="str">
            <v>Bright-rumped Yellow Finch (15)</v>
          </cell>
        </row>
        <row r="10628">
          <cell r="C10628" t="str">
            <v>Citron-headed Yellow-finch</v>
          </cell>
          <cell r="D10628" t="str">
            <v>Sicalis luteocephala</v>
          </cell>
          <cell r="E10628" t="str">
            <v>(D'Orbigny &amp; Lafresnaye, 1837)</v>
          </cell>
          <cell r="F10628" t="str">
            <v>R</v>
          </cell>
          <cell r="G10628" t="str">
            <v>LC</v>
          </cell>
          <cell r="P10628" t="str">
            <v>Y</v>
          </cell>
          <cell r="Q10628" t="str">
            <v>Y</v>
          </cell>
          <cell r="R10628" t="str">
            <v>Y</v>
          </cell>
          <cell r="W10628" t="str">
            <v>Citron-headed Yellow Finch (15)</v>
          </cell>
        </row>
        <row r="10629">
          <cell r="C10629" t="str">
            <v>Greater Yellow-finch</v>
          </cell>
          <cell r="D10629" t="str">
            <v>Sicalis auriventris</v>
          </cell>
          <cell r="E10629" t="str">
            <v>Philippi &amp; Landbeck, 1864</v>
          </cell>
          <cell r="F10629" t="str">
            <v>R</v>
          </cell>
          <cell r="G10629" t="str">
            <v>LC</v>
          </cell>
          <cell r="P10629" t="str">
            <v>Y</v>
          </cell>
          <cell r="Q10629" t="str">
            <v>Y</v>
          </cell>
          <cell r="R10629" t="str">
            <v>Y</v>
          </cell>
          <cell r="W10629" t="str">
            <v>Greater Yellow Finch (15)</v>
          </cell>
        </row>
        <row r="10630">
          <cell r="C10630" t="str">
            <v>Greenish Yellow-finch</v>
          </cell>
          <cell r="D10630" t="str">
            <v>Sicalis olivascens</v>
          </cell>
          <cell r="E10630" t="str">
            <v>(D'Orbigny &amp; Lafresnaye, 1837)</v>
          </cell>
          <cell r="F10630" t="str">
            <v>R</v>
          </cell>
          <cell r="G10630" t="str">
            <v>LC</v>
          </cell>
          <cell r="P10630" t="str">
            <v>Y</v>
          </cell>
          <cell r="Q10630" t="str">
            <v>Y</v>
          </cell>
          <cell r="R10630" t="str">
            <v>Y</v>
          </cell>
          <cell r="W10630" t="str">
            <v>Greenish Yellow Finch (15)</v>
          </cell>
        </row>
        <row r="10631">
          <cell r="C10631" t="str">
            <v>Patagonian Yellow-finch</v>
          </cell>
          <cell r="D10631" t="str">
            <v>Sicalis lebruni</v>
          </cell>
          <cell r="E10631" t="str">
            <v>(Oustalet, 1891)</v>
          </cell>
          <cell r="F10631" t="str">
            <v>R</v>
          </cell>
          <cell r="G10631" t="str">
            <v>LC</v>
          </cell>
          <cell r="P10631" t="str">
            <v>Y</v>
          </cell>
          <cell r="Q10631" t="str">
            <v>Y</v>
          </cell>
          <cell r="R10631" t="str">
            <v>Y</v>
          </cell>
          <cell r="W10631" t="str">
            <v>Patagonian Yellow Finch (15)</v>
          </cell>
        </row>
        <row r="10632">
          <cell r="C10632" t="str">
            <v>Orange-fronted Yellow-finch</v>
          </cell>
          <cell r="D10632" t="str">
            <v>Sicalis columbiana</v>
          </cell>
          <cell r="E10632" t="str">
            <v>Cabanis, 1851</v>
          </cell>
          <cell r="F10632" t="str">
            <v>R</v>
          </cell>
          <cell r="G10632" t="str">
            <v>LC</v>
          </cell>
          <cell r="P10632" t="str">
            <v>Y</v>
          </cell>
          <cell r="Q10632" t="str">
            <v>Y</v>
          </cell>
          <cell r="R10632" t="str">
            <v>Y</v>
          </cell>
          <cell r="W10632" t="str">
            <v>Orange-fronted Yellow Finch (15)</v>
          </cell>
        </row>
        <row r="10633">
          <cell r="C10633" t="str">
            <v>Saffron Finch</v>
          </cell>
          <cell r="D10633" t="str">
            <v>Sicalis flaveola</v>
          </cell>
          <cell r="E10633" t="str">
            <v>(Linnaeus, 1766)</v>
          </cell>
          <cell r="F10633" t="str">
            <v>R</v>
          </cell>
          <cell r="G10633" t="str">
            <v>LC</v>
          </cell>
          <cell r="I10633" t="str">
            <v>Y</v>
          </cell>
          <cell r="P10633" t="str">
            <v>Y</v>
          </cell>
          <cell r="Q10633" t="str">
            <v>Y</v>
          </cell>
          <cell r="R10633" t="str">
            <v>Y</v>
          </cell>
        </row>
        <row r="10634">
          <cell r="C10634" t="str">
            <v>Grassland Yellow-finch</v>
          </cell>
          <cell r="D10634" t="str">
            <v>Sicalis luteola</v>
          </cell>
          <cell r="E10634" t="str">
            <v>(Sparrman, 1789)</v>
          </cell>
          <cell r="F10634" t="str">
            <v>R</v>
          </cell>
          <cell r="G10634" t="str">
            <v>LC</v>
          </cell>
          <cell r="P10634" t="str">
            <v>Y</v>
          </cell>
          <cell r="R10634" t="str">
            <v>Y</v>
          </cell>
          <cell r="X10634" t="str">
            <v>Sicalis luteola (Sibley and Monroe 1990, 1993) and S. luteiventris (Sibley and Monroe 1990, 1993) have been lumped as S. luteola following SACC (2005).</v>
          </cell>
        </row>
        <row r="10635">
          <cell r="D10635" t="str">
            <v>Sicalis luteola</v>
          </cell>
          <cell r="E10635" t="str">
            <v>(Sparrman, 1789)</v>
          </cell>
          <cell r="F10635" t="str">
            <v>NR</v>
          </cell>
          <cell r="G10635" t="str">
            <v>NR</v>
          </cell>
          <cell r="I10635" t="str">
            <v>Y</v>
          </cell>
          <cell r="Q10635" t="str">
            <v>Y</v>
          </cell>
          <cell r="X10635" t="str">
            <v>Sicalis luteola (Sibley and Monroe 1990, 1993) and S. luteiventris (Sibley and Monroe 1990, 1993) have been lumped as S. luteola following SACC (2005).</v>
          </cell>
        </row>
        <row r="10636">
          <cell r="D10636" t="str">
            <v>Sicalis luteiventris</v>
          </cell>
          <cell r="E10636" t="str">
            <v>(Meyen, 1834)</v>
          </cell>
          <cell r="F10636" t="str">
            <v>NR</v>
          </cell>
          <cell r="G10636" t="str">
            <v>NR</v>
          </cell>
          <cell r="Q10636" t="str">
            <v>Y</v>
          </cell>
          <cell r="X10636" t="str">
            <v>Sicalis luteola (Sibley and Monroe 1990, 1993) and S. luteiventris (Sibley and Monroe 1990, 1993) have been lumped as S. luteola following SACC (2005).</v>
          </cell>
        </row>
        <row r="10637">
          <cell r="C10637" t="str">
            <v>Raimondi's Yellow-finch</v>
          </cell>
          <cell r="D10637" t="str">
            <v>Sicalis raimondii</v>
          </cell>
          <cell r="E10637" t="str">
            <v>Taczanowski, 1874</v>
          </cell>
          <cell r="F10637" t="str">
            <v>R</v>
          </cell>
          <cell r="G10637" t="str">
            <v>LC</v>
          </cell>
          <cell r="P10637" t="str">
            <v>Y</v>
          </cell>
          <cell r="Q10637" t="str">
            <v>Y</v>
          </cell>
          <cell r="R10637" t="str">
            <v>Y</v>
          </cell>
          <cell r="W10637" t="str">
            <v>Raimondi's Yellow Finch (15)</v>
          </cell>
        </row>
        <row r="10638">
          <cell r="C10638" t="str">
            <v>Sulphur-throated Finch</v>
          </cell>
          <cell r="D10638" t="str">
            <v>Sicalis taczanowskii</v>
          </cell>
          <cell r="E10638" t="str">
            <v>Sharpe, 1888</v>
          </cell>
          <cell r="F10638" t="str">
            <v>R</v>
          </cell>
          <cell r="G10638" t="str">
            <v>LC</v>
          </cell>
          <cell r="P10638" t="str">
            <v>Y</v>
          </cell>
          <cell r="Q10638" t="str">
            <v>Y</v>
          </cell>
          <cell r="R10638" t="str">
            <v>Y</v>
          </cell>
        </row>
        <row r="10639">
          <cell r="C10639" t="str">
            <v>Wedge-tailed Grass-finch</v>
          </cell>
          <cell r="D10639" t="str">
            <v>Emberizoides herbicola</v>
          </cell>
          <cell r="E10639" t="str">
            <v>(Vieillot, 1817)</v>
          </cell>
          <cell r="F10639" t="str">
            <v>R</v>
          </cell>
          <cell r="G10639" t="str">
            <v>LC</v>
          </cell>
          <cell r="I10639" t="str">
            <v>Y</v>
          </cell>
          <cell r="P10639" t="str">
            <v>Y</v>
          </cell>
          <cell r="Q10639" t="str">
            <v>Y</v>
          </cell>
          <cell r="R10639" t="str">
            <v>Y</v>
          </cell>
          <cell r="W10639" t="str">
            <v>Wedge-tailed Grass Finch (15)</v>
          </cell>
        </row>
        <row r="10640">
          <cell r="C10640" t="str">
            <v>Duida Grass-finch</v>
          </cell>
          <cell r="D10640" t="str">
            <v>Emberizoides duidae</v>
          </cell>
          <cell r="E10640" t="str">
            <v>Chapman, 1929</v>
          </cell>
          <cell r="F10640" t="str">
            <v>R</v>
          </cell>
          <cell r="G10640" t="str">
            <v>NT</v>
          </cell>
          <cell r="P10640" t="str">
            <v>Y</v>
          </cell>
          <cell r="Q10640" t="str">
            <v>Y</v>
          </cell>
          <cell r="R10640" t="str">
            <v>Y</v>
          </cell>
          <cell r="W10640" t="str">
            <v>Duida Grass Finch (15)</v>
          </cell>
        </row>
        <row r="10641">
          <cell r="C10641" t="str">
            <v>Grey-cheeked Grass-finch</v>
          </cell>
          <cell r="D10641" t="str">
            <v>Emberizoides ypiranganus</v>
          </cell>
          <cell r="E10641" t="str">
            <v>Ihering, 1907</v>
          </cell>
          <cell r="F10641" t="str">
            <v>R</v>
          </cell>
          <cell r="G10641" t="str">
            <v>LC</v>
          </cell>
          <cell r="P10641" t="str">
            <v>Y</v>
          </cell>
          <cell r="Q10641" t="str">
            <v>Y</v>
          </cell>
          <cell r="R10641" t="str">
            <v>Y</v>
          </cell>
          <cell r="W10641" t="str">
            <v>Lesser Grass-Finch (9); Lesser Grass Finch (15)</v>
          </cell>
        </row>
        <row r="10642">
          <cell r="C10642" t="str">
            <v>Great Pampa-finch</v>
          </cell>
          <cell r="D10642" t="str">
            <v>Embernagra platensis</v>
          </cell>
          <cell r="E10642" t="str">
            <v>(Gmelin, 1789)</v>
          </cell>
          <cell r="F10642" t="str">
            <v>R</v>
          </cell>
          <cell r="G10642" t="str">
            <v>LC</v>
          </cell>
          <cell r="P10642" t="str">
            <v>Y</v>
          </cell>
          <cell r="Q10642" t="str">
            <v>Y</v>
          </cell>
          <cell r="R10642" t="str">
            <v>Y</v>
          </cell>
          <cell r="W10642" t="str">
            <v>Pampa Finch (15)</v>
          </cell>
        </row>
        <row r="10643">
          <cell r="C10643" t="str">
            <v>Pale-throated Pampa-finch</v>
          </cell>
          <cell r="D10643" t="str">
            <v>Embernagra longicauda</v>
          </cell>
          <cell r="E10643" t="str">
            <v>Strickland, 1844</v>
          </cell>
          <cell r="F10643" t="str">
            <v>R</v>
          </cell>
          <cell r="G10643" t="str">
            <v>NT</v>
          </cell>
          <cell r="P10643" t="str">
            <v>Y</v>
          </cell>
          <cell r="Q10643" t="str">
            <v>Y</v>
          </cell>
          <cell r="R10643" t="str">
            <v>Y</v>
          </cell>
          <cell r="W10643" t="str">
            <v>Serra Finch (15)</v>
          </cell>
        </row>
        <row r="10644">
          <cell r="C10644" t="str">
            <v>Blue-black Grassquit</v>
          </cell>
          <cell r="D10644" t="str">
            <v>Volatinia jacarina</v>
          </cell>
          <cell r="E10644" t="str">
            <v>(Linnaeus, 1766)</v>
          </cell>
          <cell r="F10644" t="str">
            <v>R</v>
          </cell>
          <cell r="G10644" t="str">
            <v>LC</v>
          </cell>
          <cell r="I10644" t="str">
            <v>Y</v>
          </cell>
          <cell r="P10644" t="str">
            <v>Y</v>
          </cell>
          <cell r="Q10644" t="str">
            <v>Y</v>
          </cell>
          <cell r="R10644" t="str">
            <v>Y</v>
          </cell>
        </row>
        <row r="10645">
          <cell r="C10645" t="str">
            <v>Buffy-fronted Seedeater</v>
          </cell>
          <cell r="D10645" t="str">
            <v>Sporophila frontalis</v>
          </cell>
          <cell r="E10645" t="str">
            <v>(Verreaux, 1869)</v>
          </cell>
          <cell r="F10645" t="str">
            <v>R</v>
          </cell>
          <cell r="G10645" t="str">
            <v>VU</v>
          </cell>
          <cell r="P10645" t="str">
            <v>Y</v>
          </cell>
          <cell r="Q10645" t="str">
            <v>Y</v>
          </cell>
          <cell r="R10645" t="str">
            <v>Y</v>
          </cell>
        </row>
        <row r="10646">
          <cell r="C10646" t="str">
            <v>Temminck's Seedeater</v>
          </cell>
          <cell r="D10646" t="str">
            <v>Sporophila falcirostris</v>
          </cell>
          <cell r="E10646" t="str">
            <v>(Temminck, 1820)</v>
          </cell>
          <cell r="F10646" t="str">
            <v>R</v>
          </cell>
          <cell r="G10646" t="str">
            <v>VU</v>
          </cell>
          <cell r="P10646" t="str">
            <v>Y</v>
          </cell>
          <cell r="Q10646" t="str">
            <v>Y</v>
          </cell>
          <cell r="R10646" t="str">
            <v>Y</v>
          </cell>
        </row>
        <row r="10647">
          <cell r="C10647" t="str">
            <v>Slate-coloured Seedeater</v>
          </cell>
          <cell r="D10647" t="str">
            <v>Sporophila schistacea</v>
          </cell>
          <cell r="E10647" t="str">
            <v>Lawrence, 1862</v>
          </cell>
          <cell r="F10647" t="str">
            <v>R</v>
          </cell>
          <cell r="G10647" t="str">
            <v>LC</v>
          </cell>
          <cell r="I10647" t="str">
            <v>Y</v>
          </cell>
          <cell r="P10647" t="str">
            <v>Y</v>
          </cell>
          <cell r="Q10647" t="str">
            <v>Y</v>
          </cell>
          <cell r="R10647" t="str">
            <v>Y</v>
          </cell>
          <cell r="W10647" t="str">
            <v>Slate-colored Seedeater (2); Slate-colored Seedeater (9); Slate-colored Seedeater (10); Slate-colored Seedeater (11); Slate-colored Seedeater (15)</v>
          </cell>
        </row>
        <row r="10648">
          <cell r="C10648" t="str">
            <v>Grey Seedeater</v>
          </cell>
          <cell r="D10648" t="str">
            <v>Sporophila intermedia</v>
          </cell>
          <cell r="E10648" t="str">
            <v>Cabanis, 1851</v>
          </cell>
          <cell r="F10648" t="str">
            <v>R</v>
          </cell>
          <cell r="G10648" t="str">
            <v>LC</v>
          </cell>
          <cell r="P10648" t="str">
            <v>Y</v>
          </cell>
          <cell r="Q10648" t="str">
            <v>Y</v>
          </cell>
          <cell r="R10648" t="str">
            <v>Y</v>
          </cell>
          <cell r="W10648" t="str">
            <v>Gray Seedeater (9)</v>
          </cell>
        </row>
        <row r="10649">
          <cell r="C10649" t="str">
            <v>Plumbeous Seedeater</v>
          </cell>
          <cell r="D10649" t="str">
            <v>Sporophila plumbea</v>
          </cell>
          <cell r="E10649" t="str">
            <v>(Wied, 1831)</v>
          </cell>
          <cell r="F10649" t="str">
            <v>R</v>
          </cell>
          <cell r="G10649" t="str">
            <v>LC</v>
          </cell>
          <cell r="P10649" t="str">
            <v>Y</v>
          </cell>
          <cell r="Q10649" t="str">
            <v>Y</v>
          </cell>
          <cell r="R10649" t="str">
            <v>Y</v>
          </cell>
        </row>
        <row r="10650">
          <cell r="D10650" t="str">
            <v>Sporophila americana</v>
          </cell>
          <cell r="E10650" t="str">
            <v>(Gmelin, 1789)</v>
          </cell>
          <cell r="F10650" t="str">
            <v>NR</v>
          </cell>
          <cell r="G10650" t="str">
            <v>NR</v>
          </cell>
          <cell r="I10650" t="str">
            <v>Y</v>
          </cell>
          <cell r="Q10650" t="str">
            <v>Y</v>
          </cell>
          <cell r="X10650" t="str">
            <v>Sporophila americana (Sibley and Monroe 1990, 1993) has been split into S .americana and S. corvina following SACC (2005) and S. murallae following SACC (2007).</v>
          </cell>
        </row>
        <row r="10651">
          <cell r="D10651" t="str">
            <v>Sporophila americana</v>
          </cell>
          <cell r="E10651" t="str">
            <v>(Gmelin, 1789)</v>
          </cell>
          <cell r="F10651" t="str">
            <v>NR</v>
          </cell>
          <cell r="G10651" t="str">
            <v>NR</v>
          </cell>
          <cell r="R10651" t="str">
            <v>Y</v>
          </cell>
          <cell r="X10651" t="str">
            <v>Sporophila americana (Sibley and Monroe 1990, 1993) has been split into S .americana and S. corvina following SACC (2005) and S. murallae following SACC (2007), contra Stotz et al. (1996) who consider S. aurita as distinct from S. americana.</v>
          </cell>
        </row>
        <row r="10652">
          <cell r="C10652" t="str">
            <v>Wing-barred Seedeater</v>
          </cell>
          <cell r="D10652" t="str">
            <v>Sporophila americana</v>
          </cell>
          <cell r="E10652" t="str">
            <v>(Gmelin, 1789)</v>
          </cell>
          <cell r="F10652" t="str">
            <v>R</v>
          </cell>
          <cell r="G10652" t="str">
            <v>LC</v>
          </cell>
          <cell r="P10652" t="str">
            <v>Y</v>
          </cell>
          <cell r="X10652" t="str">
            <v>Sporophila americana (Sibley and Monroe 1990, 1993) has been split into S .americana and S. corvina following SACC (2005) and S. murallae following SACC (2007).</v>
          </cell>
        </row>
        <row r="10653">
          <cell r="C10653" t="str">
            <v>Variable Seedeater</v>
          </cell>
          <cell r="D10653" t="str">
            <v>Sporophila corvina</v>
          </cell>
          <cell r="E10653" t="str">
            <v>(P.L. Sclater, 1859)</v>
          </cell>
          <cell r="F10653" t="str">
            <v>R</v>
          </cell>
          <cell r="G10653" t="str">
            <v>LC</v>
          </cell>
          <cell r="P10653" t="str">
            <v>Y</v>
          </cell>
          <cell r="X10653" t="str">
            <v>Sporophila americana (Sibley and Monroe 1990, 1993) has been split into S .americana and S. corvina following SACC (2005) and S. murallae following SACC (2007).</v>
          </cell>
        </row>
        <row r="10654">
          <cell r="C10654" t="str">
            <v>Caqueta Seedeater</v>
          </cell>
          <cell r="D10654" t="str">
            <v>Sporophila murallae</v>
          </cell>
          <cell r="E10654" t="str">
            <v>Chapman, 1915</v>
          </cell>
          <cell r="F10654" t="str">
            <v>R</v>
          </cell>
          <cell r="G10654" t="str">
            <v>LC</v>
          </cell>
          <cell r="P10654" t="str">
            <v>Y</v>
          </cell>
          <cell r="X10654" t="str">
            <v>Sporophila americana (Sibley and Monroe 1990, 1993) has been split into S .americana and S. corvina following SACC (2005) and S. murallae following SACC (2007).</v>
          </cell>
        </row>
        <row r="10655">
          <cell r="D10655" t="str">
            <v>Sporophila aurita</v>
          </cell>
          <cell r="E10655" t="str">
            <v>Olson (1981)</v>
          </cell>
          <cell r="F10655" t="str">
            <v>NR</v>
          </cell>
          <cell r="G10655" t="str">
            <v>NR</v>
          </cell>
          <cell r="R10655" t="str">
            <v>Y</v>
          </cell>
          <cell r="X10655" t="str">
            <v>Sporophila americana (Sibley and Monroe 1990, 1993) has been split into S .americana and S. corvina following SACC (2005) and S. murallae following SACC (2007), contra Stotz et al. (1996) who consider S. aurita as distinct from S. americana.</v>
          </cell>
        </row>
        <row r="10656">
          <cell r="C10656" t="str">
            <v>White-collared Seedeater</v>
          </cell>
          <cell r="D10656" t="str">
            <v>Sporophila torqueola</v>
          </cell>
          <cell r="E10656" t="str">
            <v>(Bonaparte, 1850)</v>
          </cell>
          <cell r="F10656" t="str">
            <v>R</v>
          </cell>
          <cell r="G10656" t="str">
            <v>LC</v>
          </cell>
          <cell r="I10656" t="str">
            <v>Y</v>
          </cell>
          <cell r="Q10656" t="str">
            <v>Y</v>
          </cell>
          <cell r="R10656" t="str">
            <v>Y</v>
          </cell>
          <cell r="W10656" t="str">
            <v>Cinnamon-rumped Seedeater (11); Cinnamon-rumped Seedeater (15)</v>
          </cell>
          <cell r="X10656" t="str">
            <v>Sporophila torqueola (Sibley and Monroe 1990, 1993) was provisionally split into S. torqueola and S. morelleti by Stotz et al. (1996) but this treatment has not been adopted, following SACC (2005).</v>
          </cell>
        </row>
        <row r="10657">
          <cell r="D10657" t="str">
            <v>Sporophila morelleti</v>
          </cell>
          <cell r="E10657" t="str">
            <v>(Bonaparte, 1850)</v>
          </cell>
          <cell r="F10657" t="str">
            <v>NR</v>
          </cell>
          <cell r="G10657" t="str">
            <v>NR</v>
          </cell>
          <cell r="R10657" t="str">
            <v>Y</v>
          </cell>
          <cell r="X10657" t="str">
            <v>Sporophila torqueola (Sibley and Monroe 1990, 1993) was provisionally split into S. torqueola and S. morelleti by Stotz et al. (1996) but this treatment has not been adopted, following SACC (2005).</v>
          </cell>
        </row>
        <row r="10658">
          <cell r="C10658" t="str">
            <v>Rusty-collared Seedeater</v>
          </cell>
          <cell r="D10658" t="str">
            <v>Sporophila collaris</v>
          </cell>
          <cell r="E10658" t="str">
            <v>(Boddaert, 1783)</v>
          </cell>
          <cell r="F10658" t="str">
            <v>R</v>
          </cell>
          <cell r="G10658" t="str">
            <v>LC</v>
          </cell>
          <cell r="P10658" t="str">
            <v>Y</v>
          </cell>
          <cell r="Q10658" t="str">
            <v>Y</v>
          </cell>
          <cell r="R10658" t="str">
            <v>Y</v>
          </cell>
        </row>
        <row r="10659">
          <cell r="C10659" t="str">
            <v>Lesson's Seedeater</v>
          </cell>
          <cell r="D10659" t="str">
            <v>Sporophila bouvronides</v>
          </cell>
          <cell r="E10659" t="str">
            <v>(Lesson, 1831)</v>
          </cell>
          <cell r="F10659" t="str">
            <v>R</v>
          </cell>
          <cell r="G10659" t="str">
            <v>LC</v>
          </cell>
          <cell r="P10659" t="str">
            <v>Y</v>
          </cell>
          <cell r="Q10659" t="str">
            <v>Y</v>
          </cell>
          <cell r="R10659" t="str">
            <v>Y</v>
          </cell>
        </row>
        <row r="10660">
          <cell r="C10660" t="str">
            <v>Lined Seedeater</v>
          </cell>
          <cell r="D10660" t="str">
            <v>Sporophila lineola</v>
          </cell>
          <cell r="E10660" t="str">
            <v>(Linnaeus, 1758)</v>
          </cell>
          <cell r="F10660" t="str">
            <v>R</v>
          </cell>
          <cell r="G10660" t="str">
            <v>LC</v>
          </cell>
          <cell r="P10660" t="str">
            <v>Y</v>
          </cell>
          <cell r="Q10660" t="str">
            <v>Y</v>
          </cell>
          <cell r="R10660" t="str">
            <v>Y</v>
          </cell>
        </row>
        <row r="10661">
          <cell r="C10661" t="str">
            <v>Black-and-white Seedeater</v>
          </cell>
          <cell r="D10661" t="str">
            <v>Sporophila luctuosa</v>
          </cell>
          <cell r="E10661" t="str">
            <v>(Lafresnaye, 1843)</v>
          </cell>
          <cell r="F10661" t="str">
            <v>R</v>
          </cell>
          <cell r="G10661" t="str">
            <v>LC</v>
          </cell>
          <cell r="P10661" t="str">
            <v>Y</v>
          </cell>
          <cell r="Q10661" t="str">
            <v>Y</v>
          </cell>
          <cell r="R10661" t="str">
            <v>Y</v>
          </cell>
        </row>
        <row r="10662">
          <cell r="C10662" t="str">
            <v>Yellow-bellied Seedeater</v>
          </cell>
          <cell r="D10662" t="str">
            <v>Sporophila nigricollis</v>
          </cell>
          <cell r="E10662" t="str">
            <v>(Vieillot, 1823)</v>
          </cell>
          <cell r="F10662" t="str">
            <v>R</v>
          </cell>
          <cell r="G10662" t="str">
            <v>LC</v>
          </cell>
          <cell r="I10662" t="str">
            <v>Y</v>
          </cell>
          <cell r="P10662" t="str">
            <v>Y</v>
          </cell>
          <cell r="Q10662" t="str">
            <v>Y</v>
          </cell>
          <cell r="R10662" t="str">
            <v>Y</v>
          </cell>
        </row>
        <row r="10663">
          <cell r="C10663" t="str">
            <v>Dubois's Seedeater</v>
          </cell>
          <cell r="D10663" t="str">
            <v>Sporophila ardesiaca</v>
          </cell>
          <cell r="E10663" t="str">
            <v>(Dubois, 1894)</v>
          </cell>
          <cell r="F10663" t="str">
            <v>R</v>
          </cell>
          <cell r="G10663" t="str">
            <v>LC</v>
          </cell>
          <cell r="P10663" t="str">
            <v>Y</v>
          </cell>
          <cell r="Q10663" t="str">
            <v>Y</v>
          </cell>
          <cell r="R10663" t="str">
            <v>Y</v>
          </cell>
        </row>
        <row r="10664">
          <cell r="C10664" t="str">
            <v>Hooded Seedeater</v>
          </cell>
          <cell r="D10664" t="str">
            <v>Sporophila melanops</v>
          </cell>
          <cell r="E10664" t="str">
            <v>(Pelzeln, 1870)</v>
          </cell>
          <cell r="F10664" t="str">
            <v>R</v>
          </cell>
          <cell r="G10664" t="str">
            <v>CR</v>
          </cell>
          <cell r="Q10664" t="str">
            <v>Y</v>
          </cell>
          <cell r="X10664" t="str">
            <v>Sporophila melanops (Sibley and Monroe 1990, 1993) is not listed by SACC (2006); presumably because of its possibly extinct status.</v>
          </cell>
        </row>
        <row r="10665">
          <cell r="C10665" t="str">
            <v>Double-collared Seedeater</v>
          </cell>
          <cell r="D10665" t="str">
            <v>Sporophila caerulescens</v>
          </cell>
          <cell r="E10665" t="str">
            <v>(Vieillot, 1823)</v>
          </cell>
          <cell r="F10665" t="str">
            <v>R</v>
          </cell>
          <cell r="G10665" t="str">
            <v>LC</v>
          </cell>
          <cell r="P10665" t="str">
            <v>Y</v>
          </cell>
          <cell r="Q10665" t="str">
            <v>Y</v>
          </cell>
          <cell r="R10665" t="str">
            <v>Y</v>
          </cell>
        </row>
        <row r="10666">
          <cell r="C10666" t="str">
            <v>White-throated Seedeater</v>
          </cell>
          <cell r="D10666" t="str">
            <v>Sporophila albogularis</v>
          </cell>
          <cell r="E10666" t="str">
            <v>(Spix, 1825)</v>
          </cell>
          <cell r="F10666" t="str">
            <v>R</v>
          </cell>
          <cell r="G10666" t="str">
            <v>LC</v>
          </cell>
          <cell r="P10666" t="str">
            <v>Y</v>
          </cell>
          <cell r="Q10666" t="str">
            <v>Y</v>
          </cell>
          <cell r="R10666" t="str">
            <v>Y</v>
          </cell>
        </row>
        <row r="10667">
          <cell r="C10667" t="str">
            <v>White-bellied Seedeater</v>
          </cell>
          <cell r="D10667" t="str">
            <v>Sporophila leucoptera</v>
          </cell>
          <cell r="E10667" t="str">
            <v>(Vieillot, 1817)</v>
          </cell>
          <cell r="F10667" t="str">
            <v>R</v>
          </cell>
          <cell r="G10667" t="str">
            <v>LC</v>
          </cell>
          <cell r="P10667" t="str">
            <v>Y</v>
          </cell>
          <cell r="Q10667" t="str">
            <v>Y</v>
          </cell>
          <cell r="R10667" t="str">
            <v>Y</v>
          </cell>
        </row>
        <row r="10668">
          <cell r="C10668" t="str">
            <v>Parrot-billed Seedeater</v>
          </cell>
          <cell r="D10668" t="str">
            <v>Sporophila peruviana</v>
          </cell>
          <cell r="E10668" t="str">
            <v>(Lesson, 1842)</v>
          </cell>
          <cell r="F10668" t="str">
            <v>R</v>
          </cell>
          <cell r="G10668" t="str">
            <v>LC</v>
          </cell>
          <cell r="P10668" t="str">
            <v>Y</v>
          </cell>
          <cell r="Q10668" t="str">
            <v>Y</v>
          </cell>
          <cell r="R10668" t="str">
            <v>Y</v>
          </cell>
        </row>
        <row r="10669">
          <cell r="C10669" t="str">
            <v>Drab Seedeater</v>
          </cell>
          <cell r="D10669" t="str">
            <v>Sporophila simplex</v>
          </cell>
          <cell r="E10669" t="str">
            <v>(Taczanowski, 1874)</v>
          </cell>
          <cell r="F10669" t="str">
            <v>R</v>
          </cell>
          <cell r="G10669" t="str">
            <v>LC</v>
          </cell>
          <cell r="P10669" t="str">
            <v>Y</v>
          </cell>
          <cell r="Q10669" t="str">
            <v>Y</v>
          </cell>
          <cell r="R10669" t="str">
            <v>Y</v>
          </cell>
          <cell r="X10669" t="str">
            <v>Sporophila telasco and S. insulata (Sibley and Monroe 1990, 1993) have been lumped into S. telasco following Stiles (2004) who considered insulata a race or colour morph of S. telasco.</v>
          </cell>
        </row>
        <row r="10670">
          <cell r="C10670" t="str">
            <v>Black-and-tawny Seedeater</v>
          </cell>
          <cell r="D10670" t="str">
            <v>Sporophila nigrorufa</v>
          </cell>
          <cell r="E10670" t="str">
            <v>(D'Orbigny &amp; Lafresnaye, 1837)</v>
          </cell>
          <cell r="F10670" t="str">
            <v>R</v>
          </cell>
          <cell r="G10670" t="str">
            <v>VU</v>
          </cell>
          <cell r="P10670" t="str">
            <v>Y</v>
          </cell>
          <cell r="Q10670" t="str">
            <v>Y</v>
          </cell>
          <cell r="R10670" t="str">
            <v>Y</v>
          </cell>
        </row>
        <row r="10671">
          <cell r="C10671" t="str">
            <v>Capped Seedeater</v>
          </cell>
          <cell r="D10671" t="str">
            <v>Sporophila bouvreuil</v>
          </cell>
          <cell r="E10671" t="str">
            <v>(Müller, 1776)</v>
          </cell>
          <cell r="F10671" t="str">
            <v>R</v>
          </cell>
          <cell r="G10671" t="str">
            <v>LC</v>
          </cell>
          <cell r="P10671" t="str">
            <v>Y</v>
          </cell>
          <cell r="Q10671" t="str">
            <v>Y</v>
          </cell>
          <cell r="R10671" t="str">
            <v>Y</v>
          </cell>
        </row>
        <row r="10672">
          <cell r="C10672" t="str">
            <v>Ruddy-breasted Seedeater</v>
          </cell>
          <cell r="D10672" t="str">
            <v>Sporophila minuta</v>
          </cell>
          <cell r="E10672" t="str">
            <v>(Linnaeus, 1758)</v>
          </cell>
          <cell r="F10672" t="str">
            <v>R</v>
          </cell>
          <cell r="G10672" t="str">
            <v>LC</v>
          </cell>
          <cell r="I10672" t="str">
            <v>Y</v>
          </cell>
          <cell r="P10672" t="str">
            <v>Y</v>
          </cell>
          <cell r="Q10672" t="str">
            <v>Y</v>
          </cell>
          <cell r="R10672" t="str">
            <v>Y</v>
          </cell>
        </row>
        <row r="10673">
          <cell r="C10673" t="str">
            <v>Tawny-bellied Seedeater</v>
          </cell>
          <cell r="D10673" t="str">
            <v>Sporophila hypoxantha</v>
          </cell>
          <cell r="E10673" t="str">
            <v>Cabanis, 1851</v>
          </cell>
          <cell r="F10673" t="str">
            <v>R</v>
          </cell>
          <cell r="G10673" t="str">
            <v>LC</v>
          </cell>
          <cell r="P10673" t="str">
            <v>Y</v>
          </cell>
          <cell r="Q10673" t="str">
            <v>Y</v>
          </cell>
          <cell r="R10673" t="str">
            <v>Y</v>
          </cell>
        </row>
        <row r="10674">
          <cell r="C10674" t="str">
            <v>Dark-throated Seedeater</v>
          </cell>
          <cell r="D10674" t="str">
            <v>Sporophila ruficollis</v>
          </cell>
          <cell r="E10674" t="str">
            <v>Cabanis, 1851</v>
          </cell>
          <cell r="F10674" t="str">
            <v>R</v>
          </cell>
          <cell r="G10674" t="str">
            <v>NT</v>
          </cell>
          <cell r="P10674" t="str">
            <v>Y</v>
          </cell>
          <cell r="Q10674" t="str">
            <v>Y</v>
          </cell>
          <cell r="R10674" t="str">
            <v>Y</v>
          </cell>
        </row>
        <row r="10675">
          <cell r="C10675" t="str">
            <v>Marsh Seedeater</v>
          </cell>
          <cell r="D10675" t="str">
            <v>Sporophila palustris</v>
          </cell>
          <cell r="E10675" t="str">
            <v>(Barrows, 1883)</v>
          </cell>
          <cell r="F10675" t="str">
            <v>R</v>
          </cell>
          <cell r="G10675" t="str">
            <v>EN</v>
          </cell>
          <cell r="P10675" t="str">
            <v>Y</v>
          </cell>
          <cell r="Q10675" t="str">
            <v>Y</v>
          </cell>
          <cell r="R10675" t="str">
            <v>Y</v>
          </cell>
          <cell r="X10675" t="str">
            <v>Sporophila zelichi (Sibley and Monroe 1990, 1993) is no longer recognised following SACC (2009); it is now treated as a colour morph of S. palustris.</v>
          </cell>
        </row>
        <row r="10676">
          <cell r="C10676" t="str">
            <v>Chestnut-bellied Seedeater</v>
          </cell>
          <cell r="D10676" t="str">
            <v>Sporophila castaneiventris</v>
          </cell>
          <cell r="E10676" t="str">
            <v>Cabanis, 1849</v>
          </cell>
          <cell r="F10676" t="str">
            <v>R</v>
          </cell>
          <cell r="G10676" t="str">
            <v>LC</v>
          </cell>
          <cell r="P10676" t="str">
            <v>Y</v>
          </cell>
          <cell r="Q10676" t="str">
            <v>Y</v>
          </cell>
          <cell r="R10676" t="str">
            <v>Y</v>
          </cell>
        </row>
        <row r="10677">
          <cell r="C10677" t="str">
            <v>Rufous-rumped Seedeater</v>
          </cell>
          <cell r="D10677" t="str">
            <v>Sporophila hypochroma</v>
          </cell>
          <cell r="E10677" t="str">
            <v>Todd, 1915</v>
          </cell>
          <cell r="F10677" t="str">
            <v>R</v>
          </cell>
          <cell r="G10677" t="str">
            <v>NT</v>
          </cell>
          <cell r="P10677" t="str">
            <v>Y</v>
          </cell>
          <cell r="Q10677" t="str">
            <v>Y</v>
          </cell>
          <cell r="R10677" t="str">
            <v>Y</v>
          </cell>
          <cell r="W10677" t="str">
            <v>Grey-and-chestnut Seedeater (10); Grey-and-chestnut Seedeater (11)</v>
          </cell>
        </row>
        <row r="10678">
          <cell r="C10678" t="str">
            <v>Chestnut Seedeater</v>
          </cell>
          <cell r="D10678" t="str">
            <v>Sporophila cinnamomea</v>
          </cell>
          <cell r="E10678" t="str">
            <v>(Lafresnaye, 1839)</v>
          </cell>
          <cell r="F10678" t="str">
            <v>R</v>
          </cell>
          <cell r="G10678" t="str">
            <v>VU</v>
          </cell>
          <cell r="P10678" t="str">
            <v>Y</v>
          </cell>
          <cell r="Q10678" t="str">
            <v>Y</v>
          </cell>
          <cell r="R10678" t="str">
            <v>Y</v>
          </cell>
        </row>
        <row r="10679">
          <cell r="D10679" t="str">
            <v>Sporophila zelichi</v>
          </cell>
          <cell r="E10679" t="str">
            <v>Narosky, 1977</v>
          </cell>
          <cell r="F10679" t="str">
            <v>NR</v>
          </cell>
          <cell r="G10679" t="str">
            <v>NR</v>
          </cell>
          <cell r="Q10679" t="str">
            <v>Y</v>
          </cell>
          <cell r="R10679" t="str">
            <v>Y</v>
          </cell>
          <cell r="W10679" t="str">
            <v>Entre Ríos Seedeater (14)</v>
          </cell>
          <cell r="X10679" t="str">
            <v>Sporophila zelichi (Sibley and Monroe 1990, 1993) is no longer recognised following SACC (2009); it is now treated as a colour morph of S. palustris.</v>
          </cell>
        </row>
        <row r="10680">
          <cell r="C10680" t="str">
            <v>Black-bellied Seedeater</v>
          </cell>
          <cell r="D10680" t="str">
            <v>Sporophila melanogaster</v>
          </cell>
          <cell r="E10680" t="str">
            <v>(Pelzeln, 1870)</v>
          </cell>
          <cell r="F10680" t="str">
            <v>R</v>
          </cell>
          <cell r="G10680" t="str">
            <v>NT</v>
          </cell>
          <cell r="P10680" t="str">
            <v>Y</v>
          </cell>
          <cell r="Q10680" t="str">
            <v>Y</v>
          </cell>
          <cell r="R10680" t="str">
            <v>Y</v>
          </cell>
        </row>
        <row r="10681">
          <cell r="D10681" t="str">
            <v>Sporophila insulata</v>
          </cell>
          <cell r="E10681" t="str">
            <v>Chapman, 1921</v>
          </cell>
          <cell r="F10681" t="str">
            <v>NR</v>
          </cell>
          <cell r="G10681" t="str">
            <v>NR</v>
          </cell>
          <cell r="Q10681" t="str">
            <v>Y</v>
          </cell>
          <cell r="R10681" t="str">
            <v>Y</v>
          </cell>
          <cell r="X10681" t="str">
            <v>Sporophila telasco and S. insulata (Sibley and Monroe 1990, 1993) have been lumped into S. telasco following SACC (2006).</v>
          </cell>
        </row>
        <row r="10682">
          <cell r="D10682" t="str">
            <v>Sporophila telasco</v>
          </cell>
          <cell r="E10682" t="str">
            <v>(Lesson, 1828)</v>
          </cell>
          <cell r="F10682" t="str">
            <v>NR</v>
          </cell>
          <cell r="G10682" t="str">
            <v>NR</v>
          </cell>
          <cell r="Q10682" t="str">
            <v>Y</v>
          </cell>
          <cell r="R10682" t="str">
            <v>Y</v>
          </cell>
          <cell r="X10682" t="str">
            <v>Sporophila telasco and S. insulata (Sibley and Monroe 1990, 1993) have been lumped into S. telasco following SACC (2006).</v>
          </cell>
        </row>
        <row r="10683">
          <cell r="C10683" t="str">
            <v>Chestnut-throated Seedeater</v>
          </cell>
          <cell r="D10683" t="str">
            <v>Sporophila telasco</v>
          </cell>
          <cell r="E10683" t="str">
            <v>(Lesson, 1828)</v>
          </cell>
          <cell r="F10683" t="str">
            <v>R</v>
          </cell>
          <cell r="G10683" t="str">
            <v>LC</v>
          </cell>
          <cell r="P10683" t="str">
            <v>Y</v>
          </cell>
          <cell r="X10683" t="str">
            <v>Sporophila telasco and S. insulata (Sibley and Monroe 1990, 1993) have been lumped into S. telasco following SACC (2006).</v>
          </cell>
        </row>
        <row r="10684">
          <cell r="C10684" t="str">
            <v>Nicaraguan Seed-finch</v>
          </cell>
          <cell r="D10684" t="str">
            <v>Oryzoborus nuttingi</v>
          </cell>
          <cell r="E10684" t="str">
            <v>Ridgway, 1884</v>
          </cell>
          <cell r="F10684" t="str">
            <v>R</v>
          </cell>
          <cell r="G10684" t="str">
            <v>LC</v>
          </cell>
          <cell r="I10684" t="str">
            <v>Y</v>
          </cell>
          <cell r="Q10684" t="str">
            <v>Y</v>
          </cell>
          <cell r="R10684" t="str">
            <v>Y</v>
          </cell>
          <cell r="W10684" t="str">
            <v>Nicaraguan Seed Finch (15)</v>
          </cell>
        </row>
        <row r="10685">
          <cell r="C10685" t="str">
            <v>Large-billed Seed-finch</v>
          </cell>
          <cell r="D10685" t="str">
            <v>Oryzoborus crassirostris</v>
          </cell>
          <cell r="E10685" t="str">
            <v>(Gmelin, 1789)</v>
          </cell>
          <cell r="F10685" t="str">
            <v>R</v>
          </cell>
          <cell r="G10685" t="str">
            <v>LC</v>
          </cell>
          <cell r="P10685" t="str">
            <v>Y</v>
          </cell>
          <cell r="Q10685" t="str">
            <v>Y</v>
          </cell>
          <cell r="R10685" t="str">
            <v>Y</v>
          </cell>
          <cell r="W10685" t="str">
            <v>Large-billed Seed Finch (15)</v>
          </cell>
        </row>
        <row r="10686">
          <cell r="C10686" t="str">
            <v>Black-billed Seed-finch</v>
          </cell>
          <cell r="D10686" t="str">
            <v>Oryzoborus atrirostris</v>
          </cell>
          <cell r="E10686" t="str">
            <v>Sclater &amp; Salvin, 1878</v>
          </cell>
          <cell r="F10686" t="str">
            <v>R</v>
          </cell>
          <cell r="G10686" t="str">
            <v>LC</v>
          </cell>
          <cell r="P10686" t="str">
            <v>Y</v>
          </cell>
          <cell r="Q10686" t="str">
            <v>Y</v>
          </cell>
          <cell r="W10686" t="str">
            <v>Black-billed Seed Finch (15)</v>
          </cell>
        </row>
        <row r="10687">
          <cell r="C10687" t="str">
            <v>Great-billed Seed-finch</v>
          </cell>
          <cell r="D10687" t="str">
            <v>Oryzoborus maximiliani</v>
          </cell>
          <cell r="E10687" t="str">
            <v>Cabanis, 1851</v>
          </cell>
          <cell r="F10687" t="str">
            <v>R</v>
          </cell>
          <cell r="G10687" t="str">
            <v>NT</v>
          </cell>
          <cell r="P10687" t="str">
            <v>Y</v>
          </cell>
          <cell r="Q10687" t="str">
            <v>Y</v>
          </cell>
          <cell r="R10687" t="str">
            <v>Y</v>
          </cell>
          <cell r="W10687" t="str">
            <v>Great-billed Seed Finch (15)</v>
          </cell>
        </row>
        <row r="10688">
          <cell r="D10688" t="str">
            <v>Oryzoborus angolensis</v>
          </cell>
          <cell r="E10688" t="str">
            <v>(Linnaeus, 1766)</v>
          </cell>
          <cell r="F10688" t="str">
            <v>NR</v>
          </cell>
          <cell r="G10688" t="str">
            <v>NR</v>
          </cell>
          <cell r="Q10688" t="str">
            <v>Y</v>
          </cell>
          <cell r="X10688" t="str">
            <v>Oryzoborus angolensis (Sibley and Monroe 1990, 1993) has been split into O. angolensis and O. funereus following SACC (2005).</v>
          </cell>
        </row>
        <row r="10689">
          <cell r="C10689" t="str">
            <v>Lesser Seed-finch</v>
          </cell>
          <cell r="D10689" t="str">
            <v>Oryzoborus angolensis</v>
          </cell>
          <cell r="E10689" t="str">
            <v>(Linnaeus, 1766)</v>
          </cell>
          <cell r="F10689" t="str">
            <v>R</v>
          </cell>
          <cell r="G10689" t="str">
            <v>LC</v>
          </cell>
          <cell r="P10689" t="str">
            <v>Y</v>
          </cell>
          <cell r="R10689" t="str">
            <v>Y</v>
          </cell>
          <cell r="W10689" t="str">
            <v>Chestnut-bellied Seed-Finch (9); Chestnut-bellied Seed-Finch (11); Lesser Seed Finch (15)</v>
          </cell>
          <cell r="X10689" t="str">
            <v>Oryzoborus angolensis (Sibley and Monroe 1990, 1993) has been split into O. angolensis and O. funereus following SACC (2005).</v>
          </cell>
        </row>
        <row r="10690">
          <cell r="C10690" t="str">
            <v>Thick-billed Seed-finch</v>
          </cell>
          <cell r="D10690" t="str">
            <v>Oryzoborus funereus</v>
          </cell>
          <cell r="E10690" t="str">
            <v>Sclater, 1859</v>
          </cell>
          <cell r="F10690" t="str">
            <v>R</v>
          </cell>
          <cell r="G10690" t="str">
            <v>LC</v>
          </cell>
          <cell r="I10690" t="str">
            <v>Y</v>
          </cell>
          <cell r="P10690" t="str">
            <v>Y</v>
          </cell>
          <cell r="R10690" t="str">
            <v>Y</v>
          </cell>
          <cell r="X10690" t="str">
            <v>Oryzoborus angolensis (Sibley and Monroe 1990, 1993) has been split into O. angolensis and O. funereus following SACC (2005).</v>
          </cell>
        </row>
        <row r="10691">
          <cell r="C10691" t="str">
            <v>Cuban Bullfinch</v>
          </cell>
          <cell r="D10691" t="str">
            <v>Melopyrrha nigra</v>
          </cell>
          <cell r="E10691" t="str">
            <v>(Linnaeus, 1758)</v>
          </cell>
          <cell r="F10691" t="str">
            <v>R</v>
          </cell>
          <cell r="G10691" t="str">
            <v>LC</v>
          </cell>
          <cell r="I10691" t="str">
            <v>Y</v>
          </cell>
          <cell r="Q10691" t="str">
            <v>Y</v>
          </cell>
          <cell r="R10691" t="str">
            <v>Y</v>
          </cell>
        </row>
        <row r="10692">
          <cell r="C10692" t="str">
            <v>White-naped Seedeater</v>
          </cell>
          <cell r="D10692" t="str">
            <v>Dolospingus fringilloides</v>
          </cell>
          <cell r="E10692" t="str">
            <v>(Pelzeln, 1870)</v>
          </cell>
          <cell r="F10692" t="str">
            <v>R</v>
          </cell>
          <cell r="G10692" t="str">
            <v>LC</v>
          </cell>
          <cell r="P10692" t="str">
            <v>Y</v>
          </cell>
          <cell r="Q10692" t="str">
            <v>Y</v>
          </cell>
          <cell r="R10692" t="str">
            <v>Y</v>
          </cell>
        </row>
        <row r="10693">
          <cell r="C10693" t="str">
            <v>Band-tailed Seedeater</v>
          </cell>
          <cell r="D10693" t="str">
            <v>Catamenia analis</v>
          </cell>
          <cell r="E10693" t="str">
            <v>(D'Orbigny &amp; Lafresnaye, 1837)</v>
          </cell>
          <cell r="F10693" t="str">
            <v>R</v>
          </cell>
          <cell r="G10693" t="str">
            <v>LC</v>
          </cell>
          <cell r="P10693" t="str">
            <v>Y</v>
          </cell>
          <cell r="Q10693" t="str">
            <v>Y</v>
          </cell>
          <cell r="R10693" t="str">
            <v>Y</v>
          </cell>
        </row>
        <row r="10694">
          <cell r="C10694" t="str">
            <v>Plain-coloured Seedeater</v>
          </cell>
          <cell r="D10694" t="str">
            <v>Catamenia inornata</v>
          </cell>
          <cell r="E10694" t="str">
            <v>(Lafresnaye, 1847)</v>
          </cell>
          <cell r="F10694" t="str">
            <v>R</v>
          </cell>
          <cell r="G10694" t="str">
            <v>LC</v>
          </cell>
          <cell r="P10694" t="str">
            <v>Y</v>
          </cell>
          <cell r="Q10694" t="str">
            <v>Y</v>
          </cell>
          <cell r="R10694" t="str">
            <v>Y</v>
          </cell>
          <cell r="W10694" t="str">
            <v>Plain-colored Seedeater (9); Plain-colored Seedeater (10); Plain-colored Seedeater (11); Plain-colored Seedeater (15)</v>
          </cell>
        </row>
        <row r="10695">
          <cell r="C10695" t="str">
            <v>Paramo Seedeater</v>
          </cell>
          <cell r="D10695" t="str">
            <v>Catamenia homochroa</v>
          </cell>
          <cell r="E10695" t="str">
            <v>Sclater, 1858</v>
          </cell>
          <cell r="F10695" t="str">
            <v>R</v>
          </cell>
          <cell r="G10695" t="str">
            <v>LC</v>
          </cell>
          <cell r="P10695" t="str">
            <v>Y</v>
          </cell>
          <cell r="Q10695" t="str">
            <v>Y</v>
          </cell>
          <cell r="R10695" t="str">
            <v>Y</v>
          </cell>
        </row>
        <row r="10696">
          <cell r="D10696" t="str">
            <v>Catamenia homochroa</v>
          </cell>
          <cell r="E10696" t="str">
            <v>Sclater, 1858</v>
          </cell>
          <cell r="F10696" t="str">
            <v>NR</v>
          </cell>
          <cell r="G10696" t="str">
            <v>NR</v>
          </cell>
          <cell r="T10696" t="str">
            <v>Y</v>
          </cell>
          <cell r="U10696" t="str">
            <v>Paynter and Storer (1970)</v>
          </cell>
          <cell r="X10696" t="str">
            <v>Catamenia oreophila and C. homochroa were formerly considered distinct species following Paynter and Storer (1970). In BirdLife International (2000) and subsequently they have been lumped into C. homochroa following Sibley and Monroe (1990, 1993).</v>
          </cell>
        </row>
        <row r="10697">
          <cell r="D10697" t="str">
            <v>Catamenia oreophila</v>
          </cell>
          <cell r="E10697" t="str">
            <v>Todd, 1913</v>
          </cell>
          <cell r="F10697" t="str">
            <v>NR</v>
          </cell>
          <cell r="G10697" t="str">
            <v>NR</v>
          </cell>
          <cell r="T10697" t="str">
            <v>Y</v>
          </cell>
          <cell r="U10697" t="str">
            <v>Paynter and Storer (1970)</v>
          </cell>
          <cell r="X10697" t="str">
            <v>Catamenia oreophila and C. homochroa were formerly considered distinct species following Paynter and Storer (1970). In BirdLife International (2000) and subsequently they have been lumped into C. homochroa following Sibley and Monroe (1990, 1993).</v>
          </cell>
        </row>
        <row r="10698">
          <cell r="C10698" t="str">
            <v>Dull-coloured Grassquit</v>
          </cell>
          <cell r="D10698" t="str">
            <v>Tiaris obscurus</v>
          </cell>
          <cell r="E10698" t="str">
            <v>(d'Orbigny &amp; Lafresnaye, 1837)</v>
          </cell>
          <cell r="F10698" t="str">
            <v>R</v>
          </cell>
          <cell r="G10698" t="str">
            <v>LC</v>
          </cell>
          <cell r="P10698" t="str">
            <v>Y</v>
          </cell>
          <cell r="Q10698" t="str">
            <v>Y</v>
          </cell>
          <cell r="R10698" t="str">
            <v>Y</v>
          </cell>
          <cell r="V10698" t="str">
            <v>Tiaris obscura (10); Sporophila obscura (11)</v>
          </cell>
          <cell r="W10698" t="str">
            <v>Dull-colored Grassquit (9); Dull-colored Grassquit (10); Dull-colored Grassquit (11); Dull-colored Grassquit (15)</v>
          </cell>
          <cell r="X10698" t="str">
            <v>Gender agreement of species name follows David and Gosselin (2002b).</v>
          </cell>
        </row>
        <row r="10699">
          <cell r="C10699" t="str">
            <v>Cuban Grassquit</v>
          </cell>
          <cell r="D10699" t="str">
            <v>Tiaris canorus</v>
          </cell>
          <cell r="E10699" t="str">
            <v>(Gmelin, 1789)</v>
          </cell>
          <cell r="F10699" t="str">
            <v>R</v>
          </cell>
          <cell r="G10699" t="str">
            <v>LC</v>
          </cell>
          <cell r="I10699" t="str">
            <v>Y</v>
          </cell>
          <cell r="Q10699" t="str">
            <v>Y</v>
          </cell>
          <cell r="R10699" t="str">
            <v>Y</v>
          </cell>
          <cell r="V10699" t="str">
            <v>Tiaris canora (10); Tiaris canora (11)</v>
          </cell>
          <cell r="X10699" t="str">
            <v>Gender agreement of species name follows David and Gosselin (2002b).</v>
          </cell>
        </row>
        <row r="10700">
          <cell r="C10700" t="str">
            <v>Yellow-faced Grassquit</v>
          </cell>
          <cell r="D10700" t="str">
            <v>Tiaris olivaceus</v>
          </cell>
          <cell r="E10700" t="str">
            <v>(Linnaeus, 1766)</v>
          </cell>
          <cell r="F10700" t="str">
            <v>R</v>
          </cell>
          <cell r="G10700" t="str">
            <v>LC</v>
          </cell>
          <cell r="I10700" t="str">
            <v>Y</v>
          </cell>
          <cell r="P10700" t="str">
            <v>Y</v>
          </cell>
          <cell r="Q10700" t="str">
            <v>Y</v>
          </cell>
          <cell r="R10700" t="str">
            <v>Y</v>
          </cell>
          <cell r="V10700" t="str">
            <v>Tiaris olivacea (10); Tiaris olivacea (11)</v>
          </cell>
          <cell r="X10700" t="str">
            <v>Gender agreement of species name follows David and Gosselin (2002b).</v>
          </cell>
        </row>
        <row r="10701">
          <cell r="C10701" t="str">
            <v>Black-faced Grassquit</v>
          </cell>
          <cell r="D10701" t="str">
            <v>Tiaris bicolor</v>
          </cell>
          <cell r="E10701" t="str">
            <v>(Linnaeus, 1766)</v>
          </cell>
          <cell r="F10701" t="str">
            <v>R</v>
          </cell>
          <cell r="G10701" t="str">
            <v>LC</v>
          </cell>
          <cell r="I10701" t="str">
            <v>Y</v>
          </cell>
          <cell r="P10701" t="str">
            <v>Y</v>
          </cell>
          <cell r="Q10701" t="str">
            <v>Y</v>
          </cell>
          <cell r="R10701" t="str">
            <v>Y</v>
          </cell>
        </row>
        <row r="10702">
          <cell r="C10702" t="str">
            <v>Sooty Grassquit</v>
          </cell>
          <cell r="D10702" t="str">
            <v>Tiaris fuliginosus</v>
          </cell>
          <cell r="E10702" t="str">
            <v>(Wied, 1830)</v>
          </cell>
          <cell r="F10702" t="str">
            <v>R</v>
          </cell>
          <cell r="G10702" t="str">
            <v>LC</v>
          </cell>
          <cell r="P10702" t="str">
            <v>Y</v>
          </cell>
          <cell r="Q10702" t="str">
            <v>Y</v>
          </cell>
          <cell r="R10702" t="str">
            <v>Y</v>
          </cell>
          <cell r="V10702" t="str">
            <v>Tiaris fuliginosa (10); Tiaris fuliginosa (11)</v>
          </cell>
          <cell r="X10702" t="str">
            <v>Gender agreement of species name follows David and Gosselin (2002b).</v>
          </cell>
        </row>
        <row r="10703">
          <cell r="C10703" t="str">
            <v>Yellow-shouldered Grassquit</v>
          </cell>
          <cell r="D10703" t="str">
            <v>Loxipasser anoxanthus</v>
          </cell>
          <cell r="E10703" t="str">
            <v>(Gosse, 1847)</v>
          </cell>
          <cell r="F10703" t="str">
            <v>R</v>
          </cell>
          <cell r="G10703" t="str">
            <v>LC</v>
          </cell>
          <cell r="I10703" t="str">
            <v>Y</v>
          </cell>
          <cell r="Q10703" t="str">
            <v>Y</v>
          </cell>
          <cell r="R10703" t="str">
            <v>Y</v>
          </cell>
        </row>
        <row r="10704">
          <cell r="C10704" t="str">
            <v>Puerto Rican Bullfinch</v>
          </cell>
          <cell r="D10704" t="str">
            <v>Loxigilla portoricensis</v>
          </cell>
          <cell r="E10704" t="str">
            <v>(Daudin, 1800)</v>
          </cell>
          <cell r="F10704" t="str">
            <v>R</v>
          </cell>
          <cell r="G10704" t="str">
            <v>LC</v>
          </cell>
          <cell r="I10704" t="str">
            <v>Y</v>
          </cell>
          <cell r="Q10704" t="str">
            <v>Y</v>
          </cell>
          <cell r="R10704" t="str">
            <v>Y</v>
          </cell>
        </row>
        <row r="10705">
          <cell r="C10705" t="str">
            <v>Greater Antillean Bullfinch</v>
          </cell>
          <cell r="D10705" t="str">
            <v>Loxigilla violacea</v>
          </cell>
          <cell r="E10705" t="str">
            <v>(Linnaeus, 1758)</v>
          </cell>
          <cell r="F10705" t="str">
            <v>R</v>
          </cell>
          <cell r="G10705" t="str">
            <v>LC</v>
          </cell>
          <cell r="I10705" t="str">
            <v>Y</v>
          </cell>
          <cell r="Q10705" t="str">
            <v>Y</v>
          </cell>
          <cell r="R10705" t="str">
            <v>Y</v>
          </cell>
        </row>
        <row r="10706">
          <cell r="D10706" t="str">
            <v>Loxigilla noctis</v>
          </cell>
          <cell r="E10706" t="str">
            <v>(Linnaeus, 1766)</v>
          </cell>
          <cell r="F10706" t="str">
            <v>NR</v>
          </cell>
          <cell r="G10706" t="str">
            <v>NR</v>
          </cell>
          <cell r="Q10706" t="str">
            <v>Y</v>
          </cell>
          <cell r="R10706" t="str">
            <v>Y</v>
          </cell>
          <cell r="X10706" t="str">
            <v>Loxigilla noctis (Sibley and Monroe 1990, 1993) has been split into L. noctis and L. barbadensis following AOU (2006).</v>
          </cell>
        </row>
        <row r="10707">
          <cell r="C10707" t="str">
            <v>Lesser Antillean Bullfinch</v>
          </cell>
          <cell r="D10707" t="str">
            <v>Loxigilla noctis</v>
          </cell>
          <cell r="E10707" t="str">
            <v>(Linnaeus, 1766)</v>
          </cell>
          <cell r="F10707" t="str">
            <v>R</v>
          </cell>
          <cell r="G10707" t="str">
            <v>LC</v>
          </cell>
          <cell r="I10707" t="str">
            <v>Y</v>
          </cell>
          <cell r="X10707" t="str">
            <v>Loxigilla noctis (Sibley and Monroe 1990, 1993) has been split into L. noctis and L. barbadensis following AOU (2006).</v>
          </cell>
        </row>
        <row r="10708">
          <cell r="C10708" t="str">
            <v>Barbados Bullfinch</v>
          </cell>
          <cell r="D10708" t="str">
            <v>Loxigilla barbadensis</v>
          </cell>
          <cell r="E10708" t="str">
            <v>Cory, 1886</v>
          </cell>
          <cell r="F10708" t="str">
            <v>R</v>
          </cell>
          <cell r="G10708" t="str">
            <v>LC</v>
          </cell>
          <cell r="I10708" t="str">
            <v>Y</v>
          </cell>
          <cell r="X10708" t="str">
            <v>Loxigilla noctis (Sibley and Monroe 1990, 1993) has been split into L. noctis and L. barbadensis following AOU (2006).</v>
          </cell>
        </row>
        <row r="10709">
          <cell r="C10709" t="str">
            <v>Orangequit</v>
          </cell>
          <cell r="D10709" t="str">
            <v>Euneornis campestris</v>
          </cell>
          <cell r="E10709" t="str">
            <v>(Linnaeus, 1758)</v>
          </cell>
          <cell r="F10709" t="str">
            <v>R</v>
          </cell>
          <cell r="G10709" t="str">
            <v>LC</v>
          </cell>
          <cell r="I10709" t="str">
            <v>Y</v>
          </cell>
          <cell r="Q10709" t="str">
            <v>Y</v>
          </cell>
          <cell r="R10709" t="str">
            <v>Y</v>
          </cell>
        </row>
        <row r="10710">
          <cell r="C10710" t="str">
            <v>St Lucia Black Finch</v>
          </cell>
          <cell r="D10710" t="str">
            <v>Melanospiza richardsoni</v>
          </cell>
          <cell r="E10710" t="str">
            <v>(Cory, 1886)</v>
          </cell>
          <cell r="F10710" t="str">
            <v>R</v>
          </cell>
          <cell r="G10710" t="str">
            <v>EN</v>
          </cell>
          <cell r="I10710" t="str">
            <v>Y</v>
          </cell>
          <cell r="Q10710" t="str">
            <v>Y</v>
          </cell>
          <cell r="R10710" t="str">
            <v>Y</v>
          </cell>
          <cell r="W10710" t="str">
            <v>St. Lucia Black Finch (2); St. Lucia Black Finch (10); St. Lucia Black Finch (11); St. Lucia Black Finch (15)</v>
          </cell>
        </row>
        <row r="10711">
          <cell r="C10711" t="str">
            <v>Large Ground-finch</v>
          </cell>
          <cell r="D10711" t="str">
            <v>Geospiza magnirostris</v>
          </cell>
          <cell r="E10711" t="str">
            <v>Gould, 1837</v>
          </cell>
          <cell r="F10711" t="str">
            <v>R</v>
          </cell>
          <cell r="G10711" t="str">
            <v>LC</v>
          </cell>
          <cell r="P10711" t="str">
            <v>Y</v>
          </cell>
          <cell r="Q10711" t="str">
            <v>Y</v>
          </cell>
          <cell r="R10711" t="str">
            <v>Y</v>
          </cell>
          <cell r="W10711" t="str">
            <v>Large Ground Finch (15)</v>
          </cell>
        </row>
        <row r="10712">
          <cell r="C10712" t="str">
            <v>Medium Ground-finch</v>
          </cell>
          <cell r="D10712" t="str">
            <v>Geospiza fortis</v>
          </cell>
          <cell r="E10712" t="str">
            <v>Gould, 1837</v>
          </cell>
          <cell r="F10712" t="str">
            <v>R</v>
          </cell>
          <cell r="G10712" t="str">
            <v>LC</v>
          </cell>
          <cell r="P10712" t="str">
            <v>Y</v>
          </cell>
          <cell r="Q10712" t="str">
            <v>Y</v>
          </cell>
          <cell r="R10712" t="str">
            <v>Y</v>
          </cell>
          <cell r="W10712" t="str">
            <v>Medium Ground Finch (15)</v>
          </cell>
        </row>
        <row r="10713">
          <cell r="C10713" t="str">
            <v>Small Ground-finch</v>
          </cell>
          <cell r="D10713" t="str">
            <v>Geospiza fuliginosa</v>
          </cell>
          <cell r="E10713" t="str">
            <v>Gould, 1837</v>
          </cell>
          <cell r="F10713" t="str">
            <v>R</v>
          </cell>
          <cell r="G10713" t="str">
            <v>LC</v>
          </cell>
          <cell r="P10713" t="str">
            <v>Y</v>
          </cell>
          <cell r="Q10713" t="str">
            <v>Y</v>
          </cell>
          <cell r="R10713" t="str">
            <v>Y</v>
          </cell>
          <cell r="V10713" t="str">
            <v>Geospiza fulginosa (11)</v>
          </cell>
          <cell r="W10713" t="str">
            <v>Small Ground Finch (15)</v>
          </cell>
        </row>
        <row r="10714">
          <cell r="C10714" t="str">
            <v>Sharp-beaked Ground-finch</v>
          </cell>
          <cell r="D10714" t="str">
            <v>Geospiza difficilis</v>
          </cell>
          <cell r="E10714" t="str">
            <v>Sharpe, 1888</v>
          </cell>
          <cell r="F10714" t="str">
            <v>R</v>
          </cell>
          <cell r="G10714" t="str">
            <v>LC</v>
          </cell>
          <cell r="P10714" t="str">
            <v>Y</v>
          </cell>
          <cell r="Q10714" t="str">
            <v>Y</v>
          </cell>
          <cell r="R10714" t="str">
            <v>Y</v>
          </cell>
          <cell r="W10714" t="str">
            <v>Sharp-beaked Ground Finch (15)</v>
          </cell>
        </row>
        <row r="10715">
          <cell r="C10715" t="str">
            <v>Common Cactus-finch</v>
          </cell>
          <cell r="D10715" t="str">
            <v>Geospiza scandens</v>
          </cell>
          <cell r="E10715" t="str">
            <v>(Gould, 1837)</v>
          </cell>
          <cell r="F10715" t="str">
            <v>R</v>
          </cell>
          <cell r="G10715" t="str">
            <v>LC</v>
          </cell>
          <cell r="P10715" t="str">
            <v>Y</v>
          </cell>
          <cell r="Q10715" t="str">
            <v>Y</v>
          </cell>
          <cell r="R10715" t="str">
            <v>Y</v>
          </cell>
          <cell r="W10715" t="str">
            <v>Common Cactus Finch (15)</v>
          </cell>
        </row>
        <row r="10716">
          <cell r="C10716" t="str">
            <v>Large Cactus-finch</v>
          </cell>
          <cell r="D10716" t="str">
            <v>Geospiza conirostris</v>
          </cell>
          <cell r="E10716" t="str">
            <v>Ridgway, 1890</v>
          </cell>
          <cell r="F10716" t="str">
            <v>R</v>
          </cell>
          <cell r="G10716" t="str">
            <v>LC</v>
          </cell>
          <cell r="P10716" t="str">
            <v>Y</v>
          </cell>
          <cell r="Q10716" t="str">
            <v>Y</v>
          </cell>
          <cell r="R10716" t="str">
            <v>Y</v>
          </cell>
          <cell r="W10716" t="str">
            <v>Large Cactus Finch (15)</v>
          </cell>
        </row>
        <row r="10717">
          <cell r="C10717" t="str">
            <v>Large Tree-finch</v>
          </cell>
          <cell r="D10717" t="str">
            <v>Camarhynchus psittacula</v>
          </cell>
          <cell r="E10717" t="str">
            <v>Gould, 1837</v>
          </cell>
          <cell r="F10717" t="str">
            <v>R</v>
          </cell>
          <cell r="G10717" t="str">
            <v>LC</v>
          </cell>
          <cell r="P10717" t="str">
            <v>Y</v>
          </cell>
          <cell r="Q10717" t="str">
            <v>Y</v>
          </cell>
          <cell r="R10717" t="str">
            <v>Y</v>
          </cell>
          <cell r="W10717" t="str">
            <v>Large Tree Finch (15)</v>
          </cell>
        </row>
        <row r="10718">
          <cell r="C10718" t="str">
            <v>Medium Tree-finch</v>
          </cell>
          <cell r="D10718" t="str">
            <v>Camarhynchus pauper</v>
          </cell>
          <cell r="E10718" t="str">
            <v>Ridgway, 1890</v>
          </cell>
          <cell r="F10718" t="str">
            <v>R</v>
          </cell>
          <cell r="G10718" t="str">
            <v>CR</v>
          </cell>
          <cell r="P10718" t="str">
            <v>Y</v>
          </cell>
          <cell r="Q10718" t="str">
            <v>Y</v>
          </cell>
          <cell r="R10718" t="str">
            <v>Y</v>
          </cell>
          <cell r="W10718" t="str">
            <v>Medium Tree Finch (15)</v>
          </cell>
        </row>
        <row r="10719">
          <cell r="C10719" t="str">
            <v>Small Tree-finch</v>
          </cell>
          <cell r="D10719" t="str">
            <v>Camarhynchus parvulus</v>
          </cell>
          <cell r="E10719" t="str">
            <v>(Gould, 1837)</v>
          </cell>
          <cell r="F10719" t="str">
            <v>R</v>
          </cell>
          <cell r="G10719" t="str">
            <v>LC</v>
          </cell>
          <cell r="P10719" t="str">
            <v>Y</v>
          </cell>
          <cell r="Q10719" t="str">
            <v>Y</v>
          </cell>
          <cell r="R10719" t="str">
            <v>Y</v>
          </cell>
          <cell r="W10719" t="str">
            <v>Small Tree Finch (15)</v>
          </cell>
        </row>
        <row r="10720">
          <cell r="C10720" t="str">
            <v>Woodpecker Finch</v>
          </cell>
          <cell r="D10720" t="str">
            <v>Camarhynchus pallidus</v>
          </cell>
          <cell r="E10720" t="str">
            <v>(Sclater &amp; Salvin, 1870)</v>
          </cell>
          <cell r="F10720" t="str">
            <v>R</v>
          </cell>
          <cell r="G10720" t="str">
            <v>LC</v>
          </cell>
          <cell r="P10720" t="str">
            <v>Y</v>
          </cell>
          <cell r="Q10720" t="str">
            <v>Y</v>
          </cell>
          <cell r="R10720" t="str">
            <v>Y</v>
          </cell>
        </row>
        <row r="10721">
          <cell r="C10721" t="str">
            <v>Mangrove Finch</v>
          </cell>
          <cell r="D10721" t="str">
            <v>Camarhynchus heliobates</v>
          </cell>
          <cell r="E10721" t="str">
            <v>(Snodgrass &amp; Heller, 1901)</v>
          </cell>
          <cell r="F10721" t="str">
            <v>R</v>
          </cell>
          <cell r="G10721" t="str">
            <v>CR</v>
          </cell>
          <cell r="P10721" t="str">
            <v>Y</v>
          </cell>
          <cell r="Q10721" t="str">
            <v>Y</v>
          </cell>
          <cell r="R10721" t="str">
            <v>Y</v>
          </cell>
        </row>
        <row r="10722">
          <cell r="C10722" t="str">
            <v>Vegetarian Finch</v>
          </cell>
          <cell r="D10722" t="str">
            <v>Platyspiza crassirostris</v>
          </cell>
          <cell r="E10722" t="str">
            <v>Gould, 1837</v>
          </cell>
          <cell r="F10722" t="str">
            <v>R</v>
          </cell>
          <cell r="G10722" t="str">
            <v>LC</v>
          </cell>
          <cell r="P10722" t="str">
            <v>Y</v>
          </cell>
          <cell r="Q10722" t="str">
            <v>Y</v>
          </cell>
          <cell r="R10722" t="str">
            <v>Y</v>
          </cell>
          <cell r="V10722" t="str">
            <v>Camarhynchus crassirostris (10); Camarhynchus crassirostris (11)</v>
          </cell>
        </row>
        <row r="10723">
          <cell r="C10723" t="str">
            <v>Warbler Finch</v>
          </cell>
          <cell r="D10723" t="str">
            <v>Certhidea olivacea</v>
          </cell>
          <cell r="E10723" t="str">
            <v>Gould, 1837</v>
          </cell>
          <cell r="F10723" t="str">
            <v>R</v>
          </cell>
          <cell r="G10723" t="str">
            <v>LC</v>
          </cell>
          <cell r="P10723" t="str">
            <v>Y</v>
          </cell>
          <cell r="Q10723" t="str">
            <v>Y</v>
          </cell>
          <cell r="R10723" t="str">
            <v>Y</v>
          </cell>
        </row>
        <row r="10724">
          <cell r="C10724" t="str">
            <v>Cocos Finch</v>
          </cell>
          <cell r="D10724" t="str">
            <v>Pinaroloxias inornata</v>
          </cell>
          <cell r="E10724" t="str">
            <v>(Gould, 1843)</v>
          </cell>
          <cell r="F10724" t="str">
            <v>R</v>
          </cell>
          <cell r="G10724" t="str">
            <v>VU</v>
          </cell>
          <cell r="I10724" t="str">
            <v>Y</v>
          </cell>
          <cell r="Q10724" t="str">
            <v>Y</v>
          </cell>
          <cell r="R10724" t="str">
            <v>Y</v>
          </cell>
          <cell r="W10724" t="str">
            <v>Cocos Island Finch (10); Cocos Island Finch (11)</v>
          </cell>
        </row>
        <row r="10725">
          <cell r="C10725" t="str">
            <v>Green-tailed Towhee</v>
          </cell>
          <cell r="D10725" t="str">
            <v>Pipilo chlorurus</v>
          </cell>
          <cell r="E10725" t="str">
            <v>(Audubon, 1839)</v>
          </cell>
          <cell r="F10725" t="str">
            <v>R</v>
          </cell>
          <cell r="G10725" t="str">
            <v>LC</v>
          </cell>
          <cell r="I10725" t="str">
            <v>Y</v>
          </cell>
          <cell r="Q10725" t="str">
            <v>Y</v>
          </cell>
          <cell r="R10725" t="str">
            <v>Y</v>
          </cell>
        </row>
        <row r="10726">
          <cell r="C10726" t="str">
            <v>Collared Towhee</v>
          </cell>
          <cell r="D10726" t="str">
            <v>Pipilo ocai</v>
          </cell>
          <cell r="E10726" t="str">
            <v>(Lawrence, 1867)</v>
          </cell>
          <cell r="F10726" t="str">
            <v>R</v>
          </cell>
          <cell r="G10726" t="str">
            <v>LC</v>
          </cell>
          <cell r="I10726" t="str">
            <v>Y</v>
          </cell>
          <cell r="Q10726" t="str">
            <v>Y</v>
          </cell>
          <cell r="R10726" t="str">
            <v>Y</v>
          </cell>
        </row>
        <row r="10727">
          <cell r="D10727" t="str">
            <v>Pipilo erythrophthalmus</v>
          </cell>
          <cell r="E10727" t="str">
            <v>(Linnaeus, 1758)</v>
          </cell>
          <cell r="F10727" t="str">
            <v>NR</v>
          </cell>
          <cell r="G10727" t="str">
            <v>NR</v>
          </cell>
          <cell r="M10727" t="str">
            <v>Y</v>
          </cell>
          <cell r="Q10727" t="str">
            <v>Y</v>
          </cell>
          <cell r="X10727" t="str">
            <v>Pipilo erythrophthalmus (Sibley and Monroe 1990, 1993) has been split into P. erythrophthalmus and P. maculatus following AOU (1998).</v>
          </cell>
        </row>
        <row r="10728">
          <cell r="C10728" t="str">
            <v>Eastern Towhee</v>
          </cell>
          <cell r="D10728" t="str">
            <v>Pipilo erythrophthalmus</v>
          </cell>
          <cell r="E10728" t="str">
            <v>(Linnaeus, 1758)</v>
          </cell>
          <cell r="F10728" t="str">
            <v>R</v>
          </cell>
          <cell r="G10728" t="str">
            <v>LC</v>
          </cell>
          <cell r="H10728" t="str">
            <v>Y</v>
          </cell>
          <cell r="I10728" t="str">
            <v>Y</v>
          </cell>
          <cell r="X10728" t="str">
            <v>Pipilo erythrophthalmus (Sibley and Monroe 1990, 1993) has been split into P. erythrophthalmus and P. maculatus following AOU (1998).</v>
          </cell>
        </row>
        <row r="10729">
          <cell r="C10729" t="str">
            <v>Spotted Towhee</v>
          </cell>
          <cell r="D10729" t="str">
            <v>Pipilo maculatus</v>
          </cell>
          <cell r="E10729" t="str">
            <v>Swainson, 1827</v>
          </cell>
          <cell r="F10729" t="str">
            <v>R</v>
          </cell>
          <cell r="G10729" t="str">
            <v>LC</v>
          </cell>
          <cell r="I10729" t="str">
            <v>Y</v>
          </cell>
          <cell r="R10729" t="str">
            <v>Y</v>
          </cell>
          <cell r="X10729" t="str">
            <v>Pipilo erythrophthalmus (Sibley and Monroe 1990, 1993) has been split into P. erythrophthalmus and P. maculatus following AOU (1998).</v>
          </cell>
        </row>
        <row r="10730">
          <cell r="C10730" t="str">
            <v>Abert's Towhee</v>
          </cell>
          <cell r="D10730" t="str">
            <v>Pipilo aberti</v>
          </cell>
          <cell r="E10730" t="str">
            <v>Baird, 1852</v>
          </cell>
          <cell r="F10730" t="str">
            <v>R</v>
          </cell>
          <cell r="G10730" t="str">
            <v>LC</v>
          </cell>
          <cell r="I10730" t="str">
            <v>Y</v>
          </cell>
          <cell r="Q10730" t="str">
            <v>Y</v>
          </cell>
          <cell r="R10730" t="str">
            <v>Y</v>
          </cell>
        </row>
        <row r="10731">
          <cell r="C10731" t="str">
            <v>California Towhee</v>
          </cell>
          <cell r="D10731" t="str">
            <v>Pipilo crissalis</v>
          </cell>
          <cell r="E10731" t="str">
            <v>(Vigors, 1839)</v>
          </cell>
          <cell r="F10731" t="str">
            <v>R</v>
          </cell>
          <cell r="G10731" t="str">
            <v>LC</v>
          </cell>
          <cell r="I10731" t="str">
            <v>Y</v>
          </cell>
          <cell r="Q10731" t="str">
            <v>Y</v>
          </cell>
          <cell r="R10731" t="str">
            <v>Y</v>
          </cell>
        </row>
        <row r="10732">
          <cell r="C10732" t="str">
            <v>Canyon Towhee</v>
          </cell>
          <cell r="D10732" t="str">
            <v>Pipilo fuscus</v>
          </cell>
          <cell r="E10732" t="str">
            <v>Swainson, 1827</v>
          </cell>
          <cell r="F10732" t="str">
            <v>R</v>
          </cell>
          <cell r="G10732" t="str">
            <v>LC</v>
          </cell>
          <cell r="I10732" t="str">
            <v>Y</v>
          </cell>
          <cell r="Q10732" t="str">
            <v>Y</v>
          </cell>
          <cell r="R10732" t="str">
            <v>Y</v>
          </cell>
        </row>
        <row r="10733">
          <cell r="C10733" t="str">
            <v>White-throated Towhee</v>
          </cell>
          <cell r="D10733" t="str">
            <v>Pipilo albicollis</v>
          </cell>
          <cell r="E10733" t="str">
            <v>Sclater, 1858</v>
          </cell>
          <cell r="F10733" t="str">
            <v>R</v>
          </cell>
          <cell r="G10733" t="str">
            <v>LC</v>
          </cell>
          <cell r="I10733" t="str">
            <v>Y</v>
          </cell>
          <cell r="Q10733" t="str">
            <v>Y</v>
          </cell>
          <cell r="R10733" t="str">
            <v>Y</v>
          </cell>
        </row>
        <row r="10734">
          <cell r="C10734" t="str">
            <v>Rusty-crowned Ground-sparrow</v>
          </cell>
          <cell r="D10734" t="str">
            <v>Melozone kieneri</v>
          </cell>
          <cell r="E10734" t="str">
            <v>(Bonaparte, 1850)</v>
          </cell>
          <cell r="F10734" t="str">
            <v>R</v>
          </cell>
          <cell r="G10734" t="str">
            <v>LC</v>
          </cell>
          <cell r="I10734" t="str">
            <v>Y</v>
          </cell>
          <cell r="Q10734" t="str">
            <v>Y</v>
          </cell>
          <cell r="R10734" t="str">
            <v>Y</v>
          </cell>
          <cell r="W10734" t="str">
            <v>Rusty-crowned Ground Sparrow (15)</v>
          </cell>
        </row>
        <row r="10735">
          <cell r="C10735" t="str">
            <v>Prevost's Ground-sparrow</v>
          </cell>
          <cell r="D10735" t="str">
            <v>Melozone biarcuata</v>
          </cell>
          <cell r="E10735" t="str">
            <v>(Prévost &amp; Des Murs, 1846)</v>
          </cell>
          <cell r="F10735" t="str">
            <v>R</v>
          </cell>
          <cell r="G10735" t="str">
            <v>LC</v>
          </cell>
          <cell r="I10735" t="str">
            <v>Y</v>
          </cell>
          <cell r="Q10735" t="str">
            <v>Y</v>
          </cell>
          <cell r="R10735" t="str">
            <v>Y</v>
          </cell>
          <cell r="V10735" t="str">
            <v>Melozone biarcuatum (10); Melozone biarcuatum (11)</v>
          </cell>
          <cell r="W10735" t="str">
            <v>Prevost's Ground Sparrow (15)</v>
          </cell>
          <cell r="X10735" t="str">
            <v>Gender agreement of species name follows David and Gosselin (2002b).</v>
          </cell>
        </row>
        <row r="10736">
          <cell r="C10736" t="str">
            <v>White-eared Ground-sparrow</v>
          </cell>
          <cell r="D10736" t="str">
            <v>Melozone leucotis</v>
          </cell>
          <cell r="E10736" t="str">
            <v>Cabanis, 1861</v>
          </cell>
          <cell r="F10736" t="str">
            <v>R</v>
          </cell>
          <cell r="G10736" t="str">
            <v>LC</v>
          </cell>
          <cell r="I10736" t="str">
            <v>Y</v>
          </cell>
          <cell r="Q10736" t="str">
            <v>Y</v>
          </cell>
          <cell r="R10736" t="str">
            <v>Y</v>
          </cell>
          <cell r="W10736" t="str">
            <v>White-eared Ground Sparrow (15)</v>
          </cell>
        </row>
        <row r="10737">
          <cell r="C10737" t="str">
            <v>Olive Sparrow</v>
          </cell>
          <cell r="D10737" t="str">
            <v>Arremonops rufivirgatus</v>
          </cell>
          <cell r="E10737" t="str">
            <v>(Lawrence, 1851)</v>
          </cell>
          <cell r="F10737" t="str">
            <v>R</v>
          </cell>
          <cell r="G10737" t="str">
            <v>LC</v>
          </cell>
          <cell r="I10737" t="str">
            <v>Y</v>
          </cell>
          <cell r="Q10737" t="str">
            <v>Y</v>
          </cell>
          <cell r="R10737" t="str">
            <v>Y</v>
          </cell>
        </row>
        <row r="10738">
          <cell r="C10738" t="str">
            <v>Tocuyo Sparrow</v>
          </cell>
          <cell r="D10738" t="str">
            <v>Arremonops tocuyensis</v>
          </cell>
          <cell r="E10738" t="str">
            <v>Todd, 1912</v>
          </cell>
          <cell r="F10738" t="str">
            <v>R</v>
          </cell>
          <cell r="G10738" t="str">
            <v>LC</v>
          </cell>
          <cell r="P10738" t="str">
            <v>Y</v>
          </cell>
          <cell r="Q10738" t="str">
            <v>Y</v>
          </cell>
          <cell r="R10738" t="str">
            <v>Y</v>
          </cell>
        </row>
        <row r="10739">
          <cell r="C10739" t="str">
            <v>Green-backed Sparrow</v>
          </cell>
          <cell r="D10739" t="str">
            <v>Arremonops chloronotus</v>
          </cell>
          <cell r="E10739" t="str">
            <v>(Salvin, 1861)</v>
          </cell>
          <cell r="F10739" t="str">
            <v>R</v>
          </cell>
          <cell r="G10739" t="str">
            <v>LC</v>
          </cell>
          <cell r="I10739" t="str">
            <v>Y</v>
          </cell>
          <cell r="Q10739" t="str">
            <v>Y</v>
          </cell>
          <cell r="R10739" t="str">
            <v>Y</v>
          </cell>
        </row>
        <row r="10740">
          <cell r="C10740" t="str">
            <v>Black-striped Sparrow</v>
          </cell>
          <cell r="D10740" t="str">
            <v>Arremonops conirostris</v>
          </cell>
          <cell r="E10740" t="str">
            <v>(Bonaparte, 1850)</v>
          </cell>
          <cell r="F10740" t="str">
            <v>R</v>
          </cell>
          <cell r="G10740" t="str">
            <v>LC</v>
          </cell>
          <cell r="I10740" t="str">
            <v>Y</v>
          </cell>
          <cell r="P10740" t="str">
            <v>Y</v>
          </cell>
          <cell r="Q10740" t="str">
            <v>Y</v>
          </cell>
          <cell r="R10740" t="str">
            <v>Y</v>
          </cell>
        </row>
        <row r="10741">
          <cell r="D10741" t="str">
            <v>Arremon taciturnus</v>
          </cell>
          <cell r="E10741" t="str">
            <v>(Hermann, 1783)</v>
          </cell>
          <cell r="F10741" t="str">
            <v>NR</v>
          </cell>
          <cell r="G10741" t="str">
            <v>NR</v>
          </cell>
          <cell r="Q10741" t="str">
            <v>Y</v>
          </cell>
          <cell r="X10741" t="str">
            <v xml:space="preserve">Arremon taciturnus (Sibley and Monroe 1990, 1993) has been split into A. taciturnus and A. semitorquatus following SACC (2005). The genus Arremon has been expanded following SACC (2007) to include the genera Arremon, Buarremon and Lysurus. </v>
          </cell>
        </row>
        <row r="10742">
          <cell r="C10742" t="str">
            <v>Pectoral Sparrow</v>
          </cell>
          <cell r="D10742" t="str">
            <v>Arremon taciturnus</v>
          </cell>
          <cell r="E10742" t="str">
            <v>(Hermann, 1783)</v>
          </cell>
          <cell r="F10742" t="str">
            <v>R</v>
          </cell>
          <cell r="G10742" t="str">
            <v>LC</v>
          </cell>
          <cell r="P10742" t="str">
            <v>Y</v>
          </cell>
          <cell r="R10742" t="str">
            <v>Y</v>
          </cell>
          <cell r="X10742" t="str">
            <v xml:space="preserve">Arremon taciturnus (Sibley and Monroe 1990, 1993) has been split into A. taciturnus and A. semitorquatus following SACC (2005). The genus Arremon has been expanded following SACC (2007) to include the genera Arremon, Buarremon and Lysurus. </v>
          </cell>
        </row>
        <row r="10743">
          <cell r="C10743" t="str">
            <v>Half-collared Sparrow</v>
          </cell>
          <cell r="D10743" t="str">
            <v>Arremon semitorquatus</v>
          </cell>
          <cell r="E10743" t="str">
            <v>Swainson, 1837</v>
          </cell>
          <cell r="F10743" t="str">
            <v>R</v>
          </cell>
          <cell r="G10743" t="str">
            <v>LC</v>
          </cell>
          <cell r="P10743" t="str">
            <v>Y</v>
          </cell>
          <cell r="R10743" t="str">
            <v>Y</v>
          </cell>
          <cell r="X10743" t="str">
            <v xml:space="preserve">Arremon taciturnus (Sibley and Monroe 1990, 1993) has been split into A. taciturnus and A. semitorquatus following SACC (2005). The genus Arremon has been expanded following SACC (2007) to include the genera Arremon, Buarremon and Lysurus. </v>
          </cell>
        </row>
        <row r="10744">
          <cell r="C10744" t="str">
            <v>Sao Francisco Sparrow</v>
          </cell>
          <cell r="D10744" t="str">
            <v>Arremon franciscanus</v>
          </cell>
          <cell r="E10744" t="str">
            <v>Raposo, 1997</v>
          </cell>
          <cell r="F10744" t="str">
            <v>R</v>
          </cell>
          <cell r="G10744" t="str">
            <v>NT</v>
          </cell>
          <cell r="P10744" t="str">
            <v>Y</v>
          </cell>
          <cell r="W10744" t="str">
            <v>São Francisco Sparrow (14)</v>
          </cell>
          <cell r="X10744" t="str">
            <v xml:space="preserve">The genus Arremon has been expanded following SACC (2007) to include the genera Arremon, Buarremon and Lysurus. </v>
          </cell>
        </row>
        <row r="10745">
          <cell r="C10745" t="str">
            <v>Saffron-billed Sparrow</v>
          </cell>
          <cell r="D10745" t="str">
            <v>Arremon flavirostris</v>
          </cell>
          <cell r="E10745" t="str">
            <v>Swainson, 1838</v>
          </cell>
          <cell r="F10745" t="str">
            <v>R</v>
          </cell>
          <cell r="G10745" t="str">
            <v>LC</v>
          </cell>
          <cell r="P10745" t="str">
            <v>Y</v>
          </cell>
          <cell r="Q10745" t="str">
            <v>Y</v>
          </cell>
          <cell r="R10745" t="str">
            <v>Y</v>
          </cell>
          <cell r="X10745" t="str">
            <v xml:space="preserve">The genus Arremon has been expanded following SACC (2007) to include the genera Arremon, Buarremon and Lysurus. </v>
          </cell>
        </row>
        <row r="10746">
          <cell r="C10746" t="str">
            <v>Orange-billed Sparrow</v>
          </cell>
          <cell r="D10746" t="str">
            <v>Arremon aurantiirostris</v>
          </cell>
          <cell r="E10746" t="str">
            <v>Lafresnaye, 1847</v>
          </cell>
          <cell r="F10746" t="str">
            <v>R</v>
          </cell>
          <cell r="G10746" t="str">
            <v>LC</v>
          </cell>
          <cell r="I10746" t="str">
            <v>Y</v>
          </cell>
          <cell r="P10746" t="str">
            <v>Y</v>
          </cell>
          <cell r="Q10746" t="str">
            <v>Y</v>
          </cell>
          <cell r="R10746" t="str">
            <v>Y</v>
          </cell>
          <cell r="X10746" t="str">
            <v xml:space="preserve">The genus Arremon has been expanded following SACC (2007) to include the genera Arremon, Buarremon and Lysurus. </v>
          </cell>
        </row>
        <row r="10747">
          <cell r="C10747" t="str">
            <v>Golden-winged Sparrow</v>
          </cell>
          <cell r="D10747" t="str">
            <v>Arremon schlegeli</v>
          </cell>
          <cell r="E10747" t="str">
            <v>Bonaparte, 1851</v>
          </cell>
          <cell r="F10747" t="str">
            <v>R</v>
          </cell>
          <cell r="G10747" t="str">
            <v>LC</v>
          </cell>
          <cell r="P10747" t="str">
            <v>Y</v>
          </cell>
          <cell r="Q10747" t="str">
            <v>Y</v>
          </cell>
          <cell r="R10747" t="str">
            <v>Y</v>
          </cell>
          <cell r="X10747" t="str">
            <v xml:space="preserve">The genus Arremon has been expanded following SACC (2007) to include the genera Arremon, Buarremon and Lysurus. </v>
          </cell>
        </row>
        <row r="10748">
          <cell r="C10748" t="str">
            <v>Black-capped Sparrow</v>
          </cell>
          <cell r="D10748" t="str">
            <v>Arremon abeillei</v>
          </cell>
          <cell r="E10748" t="str">
            <v>Lesson, 1844</v>
          </cell>
          <cell r="F10748" t="str">
            <v>R</v>
          </cell>
          <cell r="G10748" t="str">
            <v>LC</v>
          </cell>
          <cell r="P10748" t="str">
            <v>Y</v>
          </cell>
          <cell r="Q10748" t="str">
            <v>Y</v>
          </cell>
          <cell r="R10748" t="str">
            <v>Y</v>
          </cell>
          <cell r="X10748" t="str">
            <v xml:space="preserve">The genus Arremon has been expanded following SACC (2007) to include the genera Arremon, Buarremon and Lysurus. </v>
          </cell>
        </row>
        <row r="10749">
          <cell r="C10749" t="str">
            <v>Chestnut-capped Brush-finch</v>
          </cell>
          <cell r="D10749" t="str">
            <v>Arremon brunneinucha</v>
          </cell>
          <cell r="E10749" t="str">
            <v>(Lafresnaye, 1839)</v>
          </cell>
          <cell r="F10749" t="str">
            <v>R</v>
          </cell>
          <cell r="G10749" t="str">
            <v>LC</v>
          </cell>
          <cell r="I10749" t="str">
            <v>Y</v>
          </cell>
          <cell r="P10749" t="str">
            <v>Y</v>
          </cell>
          <cell r="Q10749" t="str">
            <v>Y</v>
          </cell>
          <cell r="R10749" t="str">
            <v>Y</v>
          </cell>
          <cell r="V10749" t="str">
            <v>Atlapetes brunneinucha (10); Atlapetes brunneinucha (11)</v>
          </cell>
          <cell r="W10749" t="str">
            <v>Chestnut-capped Brush Finch (15)</v>
          </cell>
          <cell r="X10749" t="str">
            <v xml:space="preserve">The genus Arremon has been expanded following SACC (2007) to include the genera Arremon, Buarremon and Lysurus. </v>
          </cell>
        </row>
        <row r="10750">
          <cell r="C10750" t="str">
            <v>Stripe-headed Brush-finch</v>
          </cell>
          <cell r="D10750" t="str">
            <v>Arremon torquatus</v>
          </cell>
          <cell r="E10750" t="str">
            <v>(Lafresnaye &amp; D'Orbigny, 1837)</v>
          </cell>
          <cell r="F10750" t="str">
            <v>R</v>
          </cell>
          <cell r="G10750" t="str">
            <v>LC</v>
          </cell>
          <cell r="I10750" t="str">
            <v>Y</v>
          </cell>
          <cell r="P10750" t="str">
            <v>Y</v>
          </cell>
          <cell r="W10750" t="str">
            <v>Stripe-headed Brush Finch (15)</v>
          </cell>
          <cell r="X10750" t="str">
            <v xml:space="preserve">Atlapetes atricapillus and A. torquatus (Sibley and Monroe 1990, 1993) have been lumped as torquatus and moved to the genus Buarremon following SACC (2005). The genus Arremon has been expanded following SACC (2007) to include the genera Arremon, Buarremon and Lysurus. </v>
          </cell>
        </row>
        <row r="10751">
          <cell r="C10751" t="str">
            <v>Green-striped Brush-finch</v>
          </cell>
          <cell r="D10751" t="str">
            <v>Arremon virenticeps</v>
          </cell>
          <cell r="E10751" t="str">
            <v>(Bonaparte, 1855)</v>
          </cell>
          <cell r="F10751" t="str">
            <v>R</v>
          </cell>
          <cell r="G10751" t="str">
            <v>LC</v>
          </cell>
          <cell r="I10751" t="str">
            <v>Y</v>
          </cell>
          <cell r="Q10751" t="str">
            <v>Y</v>
          </cell>
          <cell r="R10751" t="str">
            <v>Y</v>
          </cell>
          <cell r="V10751" t="str">
            <v>Atlapetes virenticeps (10); Atlapetes virenticeps (11)</v>
          </cell>
          <cell r="W10751" t="str">
            <v>Green-striped Brush Finch (15)</v>
          </cell>
          <cell r="X10751" t="str">
            <v xml:space="preserve">The genus Arremon has been expanded following SACC (2007) to include the genera Arremon, Buarremon and Lysurus. </v>
          </cell>
        </row>
        <row r="10752">
          <cell r="C10752" t="str">
            <v>Sooty-faced Finch</v>
          </cell>
          <cell r="D10752" t="str">
            <v>Arremon crassirostris</v>
          </cell>
          <cell r="E10752" t="str">
            <v>(Cassin, 1865)</v>
          </cell>
          <cell r="F10752" t="str">
            <v>R</v>
          </cell>
          <cell r="G10752" t="str">
            <v>LC</v>
          </cell>
          <cell r="I10752" t="str">
            <v>Y</v>
          </cell>
          <cell r="Q10752" t="str">
            <v>Y</v>
          </cell>
          <cell r="R10752" t="str">
            <v>Y</v>
          </cell>
          <cell r="X10752" t="str">
            <v xml:space="preserve">The genus Arremon has been expanded following SACC (2007) to include the genera Arremon, Buarremon and Lysurus. </v>
          </cell>
        </row>
        <row r="10753">
          <cell r="C10753" t="str">
            <v>Olive Finch</v>
          </cell>
          <cell r="D10753" t="str">
            <v>Arremon castaneiceps</v>
          </cell>
          <cell r="E10753" t="str">
            <v>(Sclater, 1859)</v>
          </cell>
          <cell r="F10753" t="str">
            <v>R</v>
          </cell>
          <cell r="G10753" t="str">
            <v>LC</v>
          </cell>
          <cell r="P10753" t="str">
            <v>Y</v>
          </cell>
          <cell r="Q10753" t="str">
            <v>Y</v>
          </cell>
          <cell r="R10753" t="str">
            <v>Y</v>
          </cell>
          <cell r="X10753" t="str">
            <v xml:space="preserve">The genus Arremon has been expanded following SACC (2007) to include the genera Arremon, Buarremon and Lysurus. </v>
          </cell>
        </row>
        <row r="10754">
          <cell r="C10754" t="str">
            <v>Tanager Finch</v>
          </cell>
          <cell r="D10754" t="str">
            <v>Oreothraupis arremonops</v>
          </cell>
          <cell r="E10754" t="str">
            <v>(Sclater, 1855)</v>
          </cell>
          <cell r="F10754" t="str">
            <v>R</v>
          </cell>
          <cell r="G10754" t="str">
            <v>VU</v>
          </cell>
          <cell r="P10754" t="str">
            <v>Y</v>
          </cell>
          <cell r="Q10754" t="str">
            <v>Y</v>
          </cell>
          <cell r="R10754" t="str">
            <v>Y</v>
          </cell>
          <cell r="W10754" t="str">
            <v>Tanager-finch (11)</v>
          </cell>
        </row>
        <row r="10755">
          <cell r="C10755" t="str">
            <v>Large-footed Finch</v>
          </cell>
          <cell r="D10755" t="str">
            <v>Pezopetes capitalis</v>
          </cell>
          <cell r="E10755" t="str">
            <v>Cabanis, 1861</v>
          </cell>
          <cell r="F10755" t="str">
            <v>R</v>
          </cell>
          <cell r="G10755" t="str">
            <v>LC</v>
          </cell>
          <cell r="I10755" t="str">
            <v>Y</v>
          </cell>
          <cell r="Q10755" t="str">
            <v>Y</v>
          </cell>
          <cell r="R10755" t="str">
            <v>Y</v>
          </cell>
        </row>
        <row r="10756">
          <cell r="D10756" t="str">
            <v>Atlapetes gutturalis</v>
          </cell>
          <cell r="E10756" t="str">
            <v>(Lafresnaye, 1843)</v>
          </cell>
          <cell r="F10756" t="str">
            <v>NR</v>
          </cell>
          <cell r="G10756" t="str">
            <v>NR</v>
          </cell>
          <cell r="Q10756" t="str">
            <v>Y</v>
          </cell>
          <cell r="R10756" t="str">
            <v>Y</v>
          </cell>
          <cell r="X10756" t="str">
            <v>Atlapetes albinucha and A. gutturalis (Sibley and Monroe 1990, 1993) have been lumped into A. albinucha following SACC (2005).</v>
          </cell>
        </row>
        <row r="10757">
          <cell r="D10757" t="str">
            <v>Atlapetes albinucha</v>
          </cell>
          <cell r="E10757" t="str">
            <v>(Lafresnaye &amp; D'Orbigny, 1838)</v>
          </cell>
          <cell r="F10757" t="str">
            <v>NR</v>
          </cell>
          <cell r="G10757" t="str">
            <v>NR</v>
          </cell>
          <cell r="Q10757" t="str">
            <v>Y</v>
          </cell>
          <cell r="R10757" t="str">
            <v>Y</v>
          </cell>
          <cell r="X10757" t="str">
            <v>Atlapetes albinucha and A. gutturalis (Sibley and Monroe 1990, 1993) have been lumped into A. albinucha following SACC (2005).</v>
          </cell>
        </row>
        <row r="10758">
          <cell r="C10758" t="str">
            <v>White-naped Brush-finch</v>
          </cell>
          <cell r="D10758" t="str">
            <v>Atlapetes albinucha</v>
          </cell>
          <cell r="E10758" t="str">
            <v>(Lafresnaye &amp; D'Orbigny, 1838)</v>
          </cell>
          <cell r="F10758" t="str">
            <v>R</v>
          </cell>
          <cell r="G10758" t="str">
            <v>LC</v>
          </cell>
          <cell r="I10758" t="str">
            <v>Y</v>
          </cell>
          <cell r="P10758" t="str">
            <v>Y</v>
          </cell>
          <cell r="W10758" t="str">
            <v>White-naped Brush Finch (15)</v>
          </cell>
          <cell r="X10758" t="str">
            <v>Atlapetes albinucha and A. gutturalis (Sibley and Monroe 1990, 1993) have been lumped into A. albinucha following SACC (2005).</v>
          </cell>
        </row>
        <row r="10759">
          <cell r="C10759" t="str">
            <v>Pale-naped Brush-finch</v>
          </cell>
          <cell r="D10759" t="str">
            <v>Atlapetes pallidinucha</v>
          </cell>
          <cell r="E10759" t="str">
            <v>(Boissonneau, 1840)</v>
          </cell>
          <cell r="F10759" t="str">
            <v>R</v>
          </cell>
          <cell r="G10759" t="str">
            <v>LC</v>
          </cell>
          <cell r="P10759" t="str">
            <v>Y</v>
          </cell>
          <cell r="Q10759" t="str">
            <v>Y</v>
          </cell>
          <cell r="R10759" t="str">
            <v>Y</v>
          </cell>
          <cell r="W10759" t="str">
            <v>Pale-naped Brush Finch (15)</v>
          </cell>
        </row>
        <row r="10760">
          <cell r="D10760" t="str">
            <v>Atlapetes rufinucha</v>
          </cell>
          <cell r="E10760" t="str">
            <v>(Lafresnaye &amp; D'Orbigny, 1837)</v>
          </cell>
          <cell r="F10760" t="str">
            <v>NR</v>
          </cell>
          <cell r="G10760" t="str">
            <v>NR</v>
          </cell>
          <cell r="Q10760" t="str">
            <v>Y</v>
          </cell>
          <cell r="R10760" t="str">
            <v>Y</v>
          </cell>
          <cell r="X10760" t="str">
            <v>Atlapetes rufinucha (Sibley and Monroe 1990, 1993) has been split into A. rufinucha, A. melanolaemus and A. latinuchus following SACC (2005).</v>
          </cell>
        </row>
        <row r="10761">
          <cell r="C10761" t="str">
            <v>Rufous-naped Brush-finch</v>
          </cell>
          <cell r="D10761" t="str">
            <v>Atlapetes rufinucha</v>
          </cell>
          <cell r="E10761" t="str">
            <v>(Lafresnaye &amp; D'Orbigny, 1837)</v>
          </cell>
          <cell r="F10761" t="str">
            <v>R</v>
          </cell>
          <cell r="G10761" t="str">
            <v>LC</v>
          </cell>
          <cell r="P10761" t="str">
            <v>Y</v>
          </cell>
          <cell r="W10761" t="str">
            <v>Bolivian Brush Finch (15)</v>
          </cell>
          <cell r="X10761" t="str">
            <v>Atlapetes rufinucha (Sibley and Monroe 1990, 1993) has been split into A. rufinucha, A. melanolaemus and A. latinuchus following SACC (2005).</v>
          </cell>
        </row>
        <row r="10762">
          <cell r="C10762" t="str">
            <v>Black-faced Brush-finch</v>
          </cell>
          <cell r="D10762" t="str">
            <v>Atlapetes melanolaemus</v>
          </cell>
          <cell r="E10762" t="str">
            <v>(Sclater &amp; Salvin, 1879)</v>
          </cell>
          <cell r="F10762" t="str">
            <v>R</v>
          </cell>
          <cell r="G10762" t="str">
            <v>LC</v>
          </cell>
          <cell r="P10762" t="str">
            <v>Y</v>
          </cell>
          <cell r="W10762" t="str">
            <v>Grey-eared Brush Finch (15)</v>
          </cell>
          <cell r="X10762" t="str">
            <v>Atlapetes rufinucha (Sibley and Monroe 1990, 1993) has been split into A. rufinucha, A. melanolaemus and A. latinuchus following SACC (2005).</v>
          </cell>
        </row>
        <row r="10763">
          <cell r="C10763" t="str">
            <v>Yellow-breasted Brush-finch</v>
          </cell>
          <cell r="D10763" t="str">
            <v>Atlapetes latinuchus</v>
          </cell>
          <cell r="E10763" t="str">
            <v>(Du Bus, 1855)</v>
          </cell>
          <cell r="F10763" t="str">
            <v>R</v>
          </cell>
          <cell r="G10763" t="str">
            <v>LC</v>
          </cell>
          <cell r="P10763" t="str">
            <v>Y</v>
          </cell>
          <cell r="W10763" t="str">
            <v>Rufous-naped Brush Finch (15)</v>
          </cell>
          <cell r="X10763" t="str">
            <v>Atlapetes rufinucha (Sibley and Monroe 1990, 1993) has been split into A. rufinucha, A. melanolaemus and A. latinuchus following SACC (2005).</v>
          </cell>
        </row>
        <row r="10764">
          <cell r="C10764" t="str">
            <v>Antioquia Brush-finch</v>
          </cell>
          <cell r="D10764" t="str">
            <v>Atlapetes blancae</v>
          </cell>
          <cell r="E10764" t="str">
            <v>Donegan, 2007</v>
          </cell>
          <cell r="F10764" t="str">
            <v>R</v>
          </cell>
          <cell r="G10764" t="str">
            <v>CR</v>
          </cell>
          <cell r="P10764" t="str">
            <v>Y</v>
          </cell>
        </row>
        <row r="10765">
          <cell r="C10765" t="str">
            <v>White-rimmed Brush-finch</v>
          </cell>
          <cell r="D10765" t="str">
            <v>Atlapetes leucopis</v>
          </cell>
          <cell r="E10765" t="str">
            <v>(Sclater &amp; Salvin, 1878)</v>
          </cell>
          <cell r="F10765" t="str">
            <v>R</v>
          </cell>
          <cell r="G10765" t="str">
            <v>LC</v>
          </cell>
          <cell r="P10765" t="str">
            <v>Y</v>
          </cell>
          <cell r="Q10765" t="str">
            <v>Y</v>
          </cell>
          <cell r="R10765" t="str">
            <v>Y</v>
          </cell>
          <cell r="W10765" t="str">
            <v>White-rimmed Brush Finch (15)</v>
          </cell>
        </row>
        <row r="10766">
          <cell r="C10766" t="str">
            <v>Rufous-capped Brush-finch</v>
          </cell>
          <cell r="D10766" t="str">
            <v>Atlapetes pileatus</v>
          </cell>
          <cell r="E10766" t="str">
            <v>Wagler, 1831</v>
          </cell>
          <cell r="F10766" t="str">
            <v>R</v>
          </cell>
          <cell r="G10766" t="str">
            <v>LC</v>
          </cell>
          <cell r="I10766" t="str">
            <v>Y</v>
          </cell>
          <cell r="Q10766" t="str">
            <v>Y</v>
          </cell>
          <cell r="R10766" t="str">
            <v>Y</v>
          </cell>
          <cell r="W10766" t="str">
            <v>Rufous-capped Brush Finch (15)</v>
          </cell>
        </row>
        <row r="10767">
          <cell r="C10767" t="str">
            <v>Santa Marta Brush-finch</v>
          </cell>
          <cell r="D10767" t="str">
            <v>Atlapetes melanocephalus</v>
          </cell>
          <cell r="E10767" t="str">
            <v>(Salvin &amp; Godman, 1880)</v>
          </cell>
          <cell r="F10767" t="str">
            <v>R</v>
          </cell>
          <cell r="G10767" t="str">
            <v>LC</v>
          </cell>
          <cell r="P10767" t="str">
            <v>Y</v>
          </cell>
          <cell r="Q10767" t="str">
            <v>Y</v>
          </cell>
          <cell r="R10767" t="str">
            <v>Y</v>
          </cell>
          <cell r="W10767" t="str">
            <v>Santa Marta Brush Finch (15)</v>
          </cell>
        </row>
        <row r="10768">
          <cell r="C10768" t="str">
            <v>Yellow-headed Brush-finch</v>
          </cell>
          <cell r="D10768" t="str">
            <v>Atlapetes flaviceps</v>
          </cell>
          <cell r="E10768" t="str">
            <v>Chapman, 1912</v>
          </cell>
          <cell r="F10768" t="str">
            <v>R</v>
          </cell>
          <cell r="G10768" t="str">
            <v>EN</v>
          </cell>
          <cell r="P10768" t="str">
            <v>Y</v>
          </cell>
          <cell r="Q10768" t="str">
            <v>Y</v>
          </cell>
          <cell r="R10768" t="str">
            <v>Y</v>
          </cell>
          <cell r="W10768" t="str">
            <v>Olive-headed Brush-Finch (10); Olive-headed Brush-Finch (11); Yellow-headed Brush Finch (15)</v>
          </cell>
        </row>
        <row r="10769">
          <cell r="C10769" t="str">
            <v>Dusky-headed Brush-finch</v>
          </cell>
          <cell r="D10769" t="str">
            <v>Atlapetes fuscoolivaceus</v>
          </cell>
          <cell r="E10769" t="str">
            <v>Chapman, 1914</v>
          </cell>
          <cell r="F10769" t="str">
            <v>R</v>
          </cell>
          <cell r="G10769" t="str">
            <v>NT</v>
          </cell>
          <cell r="P10769" t="str">
            <v>Y</v>
          </cell>
          <cell r="Q10769" t="str">
            <v>Y</v>
          </cell>
          <cell r="R10769" t="str">
            <v>Y</v>
          </cell>
          <cell r="W10769" t="str">
            <v>Dusky-headed Brush Finch (15)</v>
          </cell>
        </row>
        <row r="10770">
          <cell r="C10770" t="str">
            <v>Tricoloured Brush-finch</v>
          </cell>
          <cell r="D10770" t="str">
            <v>Atlapetes tricolor</v>
          </cell>
          <cell r="E10770" t="str">
            <v>(Taczanowski, 1874)</v>
          </cell>
          <cell r="F10770" t="str">
            <v>R</v>
          </cell>
          <cell r="G10770" t="str">
            <v>LC</v>
          </cell>
          <cell r="P10770" t="str">
            <v>Y</v>
          </cell>
          <cell r="Q10770" t="str">
            <v>Y</v>
          </cell>
          <cell r="R10770" t="str">
            <v>Y</v>
          </cell>
          <cell r="W10770" t="str">
            <v>Tricolored Brush-Finch (9); Tricolored Brush-Finch (10); Tricolored Brush-Finch (11); Tricolored Brush Finch (15)</v>
          </cell>
        </row>
        <row r="10771">
          <cell r="C10771" t="str">
            <v>Moustached Brush-finch</v>
          </cell>
          <cell r="D10771" t="str">
            <v>Atlapetes albofrenatus</v>
          </cell>
          <cell r="E10771" t="str">
            <v>(Boissonneau, 1840)</v>
          </cell>
          <cell r="F10771" t="str">
            <v>R</v>
          </cell>
          <cell r="G10771" t="str">
            <v>LC</v>
          </cell>
          <cell r="P10771" t="str">
            <v>Y</v>
          </cell>
          <cell r="Q10771" t="str">
            <v>Y</v>
          </cell>
          <cell r="R10771" t="str">
            <v>Y</v>
          </cell>
          <cell r="W10771" t="str">
            <v>Moustached Brush Finch (15)</v>
          </cell>
        </row>
        <row r="10772">
          <cell r="D10772" t="str">
            <v>Atlapetes schistaceus</v>
          </cell>
          <cell r="E10772" t="str">
            <v>(Boissonneau, 1840)</v>
          </cell>
          <cell r="F10772" t="str">
            <v>NR</v>
          </cell>
          <cell r="G10772" t="str">
            <v>NR</v>
          </cell>
          <cell r="Q10772" t="str">
            <v>Y</v>
          </cell>
          <cell r="R10772" t="str">
            <v>Y</v>
          </cell>
          <cell r="X10772" t="str">
            <v>Atlapetes schistaceus (Sibley and Monroe 1990, 1993) has been split into A. schistaceus and A. canigenis following SACC (2005).</v>
          </cell>
        </row>
        <row r="10773">
          <cell r="C10773" t="str">
            <v>Slaty Brush-finch</v>
          </cell>
          <cell r="D10773" t="str">
            <v>Atlapetes schistaceus</v>
          </cell>
          <cell r="E10773" t="str">
            <v>(Boissonneau, 1840)</v>
          </cell>
          <cell r="F10773" t="str">
            <v>R</v>
          </cell>
          <cell r="G10773" t="str">
            <v>LC</v>
          </cell>
          <cell r="P10773" t="str">
            <v>Y</v>
          </cell>
          <cell r="W10773" t="str">
            <v>Slaty Brush Finch (15)</v>
          </cell>
          <cell r="X10773" t="str">
            <v>Atlapetes schistaceus (Sibley and Monroe 1990, 1993) has been split into A. schistaceus and A. canigenis following SACC (2005).</v>
          </cell>
        </row>
        <row r="10774">
          <cell r="C10774" t="str">
            <v>Grey Brush-finch</v>
          </cell>
          <cell r="D10774" t="str">
            <v>Atlapetes canigenis</v>
          </cell>
          <cell r="E10774" t="str">
            <v>Chapman, 1919</v>
          </cell>
          <cell r="F10774" t="str">
            <v>R</v>
          </cell>
          <cell r="G10774" t="str">
            <v>LC</v>
          </cell>
          <cell r="P10774" t="str">
            <v>Y</v>
          </cell>
          <cell r="W10774" t="str">
            <v>Cuzco Brush-Finch (9); Cuzco Brush Finch (15)</v>
          </cell>
          <cell r="X10774" t="str">
            <v>Atlapetes schistaceus (Sibley and Monroe 1990, 1993) has been split into A. schistaceus and A. canigenis following SACC (2005).</v>
          </cell>
        </row>
        <row r="10775">
          <cell r="C10775" t="str">
            <v>Bay-crowned Brush-finch</v>
          </cell>
          <cell r="D10775" t="str">
            <v>Atlapetes seebohmi</v>
          </cell>
          <cell r="E10775" t="str">
            <v>(Taczanowski, 1883)</v>
          </cell>
          <cell r="F10775" t="str">
            <v>R</v>
          </cell>
          <cell r="G10775" t="str">
            <v>LC</v>
          </cell>
          <cell r="P10775" t="str">
            <v>Y</v>
          </cell>
          <cell r="Q10775" t="str">
            <v>Y</v>
          </cell>
          <cell r="R10775" t="str">
            <v>Y</v>
          </cell>
          <cell r="W10775" t="str">
            <v>Bay-crowned Brush Finch (15)</v>
          </cell>
        </row>
        <row r="10776">
          <cell r="C10776" t="str">
            <v>Rusty-bellied Brush-finch</v>
          </cell>
          <cell r="D10776" t="str">
            <v>Atlapetes nationi</v>
          </cell>
          <cell r="E10776" t="str">
            <v>(Sclater, 1881)</v>
          </cell>
          <cell r="F10776" t="str">
            <v>R</v>
          </cell>
          <cell r="G10776" t="str">
            <v>LC</v>
          </cell>
          <cell r="P10776" t="str">
            <v>Y</v>
          </cell>
          <cell r="Q10776" t="str">
            <v>Y</v>
          </cell>
          <cell r="R10776" t="str">
            <v>Y</v>
          </cell>
          <cell r="W10776" t="str">
            <v>Rusty-bellied Brush Finch (15)</v>
          </cell>
        </row>
        <row r="10777">
          <cell r="C10777" t="str">
            <v>White-winged Brush-finch</v>
          </cell>
          <cell r="D10777" t="str">
            <v>Atlapetes leucopterus</v>
          </cell>
          <cell r="E10777" t="str">
            <v>(Jardine, 1856)</v>
          </cell>
          <cell r="F10777" t="str">
            <v>R</v>
          </cell>
          <cell r="G10777" t="str">
            <v>LC</v>
          </cell>
          <cell r="P10777" t="str">
            <v>Y</v>
          </cell>
          <cell r="Q10777" t="str">
            <v>Y</v>
          </cell>
          <cell r="R10777" t="str">
            <v>Y</v>
          </cell>
          <cell r="W10777" t="str">
            <v>White-winged Brush Finch (15)</v>
          </cell>
          <cell r="X10777" t="str">
            <v>Atlapetes leucopterus and A. paynteri were putatively listed by Stotz et al. (1996) as potentially distinct at the species level, but this treatment is not recognised following SACC (2005) who retain paynteri within A. leucopterus.</v>
          </cell>
        </row>
        <row r="10778">
          <cell r="D10778" t="str">
            <v>Atlapetes paynteri</v>
          </cell>
          <cell r="E10778" t="str">
            <v>Fitzpatrick, 1980</v>
          </cell>
          <cell r="F10778" t="str">
            <v>NR</v>
          </cell>
          <cell r="G10778" t="str">
            <v>NR</v>
          </cell>
          <cell r="R10778" t="str">
            <v>Y</v>
          </cell>
          <cell r="X10778" t="str">
            <v>Atlapetes leucopterus and A. paynteri were putatively listed by Stotz et al. (1996) as potentially distinct at the species level, but this treatment is not recognised following SACC (2005) who retain paynteri within A. leucopterus.</v>
          </cell>
        </row>
        <row r="10779">
          <cell r="C10779" t="str">
            <v>White-headed Brush-finch</v>
          </cell>
          <cell r="D10779" t="str">
            <v>Atlapetes albiceps</v>
          </cell>
          <cell r="E10779" t="str">
            <v>(Taczanowski, 1884)</v>
          </cell>
          <cell r="F10779" t="str">
            <v>R</v>
          </cell>
          <cell r="G10779" t="str">
            <v>LC</v>
          </cell>
          <cell r="P10779" t="str">
            <v>Y</v>
          </cell>
          <cell r="Q10779" t="str">
            <v>Y</v>
          </cell>
          <cell r="R10779" t="str">
            <v>Y</v>
          </cell>
          <cell r="W10779" t="str">
            <v>White-headed Brush Finch (15)</v>
          </cell>
        </row>
        <row r="10780">
          <cell r="C10780" t="str">
            <v>Pale-headed Brush-finch</v>
          </cell>
          <cell r="D10780" t="str">
            <v>Atlapetes pallidiceps</v>
          </cell>
          <cell r="E10780" t="str">
            <v>(Sharpe, 1900)</v>
          </cell>
          <cell r="F10780" t="str">
            <v>R</v>
          </cell>
          <cell r="G10780" t="str">
            <v>CR</v>
          </cell>
          <cell r="P10780" t="str">
            <v>Y</v>
          </cell>
          <cell r="Q10780" t="str">
            <v>Y</v>
          </cell>
          <cell r="R10780" t="str">
            <v>Y</v>
          </cell>
          <cell r="W10780" t="str">
            <v>Pale-headed Brush Finch (15)</v>
          </cell>
        </row>
        <row r="10781">
          <cell r="C10781" t="str">
            <v>Black-spectacled Brush-finch</v>
          </cell>
          <cell r="D10781" t="str">
            <v>Atlapetes melanopsis</v>
          </cell>
          <cell r="E10781" t="str">
            <v>Valqui &amp; Fjeldså, 2002</v>
          </cell>
          <cell r="F10781" t="str">
            <v>R</v>
          </cell>
          <cell r="G10781" t="str">
            <v>EN</v>
          </cell>
          <cell r="P10781" t="str">
            <v>Y</v>
          </cell>
          <cell r="W10781" t="str">
            <v>Black-spectacled Brush Finch (15)</v>
          </cell>
          <cell r="X10781" t="str">
            <v>Described as new to science as Atlapetes melanops by Valqui and Fjeldså (1999); Valqui and Fjeldså (2002) renamed this form A. melanopsis as the name A. melanops was preoccupied by Buarremon melanops (Sclater and Salvin 1876).</v>
          </cell>
        </row>
        <row r="10782">
          <cell r="D10782" t="str">
            <v>Atlapetes rufigenis</v>
          </cell>
          <cell r="E10782" t="str">
            <v>(Salvin, 1895)</v>
          </cell>
          <cell r="F10782" t="str">
            <v>NR</v>
          </cell>
          <cell r="G10782" t="str">
            <v>NR</v>
          </cell>
          <cell r="Q10782" t="str">
            <v>Y</v>
          </cell>
          <cell r="R10782" t="str">
            <v>Y</v>
          </cell>
          <cell r="X10782" t="str">
            <v>Atlapetes rufigenis (Sibley and Monroe 1990, 1993) has been split into A. rufigenis and A. forbesi following SACC (2005).</v>
          </cell>
        </row>
        <row r="10783">
          <cell r="C10783" t="str">
            <v>Rufous-eared Brush-finch</v>
          </cell>
          <cell r="D10783" t="str">
            <v>Atlapetes rufigenis</v>
          </cell>
          <cell r="E10783" t="str">
            <v>(Salvin, 1895)</v>
          </cell>
          <cell r="F10783" t="str">
            <v>R</v>
          </cell>
          <cell r="G10783" t="str">
            <v>NT</v>
          </cell>
          <cell r="P10783" t="str">
            <v>Y</v>
          </cell>
          <cell r="W10783" t="str">
            <v>Rufous-eared Brush Finch (15)</v>
          </cell>
          <cell r="X10783" t="str">
            <v>Atlapetes rufigenis (Sibley and Monroe 1990, 1993) has been split into A. rufigenis and A. forbesi following SACC (2005).</v>
          </cell>
        </row>
        <row r="10784">
          <cell r="C10784" t="str">
            <v>Apurimac Brush-finch</v>
          </cell>
          <cell r="D10784" t="str">
            <v>Atlapetes forbesi</v>
          </cell>
          <cell r="E10784" t="str">
            <v>Morrison, 1947</v>
          </cell>
          <cell r="F10784" t="str">
            <v>R</v>
          </cell>
          <cell r="G10784" t="str">
            <v>LC</v>
          </cell>
          <cell r="P10784" t="str">
            <v>Y</v>
          </cell>
          <cell r="W10784" t="str">
            <v>Apurímac Brush-finch (14); Apurimac Brush Finch (15)</v>
          </cell>
          <cell r="X10784" t="str">
            <v>Atlapetes rufigenis (Sibley and Monroe 1990, 1993) has been split into A. rufigenis and A. forbesi following SACC (2005).</v>
          </cell>
        </row>
        <row r="10785">
          <cell r="C10785" t="str">
            <v>Ochre-breasted Brush-finch</v>
          </cell>
          <cell r="D10785" t="str">
            <v>Atlapetes semirufus</v>
          </cell>
          <cell r="E10785" t="str">
            <v>(Boissonneau, 1840)</v>
          </cell>
          <cell r="F10785" t="str">
            <v>R</v>
          </cell>
          <cell r="G10785" t="str">
            <v>LC</v>
          </cell>
          <cell r="P10785" t="str">
            <v>Y</v>
          </cell>
          <cell r="Q10785" t="str">
            <v>Y</v>
          </cell>
          <cell r="R10785" t="str">
            <v>Y</v>
          </cell>
          <cell r="W10785" t="str">
            <v>Ochre-breasted Brush Finch (15)</v>
          </cell>
        </row>
        <row r="10786">
          <cell r="C10786" t="str">
            <v>Tepui Brush-finch</v>
          </cell>
          <cell r="D10786" t="str">
            <v>Atlapetes personatus</v>
          </cell>
          <cell r="E10786" t="str">
            <v>(Cabanis, 1848)</v>
          </cell>
          <cell r="F10786" t="str">
            <v>R</v>
          </cell>
          <cell r="G10786" t="str">
            <v>LC</v>
          </cell>
          <cell r="P10786" t="str">
            <v>Y</v>
          </cell>
          <cell r="Q10786" t="str">
            <v>Y</v>
          </cell>
          <cell r="R10786" t="str">
            <v>Y</v>
          </cell>
          <cell r="W10786" t="str">
            <v>Tepui Brush Finch (15)</v>
          </cell>
        </row>
        <row r="10787">
          <cell r="C10787" t="str">
            <v>Fulvous-headed Brush-finch</v>
          </cell>
          <cell r="D10787" t="str">
            <v>Atlapetes fulviceps</v>
          </cell>
          <cell r="E10787" t="str">
            <v>(Lafresnaye &amp; D'Orbigny, 1837)</v>
          </cell>
          <cell r="F10787" t="str">
            <v>R</v>
          </cell>
          <cell r="G10787" t="str">
            <v>LC</v>
          </cell>
          <cell r="P10787" t="str">
            <v>Y</v>
          </cell>
          <cell r="Q10787" t="str">
            <v>Y</v>
          </cell>
          <cell r="R10787" t="str">
            <v>Y</v>
          </cell>
          <cell r="W10787" t="str">
            <v>Fulvous-headed Brush Finch (15)</v>
          </cell>
        </row>
        <row r="10788">
          <cell r="C10788" t="str">
            <v>Yellow-striped Brush-finch</v>
          </cell>
          <cell r="D10788" t="str">
            <v>Atlapetes citrinellus</v>
          </cell>
          <cell r="E10788" t="str">
            <v>(Cabanis, 1883)</v>
          </cell>
          <cell r="F10788" t="str">
            <v>R</v>
          </cell>
          <cell r="G10788" t="str">
            <v>LC</v>
          </cell>
          <cell r="P10788" t="str">
            <v>Y</v>
          </cell>
          <cell r="Q10788" t="str">
            <v>Y</v>
          </cell>
          <cell r="R10788" t="str">
            <v>Y</v>
          </cell>
          <cell r="W10788" t="str">
            <v>Yellow-striped Brush Finch (15)</v>
          </cell>
        </row>
        <row r="10789">
          <cell r="C10789" t="str">
            <v>Vilcabamba Brush-finch</v>
          </cell>
          <cell r="D10789" t="str">
            <v>Atlapetes terborghi</v>
          </cell>
          <cell r="E10789" t="str">
            <v>Remsen, 1993</v>
          </cell>
          <cell r="F10789" t="str">
            <v>R</v>
          </cell>
          <cell r="G10789" t="str">
            <v>NT</v>
          </cell>
          <cell r="P10789" t="str">
            <v>Y</v>
          </cell>
          <cell r="W10789" t="str">
            <v>Vilcabamba Brush Finch (15)</v>
          </cell>
        </row>
        <row r="10790">
          <cell r="D10790" t="str">
            <v>Atlapetes atricapillus</v>
          </cell>
          <cell r="E10790" t="str">
            <v>(Lawrence, 1874)</v>
          </cell>
          <cell r="F10790" t="str">
            <v>NR</v>
          </cell>
          <cell r="G10790" t="str">
            <v>NR</v>
          </cell>
          <cell r="Q10790" t="str">
            <v>Y</v>
          </cell>
          <cell r="R10790" t="str">
            <v>Y</v>
          </cell>
          <cell r="X10790" t="str">
            <v>Atlapetes atricapillus and A. torquatus (Sibley and Monroe 1990, 1993) have been lumped as torquatus and moved to the genus Buarremon following SACC (2005). The genus Arremon has been expanded following SACC (2007) to include the genera Arremon, Buarremon and Lysurus.</v>
          </cell>
        </row>
        <row r="10791">
          <cell r="D10791" t="str">
            <v>Atlapetes torquatus</v>
          </cell>
          <cell r="E10791" t="str">
            <v>(Lafresnaye &amp; D'Orbigny, 1837)</v>
          </cell>
          <cell r="F10791" t="str">
            <v>NR</v>
          </cell>
          <cell r="G10791" t="str">
            <v>NR</v>
          </cell>
          <cell r="Q10791" t="str">
            <v>Y</v>
          </cell>
          <cell r="R10791" t="str">
            <v>Y</v>
          </cell>
          <cell r="X10791" t="str">
            <v>Atlapetes atricapillus and A. torquatus (Sibley and Monroe 1990, 1993) have been lumped as torquatus and moved to the genus Buarremon following SACC (2005). The genus Arremon has been expanded following SACC (2007) to include the genera Arremon, Buarremon and Lysurus.</v>
          </cell>
        </row>
        <row r="10792">
          <cell r="C10792" t="str">
            <v>Yellow-thighed Finch</v>
          </cell>
          <cell r="D10792" t="str">
            <v>Pselliophorus tibialis</v>
          </cell>
          <cell r="E10792" t="str">
            <v>(Lawrence, 1864)</v>
          </cell>
          <cell r="F10792" t="str">
            <v>R</v>
          </cell>
          <cell r="G10792" t="str">
            <v>LC</v>
          </cell>
          <cell r="I10792" t="str">
            <v>Y</v>
          </cell>
          <cell r="Q10792" t="str">
            <v>Y</v>
          </cell>
          <cell r="R10792" t="str">
            <v>Y</v>
          </cell>
        </row>
        <row r="10793">
          <cell r="C10793" t="str">
            <v>Yellow-green Finch</v>
          </cell>
          <cell r="D10793" t="str">
            <v>Pselliophorus luteoviridis</v>
          </cell>
          <cell r="E10793" t="str">
            <v>Griscom, 1924</v>
          </cell>
          <cell r="F10793" t="str">
            <v>R</v>
          </cell>
          <cell r="G10793" t="str">
            <v>VU</v>
          </cell>
          <cell r="I10793" t="str">
            <v>Y</v>
          </cell>
          <cell r="Q10793" t="str">
            <v>Y</v>
          </cell>
          <cell r="R10793" t="str">
            <v>Y</v>
          </cell>
        </row>
        <row r="10794">
          <cell r="C10794" t="str">
            <v>Black-backed Bush-finch</v>
          </cell>
          <cell r="D10794" t="str">
            <v>Urothraupis stolzmanni</v>
          </cell>
          <cell r="E10794" t="str">
            <v>Taczanowski &amp; Berlepsch, 1885</v>
          </cell>
          <cell r="F10794" t="str">
            <v>R</v>
          </cell>
          <cell r="G10794" t="str">
            <v>LC</v>
          </cell>
          <cell r="P10794" t="str">
            <v>Y</v>
          </cell>
          <cell r="Q10794" t="str">
            <v>Y</v>
          </cell>
          <cell r="R10794" t="str">
            <v>Y</v>
          </cell>
          <cell r="W10794" t="str">
            <v>Black-backed Bush-Tanager (9); Black-backed Bush-Tanager (10); Black-backed Bush-Tanager (11); Black-backed Bush Tanager (15)</v>
          </cell>
        </row>
        <row r="10795">
          <cell r="C10795" t="str">
            <v>Coal-crested Finch</v>
          </cell>
          <cell r="D10795" t="str">
            <v>Charitospiza eucosma</v>
          </cell>
          <cell r="E10795" t="str">
            <v>Oberholser, 1905</v>
          </cell>
          <cell r="F10795" t="str">
            <v>R</v>
          </cell>
          <cell r="G10795" t="str">
            <v>NT</v>
          </cell>
          <cell r="P10795" t="str">
            <v>Y</v>
          </cell>
          <cell r="Q10795" t="str">
            <v>Y</v>
          </cell>
          <cell r="R10795" t="str">
            <v>Y</v>
          </cell>
        </row>
        <row r="10796">
          <cell r="C10796" t="str">
            <v>Many-coloured Chaco-finch</v>
          </cell>
          <cell r="D10796" t="str">
            <v>Saltatricula multicolor</v>
          </cell>
          <cell r="E10796" t="str">
            <v>(Burmeister, 1860)</v>
          </cell>
          <cell r="F10796" t="str">
            <v>R</v>
          </cell>
          <cell r="G10796" t="str">
            <v>LC</v>
          </cell>
          <cell r="P10796" t="str">
            <v>Y</v>
          </cell>
          <cell r="Q10796" t="str">
            <v>Y</v>
          </cell>
          <cell r="R10796" t="str">
            <v>Y</v>
          </cell>
          <cell r="W10796" t="str">
            <v>Many-colored Chaco-Finch (9); Many-colored Chaco-Finch (10); Many-colored Chaco-Finch (11); Many-colored Chaco Finch (15)</v>
          </cell>
        </row>
        <row r="10797">
          <cell r="C10797" t="str">
            <v>Black-masked Finch</v>
          </cell>
          <cell r="D10797" t="str">
            <v>Coryphaspiza melanotis</v>
          </cell>
          <cell r="E10797" t="str">
            <v>(Temminck, 1822)</v>
          </cell>
          <cell r="F10797" t="str">
            <v>R</v>
          </cell>
          <cell r="G10797" t="str">
            <v>VU</v>
          </cell>
          <cell r="P10797" t="str">
            <v>Y</v>
          </cell>
          <cell r="Q10797" t="str">
            <v>Y</v>
          </cell>
          <cell r="R10797" t="str">
            <v>Y</v>
          </cell>
        </row>
        <row r="10798">
          <cell r="C10798" t="str">
            <v>Pileated Finch</v>
          </cell>
          <cell r="D10798" t="str">
            <v>Coryphospingus pileatus</v>
          </cell>
          <cell r="E10798" t="str">
            <v>(Wied, 1821)</v>
          </cell>
          <cell r="F10798" t="str">
            <v>R</v>
          </cell>
          <cell r="G10798" t="str">
            <v>LC</v>
          </cell>
          <cell r="P10798" t="str">
            <v>Y</v>
          </cell>
          <cell r="Q10798" t="str">
            <v>Y</v>
          </cell>
          <cell r="R10798" t="str">
            <v>Y</v>
          </cell>
          <cell r="W10798" t="str">
            <v>Grey Pileated Finch (15)</v>
          </cell>
        </row>
        <row r="10799">
          <cell r="C10799" t="str">
            <v>Red-crested Finch</v>
          </cell>
          <cell r="D10799" t="str">
            <v>Coryphospingus cucullatus</v>
          </cell>
          <cell r="E10799" t="str">
            <v>(Müller, 1776)</v>
          </cell>
          <cell r="F10799" t="str">
            <v>R</v>
          </cell>
          <cell r="G10799" t="str">
            <v>LC</v>
          </cell>
          <cell r="P10799" t="str">
            <v>Y</v>
          </cell>
          <cell r="Q10799" t="str">
            <v>Y</v>
          </cell>
          <cell r="R10799" t="str">
            <v>Y</v>
          </cell>
          <cell r="W10799" t="str">
            <v>Red Pileated Finch (15)</v>
          </cell>
        </row>
        <row r="10800">
          <cell r="C10800" t="str">
            <v>Crimson-breasted Finch</v>
          </cell>
          <cell r="D10800" t="str">
            <v>Rhodospingus cruentus</v>
          </cell>
          <cell r="E10800" t="str">
            <v>(Lesson, 1844)</v>
          </cell>
          <cell r="F10800" t="str">
            <v>R</v>
          </cell>
          <cell r="G10800" t="str">
            <v>LC</v>
          </cell>
          <cell r="P10800" t="str">
            <v>Y</v>
          </cell>
          <cell r="Q10800" t="str">
            <v>Y</v>
          </cell>
          <cell r="R10800" t="str">
            <v>Y</v>
          </cell>
          <cell r="W10800" t="str">
            <v>Crimson Finch-Tanager (10); Crimson Finch-Tanager (11)</v>
          </cell>
        </row>
        <row r="10801">
          <cell r="C10801" t="str">
            <v>Yellow Cardinal</v>
          </cell>
          <cell r="D10801" t="str">
            <v>Gubernatrix cristata</v>
          </cell>
          <cell r="E10801" t="str">
            <v>Vieillot, 1817</v>
          </cell>
          <cell r="F10801" t="str">
            <v>R</v>
          </cell>
          <cell r="G10801" t="str">
            <v>EN</v>
          </cell>
          <cell r="P10801" t="str">
            <v>Y</v>
          </cell>
          <cell r="Q10801" t="str">
            <v>Y</v>
          </cell>
          <cell r="R10801" t="str">
            <v>Y</v>
          </cell>
        </row>
        <row r="10802">
          <cell r="C10802" t="str">
            <v>Red-crested Cardinal</v>
          </cell>
          <cell r="D10802" t="str">
            <v>Paroaria coronata</v>
          </cell>
          <cell r="E10802" t="str">
            <v>(Miller, 1776)</v>
          </cell>
          <cell r="F10802" t="str">
            <v>R</v>
          </cell>
          <cell r="G10802" t="str">
            <v>LC</v>
          </cell>
          <cell r="I10802" t="str">
            <v>Y</v>
          </cell>
          <cell r="P10802" t="str">
            <v>Y</v>
          </cell>
          <cell r="Q10802" t="str">
            <v>Y</v>
          </cell>
          <cell r="R10802" t="str">
            <v>Y</v>
          </cell>
          <cell r="X10802" t="str">
            <v xml:space="preserve">The genus Paroaria has been transferred to the family Thraupidae following SACC (2007). </v>
          </cell>
        </row>
        <row r="10803">
          <cell r="C10803" t="str">
            <v>Red-cowled Cardinal</v>
          </cell>
          <cell r="D10803" t="str">
            <v>Paroaria dominicana</v>
          </cell>
          <cell r="E10803" t="str">
            <v>(Linnaeus, 1758)</v>
          </cell>
          <cell r="F10803" t="str">
            <v>R</v>
          </cell>
          <cell r="G10803" t="str">
            <v>LC</v>
          </cell>
          <cell r="P10803" t="str">
            <v>Y</v>
          </cell>
          <cell r="Q10803" t="str">
            <v>Y</v>
          </cell>
          <cell r="R10803" t="str">
            <v>Y</v>
          </cell>
          <cell r="X10803" t="str">
            <v xml:space="preserve">The genus Paroaria has been transferred to the family Thraupidae following SACC (2007). </v>
          </cell>
        </row>
        <row r="10804">
          <cell r="C10804" t="str">
            <v>Red-capped Cardinal</v>
          </cell>
          <cell r="D10804" t="str">
            <v>Paroaria gularis</v>
          </cell>
          <cell r="E10804" t="str">
            <v>(Linnaeus, 1766)</v>
          </cell>
          <cell r="F10804" t="str">
            <v>R</v>
          </cell>
          <cell r="G10804" t="str">
            <v>LC</v>
          </cell>
          <cell r="P10804" t="str">
            <v>Y</v>
          </cell>
          <cell r="Q10804" t="str">
            <v>Y</v>
          </cell>
          <cell r="R10804" t="str">
            <v>Y</v>
          </cell>
          <cell r="X10804" t="str">
            <v xml:space="preserve">The genus Paroaria has been transferred to the family Thraupidae following SACC (2007). </v>
          </cell>
        </row>
        <row r="10805">
          <cell r="C10805" t="str">
            <v>Crimson-fronted Cardinal</v>
          </cell>
          <cell r="D10805" t="str">
            <v>Paroaria baeri</v>
          </cell>
          <cell r="E10805" t="str">
            <v>Hellmayr, 1907</v>
          </cell>
          <cell r="F10805" t="str">
            <v>R</v>
          </cell>
          <cell r="G10805" t="str">
            <v>LC</v>
          </cell>
          <cell r="P10805" t="str">
            <v>Y</v>
          </cell>
          <cell r="Q10805" t="str">
            <v>Y</v>
          </cell>
          <cell r="R10805" t="str">
            <v>Y</v>
          </cell>
          <cell r="X10805" t="str">
            <v xml:space="preserve">The genus Paroaria has been transferred to the family Thraupidae following SACC (2007). </v>
          </cell>
        </row>
        <row r="10806">
          <cell r="C10806" t="str">
            <v>Yellow-billed Cardinal</v>
          </cell>
          <cell r="D10806" t="str">
            <v>Paroaria capitata</v>
          </cell>
          <cell r="E10806" t="str">
            <v>d'Orbigny &amp; Lafresnaye, 1837</v>
          </cell>
          <cell r="F10806" t="str">
            <v>R</v>
          </cell>
          <cell r="G10806" t="str">
            <v>LC</v>
          </cell>
          <cell r="I10806" t="str">
            <v>Y</v>
          </cell>
          <cell r="P10806" t="str">
            <v>Y</v>
          </cell>
          <cell r="Q10806" t="str">
            <v>Y</v>
          </cell>
          <cell r="R10806" t="str">
            <v>Y</v>
          </cell>
          <cell r="X10806" t="str">
            <v xml:space="preserve">The genus Paroaria has been transferred to the family Thraupidae following SACC (2007). </v>
          </cell>
        </row>
        <row r="10807">
          <cell r="C10807" t="str">
            <v>Blue Grosbeak</v>
          </cell>
          <cell r="D10807" t="str">
            <v>Passerina caerulea</v>
          </cell>
          <cell r="E10807" t="str">
            <v>(Linnaeus, 1758)</v>
          </cell>
          <cell r="F10807" t="str">
            <v>R</v>
          </cell>
          <cell r="G10807" t="str">
            <v>LC</v>
          </cell>
          <cell r="I10807" t="str">
            <v>Y</v>
          </cell>
          <cell r="M10807" t="str">
            <v>Y</v>
          </cell>
          <cell r="P10807" t="str">
            <v>Y</v>
          </cell>
          <cell r="Q10807" t="str">
            <v>Y</v>
          </cell>
          <cell r="R10807" t="str">
            <v>Y</v>
          </cell>
          <cell r="V10807" t="str">
            <v>Guiraca caerulea (6); Guiraca caerulea (10)</v>
          </cell>
        </row>
        <row r="10808">
          <cell r="C10808" t="str">
            <v>Lazuli Bunting</v>
          </cell>
          <cell r="D10808" t="str">
            <v>Passerina amoena</v>
          </cell>
          <cell r="E10808" t="str">
            <v>(Say, 1823)</v>
          </cell>
          <cell r="F10808" t="str">
            <v>R</v>
          </cell>
          <cell r="G10808" t="str">
            <v>LC</v>
          </cell>
          <cell r="I10808" t="str">
            <v>Y</v>
          </cell>
          <cell r="M10808" t="str">
            <v>Y</v>
          </cell>
          <cell r="Q10808" t="str">
            <v>Y</v>
          </cell>
          <cell r="R10808" t="str">
            <v>Y</v>
          </cell>
        </row>
        <row r="10809">
          <cell r="C10809" t="str">
            <v>Indigo Bunting</v>
          </cell>
          <cell r="D10809" t="str">
            <v>Passerina cyanea</v>
          </cell>
          <cell r="E10809" t="str">
            <v>(Linnaeus, 1766)</v>
          </cell>
          <cell r="F10809" t="str">
            <v>R</v>
          </cell>
          <cell r="G10809" t="str">
            <v>LC</v>
          </cell>
          <cell r="H10809" t="str">
            <v>Y</v>
          </cell>
          <cell r="I10809" t="str">
            <v>Y</v>
          </cell>
          <cell r="M10809" t="str">
            <v>Y</v>
          </cell>
          <cell r="P10809" t="str">
            <v>Y</v>
          </cell>
          <cell r="Q10809" t="str">
            <v>Y</v>
          </cell>
          <cell r="R10809" t="str">
            <v>Y</v>
          </cell>
        </row>
        <row r="10810">
          <cell r="C10810" t="str">
            <v>Varied Bunting</v>
          </cell>
          <cell r="D10810" t="str">
            <v>Passerina versicolor</v>
          </cell>
          <cell r="E10810" t="str">
            <v>(Bonaparte, 1838)</v>
          </cell>
          <cell r="F10810" t="str">
            <v>R</v>
          </cell>
          <cell r="G10810" t="str">
            <v>LC</v>
          </cell>
          <cell r="I10810" t="str">
            <v>Y</v>
          </cell>
          <cell r="Q10810" t="str">
            <v>Y</v>
          </cell>
          <cell r="R10810" t="str">
            <v>Y</v>
          </cell>
        </row>
        <row r="10811">
          <cell r="C10811" t="str">
            <v>Painted Bunting</v>
          </cell>
          <cell r="D10811" t="str">
            <v>Passerina ciris</v>
          </cell>
          <cell r="E10811" t="str">
            <v>(Linnaeus, 1758)</v>
          </cell>
          <cell r="F10811" t="str">
            <v>R</v>
          </cell>
          <cell r="G10811" t="str">
            <v>NT</v>
          </cell>
          <cell r="I10811" t="str">
            <v>Y</v>
          </cell>
          <cell r="M10811" t="str">
            <v>Y</v>
          </cell>
          <cell r="Q10811" t="str">
            <v>Y</v>
          </cell>
          <cell r="R10811" t="str">
            <v>Y</v>
          </cell>
        </row>
        <row r="10812">
          <cell r="C10812" t="str">
            <v>Rose-bellied Bunting</v>
          </cell>
          <cell r="D10812" t="str">
            <v>Passerina rositae</v>
          </cell>
          <cell r="E10812" t="str">
            <v>(Lawrence, 1874)</v>
          </cell>
          <cell r="F10812" t="str">
            <v>R</v>
          </cell>
          <cell r="G10812" t="str">
            <v>NT</v>
          </cell>
          <cell r="I10812" t="str">
            <v>Y</v>
          </cell>
          <cell r="Q10812" t="str">
            <v>Y</v>
          </cell>
          <cell r="R10812" t="str">
            <v>Y</v>
          </cell>
        </row>
        <row r="10813">
          <cell r="C10813" t="str">
            <v>Orange-breasted Bunting</v>
          </cell>
          <cell r="D10813" t="str">
            <v>Passerina leclancherii</v>
          </cell>
          <cell r="E10813" t="str">
            <v>Lafresnaye, 1840</v>
          </cell>
          <cell r="F10813" t="str">
            <v>R</v>
          </cell>
          <cell r="G10813" t="str">
            <v>LC</v>
          </cell>
          <cell r="I10813" t="str">
            <v>Y</v>
          </cell>
          <cell r="Q10813" t="str">
            <v>Y</v>
          </cell>
          <cell r="R10813" t="str">
            <v>Y</v>
          </cell>
        </row>
        <row r="10814">
          <cell r="C10814" t="str">
            <v>Cochabamba Mountain-finch</v>
          </cell>
          <cell r="D10814" t="str">
            <v>Compsospiza garleppi</v>
          </cell>
          <cell r="E10814" t="str">
            <v>Berlepsch, 1893</v>
          </cell>
          <cell r="F10814" t="str">
            <v>R</v>
          </cell>
          <cell r="G10814" t="str">
            <v>EN</v>
          </cell>
          <cell r="P10814" t="str">
            <v>Y</v>
          </cell>
          <cell r="Q10814" t="str">
            <v>Y</v>
          </cell>
          <cell r="R10814" t="str">
            <v>Y</v>
          </cell>
          <cell r="X10814" t="str">
            <v>Poospiza baeri (Sibley and Monroe 1990, 1993) and P. garleppi (Sibley and Monroe 1990, 1993) have been transferred into the genus Compsospiza following SACC (2009).</v>
          </cell>
        </row>
        <row r="10815">
          <cell r="C10815" t="str">
            <v>Tucuman Mountain-finch</v>
          </cell>
          <cell r="D10815" t="str">
            <v>Compsospiza baeri</v>
          </cell>
          <cell r="E10815" t="str">
            <v>(Oustalet, 1904)</v>
          </cell>
          <cell r="F10815" t="str">
            <v>R</v>
          </cell>
          <cell r="G10815" t="str">
            <v>VU</v>
          </cell>
          <cell r="P10815" t="str">
            <v>Y</v>
          </cell>
          <cell r="Q10815" t="str">
            <v>Y</v>
          </cell>
          <cell r="R10815" t="str">
            <v>Y</v>
          </cell>
          <cell r="W10815" t="str">
            <v>Tucumán Mountain-finch (14)</v>
          </cell>
          <cell r="X10815" t="str">
            <v>Poospiza baeri (Sibley and Monroe 1990, 1993) and P. garleppi (Sibley and Monroe 1990, 1993) have been transferred into the genus Compsospiza following SACC (2009).</v>
          </cell>
        </row>
        <row r="10816">
          <cell r="C10816" t="str">
            <v>Brown Tanager</v>
          </cell>
          <cell r="D10816" t="str">
            <v>Orchesticus abeillei</v>
          </cell>
          <cell r="E10816" t="str">
            <v>(Lesson, 1839)</v>
          </cell>
          <cell r="F10816" t="str">
            <v>R</v>
          </cell>
          <cell r="G10816" t="str">
            <v>NT</v>
          </cell>
          <cell r="P10816" t="str">
            <v>Y</v>
          </cell>
          <cell r="Q10816" t="str">
            <v>Y</v>
          </cell>
          <cell r="R10816" t="str">
            <v>Y</v>
          </cell>
        </row>
        <row r="10817">
          <cell r="C10817" t="str">
            <v>Cinnamon Tanager</v>
          </cell>
          <cell r="D10817" t="str">
            <v>Schistochlamys ruficapillus</v>
          </cell>
          <cell r="E10817" t="str">
            <v>(Vieillot, 1817)</v>
          </cell>
          <cell r="F10817" t="str">
            <v>R</v>
          </cell>
          <cell r="G10817" t="str">
            <v>LC</v>
          </cell>
          <cell r="P10817" t="str">
            <v>Y</v>
          </cell>
          <cell r="Q10817" t="str">
            <v>Y</v>
          </cell>
          <cell r="R10817" t="str">
            <v>Y</v>
          </cell>
        </row>
        <row r="10818">
          <cell r="C10818" t="str">
            <v>Black-faced Tanager</v>
          </cell>
          <cell r="D10818" t="str">
            <v>Schistochlamys melanopis</v>
          </cell>
          <cell r="E10818" t="str">
            <v>(Latham, 1790)</v>
          </cell>
          <cell r="F10818" t="str">
            <v>R</v>
          </cell>
          <cell r="G10818" t="str">
            <v>LC</v>
          </cell>
          <cell r="P10818" t="str">
            <v>Y</v>
          </cell>
          <cell r="Q10818" t="str">
            <v>Y</v>
          </cell>
          <cell r="R10818" t="str">
            <v>Y</v>
          </cell>
        </row>
        <row r="10819">
          <cell r="C10819" t="str">
            <v>Magpie Tanager</v>
          </cell>
          <cell r="D10819" t="str">
            <v>Cissopis leverianus</v>
          </cell>
          <cell r="E10819" t="str">
            <v>(Gmelin, 1788)</v>
          </cell>
          <cell r="F10819" t="str">
            <v>R</v>
          </cell>
          <cell r="G10819" t="str">
            <v>LC</v>
          </cell>
          <cell r="P10819" t="str">
            <v>Y</v>
          </cell>
          <cell r="Q10819" t="str">
            <v>Y</v>
          </cell>
          <cell r="R10819" t="str">
            <v>Y</v>
          </cell>
          <cell r="V10819" t="str">
            <v>Cissopis leveriana (10); Cissopis leveriana (11)</v>
          </cell>
          <cell r="X10819" t="str">
            <v>Gender agreement of species name follows David and Gosselin (2002b).</v>
          </cell>
        </row>
        <row r="10820">
          <cell r="C10820" t="str">
            <v>Black-and-white Tanager</v>
          </cell>
          <cell r="D10820" t="str">
            <v>Conothraupis speculigera</v>
          </cell>
          <cell r="E10820" t="str">
            <v>(Gould, 1855)</v>
          </cell>
          <cell r="F10820" t="str">
            <v>R</v>
          </cell>
          <cell r="G10820" t="str">
            <v>NT</v>
          </cell>
          <cell r="P10820" t="str">
            <v>Y</v>
          </cell>
          <cell r="Q10820" t="str">
            <v>Y</v>
          </cell>
          <cell r="R10820" t="str">
            <v>Y</v>
          </cell>
        </row>
        <row r="10821">
          <cell r="C10821" t="str">
            <v>Cone-billed Tanager</v>
          </cell>
          <cell r="D10821" t="str">
            <v>Conothraupis mesoleuca</v>
          </cell>
          <cell r="E10821" t="str">
            <v>(Berlioz, 1939)</v>
          </cell>
          <cell r="F10821" t="str">
            <v>R</v>
          </cell>
          <cell r="G10821" t="str">
            <v>CR</v>
          </cell>
          <cell r="P10821" t="str">
            <v>Y</v>
          </cell>
          <cell r="Q10821" t="str">
            <v>Y</v>
          </cell>
          <cell r="R10821" t="str">
            <v>Y</v>
          </cell>
        </row>
        <row r="10822">
          <cell r="C10822" t="str">
            <v>Red-billed Pied Tanager</v>
          </cell>
          <cell r="D10822" t="str">
            <v>Lamprospiza melanoleuca</v>
          </cell>
          <cell r="E10822" t="str">
            <v>(Vieillot, 1817)</v>
          </cell>
          <cell r="F10822" t="str">
            <v>R</v>
          </cell>
          <cell r="G10822" t="str">
            <v>LC</v>
          </cell>
          <cell r="P10822" t="str">
            <v>Y</v>
          </cell>
          <cell r="Q10822" t="str">
            <v>Y</v>
          </cell>
          <cell r="R10822" t="str">
            <v>Y</v>
          </cell>
        </row>
        <row r="10823">
          <cell r="C10823" t="str">
            <v>Scarlet-throated Tanager</v>
          </cell>
          <cell r="D10823" t="str">
            <v>Compsothraupis loricata</v>
          </cell>
          <cell r="E10823" t="str">
            <v>(Lichtenstein, 1819)</v>
          </cell>
          <cell r="F10823" t="str">
            <v>R</v>
          </cell>
          <cell r="G10823" t="str">
            <v>LC</v>
          </cell>
          <cell r="P10823" t="str">
            <v>Y</v>
          </cell>
          <cell r="Q10823" t="str">
            <v>Y</v>
          </cell>
          <cell r="R10823" t="str">
            <v>Y</v>
          </cell>
        </row>
        <row r="10824">
          <cell r="C10824" t="str">
            <v>White-capped Tanager</v>
          </cell>
          <cell r="D10824" t="str">
            <v>Sericossypha albocristata</v>
          </cell>
          <cell r="E10824" t="str">
            <v>(Lafresnaye, 1843)</v>
          </cell>
          <cell r="F10824" t="str">
            <v>R</v>
          </cell>
          <cell r="G10824" t="str">
            <v>LC</v>
          </cell>
          <cell r="P10824" t="str">
            <v>Y</v>
          </cell>
          <cell r="Q10824" t="str">
            <v>Y</v>
          </cell>
          <cell r="R10824" t="str">
            <v>Y</v>
          </cell>
        </row>
        <row r="10825">
          <cell r="C10825" t="str">
            <v>Hooded Tanager</v>
          </cell>
          <cell r="D10825" t="str">
            <v>Nemosia pileata</v>
          </cell>
          <cell r="E10825" t="str">
            <v>(Boddaert, 1783)</v>
          </cell>
          <cell r="F10825" t="str">
            <v>R</v>
          </cell>
          <cell r="G10825" t="str">
            <v>LC</v>
          </cell>
          <cell r="P10825" t="str">
            <v>Y</v>
          </cell>
          <cell r="Q10825" t="str">
            <v>Y</v>
          </cell>
          <cell r="R10825" t="str">
            <v>Y</v>
          </cell>
        </row>
        <row r="10826">
          <cell r="C10826" t="str">
            <v>Cherry-throated Tanager</v>
          </cell>
          <cell r="D10826" t="str">
            <v>Nemosia rourei</v>
          </cell>
          <cell r="E10826" t="str">
            <v>Cabanis, 1870</v>
          </cell>
          <cell r="F10826" t="str">
            <v>R</v>
          </cell>
          <cell r="G10826" t="str">
            <v>CR</v>
          </cell>
          <cell r="P10826" t="str">
            <v>Y</v>
          </cell>
          <cell r="Q10826" t="str">
            <v>Y</v>
          </cell>
          <cell r="R10826" t="str">
            <v>Y</v>
          </cell>
        </row>
        <row r="10827">
          <cell r="C10827" t="str">
            <v>Rufous-crested Tanager</v>
          </cell>
          <cell r="D10827" t="str">
            <v>Creurgops verticalis</v>
          </cell>
          <cell r="E10827" t="str">
            <v>Sclater, 1858</v>
          </cell>
          <cell r="F10827" t="str">
            <v>R</v>
          </cell>
          <cell r="G10827" t="str">
            <v>LC</v>
          </cell>
          <cell r="P10827" t="str">
            <v>Y</v>
          </cell>
          <cell r="Q10827" t="str">
            <v>Y</v>
          </cell>
          <cell r="R10827" t="str">
            <v>Y</v>
          </cell>
        </row>
        <row r="10828">
          <cell r="C10828" t="str">
            <v>Slaty Tanager</v>
          </cell>
          <cell r="D10828" t="str">
            <v>Creurgops dentatus</v>
          </cell>
          <cell r="E10828" t="str">
            <v>(Sclater &amp; Salvin, 1876)</v>
          </cell>
          <cell r="F10828" t="str">
            <v>R</v>
          </cell>
          <cell r="G10828" t="str">
            <v>LC</v>
          </cell>
          <cell r="P10828" t="str">
            <v>Y</v>
          </cell>
          <cell r="Q10828" t="str">
            <v>Y</v>
          </cell>
          <cell r="R10828" t="str">
            <v>Y</v>
          </cell>
          <cell r="V10828" t="str">
            <v>Creurgops dentata (10); Creurgops dentata (11)</v>
          </cell>
          <cell r="X10828" t="str">
            <v>Gender agreement of species name follows David and Gosselin (2002b).</v>
          </cell>
        </row>
        <row r="10829">
          <cell r="C10829" t="str">
            <v>Dusky-faced Tanager</v>
          </cell>
          <cell r="D10829" t="str">
            <v>Mitrospingus cassinii</v>
          </cell>
          <cell r="E10829" t="str">
            <v>(Lawrence, 1861)</v>
          </cell>
          <cell r="F10829" t="str">
            <v>R</v>
          </cell>
          <cell r="G10829" t="str">
            <v>LC</v>
          </cell>
          <cell r="I10829" t="str">
            <v>Y</v>
          </cell>
          <cell r="P10829" t="str">
            <v>Y</v>
          </cell>
          <cell r="Q10829" t="str">
            <v>Y</v>
          </cell>
          <cell r="R10829" t="str">
            <v>Y</v>
          </cell>
        </row>
        <row r="10830">
          <cell r="C10830" t="str">
            <v>Olive-backed Tanager</v>
          </cell>
          <cell r="D10830" t="str">
            <v>Mitrospingus oleagineus</v>
          </cell>
          <cell r="E10830" t="str">
            <v>(Salvin, 1886)</v>
          </cell>
          <cell r="F10830" t="str">
            <v>R</v>
          </cell>
          <cell r="G10830" t="str">
            <v>LC</v>
          </cell>
          <cell r="P10830" t="str">
            <v>Y</v>
          </cell>
          <cell r="Q10830" t="str">
            <v>Y</v>
          </cell>
          <cell r="R10830" t="str">
            <v>Y</v>
          </cell>
        </row>
        <row r="10831">
          <cell r="C10831" t="str">
            <v>Olive-green Tanager</v>
          </cell>
          <cell r="D10831" t="str">
            <v>Orthogonys chloricterus</v>
          </cell>
          <cell r="E10831" t="str">
            <v>(Vieillot, 1819)</v>
          </cell>
          <cell r="F10831" t="str">
            <v>R</v>
          </cell>
          <cell r="G10831" t="str">
            <v>LC</v>
          </cell>
          <cell r="P10831" t="str">
            <v>Y</v>
          </cell>
          <cell r="Q10831" t="str">
            <v>Y</v>
          </cell>
          <cell r="R10831" t="str">
            <v>Y</v>
          </cell>
        </row>
        <row r="10832">
          <cell r="C10832" t="str">
            <v>Black-capped Hemispingus</v>
          </cell>
          <cell r="D10832" t="str">
            <v>Hemispingus atropileus</v>
          </cell>
          <cell r="E10832" t="str">
            <v>(Lafresnaye, 1842)</v>
          </cell>
          <cell r="F10832" t="str">
            <v>R</v>
          </cell>
          <cell r="G10832" t="str">
            <v>LC</v>
          </cell>
          <cell r="P10832" t="str">
            <v>Y</v>
          </cell>
          <cell r="Q10832" t="str">
            <v>Y</v>
          </cell>
          <cell r="R10832" t="str">
            <v>Y</v>
          </cell>
        </row>
        <row r="10833">
          <cell r="C10833" t="str">
            <v>Orange-browed Hemispingus</v>
          </cell>
          <cell r="D10833" t="str">
            <v>Hemispingus calophrys</v>
          </cell>
          <cell r="E10833" t="str">
            <v>(Sclater &amp; Salvin, 1876)</v>
          </cell>
          <cell r="F10833" t="str">
            <v>R</v>
          </cell>
          <cell r="G10833" t="str">
            <v>LC</v>
          </cell>
          <cell r="P10833" t="str">
            <v>Y</v>
          </cell>
          <cell r="Q10833" t="str">
            <v>Y</v>
          </cell>
          <cell r="R10833" t="str">
            <v>Y</v>
          </cell>
        </row>
        <row r="10834">
          <cell r="C10834" t="str">
            <v>Parodi's Hemispingus</v>
          </cell>
          <cell r="D10834" t="str">
            <v>Hemispingus parodii</v>
          </cell>
          <cell r="E10834" t="str">
            <v>Weske &amp; Terborgh, 1974</v>
          </cell>
          <cell r="F10834" t="str">
            <v>R</v>
          </cell>
          <cell r="G10834" t="str">
            <v>LC</v>
          </cell>
          <cell r="P10834" t="str">
            <v>Y</v>
          </cell>
          <cell r="Q10834" t="str">
            <v>Y</v>
          </cell>
          <cell r="R10834" t="str">
            <v>Y</v>
          </cell>
          <cell r="W10834" t="str">
            <v>Parodi's Tanager (9)</v>
          </cell>
        </row>
        <row r="10835">
          <cell r="C10835" t="str">
            <v>Superciliaried Hemispingus</v>
          </cell>
          <cell r="D10835" t="str">
            <v>Hemispingus superciliaris</v>
          </cell>
          <cell r="E10835" t="str">
            <v>(Lafresnaye, 1840)</v>
          </cell>
          <cell r="F10835" t="str">
            <v>R</v>
          </cell>
          <cell r="G10835" t="str">
            <v>LC</v>
          </cell>
          <cell r="P10835" t="str">
            <v>Y</v>
          </cell>
          <cell r="Q10835" t="str">
            <v>Y</v>
          </cell>
          <cell r="R10835" t="str">
            <v>Y</v>
          </cell>
        </row>
        <row r="10836">
          <cell r="C10836" t="str">
            <v>Grey-capped Hemispingus</v>
          </cell>
          <cell r="D10836" t="str">
            <v>Hemispingus reyi</v>
          </cell>
          <cell r="E10836" t="str">
            <v>(Berlepsch, 1885)</v>
          </cell>
          <cell r="F10836" t="str">
            <v>R</v>
          </cell>
          <cell r="G10836" t="str">
            <v>NT</v>
          </cell>
          <cell r="P10836" t="str">
            <v>Y</v>
          </cell>
          <cell r="Q10836" t="str">
            <v>Y</v>
          </cell>
          <cell r="R10836" t="str">
            <v>Y</v>
          </cell>
          <cell r="W10836" t="str">
            <v>Gray-capped Hemispingus (9)</v>
          </cell>
        </row>
        <row r="10837">
          <cell r="C10837" t="str">
            <v>Oleaginous Hemispingus</v>
          </cell>
          <cell r="D10837" t="str">
            <v>Hemispingus frontalis</v>
          </cell>
          <cell r="E10837" t="str">
            <v>(Tschudi, 1844)</v>
          </cell>
          <cell r="F10837" t="str">
            <v>R</v>
          </cell>
          <cell r="G10837" t="str">
            <v>LC</v>
          </cell>
          <cell r="P10837" t="str">
            <v>Y</v>
          </cell>
          <cell r="Q10837" t="str">
            <v>Y</v>
          </cell>
          <cell r="R10837" t="str">
            <v>Y</v>
          </cell>
        </row>
        <row r="10838">
          <cell r="C10838" t="str">
            <v>Black-eared Hemispingus</v>
          </cell>
          <cell r="D10838" t="str">
            <v>Hemispingus melanotis</v>
          </cell>
          <cell r="E10838" t="str">
            <v>(Sclater, 1855)</v>
          </cell>
          <cell r="F10838" t="str">
            <v>R</v>
          </cell>
          <cell r="G10838" t="str">
            <v>LC</v>
          </cell>
          <cell r="P10838" t="str">
            <v>Y</v>
          </cell>
          <cell r="Q10838" t="str">
            <v>Y</v>
          </cell>
          <cell r="R10838" t="str">
            <v>Y</v>
          </cell>
        </row>
        <row r="10839">
          <cell r="C10839" t="str">
            <v>Slaty-backed Hemispingus</v>
          </cell>
          <cell r="D10839" t="str">
            <v>Hemispingus goeringi</v>
          </cell>
          <cell r="E10839" t="str">
            <v>(Sclater &amp; Salvin, 1870)</v>
          </cell>
          <cell r="F10839" t="str">
            <v>R</v>
          </cell>
          <cell r="G10839" t="str">
            <v>VU</v>
          </cell>
          <cell r="P10839" t="str">
            <v>Y</v>
          </cell>
          <cell r="Q10839" t="str">
            <v>Y</v>
          </cell>
          <cell r="R10839" t="str">
            <v>Y</v>
          </cell>
        </row>
        <row r="10840">
          <cell r="C10840" t="str">
            <v>Rufous-browed Hemispingus</v>
          </cell>
          <cell r="D10840" t="str">
            <v>Hemispingus rufosuperciliaris</v>
          </cell>
          <cell r="E10840" t="str">
            <v>Blake &amp; Hocking, 1974</v>
          </cell>
          <cell r="F10840" t="str">
            <v>R</v>
          </cell>
          <cell r="G10840" t="str">
            <v>VU</v>
          </cell>
          <cell r="P10840" t="str">
            <v>Y</v>
          </cell>
          <cell r="Q10840" t="str">
            <v>Y</v>
          </cell>
          <cell r="R10840" t="str">
            <v>Y</v>
          </cell>
        </row>
        <row r="10841">
          <cell r="C10841" t="str">
            <v>Black-headed Hemispingus</v>
          </cell>
          <cell r="D10841" t="str">
            <v>Hemispingus verticalis</v>
          </cell>
          <cell r="E10841" t="str">
            <v>(Lafresnaye, 1840)</v>
          </cell>
          <cell r="F10841" t="str">
            <v>R</v>
          </cell>
          <cell r="G10841" t="str">
            <v>LC</v>
          </cell>
          <cell r="P10841" t="str">
            <v>Y</v>
          </cell>
          <cell r="Q10841" t="str">
            <v>Y</v>
          </cell>
          <cell r="R10841" t="str">
            <v>Y</v>
          </cell>
        </row>
        <row r="10842">
          <cell r="C10842" t="str">
            <v>Drab Hemispingus</v>
          </cell>
          <cell r="D10842" t="str">
            <v>Hemispingus xanthophthalmus</v>
          </cell>
          <cell r="E10842" t="str">
            <v>(Taczanowski, 1874)</v>
          </cell>
          <cell r="F10842" t="str">
            <v>R</v>
          </cell>
          <cell r="G10842" t="str">
            <v>LC</v>
          </cell>
          <cell r="P10842" t="str">
            <v>Y</v>
          </cell>
          <cell r="Q10842" t="str">
            <v>Y</v>
          </cell>
          <cell r="R10842" t="str">
            <v>Y</v>
          </cell>
        </row>
        <row r="10843">
          <cell r="C10843" t="str">
            <v>Three-striped Hemispingus</v>
          </cell>
          <cell r="D10843" t="str">
            <v>Hemispingus trifasciatus</v>
          </cell>
          <cell r="E10843" t="str">
            <v>(Taczanowski, 1874)</v>
          </cell>
          <cell r="F10843" t="str">
            <v>R</v>
          </cell>
          <cell r="G10843" t="str">
            <v>LC</v>
          </cell>
          <cell r="P10843" t="str">
            <v>Y</v>
          </cell>
          <cell r="Q10843" t="str">
            <v>Y</v>
          </cell>
          <cell r="R10843" t="str">
            <v>Y</v>
          </cell>
        </row>
        <row r="10844">
          <cell r="C10844" t="str">
            <v>Grey-hooded Bush Tanager</v>
          </cell>
          <cell r="D10844" t="str">
            <v>Cnemoscopus rubrirostris</v>
          </cell>
          <cell r="E10844" t="str">
            <v>(Lafresnaye, 1840)</v>
          </cell>
          <cell r="F10844" t="str">
            <v>R</v>
          </cell>
          <cell r="G10844" t="str">
            <v>LC</v>
          </cell>
          <cell r="P10844" t="str">
            <v>Y</v>
          </cell>
          <cell r="Q10844" t="str">
            <v>Y</v>
          </cell>
          <cell r="R10844" t="str">
            <v>Y</v>
          </cell>
          <cell r="W10844" t="str">
            <v>Gray-hooded Bush Tanager (9); Grey-hooded Bush-Tanager (10); Grey-hooded Bush-Tanager (11)</v>
          </cell>
        </row>
        <row r="10845">
          <cell r="C10845" t="str">
            <v>Fulvous-headed Tanager</v>
          </cell>
          <cell r="D10845" t="str">
            <v>Thlypopsis fulviceps</v>
          </cell>
          <cell r="E10845" t="str">
            <v>Cabanis, 1851</v>
          </cell>
          <cell r="F10845" t="str">
            <v>R</v>
          </cell>
          <cell r="G10845" t="str">
            <v>LC</v>
          </cell>
          <cell r="P10845" t="str">
            <v>Y</v>
          </cell>
          <cell r="Q10845" t="str">
            <v>Y</v>
          </cell>
          <cell r="R10845" t="str">
            <v>Y</v>
          </cell>
        </row>
        <row r="10846">
          <cell r="C10846" t="str">
            <v>Rufous-chested Tanager</v>
          </cell>
          <cell r="D10846" t="str">
            <v>Thlypopsis ornata</v>
          </cell>
          <cell r="E10846" t="str">
            <v>(Sclater, 1859)</v>
          </cell>
          <cell r="F10846" t="str">
            <v>R</v>
          </cell>
          <cell r="G10846" t="str">
            <v>LC</v>
          </cell>
          <cell r="P10846" t="str">
            <v>Y</v>
          </cell>
          <cell r="Q10846" t="str">
            <v>Y</v>
          </cell>
          <cell r="R10846" t="str">
            <v>Y</v>
          </cell>
        </row>
        <row r="10847">
          <cell r="C10847" t="str">
            <v>Brown-flanked Tanager</v>
          </cell>
          <cell r="D10847" t="str">
            <v>Thlypopsis pectoralis</v>
          </cell>
          <cell r="E10847" t="str">
            <v>(Taczanowski, 1884)</v>
          </cell>
          <cell r="F10847" t="str">
            <v>R</v>
          </cell>
          <cell r="G10847" t="str">
            <v>LC</v>
          </cell>
          <cell r="P10847" t="str">
            <v>Y</v>
          </cell>
          <cell r="Q10847" t="str">
            <v>Y</v>
          </cell>
          <cell r="R10847" t="str">
            <v>Y</v>
          </cell>
        </row>
        <row r="10848">
          <cell r="C10848" t="str">
            <v>Orange-headed Tanager</v>
          </cell>
          <cell r="D10848" t="str">
            <v>Thlypopsis sordida</v>
          </cell>
          <cell r="E10848" t="str">
            <v>(D'Orbigny &amp; Lafresnaye, 1837)</v>
          </cell>
          <cell r="F10848" t="str">
            <v>R</v>
          </cell>
          <cell r="G10848" t="str">
            <v>LC</v>
          </cell>
          <cell r="P10848" t="str">
            <v>Y</v>
          </cell>
          <cell r="Q10848" t="str">
            <v>Y</v>
          </cell>
          <cell r="R10848" t="str">
            <v>Y</v>
          </cell>
        </row>
        <row r="10849">
          <cell r="C10849" t="str">
            <v>Buff-bellied Tanager</v>
          </cell>
          <cell r="D10849" t="str">
            <v>Thlypopsis inornata</v>
          </cell>
          <cell r="E10849" t="str">
            <v>(Taczanowski, 1879)</v>
          </cell>
          <cell r="F10849" t="str">
            <v>R</v>
          </cell>
          <cell r="G10849" t="str">
            <v>LC</v>
          </cell>
          <cell r="P10849" t="str">
            <v>Y</v>
          </cell>
          <cell r="Q10849" t="str">
            <v>Y</v>
          </cell>
          <cell r="R10849" t="str">
            <v>Y</v>
          </cell>
        </row>
        <row r="10850">
          <cell r="C10850" t="str">
            <v>Rust-and-yellow Tanager</v>
          </cell>
          <cell r="D10850" t="str">
            <v>Thlypopsis ruficeps</v>
          </cell>
          <cell r="E10850" t="str">
            <v>(D'Orbigny &amp; Lafresnaye, 1837)</v>
          </cell>
          <cell r="F10850" t="str">
            <v>R</v>
          </cell>
          <cell r="G10850" t="str">
            <v>LC</v>
          </cell>
          <cell r="P10850" t="str">
            <v>Y</v>
          </cell>
          <cell r="Q10850" t="str">
            <v>Y</v>
          </cell>
          <cell r="R10850" t="str">
            <v>Y</v>
          </cell>
        </row>
        <row r="10851">
          <cell r="C10851" t="str">
            <v>Chestnut-headed Tanager</v>
          </cell>
          <cell r="D10851" t="str">
            <v>Pyrrhocoma ruficeps</v>
          </cell>
          <cell r="E10851" t="str">
            <v>(Strickland, 1844)</v>
          </cell>
          <cell r="F10851" t="str">
            <v>R</v>
          </cell>
          <cell r="G10851" t="str">
            <v>LC</v>
          </cell>
          <cell r="P10851" t="str">
            <v>Y</v>
          </cell>
          <cell r="Q10851" t="str">
            <v>Y</v>
          </cell>
          <cell r="R10851" t="str">
            <v>Y</v>
          </cell>
        </row>
        <row r="10852">
          <cell r="C10852" t="str">
            <v>White-rumped Tanager</v>
          </cell>
          <cell r="D10852" t="str">
            <v>Cypsnagra hirundinacea</v>
          </cell>
          <cell r="E10852" t="str">
            <v>(Lesson, 1823)</v>
          </cell>
          <cell r="F10852" t="str">
            <v>R</v>
          </cell>
          <cell r="G10852" t="str">
            <v>LC</v>
          </cell>
          <cell r="P10852" t="str">
            <v>Y</v>
          </cell>
          <cell r="Q10852" t="str">
            <v>Y</v>
          </cell>
          <cell r="R10852" t="str">
            <v>Y</v>
          </cell>
        </row>
        <row r="10853">
          <cell r="C10853" t="str">
            <v>Pardusco</v>
          </cell>
          <cell r="D10853" t="str">
            <v>Nephelornis oneilli</v>
          </cell>
          <cell r="E10853" t="str">
            <v>Lowery &amp; Tallman, 1976</v>
          </cell>
          <cell r="F10853" t="str">
            <v>R</v>
          </cell>
          <cell r="G10853" t="str">
            <v>LC</v>
          </cell>
          <cell r="P10853" t="str">
            <v>Y</v>
          </cell>
          <cell r="Q10853" t="str">
            <v>Y</v>
          </cell>
          <cell r="R10853" t="str">
            <v>Y</v>
          </cell>
        </row>
        <row r="10854">
          <cell r="C10854" t="str">
            <v>Black-goggled Tanager</v>
          </cell>
          <cell r="D10854" t="str">
            <v>Trichothraupis melanops</v>
          </cell>
          <cell r="E10854" t="str">
            <v>(Vieillot, 1818)</v>
          </cell>
          <cell r="F10854" t="str">
            <v>R</v>
          </cell>
          <cell r="G10854" t="str">
            <v>LC</v>
          </cell>
          <cell r="P10854" t="str">
            <v>Y</v>
          </cell>
          <cell r="Q10854" t="str">
            <v>Y</v>
          </cell>
          <cell r="R10854" t="str">
            <v>Y</v>
          </cell>
        </row>
        <row r="10855">
          <cell r="C10855" t="str">
            <v>Grey-headed Tanager</v>
          </cell>
          <cell r="D10855" t="str">
            <v>Eucometis penicillata</v>
          </cell>
          <cell r="E10855" t="str">
            <v>(Spix, 1825)</v>
          </cell>
          <cell r="F10855" t="str">
            <v>R</v>
          </cell>
          <cell r="G10855" t="str">
            <v>LC</v>
          </cell>
          <cell r="I10855" t="str">
            <v>Y</v>
          </cell>
          <cell r="P10855" t="str">
            <v>Y</v>
          </cell>
          <cell r="Q10855" t="str">
            <v>Y</v>
          </cell>
          <cell r="R10855" t="str">
            <v>Y</v>
          </cell>
          <cell r="W10855" t="str">
            <v>Gray-headed Tanager (2); Gray-headed Tanager (9)</v>
          </cell>
        </row>
        <row r="10856">
          <cell r="C10856" t="str">
            <v>Flame-crested Tanager</v>
          </cell>
          <cell r="D10856" t="str">
            <v>Tachyphonus cristatus</v>
          </cell>
          <cell r="E10856" t="str">
            <v>(Linnaeus, 1766)</v>
          </cell>
          <cell r="F10856" t="str">
            <v>R</v>
          </cell>
          <cell r="G10856" t="str">
            <v>LC</v>
          </cell>
          <cell r="P10856" t="str">
            <v>Y</v>
          </cell>
          <cell r="Q10856" t="str">
            <v>Y</v>
          </cell>
          <cell r="R10856" t="str">
            <v>Y</v>
          </cell>
          <cell r="X10856" t="str">
            <v>Tachyphonus cristatus (Sibley and Monroe 1990, 1993) was split into T. cristatus and T. nattereri by Meyer de Schauensee (1966) but this treatment is not followed by the BirdLife Taxonomic Working Group because while the Group accepts it is odd that nattereri, without a throat-patch, should sit adjacent to one in which the throat-patch is bolder than elsewhere, the Group feels the type should be re-examined and the possiblity of age-related or other sorts of variation should be investigated further.</v>
          </cell>
        </row>
        <row r="10857">
          <cell r="D10857" t="str">
            <v>Tachyphonus nattereri</v>
          </cell>
          <cell r="E10857" t="str">
            <v>Pelzeln, 1870</v>
          </cell>
          <cell r="F10857" t="str">
            <v>NR</v>
          </cell>
          <cell r="G10857" t="str">
            <v>NR</v>
          </cell>
          <cell r="T10857" t="str">
            <v>Y</v>
          </cell>
          <cell r="U10857" t="str">
            <v>Meyer de Schauensee (1966)</v>
          </cell>
          <cell r="X10857" t="str">
            <v>Tachyphonus cristatus (Sibley and Monroe 1990, 1993) was split into T. cristatus and T. nattereri by Meyer de Schauensee (1966) but this treatment is not followed by the BirdLife Taxonomic Working Group because while the Group accepts it is odd that nattereri, without a throat-patch, should sit adjacent to one in which the throat-patch is bolder than elsewhere, the Group feels the type should be re-examined and the possiblity of age-related or other sorts of variation should be investigated further.</v>
          </cell>
        </row>
        <row r="10858">
          <cell r="C10858" t="str">
            <v>Yellow-crested Tanager</v>
          </cell>
          <cell r="D10858" t="str">
            <v>Tachyphonus rufiventer</v>
          </cell>
          <cell r="E10858" t="str">
            <v>(Spix, 1825)</v>
          </cell>
          <cell r="F10858" t="str">
            <v>R</v>
          </cell>
          <cell r="G10858" t="str">
            <v>LC</v>
          </cell>
          <cell r="P10858" t="str">
            <v>Y</v>
          </cell>
          <cell r="Q10858" t="str">
            <v>Y</v>
          </cell>
          <cell r="R10858" t="str">
            <v>Y</v>
          </cell>
        </row>
        <row r="10859">
          <cell r="C10859" t="str">
            <v>Fulvous-crested Tanager</v>
          </cell>
          <cell r="D10859" t="str">
            <v>Tachyphonus surinamus</v>
          </cell>
          <cell r="E10859" t="str">
            <v>(Linnaeus, 1766)</v>
          </cell>
          <cell r="F10859" t="str">
            <v>R</v>
          </cell>
          <cell r="G10859" t="str">
            <v>LC</v>
          </cell>
          <cell r="P10859" t="str">
            <v>Y</v>
          </cell>
          <cell r="Q10859" t="str">
            <v>Y</v>
          </cell>
          <cell r="R10859" t="str">
            <v>Y</v>
          </cell>
        </row>
        <row r="10860">
          <cell r="C10860" t="str">
            <v>White-shouldered Tanager</v>
          </cell>
          <cell r="D10860" t="str">
            <v>Tachyphonus luctuosus</v>
          </cell>
          <cell r="E10860" t="str">
            <v>d'Orbigny &amp; Lafresnaye, 1837</v>
          </cell>
          <cell r="F10860" t="str">
            <v>R</v>
          </cell>
          <cell r="G10860" t="str">
            <v>LC</v>
          </cell>
          <cell r="I10860" t="str">
            <v>Y</v>
          </cell>
          <cell r="P10860" t="str">
            <v>Y</v>
          </cell>
          <cell r="Q10860" t="str">
            <v>Y</v>
          </cell>
          <cell r="R10860" t="str">
            <v>Y</v>
          </cell>
        </row>
        <row r="10861">
          <cell r="C10861" t="str">
            <v>Tawny-crested Tanager</v>
          </cell>
          <cell r="D10861" t="str">
            <v>Tachyphonus delatrii</v>
          </cell>
          <cell r="E10861" t="str">
            <v>Lafresnaye, 1847</v>
          </cell>
          <cell r="F10861" t="str">
            <v>R</v>
          </cell>
          <cell r="G10861" t="str">
            <v>LC</v>
          </cell>
          <cell r="I10861" t="str">
            <v>Y</v>
          </cell>
          <cell r="P10861" t="str">
            <v>Y</v>
          </cell>
          <cell r="Q10861" t="str">
            <v>Y</v>
          </cell>
          <cell r="R10861" t="str">
            <v>Y</v>
          </cell>
        </row>
        <row r="10862">
          <cell r="C10862" t="str">
            <v>Ruby-crowned Tanager</v>
          </cell>
          <cell r="D10862" t="str">
            <v>Tachyphonus coronatus</v>
          </cell>
          <cell r="E10862" t="str">
            <v>(Vieillot, 1822)</v>
          </cell>
          <cell r="F10862" t="str">
            <v>R</v>
          </cell>
          <cell r="G10862" t="str">
            <v>LC</v>
          </cell>
          <cell r="P10862" t="str">
            <v>Y</v>
          </cell>
          <cell r="Q10862" t="str">
            <v>Y</v>
          </cell>
          <cell r="R10862" t="str">
            <v>Y</v>
          </cell>
        </row>
        <row r="10863">
          <cell r="C10863" t="str">
            <v>White-lined Tanager</v>
          </cell>
          <cell r="D10863" t="str">
            <v>Tachyphonus rufus</v>
          </cell>
          <cell r="E10863" t="str">
            <v>(Boddaert, 1783)</v>
          </cell>
          <cell r="F10863" t="str">
            <v>R</v>
          </cell>
          <cell r="G10863" t="str">
            <v>LC</v>
          </cell>
          <cell r="I10863" t="str">
            <v>Y</v>
          </cell>
          <cell r="P10863" t="str">
            <v>Y</v>
          </cell>
          <cell r="Q10863" t="str">
            <v>Y</v>
          </cell>
          <cell r="R10863" t="str">
            <v>Y</v>
          </cell>
        </row>
        <row r="10864">
          <cell r="C10864" t="str">
            <v>Red-shouldered Tanager</v>
          </cell>
          <cell r="D10864" t="str">
            <v>Tachyphonus phoenicius</v>
          </cell>
          <cell r="E10864" t="str">
            <v>Swainson, 1838</v>
          </cell>
          <cell r="F10864" t="str">
            <v>R</v>
          </cell>
          <cell r="G10864" t="str">
            <v>LC</v>
          </cell>
          <cell r="P10864" t="str">
            <v>Y</v>
          </cell>
          <cell r="Q10864" t="str">
            <v>Y</v>
          </cell>
          <cell r="R10864" t="str">
            <v>Y</v>
          </cell>
        </row>
        <row r="10865">
          <cell r="C10865" t="str">
            <v>Fulvous Shrike-tanager</v>
          </cell>
          <cell r="D10865" t="str">
            <v>Lanio fulvus</v>
          </cell>
          <cell r="E10865" t="str">
            <v>(Boddaert, 1783)</v>
          </cell>
          <cell r="F10865" t="str">
            <v>R</v>
          </cell>
          <cell r="G10865" t="str">
            <v>LC</v>
          </cell>
          <cell r="P10865" t="str">
            <v>Y</v>
          </cell>
          <cell r="Q10865" t="str">
            <v>Y</v>
          </cell>
          <cell r="R10865" t="str">
            <v>Y</v>
          </cell>
        </row>
        <row r="10866">
          <cell r="C10866" t="str">
            <v>White-winged Shrike-tanager</v>
          </cell>
          <cell r="D10866" t="str">
            <v>Lanio versicolor</v>
          </cell>
          <cell r="E10866" t="str">
            <v>(D'Orbigny &amp; Lafresnaye, 1837)</v>
          </cell>
          <cell r="F10866" t="str">
            <v>R</v>
          </cell>
          <cell r="G10866" t="str">
            <v>LC</v>
          </cell>
          <cell r="P10866" t="str">
            <v>Y</v>
          </cell>
          <cell r="Q10866" t="str">
            <v>Y</v>
          </cell>
          <cell r="R10866" t="str">
            <v>Y</v>
          </cell>
        </row>
        <row r="10867">
          <cell r="C10867" t="str">
            <v>Black-throated Shrike-tanager</v>
          </cell>
          <cell r="D10867" t="str">
            <v>Lanio aurantius</v>
          </cell>
          <cell r="E10867" t="str">
            <v>Lafresnaye, 1846</v>
          </cell>
          <cell r="F10867" t="str">
            <v>R</v>
          </cell>
          <cell r="G10867" t="str">
            <v>LC</v>
          </cell>
          <cell r="I10867" t="str">
            <v>Y</v>
          </cell>
          <cell r="Q10867" t="str">
            <v>Y</v>
          </cell>
          <cell r="R10867" t="str">
            <v>Y</v>
          </cell>
        </row>
        <row r="10868">
          <cell r="C10868" t="str">
            <v>White-throated Shrike-tanager</v>
          </cell>
          <cell r="D10868" t="str">
            <v>Lanio leucothorax</v>
          </cell>
          <cell r="E10868" t="str">
            <v>Salvin, 1864</v>
          </cell>
          <cell r="F10868" t="str">
            <v>R</v>
          </cell>
          <cell r="G10868" t="str">
            <v>LC</v>
          </cell>
          <cell r="I10868" t="str">
            <v>Y</v>
          </cell>
          <cell r="Q10868" t="str">
            <v>Y</v>
          </cell>
          <cell r="R10868" t="str">
            <v>Y</v>
          </cell>
        </row>
        <row r="10869">
          <cell r="C10869" t="str">
            <v>Crimson-collared Tanager</v>
          </cell>
          <cell r="D10869" t="str">
            <v>Ramphocelus sanguinolentus</v>
          </cell>
          <cell r="E10869" t="str">
            <v>(Lesson, 1831)</v>
          </cell>
          <cell r="F10869" t="str">
            <v>R</v>
          </cell>
          <cell r="G10869" t="str">
            <v>LC</v>
          </cell>
          <cell r="I10869" t="str">
            <v>Y</v>
          </cell>
          <cell r="Q10869" t="str">
            <v>Y</v>
          </cell>
          <cell r="R10869" t="str">
            <v>Y</v>
          </cell>
        </row>
        <row r="10870">
          <cell r="C10870" t="str">
            <v>Masked Crimson Tanager</v>
          </cell>
          <cell r="D10870" t="str">
            <v>Ramphocelus nigrogularis</v>
          </cell>
          <cell r="E10870" t="str">
            <v>(Spix, 1825)</v>
          </cell>
          <cell r="F10870" t="str">
            <v>R</v>
          </cell>
          <cell r="G10870" t="str">
            <v>LC</v>
          </cell>
          <cell r="P10870" t="str">
            <v>Y</v>
          </cell>
          <cell r="Q10870" t="str">
            <v>Y</v>
          </cell>
          <cell r="R10870" t="str">
            <v>Y</v>
          </cell>
        </row>
        <row r="10871">
          <cell r="C10871" t="str">
            <v>Crimson-backed Tanager</v>
          </cell>
          <cell r="D10871" t="str">
            <v>Ramphocelus dimidiatus</v>
          </cell>
          <cell r="E10871" t="str">
            <v>Lafresnaye, 1837</v>
          </cell>
          <cell r="F10871" t="str">
            <v>R</v>
          </cell>
          <cell r="G10871" t="str">
            <v>LC</v>
          </cell>
          <cell r="I10871" t="str">
            <v>Y</v>
          </cell>
          <cell r="P10871" t="str">
            <v>Y</v>
          </cell>
          <cell r="Q10871" t="str">
            <v>Y</v>
          </cell>
          <cell r="R10871" t="str">
            <v>Y</v>
          </cell>
        </row>
        <row r="10872">
          <cell r="C10872" t="str">
            <v>Huallaga Tanager</v>
          </cell>
          <cell r="D10872" t="str">
            <v>Ramphocelus melanogaster</v>
          </cell>
          <cell r="E10872" t="str">
            <v>(Swainson, 1838)</v>
          </cell>
          <cell r="F10872" t="str">
            <v>R</v>
          </cell>
          <cell r="G10872" t="str">
            <v>LC</v>
          </cell>
          <cell r="P10872" t="str">
            <v>Y</v>
          </cell>
          <cell r="Q10872" t="str">
            <v>Y</v>
          </cell>
          <cell r="R10872" t="str">
            <v>Y</v>
          </cell>
          <cell r="W10872" t="str">
            <v>Black-bellied Tanager (9)</v>
          </cell>
        </row>
        <row r="10873">
          <cell r="C10873" t="str">
            <v>Silver-beaked Tanager</v>
          </cell>
          <cell r="D10873" t="str">
            <v>Ramphocelus carbo</v>
          </cell>
          <cell r="E10873" t="str">
            <v>(Pallas, 1764)</v>
          </cell>
          <cell r="F10873" t="str">
            <v>R</v>
          </cell>
          <cell r="G10873" t="str">
            <v>LC</v>
          </cell>
          <cell r="P10873" t="str">
            <v>Y</v>
          </cell>
          <cell r="Q10873" t="str">
            <v>Y</v>
          </cell>
          <cell r="R10873" t="str">
            <v>Y</v>
          </cell>
        </row>
        <row r="10874">
          <cell r="C10874" t="str">
            <v>Brazilian Tanager</v>
          </cell>
          <cell r="D10874" t="str">
            <v>Ramphocelus bresilius</v>
          </cell>
          <cell r="E10874" t="str">
            <v>(Linnaeus, 1766)</v>
          </cell>
          <cell r="F10874" t="str">
            <v>R</v>
          </cell>
          <cell r="G10874" t="str">
            <v>LC</v>
          </cell>
          <cell r="P10874" t="str">
            <v>Y</v>
          </cell>
          <cell r="Q10874" t="str">
            <v>Y</v>
          </cell>
          <cell r="R10874" t="str">
            <v>Y</v>
          </cell>
        </row>
        <row r="10875">
          <cell r="D10875" t="str">
            <v>Ramphocelus passerinii</v>
          </cell>
          <cell r="E10875" t="str">
            <v>Bonaparte, 1831</v>
          </cell>
          <cell r="F10875" t="str">
            <v>NR</v>
          </cell>
          <cell r="G10875" t="str">
            <v>NR</v>
          </cell>
          <cell r="Q10875" t="str">
            <v>Y</v>
          </cell>
          <cell r="R10875" t="str">
            <v>Y</v>
          </cell>
          <cell r="X10875" t="str">
            <v>Ramphocelus passerinii (Sibley and Monroe 1990, 1993) has been split into R. passerinii and R. costaricensis following AOU (1998).</v>
          </cell>
        </row>
        <row r="10876">
          <cell r="C10876" t="str">
            <v>Scarlet-rumped Tanager</v>
          </cell>
          <cell r="D10876" t="str">
            <v>Ramphocelus passerinii</v>
          </cell>
          <cell r="E10876" t="str">
            <v>Bonaparte, 1831</v>
          </cell>
          <cell r="F10876" t="str">
            <v>R</v>
          </cell>
          <cell r="G10876" t="str">
            <v>LC</v>
          </cell>
          <cell r="I10876" t="str">
            <v>Y</v>
          </cell>
          <cell r="W10876" t="str">
            <v>Passerini's Tanager (2); Passerini's Tanager (15)</v>
          </cell>
          <cell r="X10876" t="str">
            <v>Ramphocelus passerinii (Sibley and Monroe 1990, 1993) has been split into R. passerinii and R. costaricensis following AOU (1998).</v>
          </cell>
        </row>
        <row r="10877">
          <cell r="C10877" t="str">
            <v>Cherrie's Tanager</v>
          </cell>
          <cell r="D10877" t="str">
            <v>Ramphocelus costaricensis</v>
          </cell>
          <cell r="E10877" t="str">
            <v>Cherrie, 1891</v>
          </cell>
          <cell r="F10877" t="str">
            <v>R</v>
          </cell>
          <cell r="G10877" t="str">
            <v>LC</v>
          </cell>
          <cell r="I10877" t="str">
            <v>Y</v>
          </cell>
          <cell r="X10877" t="str">
            <v>Ramphocelus passerinii (Sibley and Monroe 1990, 1993) has been split into R. passerinii and R. costaricensis following AOU (1998).</v>
          </cell>
        </row>
        <row r="10878">
          <cell r="C10878" t="str">
            <v>Flame-rumped Tanager</v>
          </cell>
          <cell r="D10878" t="str">
            <v>Ramphocelus flammigerus</v>
          </cell>
          <cell r="E10878" t="str">
            <v>(Jardine &amp; Selby, 1833)</v>
          </cell>
          <cell r="F10878" t="str">
            <v>R</v>
          </cell>
          <cell r="G10878" t="str">
            <v>LC</v>
          </cell>
          <cell r="I10878" t="str">
            <v>Y</v>
          </cell>
          <cell r="P10878" t="str">
            <v>Y</v>
          </cell>
          <cell r="Q10878" t="str">
            <v>Y</v>
          </cell>
          <cell r="R10878" t="str">
            <v>Y</v>
          </cell>
        </row>
        <row r="10879">
          <cell r="C10879" t="str">
            <v>Blue-grey Tanager</v>
          </cell>
          <cell r="D10879" t="str">
            <v>Thraupis episcopus</v>
          </cell>
          <cell r="E10879" t="str">
            <v>(Linnaeus, 1766)</v>
          </cell>
          <cell r="F10879" t="str">
            <v>R</v>
          </cell>
          <cell r="G10879" t="str">
            <v>LC</v>
          </cell>
          <cell r="I10879" t="str">
            <v>Y</v>
          </cell>
          <cell r="P10879" t="str">
            <v>Y</v>
          </cell>
          <cell r="Q10879" t="str">
            <v>Y</v>
          </cell>
          <cell r="R10879" t="str">
            <v>Y</v>
          </cell>
          <cell r="W10879" t="str">
            <v>Blue-gray Tanager (2); Blue-gray Tanager (9)</v>
          </cell>
        </row>
        <row r="10880">
          <cell r="C10880" t="str">
            <v>Glaucous Tanager</v>
          </cell>
          <cell r="D10880" t="str">
            <v>Thraupis glaucocolpa</v>
          </cell>
          <cell r="E10880" t="str">
            <v>Cabanis, 1850</v>
          </cell>
          <cell r="F10880" t="str">
            <v>R</v>
          </cell>
          <cell r="G10880" t="str">
            <v>LC</v>
          </cell>
          <cell r="P10880" t="str">
            <v>Y</v>
          </cell>
          <cell r="Q10880" t="str">
            <v>Y</v>
          </cell>
          <cell r="R10880" t="str">
            <v>Y</v>
          </cell>
        </row>
        <row r="10881">
          <cell r="C10881" t="str">
            <v>Sayaca Tanager</v>
          </cell>
          <cell r="D10881" t="str">
            <v>Thraupis sayaca</v>
          </cell>
          <cell r="E10881" t="str">
            <v>(Linnaeus, 1766)</v>
          </cell>
          <cell r="F10881" t="str">
            <v>R</v>
          </cell>
          <cell r="G10881" t="str">
            <v>LC</v>
          </cell>
          <cell r="P10881" t="str">
            <v>Y</v>
          </cell>
          <cell r="Q10881" t="str">
            <v>Y</v>
          </cell>
          <cell r="R10881" t="str">
            <v>Y</v>
          </cell>
        </row>
        <row r="10882">
          <cell r="C10882" t="str">
            <v>Azure-shouldered Tanager</v>
          </cell>
          <cell r="D10882" t="str">
            <v>Thraupis cyanoptera</v>
          </cell>
          <cell r="E10882" t="str">
            <v>(Vieillot, 1817)</v>
          </cell>
          <cell r="F10882" t="str">
            <v>R</v>
          </cell>
          <cell r="G10882" t="str">
            <v>NT</v>
          </cell>
          <cell r="P10882" t="str">
            <v>Y</v>
          </cell>
          <cell r="Q10882" t="str">
            <v>Y</v>
          </cell>
          <cell r="R10882" t="str">
            <v>Y</v>
          </cell>
        </row>
        <row r="10883">
          <cell r="C10883" t="str">
            <v>Golden-chevroned Tanager</v>
          </cell>
          <cell r="D10883" t="str">
            <v>Thraupis ornata</v>
          </cell>
          <cell r="E10883" t="str">
            <v>(Sparrman, 1789)</v>
          </cell>
          <cell r="F10883" t="str">
            <v>R</v>
          </cell>
          <cell r="G10883" t="str">
            <v>LC</v>
          </cell>
          <cell r="P10883" t="str">
            <v>Y</v>
          </cell>
          <cell r="Q10883" t="str">
            <v>Y</v>
          </cell>
          <cell r="R10883" t="str">
            <v>Y</v>
          </cell>
        </row>
        <row r="10884">
          <cell r="C10884" t="str">
            <v>Yellow-winged Tanager</v>
          </cell>
          <cell r="D10884" t="str">
            <v>Thraupis abbas</v>
          </cell>
          <cell r="E10884" t="str">
            <v>(Deppe, 1830)</v>
          </cell>
          <cell r="F10884" t="str">
            <v>R</v>
          </cell>
          <cell r="G10884" t="str">
            <v>LC</v>
          </cell>
          <cell r="I10884" t="str">
            <v>Y</v>
          </cell>
          <cell r="Q10884" t="str">
            <v>Y</v>
          </cell>
          <cell r="R10884" t="str">
            <v>Y</v>
          </cell>
        </row>
        <row r="10885">
          <cell r="C10885" t="str">
            <v>Palm Tanager</v>
          </cell>
          <cell r="D10885" t="str">
            <v>Thraupis palmarum</v>
          </cell>
          <cell r="E10885" t="str">
            <v>(Wied, 1821)</v>
          </cell>
          <cell r="F10885" t="str">
            <v>R</v>
          </cell>
          <cell r="G10885" t="str">
            <v>LC</v>
          </cell>
          <cell r="I10885" t="str">
            <v>Y</v>
          </cell>
          <cell r="P10885" t="str">
            <v>Y</v>
          </cell>
          <cell r="Q10885" t="str">
            <v>Y</v>
          </cell>
          <cell r="R10885" t="str">
            <v>Y</v>
          </cell>
        </row>
        <row r="10886">
          <cell r="C10886" t="str">
            <v>Blue-capped Tanager</v>
          </cell>
          <cell r="D10886" t="str">
            <v>Thraupis cyanocephala</v>
          </cell>
          <cell r="E10886" t="str">
            <v>(D'Orbigny &amp; Lafresnaye, 1837)</v>
          </cell>
          <cell r="F10886" t="str">
            <v>R</v>
          </cell>
          <cell r="G10886" t="str">
            <v>LC</v>
          </cell>
          <cell r="P10886" t="str">
            <v>Y</v>
          </cell>
          <cell r="Q10886" t="str">
            <v>Y</v>
          </cell>
          <cell r="R10886" t="str">
            <v>Y</v>
          </cell>
        </row>
        <row r="10887">
          <cell r="C10887" t="str">
            <v>Blue-and-yellow Tanager</v>
          </cell>
          <cell r="D10887" t="str">
            <v>Thraupis bonariensis</v>
          </cell>
          <cell r="E10887" t="str">
            <v>(Gmelin, 1789)</v>
          </cell>
          <cell r="F10887" t="str">
            <v>R</v>
          </cell>
          <cell r="G10887" t="str">
            <v>LC</v>
          </cell>
          <cell r="P10887" t="str">
            <v>Y</v>
          </cell>
          <cell r="Q10887" t="str">
            <v>Y</v>
          </cell>
          <cell r="R10887" t="str">
            <v>Y</v>
          </cell>
        </row>
        <row r="10888">
          <cell r="C10888" t="str">
            <v>Vermilion Tanager</v>
          </cell>
          <cell r="D10888" t="str">
            <v>Calochaetes coccineus</v>
          </cell>
          <cell r="E10888" t="str">
            <v>(Sclater, 1858)</v>
          </cell>
          <cell r="F10888" t="str">
            <v>R</v>
          </cell>
          <cell r="G10888" t="str">
            <v>LC</v>
          </cell>
          <cell r="P10888" t="str">
            <v>Y</v>
          </cell>
          <cell r="Q10888" t="str">
            <v>Y</v>
          </cell>
          <cell r="R10888" t="str">
            <v>Y</v>
          </cell>
        </row>
        <row r="10889">
          <cell r="C10889" t="str">
            <v>Blue-backed Tanager</v>
          </cell>
          <cell r="D10889" t="str">
            <v>Cyanicterus cyanicterus</v>
          </cell>
          <cell r="E10889" t="str">
            <v>(Vieillot, 1819)</v>
          </cell>
          <cell r="F10889" t="str">
            <v>R</v>
          </cell>
          <cell r="G10889" t="str">
            <v>LC</v>
          </cell>
          <cell r="P10889" t="str">
            <v>Y</v>
          </cell>
          <cell r="Q10889" t="str">
            <v>Y</v>
          </cell>
          <cell r="R10889" t="str">
            <v>Y</v>
          </cell>
        </row>
        <row r="10890">
          <cell r="C10890" t="str">
            <v>Blue-and-gold Tanager</v>
          </cell>
          <cell r="D10890" t="str">
            <v>Bangsia arcaei</v>
          </cell>
          <cell r="E10890" t="str">
            <v>(Sclater &amp; Salvin, 1869)</v>
          </cell>
          <cell r="F10890" t="str">
            <v>R</v>
          </cell>
          <cell r="G10890" t="str">
            <v>NT</v>
          </cell>
          <cell r="I10890" t="str">
            <v>Y</v>
          </cell>
          <cell r="Q10890" t="str">
            <v>Y</v>
          </cell>
          <cell r="R10890" t="str">
            <v>Y</v>
          </cell>
          <cell r="V10890" t="str">
            <v>Buthraupis arcaei (11)</v>
          </cell>
        </row>
        <row r="10891">
          <cell r="C10891" t="str">
            <v>Black-and-gold Tanager</v>
          </cell>
          <cell r="D10891" t="str">
            <v>Bangsia melanochlamys</v>
          </cell>
          <cell r="E10891" t="str">
            <v>(Hellmayr, 1910)</v>
          </cell>
          <cell r="F10891" t="str">
            <v>R</v>
          </cell>
          <cell r="G10891" t="str">
            <v>VU</v>
          </cell>
          <cell r="P10891" t="str">
            <v>Y</v>
          </cell>
          <cell r="Q10891" t="str">
            <v>Y</v>
          </cell>
          <cell r="R10891" t="str">
            <v>Y</v>
          </cell>
          <cell r="V10891" t="str">
            <v>Buthraupis melanochlamys (11)</v>
          </cell>
        </row>
        <row r="10892">
          <cell r="C10892" t="str">
            <v>Golden-chested Tanager</v>
          </cell>
          <cell r="D10892" t="str">
            <v>Bangsia rothschildi</v>
          </cell>
          <cell r="E10892" t="str">
            <v>(Berlepsch, 1897)</v>
          </cell>
          <cell r="F10892" t="str">
            <v>R</v>
          </cell>
          <cell r="G10892" t="str">
            <v>LC</v>
          </cell>
          <cell r="P10892" t="str">
            <v>Y</v>
          </cell>
          <cell r="Q10892" t="str">
            <v>Y</v>
          </cell>
          <cell r="R10892" t="str">
            <v>Y</v>
          </cell>
          <cell r="V10892" t="str">
            <v>Buthraupis rothschildi (11)</v>
          </cell>
          <cell r="X10892" t="str">
            <v>Buthraupis arcaei, B. melanochlamys, B. rothschildi, B. edwardsi and B. aureocincta (Sibley and Monroe 1990, 1993) are placed in the genus Bangsia following Ridgely and Tudor (1989), although this generic treatment was not followed (mistakenly) by Collar et al. (1992).</v>
          </cell>
        </row>
        <row r="10893">
          <cell r="C10893" t="str">
            <v>Moss-backed Tanager</v>
          </cell>
          <cell r="D10893" t="str">
            <v>Bangsia edwardsi</v>
          </cell>
          <cell r="E10893" t="str">
            <v>(Elliot, 1865)</v>
          </cell>
          <cell r="F10893" t="str">
            <v>R</v>
          </cell>
          <cell r="G10893" t="str">
            <v>LC</v>
          </cell>
          <cell r="P10893" t="str">
            <v>Y</v>
          </cell>
          <cell r="Q10893" t="str">
            <v>Y</v>
          </cell>
          <cell r="R10893" t="str">
            <v>Y</v>
          </cell>
          <cell r="V10893" t="str">
            <v>Buthraupis edwardsi (11)</v>
          </cell>
          <cell r="X10893" t="str">
            <v>Buthraupis arcaei, B. melanochlamys, B. rothschildi, B. edwardsi and B. aureocincta (Sibley and Monroe 1990, 1993) are placed in the genus Bangsia following Ridgely and Tudor (1989), although this generic treatment was not followed (mistakenly) by Collar et al. (1992).</v>
          </cell>
        </row>
        <row r="10894">
          <cell r="C10894" t="str">
            <v>Gold-ringed Tanager</v>
          </cell>
          <cell r="D10894" t="str">
            <v>Bangsia aureocincta</v>
          </cell>
          <cell r="E10894" t="str">
            <v>(Hellmayr, 1910)</v>
          </cell>
          <cell r="F10894" t="str">
            <v>R</v>
          </cell>
          <cell r="G10894" t="str">
            <v>EN</v>
          </cell>
          <cell r="P10894" t="str">
            <v>Y</v>
          </cell>
          <cell r="Q10894" t="str">
            <v>Y</v>
          </cell>
          <cell r="R10894" t="str">
            <v>Y</v>
          </cell>
          <cell r="V10894" t="str">
            <v>Buthraupis aureocincta (11)</v>
          </cell>
        </row>
        <row r="10895">
          <cell r="C10895" t="str">
            <v>Orange-throated Tanager</v>
          </cell>
          <cell r="D10895" t="str">
            <v>Wetmorethraupis sterrhopteron</v>
          </cell>
          <cell r="E10895" t="str">
            <v>Lowery &amp; O'Neill, 1964</v>
          </cell>
          <cell r="F10895" t="str">
            <v>R</v>
          </cell>
          <cell r="G10895" t="str">
            <v>VU</v>
          </cell>
          <cell r="P10895" t="str">
            <v>Y</v>
          </cell>
          <cell r="Q10895" t="str">
            <v>Y</v>
          </cell>
          <cell r="R10895" t="str">
            <v>Y</v>
          </cell>
        </row>
        <row r="10896">
          <cell r="C10896" t="str">
            <v>Hooded Mountain-tanager</v>
          </cell>
          <cell r="D10896" t="str">
            <v>Buthraupis montana</v>
          </cell>
          <cell r="E10896" t="str">
            <v>(D'Orbigny &amp; Lafresnaye, 1837)</v>
          </cell>
          <cell r="F10896" t="str">
            <v>R</v>
          </cell>
          <cell r="G10896" t="str">
            <v>LC</v>
          </cell>
          <cell r="P10896" t="str">
            <v>Y</v>
          </cell>
          <cell r="Q10896" t="str">
            <v>Y</v>
          </cell>
          <cell r="R10896" t="str">
            <v>Y</v>
          </cell>
          <cell r="W10896" t="str">
            <v>Hooded Mountain Tanager (15)</v>
          </cell>
        </row>
        <row r="10897">
          <cell r="C10897" t="str">
            <v>Black-chested Mountain-tanager</v>
          </cell>
          <cell r="D10897" t="str">
            <v>Buthraupis eximia</v>
          </cell>
          <cell r="E10897" t="str">
            <v>(Boissonneau, 1840)</v>
          </cell>
          <cell r="F10897" t="str">
            <v>R</v>
          </cell>
          <cell r="G10897" t="str">
            <v>LC</v>
          </cell>
          <cell r="P10897" t="str">
            <v>Y</v>
          </cell>
          <cell r="Q10897" t="str">
            <v>Y</v>
          </cell>
          <cell r="R10897" t="str">
            <v>Y</v>
          </cell>
          <cell r="W10897" t="str">
            <v>Black-chested Mountain Tanager (15)</v>
          </cell>
        </row>
        <row r="10898">
          <cell r="C10898" t="str">
            <v>Golden-backed Mountain-tanager</v>
          </cell>
          <cell r="D10898" t="str">
            <v>Buthraupis aureodorsalis</v>
          </cell>
          <cell r="E10898" t="str">
            <v>Blake &amp; Hocking, 1974</v>
          </cell>
          <cell r="F10898" t="str">
            <v>R</v>
          </cell>
          <cell r="G10898" t="str">
            <v>EN</v>
          </cell>
          <cell r="P10898" t="str">
            <v>Y</v>
          </cell>
          <cell r="Q10898" t="str">
            <v>Y</v>
          </cell>
          <cell r="R10898" t="str">
            <v>Y</v>
          </cell>
          <cell r="W10898" t="str">
            <v>Golden-backed Mountain Tanager (15)</v>
          </cell>
        </row>
        <row r="10899">
          <cell r="C10899" t="str">
            <v>Masked Mountain-tanager</v>
          </cell>
          <cell r="D10899" t="str">
            <v>Buthraupis wetmorei</v>
          </cell>
          <cell r="E10899" t="str">
            <v>(Moore, 1934)</v>
          </cell>
          <cell r="F10899" t="str">
            <v>R</v>
          </cell>
          <cell r="G10899" t="str">
            <v>VU</v>
          </cell>
          <cell r="P10899" t="str">
            <v>Y</v>
          </cell>
          <cell r="Q10899" t="str">
            <v>Y</v>
          </cell>
          <cell r="R10899" t="str">
            <v>Y</v>
          </cell>
          <cell r="W10899" t="str">
            <v>Masked Mountain Tanager (15)</v>
          </cell>
        </row>
        <row r="10900">
          <cell r="C10900" t="str">
            <v>Santa Marta Mountain-tanager</v>
          </cell>
          <cell r="D10900" t="str">
            <v>Anisognathus melanogenys</v>
          </cell>
          <cell r="E10900" t="str">
            <v>(Salvin &amp; Godman, 1880)</v>
          </cell>
          <cell r="F10900" t="str">
            <v>R</v>
          </cell>
          <cell r="G10900" t="str">
            <v>LC</v>
          </cell>
          <cell r="P10900" t="str">
            <v>Y</v>
          </cell>
          <cell r="Q10900" t="str">
            <v>Y</v>
          </cell>
          <cell r="R10900" t="str">
            <v>Y</v>
          </cell>
          <cell r="W10900" t="str">
            <v>Black-cheeked Mountain-Tanager (9); Santa Marta Mountain Tanager (15)</v>
          </cell>
        </row>
        <row r="10901">
          <cell r="C10901" t="str">
            <v>Lacrimose Mountain-tanager</v>
          </cell>
          <cell r="D10901" t="str">
            <v>Anisognathus lacrymosus</v>
          </cell>
          <cell r="E10901" t="str">
            <v>(Du Bus &amp; Gisignies, 1846)</v>
          </cell>
          <cell r="F10901" t="str">
            <v>R</v>
          </cell>
          <cell r="G10901" t="str">
            <v>LC</v>
          </cell>
          <cell r="P10901" t="str">
            <v>Y</v>
          </cell>
          <cell r="Q10901" t="str">
            <v>Y</v>
          </cell>
          <cell r="R10901" t="str">
            <v>Y</v>
          </cell>
          <cell r="W10901" t="str">
            <v>Lacrimose Mountain Tanager (15)</v>
          </cell>
        </row>
        <row r="10902">
          <cell r="C10902" t="str">
            <v>Scarlet-bellied Mountain-tanager</v>
          </cell>
          <cell r="D10902" t="str">
            <v>Anisognathus igniventris</v>
          </cell>
          <cell r="E10902" t="str">
            <v>(D'Orbigny &amp; Lafresnaye, 1837)</v>
          </cell>
          <cell r="F10902" t="str">
            <v>R</v>
          </cell>
          <cell r="G10902" t="str">
            <v>LC</v>
          </cell>
          <cell r="P10902" t="str">
            <v>Y</v>
          </cell>
          <cell r="Q10902" t="str">
            <v>Y</v>
          </cell>
          <cell r="R10902" t="str">
            <v>Y</v>
          </cell>
          <cell r="W10902" t="str">
            <v>Scarlet-bellied Mountain Tanager (15)</v>
          </cell>
        </row>
        <row r="10903">
          <cell r="C10903" t="str">
            <v>Blue-winged Mountain-tanager</v>
          </cell>
          <cell r="D10903" t="str">
            <v>Anisognathus somptuosus</v>
          </cell>
          <cell r="E10903" t="str">
            <v>(Lesson, 1831)</v>
          </cell>
          <cell r="F10903" t="str">
            <v>R</v>
          </cell>
          <cell r="G10903" t="str">
            <v>LC</v>
          </cell>
          <cell r="P10903" t="str">
            <v>Y</v>
          </cell>
          <cell r="Q10903" t="str">
            <v>Y</v>
          </cell>
          <cell r="R10903" t="str">
            <v>Y</v>
          </cell>
          <cell r="V10903" t="str">
            <v>Anisognathus flavinucha (11)</v>
          </cell>
          <cell r="W10903" t="str">
            <v>Blue-winged Mountain Tanager (15)</v>
          </cell>
          <cell r="X10903" t="str">
            <v>Sibley and Monroe (1990) state the species is often incorrectly called A. flavinucha, which is junior to A. somptuosus.</v>
          </cell>
        </row>
        <row r="10904">
          <cell r="C10904" t="str">
            <v>Black-chinned Mountain-tanager</v>
          </cell>
          <cell r="D10904" t="str">
            <v>Anisognathus notabilis</v>
          </cell>
          <cell r="E10904" t="str">
            <v>(Sclater, 1855)</v>
          </cell>
          <cell r="F10904" t="str">
            <v>R</v>
          </cell>
          <cell r="G10904" t="str">
            <v>LC</v>
          </cell>
          <cell r="P10904" t="str">
            <v>Y</v>
          </cell>
          <cell r="Q10904" t="str">
            <v>Y</v>
          </cell>
          <cell r="R10904" t="str">
            <v>Y</v>
          </cell>
          <cell r="W10904" t="str">
            <v>Black-chinned Mountain Tanager (15)</v>
          </cell>
        </row>
        <row r="10905">
          <cell r="C10905" t="str">
            <v>Grass-green Tanager</v>
          </cell>
          <cell r="D10905" t="str">
            <v>Chlorornis riefferii</v>
          </cell>
          <cell r="E10905" t="str">
            <v>(Boissonneau, 1840)</v>
          </cell>
          <cell r="F10905" t="str">
            <v>R</v>
          </cell>
          <cell r="G10905" t="str">
            <v>LC</v>
          </cell>
          <cell r="P10905" t="str">
            <v>Y</v>
          </cell>
          <cell r="Q10905" t="str">
            <v>Y</v>
          </cell>
          <cell r="R10905" t="str">
            <v>Y</v>
          </cell>
        </row>
        <row r="10906">
          <cell r="C10906" t="str">
            <v>Buff-breasted Mountain-tanager</v>
          </cell>
          <cell r="D10906" t="str">
            <v>Dubusia taeniata</v>
          </cell>
          <cell r="E10906" t="str">
            <v>(Boissonneau, 1840)</v>
          </cell>
          <cell r="F10906" t="str">
            <v>R</v>
          </cell>
          <cell r="G10906" t="str">
            <v>LC</v>
          </cell>
          <cell r="P10906" t="str">
            <v>Y</v>
          </cell>
          <cell r="Q10906" t="str">
            <v>Y</v>
          </cell>
          <cell r="R10906" t="str">
            <v>Y</v>
          </cell>
          <cell r="W10906" t="str">
            <v>Buff-breasted Mountain Tanager (15)</v>
          </cell>
        </row>
        <row r="10907">
          <cell r="C10907" t="str">
            <v>Chestnut-bellied Mountain-tanager</v>
          </cell>
          <cell r="D10907" t="str">
            <v>Delothraupis castaneoventris</v>
          </cell>
          <cell r="E10907" t="str">
            <v>(Sclater, 1851)</v>
          </cell>
          <cell r="F10907" t="str">
            <v>R</v>
          </cell>
          <cell r="G10907" t="str">
            <v>LC</v>
          </cell>
          <cell r="P10907" t="str">
            <v>Y</v>
          </cell>
          <cell r="Q10907" t="str">
            <v>Y</v>
          </cell>
          <cell r="R10907" t="str">
            <v>Y</v>
          </cell>
          <cell r="W10907" t="str">
            <v>Chestnut-bellied Mountain Tanager (15)</v>
          </cell>
        </row>
        <row r="10908">
          <cell r="C10908" t="str">
            <v>Diademed Tanager</v>
          </cell>
          <cell r="D10908" t="str">
            <v>Stephanophorus diadematus</v>
          </cell>
          <cell r="E10908" t="str">
            <v>(Temminck, 1823)</v>
          </cell>
          <cell r="F10908" t="str">
            <v>R</v>
          </cell>
          <cell r="G10908" t="str">
            <v>LC</v>
          </cell>
          <cell r="P10908" t="str">
            <v>Y</v>
          </cell>
          <cell r="Q10908" t="str">
            <v>Y</v>
          </cell>
          <cell r="R10908" t="str">
            <v>Y</v>
          </cell>
        </row>
        <row r="10909">
          <cell r="C10909" t="str">
            <v>Purplish-mantled Tanager</v>
          </cell>
          <cell r="D10909" t="str">
            <v>Iridosornis porphyrocephalus</v>
          </cell>
          <cell r="E10909" t="str">
            <v>(Sclater, 1856)</v>
          </cell>
          <cell r="F10909" t="str">
            <v>R</v>
          </cell>
          <cell r="G10909" t="str">
            <v>NT</v>
          </cell>
          <cell r="P10909" t="str">
            <v>Y</v>
          </cell>
          <cell r="Q10909" t="str">
            <v>Y</v>
          </cell>
          <cell r="R10909" t="str">
            <v>Y</v>
          </cell>
          <cell r="V10909" t="str">
            <v>Iridosornis porphyrocephala (10); Iridosornis porphyrocephala (11)</v>
          </cell>
          <cell r="X10909" t="str">
            <v>Gender agreement of species name follows David and Gosselin (2002b).</v>
          </cell>
        </row>
        <row r="10910">
          <cell r="C10910" t="str">
            <v>Yellow-throated Tanager</v>
          </cell>
          <cell r="D10910" t="str">
            <v>Iridosornis analis</v>
          </cell>
          <cell r="E10910" t="str">
            <v>(Tschudi, 1844)</v>
          </cell>
          <cell r="F10910" t="str">
            <v>R</v>
          </cell>
          <cell r="G10910" t="str">
            <v>LC</v>
          </cell>
          <cell r="P10910" t="str">
            <v>Y</v>
          </cell>
          <cell r="Q10910" t="str">
            <v>Y</v>
          </cell>
          <cell r="R10910" t="str">
            <v>Y</v>
          </cell>
        </row>
        <row r="10911">
          <cell r="C10911" t="str">
            <v>Golden-collared Tanager</v>
          </cell>
          <cell r="D10911" t="str">
            <v>Iridosornis jelskii</v>
          </cell>
          <cell r="E10911" t="str">
            <v>(Cabanis, 1873)</v>
          </cell>
          <cell r="F10911" t="str">
            <v>R</v>
          </cell>
          <cell r="G10911" t="str">
            <v>LC</v>
          </cell>
          <cell r="P10911" t="str">
            <v>Y</v>
          </cell>
          <cell r="Q10911" t="str">
            <v>Y</v>
          </cell>
          <cell r="R10911" t="str">
            <v>Y</v>
          </cell>
        </row>
        <row r="10912">
          <cell r="C10912" t="str">
            <v>Golden-crowned Tanager</v>
          </cell>
          <cell r="D10912" t="str">
            <v>Iridosornis rufivertex</v>
          </cell>
          <cell r="E10912" t="str">
            <v>(Lafresnaye, 1842)</v>
          </cell>
          <cell r="F10912" t="str">
            <v>R</v>
          </cell>
          <cell r="G10912" t="str">
            <v>LC</v>
          </cell>
          <cell r="P10912" t="str">
            <v>Y</v>
          </cell>
          <cell r="Q10912" t="str">
            <v>Y</v>
          </cell>
          <cell r="R10912" t="str">
            <v>Y</v>
          </cell>
        </row>
        <row r="10913">
          <cell r="C10913" t="str">
            <v>Yellow-scarfed Tanager</v>
          </cell>
          <cell r="D10913" t="str">
            <v>Iridosornis reinhardti</v>
          </cell>
          <cell r="E10913" t="str">
            <v>(Sclater, 1865)</v>
          </cell>
          <cell r="F10913" t="str">
            <v>R</v>
          </cell>
          <cell r="G10913" t="str">
            <v>LC</v>
          </cell>
          <cell r="P10913" t="str">
            <v>Y</v>
          </cell>
          <cell r="Q10913" t="str">
            <v>Y</v>
          </cell>
          <cell r="R10913" t="str">
            <v>Y</v>
          </cell>
        </row>
        <row r="10914">
          <cell r="C10914" t="str">
            <v>Fawn-breasted Tanager</v>
          </cell>
          <cell r="D10914" t="str">
            <v>Pipraeidea melanonota</v>
          </cell>
          <cell r="E10914" t="str">
            <v>(Vieillot, 1819)</v>
          </cell>
          <cell r="F10914" t="str">
            <v>R</v>
          </cell>
          <cell r="G10914" t="str">
            <v>LC</v>
          </cell>
          <cell r="P10914" t="str">
            <v>Y</v>
          </cell>
          <cell r="Q10914" t="str">
            <v>Y</v>
          </cell>
          <cell r="R10914" t="str">
            <v>Y</v>
          </cell>
        </row>
        <row r="10915">
          <cell r="C10915" t="str">
            <v>White-banded Tanager</v>
          </cell>
          <cell r="D10915" t="str">
            <v>Neothraupis fasciata</v>
          </cell>
          <cell r="E10915" t="str">
            <v>(Lichtenstein, 1823)</v>
          </cell>
          <cell r="F10915" t="str">
            <v>R</v>
          </cell>
          <cell r="G10915" t="str">
            <v>NT</v>
          </cell>
          <cell r="P10915" t="str">
            <v>Y</v>
          </cell>
          <cell r="Q10915" t="str">
            <v>Y</v>
          </cell>
          <cell r="R10915" t="str">
            <v>Y</v>
          </cell>
          <cell r="W10915" t="str">
            <v>Shrike-like Tanager (15)</v>
          </cell>
        </row>
        <row r="10916">
          <cell r="C10916" t="str">
            <v>Glistening-green Tanager</v>
          </cell>
          <cell r="D10916" t="str">
            <v>Chlorochrysa phoenicotis</v>
          </cell>
          <cell r="E10916" t="str">
            <v>(Bonaparte, 1851)</v>
          </cell>
          <cell r="F10916" t="str">
            <v>R</v>
          </cell>
          <cell r="G10916" t="str">
            <v>LC</v>
          </cell>
          <cell r="P10916" t="str">
            <v>Y</v>
          </cell>
          <cell r="Q10916" t="str">
            <v>Y</v>
          </cell>
          <cell r="R10916" t="str">
            <v>Y</v>
          </cell>
        </row>
        <row r="10917">
          <cell r="C10917" t="str">
            <v>Orange-eared Tanager</v>
          </cell>
          <cell r="D10917" t="str">
            <v>Chlorochrysa calliparaea</v>
          </cell>
          <cell r="E10917" t="str">
            <v>(Tschudi, 1844)</v>
          </cell>
          <cell r="F10917" t="str">
            <v>R</v>
          </cell>
          <cell r="G10917" t="str">
            <v>LC</v>
          </cell>
          <cell r="P10917" t="str">
            <v>Y</v>
          </cell>
          <cell r="Q10917" t="str">
            <v>Y</v>
          </cell>
          <cell r="R10917" t="str">
            <v>Y</v>
          </cell>
        </row>
        <row r="10918">
          <cell r="C10918" t="str">
            <v>Multicoloured Tanager</v>
          </cell>
          <cell r="D10918" t="str">
            <v>Chlorochrysa nitidissima</v>
          </cell>
          <cell r="E10918" t="str">
            <v>Sclater, 1873</v>
          </cell>
          <cell r="F10918" t="str">
            <v>R</v>
          </cell>
          <cell r="G10918" t="str">
            <v>VU</v>
          </cell>
          <cell r="P10918" t="str">
            <v>Y</v>
          </cell>
          <cell r="Q10918" t="str">
            <v>Y</v>
          </cell>
          <cell r="R10918" t="str">
            <v>Y</v>
          </cell>
          <cell r="W10918" t="str">
            <v>Multicolored Tanager (9); Multicolored Tanager (10); Multicolored Tanager (11); Multicolored Tanager (15)</v>
          </cell>
        </row>
        <row r="10919">
          <cell r="C10919" t="str">
            <v>Plain-coloured Tanager</v>
          </cell>
          <cell r="D10919" t="str">
            <v>Tangara inornata</v>
          </cell>
          <cell r="E10919" t="str">
            <v>(Gould, 1855)</v>
          </cell>
          <cell r="F10919" t="str">
            <v>R</v>
          </cell>
          <cell r="G10919" t="str">
            <v>LC</v>
          </cell>
          <cell r="I10919" t="str">
            <v>Y</v>
          </cell>
          <cell r="P10919" t="str">
            <v>Y</v>
          </cell>
          <cell r="Q10919" t="str">
            <v>Y</v>
          </cell>
          <cell r="R10919" t="str">
            <v>Y</v>
          </cell>
          <cell r="W10919" t="str">
            <v>Plain-colored Tanager (2); Plain-colored Tanager (9); Plain-colored Tanager (10); Plain-colored Tanager (11); Plain-colored Tanager (15)</v>
          </cell>
        </row>
        <row r="10920">
          <cell r="C10920" t="str">
            <v>Turquoise Tanager</v>
          </cell>
          <cell r="D10920" t="str">
            <v>Tangara mexicana</v>
          </cell>
          <cell r="E10920" t="str">
            <v>(Linnaeus, 1766)</v>
          </cell>
          <cell r="F10920" t="str">
            <v>R</v>
          </cell>
          <cell r="G10920" t="str">
            <v>LC</v>
          </cell>
          <cell r="P10920" t="str">
            <v>Y</v>
          </cell>
          <cell r="Q10920" t="str">
            <v>Y</v>
          </cell>
          <cell r="R10920" t="str">
            <v>Y</v>
          </cell>
          <cell r="X10920" t="str">
            <v>Tangara mexicana and T. brasiliensis were putatively listed by Stotz et al. (1996) as potentially distinct at the species level, but this treatment is not recognised following SACC (2005) who retain brasiliensis within T. mexicana.</v>
          </cell>
        </row>
        <row r="10921">
          <cell r="D10921" t="str">
            <v>Tangara brasiliensis</v>
          </cell>
          <cell r="E10921" t="str">
            <v>(Linnaeus, 1766)</v>
          </cell>
          <cell r="F10921" t="str">
            <v>NR</v>
          </cell>
          <cell r="G10921" t="str">
            <v>NR</v>
          </cell>
          <cell r="R10921" t="str">
            <v>Y</v>
          </cell>
          <cell r="X10921" t="str">
            <v>Tangara mexicana and T. brasiliensis were putatively listed by Stotz et al. (1996) as potentially distinct at the species level, but this treatment is not recognised following SACC (2005) who retain brasiliensis within T. mexicana.</v>
          </cell>
        </row>
        <row r="10922">
          <cell r="C10922" t="str">
            <v>Azure-rumped Tanager</v>
          </cell>
          <cell r="D10922" t="str">
            <v>Tangara cabanisi</v>
          </cell>
          <cell r="E10922" t="str">
            <v>(Sclater, 1866)</v>
          </cell>
          <cell r="F10922" t="str">
            <v>R</v>
          </cell>
          <cell r="G10922" t="str">
            <v>EN</v>
          </cell>
          <cell r="I10922" t="str">
            <v>Y</v>
          </cell>
          <cell r="Q10922" t="str">
            <v>Y</v>
          </cell>
          <cell r="R10922" t="str">
            <v>Y</v>
          </cell>
          <cell r="W10922" t="str">
            <v>Cabanis's Tanager (15)</v>
          </cell>
        </row>
        <row r="10923">
          <cell r="C10923" t="str">
            <v>Grey-and-gold Tanager</v>
          </cell>
          <cell r="D10923" t="str">
            <v>Tangara palmeri</v>
          </cell>
          <cell r="E10923" t="str">
            <v>(Hellmayr, 1909)</v>
          </cell>
          <cell r="F10923" t="str">
            <v>R</v>
          </cell>
          <cell r="G10923" t="str">
            <v>LC</v>
          </cell>
          <cell r="I10923" t="str">
            <v>Y</v>
          </cell>
          <cell r="P10923" t="str">
            <v>Y</v>
          </cell>
          <cell r="Q10923" t="str">
            <v>Y</v>
          </cell>
          <cell r="R10923" t="str">
            <v>Y</v>
          </cell>
          <cell r="W10923" t="str">
            <v>Gray-and-gold Tanager (2); Gray-and-gold Tanager (9)</v>
          </cell>
        </row>
        <row r="10924">
          <cell r="C10924" t="str">
            <v>Paradise Tanager</v>
          </cell>
          <cell r="D10924" t="str">
            <v>Tangara chilensis</v>
          </cell>
          <cell r="E10924" t="str">
            <v>(Vigors, 1832)</v>
          </cell>
          <cell r="F10924" t="str">
            <v>R</v>
          </cell>
          <cell r="G10924" t="str">
            <v>LC</v>
          </cell>
          <cell r="P10924" t="str">
            <v>Y</v>
          </cell>
          <cell r="Q10924" t="str">
            <v>Y</v>
          </cell>
          <cell r="R10924" t="str">
            <v>Y</v>
          </cell>
        </row>
        <row r="10925">
          <cell r="C10925" t="str">
            <v>Seven-coloured Tanager</v>
          </cell>
          <cell r="D10925" t="str">
            <v>Tangara fastuosa</v>
          </cell>
          <cell r="E10925" t="str">
            <v>Lesson, 1831</v>
          </cell>
          <cell r="F10925" t="str">
            <v>R</v>
          </cell>
          <cell r="G10925" t="str">
            <v>VU</v>
          </cell>
          <cell r="P10925" t="str">
            <v>Y</v>
          </cell>
          <cell r="Q10925" t="str">
            <v>Y</v>
          </cell>
          <cell r="R10925" t="str">
            <v>Y</v>
          </cell>
          <cell r="W10925" t="str">
            <v>Seven-colored Tanager (9); Seven-colored Tanager (10); Seven-colored Tanager (11); Seven-colored Tanager (15)</v>
          </cell>
        </row>
        <row r="10926">
          <cell r="C10926" t="str">
            <v>Green-headed Tanager</v>
          </cell>
          <cell r="D10926" t="str">
            <v>Tangara seledon</v>
          </cell>
          <cell r="E10926" t="str">
            <v>(Müller, 1776)</v>
          </cell>
          <cell r="F10926" t="str">
            <v>R</v>
          </cell>
          <cell r="G10926" t="str">
            <v>LC</v>
          </cell>
          <cell r="P10926" t="str">
            <v>Y</v>
          </cell>
          <cell r="Q10926" t="str">
            <v>Y</v>
          </cell>
          <cell r="R10926" t="str">
            <v>Y</v>
          </cell>
        </row>
        <row r="10927">
          <cell r="C10927" t="str">
            <v>Red-necked Tanager</v>
          </cell>
          <cell r="D10927" t="str">
            <v>Tangara cyanocephala</v>
          </cell>
          <cell r="E10927" t="str">
            <v>(Müller, 1776)</v>
          </cell>
          <cell r="F10927" t="str">
            <v>R</v>
          </cell>
          <cell r="G10927" t="str">
            <v>LC</v>
          </cell>
          <cell r="P10927" t="str">
            <v>Y</v>
          </cell>
          <cell r="Q10927" t="str">
            <v>Y</v>
          </cell>
          <cell r="R10927" t="str">
            <v>Y</v>
          </cell>
        </row>
        <row r="10928">
          <cell r="C10928" t="str">
            <v>Brassy-breasted Tanager</v>
          </cell>
          <cell r="D10928" t="str">
            <v>Tangara desmaresti</v>
          </cell>
          <cell r="E10928" t="str">
            <v>(Vieillot, 1819)</v>
          </cell>
          <cell r="F10928" t="str">
            <v>R</v>
          </cell>
          <cell r="G10928" t="str">
            <v>LC</v>
          </cell>
          <cell r="P10928" t="str">
            <v>Y</v>
          </cell>
          <cell r="Q10928" t="str">
            <v>Y</v>
          </cell>
          <cell r="R10928" t="str">
            <v>Y</v>
          </cell>
        </row>
        <row r="10929">
          <cell r="C10929" t="str">
            <v>Gilt-edged Tanager</v>
          </cell>
          <cell r="D10929" t="str">
            <v>Tangara cyanoventris</v>
          </cell>
          <cell r="E10929" t="str">
            <v>(Vieillot, 1819)</v>
          </cell>
          <cell r="F10929" t="str">
            <v>R</v>
          </cell>
          <cell r="G10929" t="str">
            <v>LC</v>
          </cell>
          <cell r="P10929" t="str">
            <v>Y</v>
          </cell>
          <cell r="Q10929" t="str">
            <v>Y</v>
          </cell>
          <cell r="R10929" t="str">
            <v>Y</v>
          </cell>
        </row>
        <row r="10930">
          <cell r="C10930" t="str">
            <v>Blue-whiskered Tanager</v>
          </cell>
          <cell r="D10930" t="str">
            <v>Tangara johannae</v>
          </cell>
          <cell r="E10930" t="str">
            <v>(Dalmas, 1900)</v>
          </cell>
          <cell r="F10930" t="str">
            <v>R</v>
          </cell>
          <cell r="G10930" t="str">
            <v>NT</v>
          </cell>
          <cell r="P10930" t="str">
            <v>Y</v>
          </cell>
          <cell r="Q10930" t="str">
            <v>Y</v>
          </cell>
          <cell r="R10930" t="str">
            <v>Y</v>
          </cell>
        </row>
        <row r="10931">
          <cell r="C10931" t="str">
            <v>Green-and-gold Tanager</v>
          </cell>
          <cell r="D10931" t="str">
            <v>Tangara schrankii</v>
          </cell>
          <cell r="E10931" t="str">
            <v>(Spix, 1825)</v>
          </cell>
          <cell r="F10931" t="str">
            <v>R</v>
          </cell>
          <cell r="G10931" t="str">
            <v>LC</v>
          </cell>
          <cell r="P10931" t="str">
            <v>Y</v>
          </cell>
          <cell r="Q10931" t="str">
            <v>Y</v>
          </cell>
          <cell r="R10931" t="str">
            <v>Y</v>
          </cell>
        </row>
        <row r="10932">
          <cell r="C10932" t="str">
            <v>Emerald Tanager</v>
          </cell>
          <cell r="D10932" t="str">
            <v>Tangara florida</v>
          </cell>
          <cell r="E10932" t="str">
            <v>(Sclater &amp; Salvin, 1869)</v>
          </cell>
          <cell r="F10932" t="str">
            <v>R</v>
          </cell>
          <cell r="G10932" t="str">
            <v>LC</v>
          </cell>
          <cell r="I10932" t="str">
            <v>Y</v>
          </cell>
          <cell r="P10932" t="str">
            <v>Y</v>
          </cell>
          <cell r="Q10932" t="str">
            <v>Y</v>
          </cell>
          <cell r="R10932" t="str">
            <v>Y</v>
          </cell>
        </row>
        <row r="10933">
          <cell r="C10933" t="str">
            <v>Golden Tanager</v>
          </cell>
          <cell r="D10933" t="str">
            <v>Tangara arthus</v>
          </cell>
          <cell r="E10933" t="str">
            <v>Lesson, 1832</v>
          </cell>
          <cell r="F10933" t="str">
            <v>R</v>
          </cell>
          <cell r="G10933" t="str">
            <v>LC</v>
          </cell>
          <cell r="P10933" t="str">
            <v>Y</v>
          </cell>
          <cell r="Q10933" t="str">
            <v>Y</v>
          </cell>
          <cell r="R10933" t="str">
            <v>Y</v>
          </cell>
        </row>
        <row r="10934">
          <cell r="C10934" t="str">
            <v>Silver-throated Tanager</v>
          </cell>
          <cell r="D10934" t="str">
            <v>Tangara icterocephala</v>
          </cell>
          <cell r="E10934" t="str">
            <v>(Bonaparte, 1851)</v>
          </cell>
          <cell r="F10934" t="str">
            <v>R</v>
          </cell>
          <cell r="G10934" t="str">
            <v>LC</v>
          </cell>
          <cell r="I10934" t="str">
            <v>Y</v>
          </cell>
          <cell r="P10934" t="str">
            <v>Y</v>
          </cell>
          <cell r="Q10934" t="str">
            <v>Y</v>
          </cell>
          <cell r="R10934" t="str">
            <v>Y</v>
          </cell>
        </row>
        <row r="10935">
          <cell r="C10935" t="str">
            <v>Saffron-crowned Tanager</v>
          </cell>
          <cell r="D10935" t="str">
            <v>Tangara xanthocephala</v>
          </cell>
          <cell r="E10935" t="str">
            <v>(Tschudi, 1844)</v>
          </cell>
          <cell r="F10935" t="str">
            <v>R</v>
          </cell>
          <cell r="G10935" t="str">
            <v>LC</v>
          </cell>
          <cell r="P10935" t="str">
            <v>Y</v>
          </cell>
          <cell r="Q10935" t="str">
            <v>Y</v>
          </cell>
          <cell r="R10935" t="str">
            <v>Y</v>
          </cell>
        </row>
        <row r="10936">
          <cell r="C10936" t="str">
            <v>Golden-eared Tanager</v>
          </cell>
          <cell r="D10936" t="str">
            <v>Tangara chrysotis</v>
          </cell>
          <cell r="E10936" t="str">
            <v>(Du Bus De Gisignies, 1846)</v>
          </cell>
          <cell r="F10936" t="str">
            <v>R</v>
          </cell>
          <cell r="G10936" t="str">
            <v>LC</v>
          </cell>
          <cell r="P10936" t="str">
            <v>Y</v>
          </cell>
          <cell r="Q10936" t="str">
            <v>Y</v>
          </cell>
          <cell r="R10936" t="str">
            <v>Y</v>
          </cell>
        </row>
        <row r="10937">
          <cell r="C10937" t="str">
            <v>Flame-faced Tanager</v>
          </cell>
          <cell r="D10937" t="str">
            <v>Tangara parzudakii</v>
          </cell>
          <cell r="E10937" t="str">
            <v>(Lafresnaye, 1843)</v>
          </cell>
          <cell r="F10937" t="str">
            <v>R</v>
          </cell>
          <cell r="G10937" t="str">
            <v>LC</v>
          </cell>
          <cell r="P10937" t="str">
            <v>Y</v>
          </cell>
          <cell r="Q10937" t="str">
            <v>Y</v>
          </cell>
          <cell r="R10937" t="str">
            <v>Y</v>
          </cell>
        </row>
        <row r="10938">
          <cell r="C10938" t="str">
            <v>Yellow-bellied Tanager</v>
          </cell>
          <cell r="D10938" t="str">
            <v>Tangara xanthogastra</v>
          </cell>
          <cell r="E10938" t="str">
            <v>(Sclater, 1851)</v>
          </cell>
          <cell r="F10938" t="str">
            <v>R</v>
          </cell>
          <cell r="G10938" t="str">
            <v>LC</v>
          </cell>
          <cell r="P10938" t="str">
            <v>Y</v>
          </cell>
          <cell r="Q10938" t="str">
            <v>Y</v>
          </cell>
          <cell r="R10938" t="str">
            <v>Y</v>
          </cell>
        </row>
        <row r="10939">
          <cell r="C10939" t="str">
            <v>Spotted Tanager</v>
          </cell>
          <cell r="D10939" t="str">
            <v>Tangara punctata</v>
          </cell>
          <cell r="E10939" t="str">
            <v>(Linnaeus, 1766)</v>
          </cell>
          <cell r="F10939" t="str">
            <v>R</v>
          </cell>
          <cell r="G10939" t="str">
            <v>LC</v>
          </cell>
          <cell r="P10939" t="str">
            <v>Y</v>
          </cell>
          <cell r="Q10939" t="str">
            <v>Y</v>
          </cell>
          <cell r="R10939" t="str">
            <v>Y</v>
          </cell>
        </row>
        <row r="10940">
          <cell r="C10940" t="str">
            <v>Speckled Tanager</v>
          </cell>
          <cell r="D10940" t="str">
            <v>Tangara guttata</v>
          </cell>
          <cell r="E10940" t="str">
            <v>(Cabanis, 1850)</v>
          </cell>
          <cell r="F10940" t="str">
            <v>R</v>
          </cell>
          <cell r="G10940" t="str">
            <v>LC</v>
          </cell>
          <cell r="I10940" t="str">
            <v>Y</v>
          </cell>
          <cell r="P10940" t="str">
            <v>Y</v>
          </cell>
          <cell r="Q10940" t="str">
            <v>Y</v>
          </cell>
          <cell r="R10940" t="str">
            <v>Y</v>
          </cell>
        </row>
        <row r="10941">
          <cell r="C10941" t="str">
            <v>Dotted Tanager</v>
          </cell>
          <cell r="D10941" t="str">
            <v>Tangara varia</v>
          </cell>
          <cell r="E10941" t="str">
            <v>(Müller, 1776)</v>
          </cell>
          <cell r="F10941" t="str">
            <v>R</v>
          </cell>
          <cell r="G10941" t="str">
            <v>LC</v>
          </cell>
          <cell r="P10941" t="str">
            <v>Y</v>
          </cell>
          <cell r="Q10941" t="str">
            <v>Y</v>
          </cell>
          <cell r="R10941" t="str">
            <v>Y</v>
          </cell>
        </row>
        <row r="10942">
          <cell r="C10942" t="str">
            <v>Rufous-throated Tanager</v>
          </cell>
          <cell r="D10942" t="str">
            <v>Tangara rufigula</v>
          </cell>
          <cell r="E10942" t="str">
            <v>(Bonaparte, 1851)</v>
          </cell>
          <cell r="F10942" t="str">
            <v>R</v>
          </cell>
          <cell r="G10942" t="str">
            <v>LC</v>
          </cell>
          <cell r="P10942" t="str">
            <v>Y</v>
          </cell>
          <cell r="Q10942" t="str">
            <v>Y</v>
          </cell>
          <cell r="R10942" t="str">
            <v>Y</v>
          </cell>
        </row>
        <row r="10943">
          <cell r="C10943" t="str">
            <v>Bay-headed Tanager</v>
          </cell>
          <cell r="D10943" t="str">
            <v>Tangara gyrola</v>
          </cell>
          <cell r="E10943" t="str">
            <v>(Linnaeus, 1758)</v>
          </cell>
          <cell r="F10943" t="str">
            <v>R</v>
          </cell>
          <cell r="G10943" t="str">
            <v>LC</v>
          </cell>
          <cell r="I10943" t="str">
            <v>Y</v>
          </cell>
          <cell r="P10943" t="str">
            <v>Y</v>
          </cell>
          <cell r="Q10943" t="str">
            <v>Y</v>
          </cell>
          <cell r="R10943" t="str">
            <v>Y</v>
          </cell>
        </row>
        <row r="10944">
          <cell r="C10944" t="str">
            <v>Rufous-winged Tanager</v>
          </cell>
          <cell r="D10944" t="str">
            <v>Tangara lavinia</v>
          </cell>
          <cell r="E10944" t="str">
            <v>(Cassin, 1858)</v>
          </cell>
          <cell r="F10944" t="str">
            <v>R</v>
          </cell>
          <cell r="G10944" t="str">
            <v>LC</v>
          </cell>
          <cell r="I10944" t="str">
            <v>Y</v>
          </cell>
          <cell r="P10944" t="str">
            <v>Y</v>
          </cell>
          <cell r="Q10944" t="str">
            <v>Y</v>
          </cell>
          <cell r="R10944" t="str">
            <v>Y</v>
          </cell>
        </row>
        <row r="10945">
          <cell r="C10945" t="str">
            <v>Burnished-buff Tanager</v>
          </cell>
          <cell r="D10945" t="str">
            <v>Tangara cayana</v>
          </cell>
          <cell r="E10945" t="str">
            <v>(Linnaeus, 1766)</v>
          </cell>
          <cell r="F10945" t="str">
            <v>R</v>
          </cell>
          <cell r="G10945" t="str">
            <v>LC</v>
          </cell>
          <cell r="P10945" t="str">
            <v>Y</v>
          </cell>
          <cell r="Q10945" t="str">
            <v>Y</v>
          </cell>
          <cell r="R10945" t="str">
            <v>Y</v>
          </cell>
        </row>
        <row r="10946">
          <cell r="C10946" t="str">
            <v>Lesser Antillean Tanager</v>
          </cell>
          <cell r="D10946" t="str">
            <v>Tangara cucullata</v>
          </cell>
          <cell r="E10946" t="str">
            <v>(Swainson, 1834)</v>
          </cell>
          <cell r="F10946" t="str">
            <v>R</v>
          </cell>
          <cell r="G10946" t="str">
            <v>LC</v>
          </cell>
          <cell r="I10946" t="str">
            <v>Y</v>
          </cell>
          <cell r="Q10946" t="str">
            <v>Y</v>
          </cell>
          <cell r="R10946" t="str">
            <v>Y</v>
          </cell>
        </row>
        <row r="10947">
          <cell r="C10947" t="str">
            <v>Black-backed Tanager</v>
          </cell>
          <cell r="D10947" t="str">
            <v>Tangara peruviana</v>
          </cell>
          <cell r="E10947" t="str">
            <v>(Desmarest, 1806)</v>
          </cell>
          <cell r="F10947" t="str">
            <v>R</v>
          </cell>
          <cell r="G10947" t="str">
            <v>VU</v>
          </cell>
          <cell r="P10947" t="str">
            <v>Y</v>
          </cell>
          <cell r="Q10947" t="str">
            <v>Y</v>
          </cell>
          <cell r="R10947" t="str">
            <v>Y</v>
          </cell>
        </row>
        <row r="10948">
          <cell r="C10948" t="str">
            <v>Chestnut-backed Tanager</v>
          </cell>
          <cell r="D10948" t="str">
            <v>Tangara preciosa</v>
          </cell>
          <cell r="E10948" t="str">
            <v>(Cabanis, 1850)</v>
          </cell>
          <cell r="F10948" t="str">
            <v>R</v>
          </cell>
          <cell r="G10948" t="str">
            <v>LC</v>
          </cell>
          <cell r="P10948" t="str">
            <v>Y</v>
          </cell>
          <cell r="Q10948" t="str">
            <v>Y</v>
          </cell>
          <cell r="R10948" t="str">
            <v>Y</v>
          </cell>
        </row>
        <row r="10949">
          <cell r="C10949" t="str">
            <v>Scrub Tanager</v>
          </cell>
          <cell r="D10949" t="str">
            <v>Tangara vitriolina</v>
          </cell>
          <cell r="E10949" t="str">
            <v>(Cabanis, 1850)</v>
          </cell>
          <cell r="F10949" t="str">
            <v>R</v>
          </cell>
          <cell r="G10949" t="str">
            <v>LC</v>
          </cell>
          <cell r="P10949" t="str">
            <v>Y</v>
          </cell>
          <cell r="Q10949" t="str">
            <v>Y</v>
          </cell>
          <cell r="R10949" t="str">
            <v>Y</v>
          </cell>
        </row>
        <row r="10950">
          <cell r="C10950" t="str">
            <v>Green-capped Tanager</v>
          </cell>
          <cell r="D10950" t="str">
            <v>Tangara meyerdeschauenseei</v>
          </cell>
          <cell r="E10950" t="str">
            <v>Schulenberg &amp; Binford, 1985</v>
          </cell>
          <cell r="F10950" t="str">
            <v>R</v>
          </cell>
          <cell r="G10950" t="str">
            <v>VU</v>
          </cell>
          <cell r="P10950" t="str">
            <v>Y</v>
          </cell>
          <cell r="Q10950" t="str">
            <v>Y</v>
          </cell>
          <cell r="R10950" t="str">
            <v>Y</v>
          </cell>
        </row>
        <row r="10951">
          <cell r="C10951" t="str">
            <v>Rufous-cheeked Tanager</v>
          </cell>
          <cell r="D10951" t="str">
            <v>Tangara rufigenis</v>
          </cell>
          <cell r="E10951" t="str">
            <v>(Sclater, 1857)</v>
          </cell>
          <cell r="F10951" t="str">
            <v>R</v>
          </cell>
          <cell r="G10951" t="str">
            <v>LC</v>
          </cell>
          <cell r="P10951" t="str">
            <v>Y</v>
          </cell>
          <cell r="Q10951" t="str">
            <v>Y</v>
          </cell>
          <cell r="R10951" t="str">
            <v>Y</v>
          </cell>
        </row>
        <row r="10952">
          <cell r="C10952" t="str">
            <v>Golden-naped Tanager</v>
          </cell>
          <cell r="D10952" t="str">
            <v>Tangara ruficervix</v>
          </cell>
          <cell r="E10952" t="str">
            <v>(Prévost &amp; Des Murs, 1846)</v>
          </cell>
          <cell r="F10952" t="str">
            <v>R</v>
          </cell>
          <cell r="G10952" t="str">
            <v>LC</v>
          </cell>
          <cell r="P10952" t="str">
            <v>Y</v>
          </cell>
          <cell r="Q10952" t="str">
            <v>Y</v>
          </cell>
          <cell r="R10952" t="str">
            <v>Y</v>
          </cell>
        </row>
        <row r="10953">
          <cell r="C10953" t="str">
            <v>Metallic-green Tanager</v>
          </cell>
          <cell r="D10953" t="str">
            <v>Tangara labradorides</v>
          </cell>
          <cell r="E10953" t="str">
            <v>(Boissonneau, 1840)</v>
          </cell>
          <cell r="F10953" t="str">
            <v>R</v>
          </cell>
          <cell r="G10953" t="str">
            <v>LC</v>
          </cell>
          <cell r="P10953" t="str">
            <v>Y</v>
          </cell>
          <cell r="Q10953" t="str">
            <v>Y</v>
          </cell>
          <cell r="R10953" t="str">
            <v>Y</v>
          </cell>
        </row>
        <row r="10954">
          <cell r="C10954" t="str">
            <v>Blue-browed Tanager</v>
          </cell>
          <cell r="D10954" t="str">
            <v>Tangara cyanotis</v>
          </cell>
          <cell r="E10954" t="str">
            <v>(Sclater, 1858)</v>
          </cell>
          <cell r="F10954" t="str">
            <v>R</v>
          </cell>
          <cell r="G10954" t="str">
            <v>LC</v>
          </cell>
          <cell r="P10954" t="str">
            <v>Y</v>
          </cell>
          <cell r="Q10954" t="str">
            <v>Y</v>
          </cell>
          <cell r="R10954" t="str">
            <v>Y</v>
          </cell>
        </row>
        <row r="10955">
          <cell r="C10955" t="str">
            <v>Blue-necked Tanager</v>
          </cell>
          <cell r="D10955" t="str">
            <v>Tangara cyanicollis</v>
          </cell>
          <cell r="E10955" t="str">
            <v>(D'Orbigny &amp; Lafresnaye, 1837)</v>
          </cell>
          <cell r="F10955" t="str">
            <v>R</v>
          </cell>
          <cell r="G10955" t="str">
            <v>LC</v>
          </cell>
          <cell r="P10955" t="str">
            <v>Y</v>
          </cell>
          <cell r="Q10955" t="str">
            <v>Y</v>
          </cell>
          <cell r="R10955" t="str">
            <v>Y</v>
          </cell>
        </row>
        <row r="10956">
          <cell r="C10956" t="str">
            <v>Golden-hooded Tanager</v>
          </cell>
          <cell r="D10956" t="str">
            <v>Tangara larvata</v>
          </cell>
          <cell r="E10956" t="str">
            <v>(Du Bus De Gisignies, 1846)</v>
          </cell>
          <cell r="F10956" t="str">
            <v>R</v>
          </cell>
          <cell r="G10956" t="str">
            <v>LC</v>
          </cell>
          <cell r="I10956" t="str">
            <v>Y</v>
          </cell>
          <cell r="P10956" t="str">
            <v>Y</v>
          </cell>
          <cell r="Q10956" t="str">
            <v>Y</v>
          </cell>
          <cell r="R10956" t="str">
            <v>Y</v>
          </cell>
        </row>
        <row r="10957">
          <cell r="C10957" t="str">
            <v>Masked Tanager</v>
          </cell>
          <cell r="D10957" t="str">
            <v>Tangara nigrocincta</v>
          </cell>
          <cell r="E10957" t="str">
            <v>(Bonaparte, 1838)</v>
          </cell>
          <cell r="F10957" t="str">
            <v>R</v>
          </cell>
          <cell r="G10957" t="str">
            <v>LC</v>
          </cell>
          <cell r="P10957" t="str">
            <v>Y</v>
          </cell>
          <cell r="Q10957" t="str">
            <v>Y</v>
          </cell>
          <cell r="R10957" t="str">
            <v>Y</v>
          </cell>
        </row>
        <row r="10958">
          <cell r="C10958" t="str">
            <v>Spangle-cheeked Tanager</v>
          </cell>
          <cell r="D10958" t="str">
            <v>Tangara dowii</v>
          </cell>
          <cell r="E10958" t="str">
            <v>(Salvin, 1863)</v>
          </cell>
          <cell r="F10958" t="str">
            <v>R</v>
          </cell>
          <cell r="G10958" t="str">
            <v>LC</v>
          </cell>
          <cell r="I10958" t="str">
            <v>Y</v>
          </cell>
          <cell r="Q10958" t="str">
            <v>Y</v>
          </cell>
          <cell r="R10958" t="str">
            <v>Y</v>
          </cell>
        </row>
        <row r="10959">
          <cell r="C10959" t="str">
            <v>Green-naped Tanager</v>
          </cell>
          <cell r="D10959" t="str">
            <v>Tangara fucosa</v>
          </cell>
          <cell r="E10959" t="str">
            <v>Nelson, 1912</v>
          </cell>
          <cell r="F10959" t="str">
            <v>R</v>
          </cell>
          <cell r="G10959" t="str">
            <v>NT</v>
          </cell>
          <cell r="I10959" t="str">
            <v>Y</v>
          </cell>
          <cell r="Q10959" t="str">
            <v>Y</v>
          </cell>
          <cell r="R10959" t="str">
            <v>Y</v>
          </cell>
        </row>
        <row r="10960">
          <cell r="C10960" t="str">
            <v>Beryl-spangled Tanager</v>
          </cell>
          <cell r="D10960" t="str">
            <v>Tangara nigroviridis</v>
          </cell>
          <cell r="E10960" t="str">
            <v>(Lafresnaye, 1843)</v>
          </cell>
          <cell r="F10960" t="str">
            <v>R</v>
          </cell>
          <cell r="G10960" t="str">
            <v>LC</v>
          </cell>
          <cell r="P10960" t="str">
            <v>Y</v>
          </cell>
          <cell r="Q10960" t="str">
            <v>Y</v>
          </cell>
          <cell r="R10960" t="str">
            <v>Y</v>
          </cell>
        </row>
        <row r="10961">
          <cell r="C10961" t="str">
            <v>Blue-and-black Tanager</v>
          </cell>
          <cell r="D10961" t="str">
            <v>Tangara vassorii</v>
          </cell>
          <cell r="E10961" t="str">
            <v>(Boissonneau, 1840)</v>
          </cell>
          <cell r="F10961" t="str">
            <v>R</v>
          </cell>
          <cell r="G10961" t="str">
            <v>LC</v>
          </cell>
          <cell r="P10961" t="str">
            <v>Y</v>
          </cell>
          <cell r="Q10961" t="str">
            <v>Y</v>
          </cell>
          <cell r="R10961" t="str">
            <v>Y</v>
          </cell>
        </row>
        <row r="10962">
          <cell r="C10962" t="str">
            <v>Black-capped Tanager</v>
          </cell>
          <cell r="D10962" t="str">
            <v>Tangara heinei</v>
          </cell>
          <cell r="E10962" t="str">
            <v>(Cabanis, 1850)</v>
          </cell>
          <cell r="F10962" t="str">
            <v>R</v>
          </cell>
          <cell r="G10962" t="str">
            <v>LC</v>
          </cell>
          <cell r="P10962" t="str">
            <v>Y</v>
          </cell>
          <cell r="Q10962" t="str">
            <v>Y</v>
          </cell>
          <cell r="R10962" t="str">
            <v>Y</v>
          </cell>
        </row>
        <row r="10963">
          <cell r="C10963" t="str">
            <v>Sira Tanager</v>
          </cell>
          <cell r="D10963" t="str">
            <v>Tangara phillipsi</v>
          </cell>
          <cell r="E10963" t="str">
            <v>Graves &amp; Weske, 1987</v>
          </cell>
          <cell r="F10963" t="str">
            <v>R</v>
          </cell>
          <cell r="G10963" t="str">
            <v>NT</v>
          </cell>
          <cell r="P10963" t="str">
            <v>Y</v>
          </cell>
          <cell r="Q10963" t="str">
            <v>Y</v>
          </cell>
          <cell r="R10963" t="str">
            <v>Y</v>
          </cell>
        </row>
        <row r="10964">
          <cell r="C10964" t="str">
            <v>Silver-backed Tanager</v>
          </cell>
          <cell r="D10964" t="str">
            <v>Tangara viridicollis</v>
          </cell>
          <cell r="E10964" t="str">
            <v>(Taczanowski, 1884)</v>
          </cell>
          <cell r="F10964" t="str">
            <v>R</v>
          </cell>
          <cell r="G10964" t="str">
            <v>LC</v>
          </cell>
          <cell r="P10964" t="str">
            <v>Y</v>
          </cell>
          <cell r="Q10964" t="str">
            <v>Y</v>
          </cell>
          <cell r="R10964" t="str">
            <v>Y</v>
          </cell>
          <cell r="W10964" t="str">
            <v>Silvery Tanager (9)</v>
          </cell>
        </row>
        <row r="10965">
          <cell r="C10965" t="str">
            <v>Straw-backed Tanager</v>
          </cell>
          <cell r="D10965" t="str">
            <v>Tangara argyrofenges</v>
          </cell>
          <cell r="E10965" t="str">
            <v>(Sclater &amp; Salvin, 1876)</v>
          </cell>
          <cell r="F10965" t="str">
            <v>R</v>
          </cell>
          <cell r="G10965" t="str">
            <v>LC</v>
          </cell>
          <cell r="P10965" t="str">
            <v>Y</v>
          </cell>
          <cell r="Q10965" t="str">
            <v>Y</v>
          </cell>
          <cell r="R10965" t="str">
            <v>Y</v>
          </cell>
          <cell r="W10965" t="str">
            <v>Green-throated Tanager (9)</v>
          </cell>
        </row>
        <row r="10966">
          <cell r="C10966" t="str">
            <v>Black-headed Tanager</v>
          </cell>
          <cell r="D10966" t="str">
            <v>Tangara cyanoptera</v>
          </cell>
          <cell r="E10966" t="str">
            <v>(Swainson, 1834)</v>
          </cell>
          <cell r="F10966" t="str">
            <v>R</v>
          </cell>
          <cell r="G10966" t="str">
            <v>LC</v>
          </cell>
          <cell r="P10966" t="str">
            <v>Y</v>
          </cell>
          <cell r="Q10966" t="str">
            <v>Y</v>
          </cell>
          <cell r="R10966" t="str">
            <v>Y</v>
          </cell>
        </row>
        <row r="10967">
          <cell r="C10967" t="str">
            <v>Opal-rumped Tanager</v>
          </cell>
          <cell r="D10967" t="str">
            <v>Tangara velia</v>
          </cell>
          <cell r="E10967" t="str">
            <v>(Linnaeus, 1758)</v>
          </cell>
          <cell r="F10967" t="str">
            <v>R</v>
          </cell>
          <cell r="G10967" t="str">
            <v>LC</v>
          </cell>
          <cell r="P10967" t="str">
            <v>Y</v>
          </cell>
          <cell r="Q10967" t="str">
            <v>Y</v>
          </cell>
          <cell r="X10967" t="str">
            <v xml:space="preserve">Tangara velia (Sibley and Monroe 1990, 1993) was previously split into T. velia and T. cyanomelas following Stotz et al. (1996), but this treatment is no longer adopted following SACC (2005). </v>
          </cell>
        </row>
        <row r="10968">
          <cell r="D10968" t="str">
            <v>Tangara velia</v>
          </cell>
          <cell r="E10968" t="str">
            <v>(Linnaeus, 1758)</v>
          </cell>
          <cell r="F10968" t="str">
            <v>NR</v>
          </cell>
          <cell r="G10968" t="str">
            <v>NR</v>
          </cell>
          <cell r="R10968" t="str">
            <v>Y</v>
          </cell>
          <cell r="X10968" t="str">
            <v xml:space="preserve">Tangara velia (Sibley and Monroe 1990, 1993) was previously split into T. velia and T. cyanomelas following Stotz et al. (1996), but this treatment is no longer adopted following SACC (2005). </v>
          </cell>
        </row>
        <row r="10969">
          <cell r="D10969" t="str">
            <v>Tangara cyanomelas</v>
          </cell>
          <cell r="E10969" t="str">
            <v>Wied, 1830</v>
          </cell>
          <cell r="F10969" t="str">
            <v>NR</v>
          </cell>
          <cell r="G10969" t="str">
            <v>NR</v>
          </cell>
          <cell r="R10969" t="str">
            <v>Y</v>
          </cell>
          <cell r="V10969" t="str">
            <v>Tangara cyanomelaena (11)</v>
          </cell>
          <cell r="X10969" t="str">
            <v>Tangara velia (Sibley and Monroe 1990, 1993) was previously split into T. velia and T. cyanomelas following Stotz et al. (1996), but this treatment is no longer adopted following SACC (2005). Gender agreement of Tangara cyanomelas follows David and Gosselin (2002a).</v>
          </cell>
        </row>
        <row r="10970">
          <cell r="C10970" t="str">
            <v>Opal-crowned Tanager</v>
          </cell>
          <cell r="D10970" t="str">
            <v>Tangara callophrys</v>
          </cell>
          <cell r="E10970" t="str">
            <v>(Cabanis, 1849)</v>
          </cell>
          <cell r="F10970" t="str">
            <v>R</v>
          </cell>
          <cell r="G10970" t="str">
            <v>LC</v>
          </cell>
          <cell r="P10970" t="str">
            <v>Y</v>
          </cell>
          <cell r="Q10970" t="str">
            <v>Y</v>
          </cell>
          <cell r="R10970" t="str">
            <v>Y</v>
          </cell>
        </row>
        <row r="10971">
          <cell r="C10971" t="str">
            <v>Swallow Tanager</v>
          </cell>
          <cell r="D10971" t="str">
            <v>Tersina viridis</v>
          </cell>
          <cell r="E10971" t="str">
            <v>(Illiger, 1811)</v>
          </cell>
          <cell r="F10971" t="str">
            <v>R</v>
          </cell>
          <cell r="G10971" t="str">
            <v>LC</v>
          </cell>
          <cell r="I10971" t="str">
            <v>Y</v>
          </cell>
          <cell r="P10971" t="str">
            <v>Y</v>
          </cell>
          <cell r="Q10971" t="str">
            <v>Y</v>
          </cell>
          <cell r="R10971" t="str">
            <v>Y</v>
          </cell>
        </row>
        <row r="10972">
          <cell r="C10972" t="str">
            <v>Turquoise Dacnis</v>
          </cell>
          <cell r="D10972" t="str">
            <v>Dacnis hartlaubi</v>
          </cell>
          <cell r="E10972" t="str">
            <v>(Sclater, 1855)</v>
          </cell>
          <cell r="F10972" t="str">
            <v>R</v>
          </cell>
          <cell r="G10972" t="str">
            <v>VU</v>
          </cell>
          <cell r="P10972" t="str">
            <v>Y</v>
          </cell>
          <cell r="Q10972" t="str">
            <v>Y</v>
          </cell>
          <cell r="R10972" t="str">
            <v>Y</v>
          </cell>
          <cell r="V10972" t="str">
            <v>Pseudodacnis hartlaubi (10)</v>
          </cell>
          <cell r="W10972" t="str">
            <v>Turquoise Dacnis-Tanager (10); Turquoise Dacnis-Tanager (11)</v>
          </cell>
        </row>
        <row r="10973">
          <cell r="C10973" t="str">
            <v>White-bellied Dacnis</v>
          </cell>
          <cell r="D10973" t="str">
            <v>Dacnis albiventris</v>
          </cell>
          <cell r="E10973" t="str">
            <v>(Sclater, 1852)</v>
          </cell>
          <cell r="F10973" t="str">
            <v>R</v>
          </cell>
          <cell r="G10973" t="str">
            <v>LC</v>
          </cell>
          <cell r="P10973" t="str">
            <v>Y</v>
          </cell>
          <cell r="Q10973" t="str">
            <v>Y</v>
          </cell>
          <cell r="R10973" t="str">
            <v>Y</v>
          </cell>
        </row>
        <row r="10974">
          <cell r="C10974" t="str">
            <v>Black-faced Dacnis</v>
          </cell>
          <cell r="D10974" t="str">
            <v>Dacnis lineata</v>
          </cell>
          <cell r="E10974" t="str">
            <v>(Gmelin, 1789)</v>
          </cell>
          <cell r="F10974" t="str">
            <v>R</v>
          </cell>
          <cell r="G10974" t="str">
            <v>LC</v>
          </cell>
          <cell r="P10974" t="str">
            <v>Y</v>
          </cell>
          <cell r="Q10974" t="str">
            <v>Y</v>
          </cell>
          <cell r="R10974" t="str">
            <v>Y</v>
          </cell>
        </row>
        <row r="10975">
          <cell r="C10975" t="str">
            <v>Yellow-bellied Dacnis</v>
          </cell>
          <cell r="D10975" t="str">
            <v>Dacnis flaviventer</v>
          </cell>
          <cell r="E10975" t="str">
            <v>d'Orbigny &amp; Lafresnaye, 1837</v>
          </cell>
          <cell r="F10975" t="str">
            <v>R</v>
          </cell>
          <cell r="G10975" t="str">
            <v>LC</v>
          </cell>
          <cell r="P10975" t="str">
            <v>Y</v>
          </cell>
          <cell r="Q10975" t="str">
            <v>Y</v>
          </cell>
          <cell r="R10975" t="str">
            <v>Y</v>
          </cell>
        </row>
        <row r="10976">
          <cell r="C10976" t="str">
            <v>Black-legged Dacnis</v>
          </cell>
          <cell r="D10976" t="str">
            <v>Dacnis nigripes</v>
          </cell>
          <cell r="E10976" t="str">
            <v>Pelzeln, 1856</v>
          </cell>
          <cell r="F10976" t="str">
            <v>R</v>
          </cell>
          <cell r="G10976" t="str">
            <v>NT</v>
          </cell>
          <cell r="P10976" t="str">
            <v>Y</v>
          </cell>
          <cell r="Q10976" t="str">
            <v>Y</v>
          </cell>
          <cell r="R10976" t="str">
            <v>Y</v>
          </cell>
        </row>
        <row r="10977">
          <cell r="C10977" t="str">
            <v>Scarlet-thighed Dacnis</v>
          </cell>
          <cell r="D10977" t="str">
            <v>Dacnis venusta</v>
          </cell>
          <cell r="E10977" t="str">
            <v>Lawrence, 1862</v>
          </cell>
          <cell r="F10977" t="str">
            <v>R</v>
          </cell>
          <cell r="G10977" t="str">
            <v>LC</v>
          </cell>
          <cell r="I10977" t="str">
            <v>Y</v>
          </cell>
          <cell r="P10977" t="str">
            <v>Y</v>
          </cell>
          <cell r="Q10977" t="str">
            <v>Y</v>
          </cell>
          <cell r="R10977" t="str">
            <v>Y</v>
          </cell>
        </row>
        <row r="10978">
          <cell r="C10978" t="str">
            <v>Blue Dacnis</v>
          </cell>
          <cell r="D10978" t="str">
            <v>Dacnis cayana</v>
          </cell>
          <cell r="E10978" t="str">
            <v>(Linnaeus, 1766)</v>
          </cell>
          <cell r="F10978" t="str">
            <v>R</v>
          </cell>
          <cell r="G10978" t="str">
            <v>LC</v>
          </cell>
          <cell r="I10978" t="str">
            <v>Y</v>
          </cell>
          <cell r="P10978" t="str">
            <v>Y</v>
          </cell>
          <cell r="Q10978" t="str">
            <v>Y</v>
          </cell>
          <cell r="R10978" t="str">
            <v>Y</v>
          </cell>
        </row>
        <row r="10979">
          <cell r="C10979" t="str">
            <v>Viridian Dacnis</v>
          </cell>
          <cell r="D10979" t="str">
            <v>Dacnis viguieri</v>
          </cell>
          <cell r="E10979" t="str">
            <v>Salvin &amp; Godman, 1883</v>
          </cell>
          <cell r="F10979" t="str">
            <v>R</v>
          </cell>
          <cell r="G10979" t="str">
            <v>NT</v>
          </cell>
          <cell r="I10979" t="str">
            <v>Y</v>
          </cell>
          <cell r="P10979" t="str">
            <v>Y</v>
          </cell>
          <cell r="Q10979" t="str">
            <v>Y</v>
          </cell>
          <cell r="R10979" t="str">
            <v>Y</v>
          </cell>
        </row>
        <row r="10980">
          <cell r="C10980" t="str">
            <v>Scarlet-breasted Dacnis</v>
          </cell>
          <cell r="D10980" t="str">
            <v>Dacnis berlepschi</v>
          </cell>
          <cell r="E10980" t="str">
            <v>Hartert, 1900</v>
          </cell>
          <cell r="F10980" t="str">
            <v>R</v>
          </cell>
          <cell r="G10980" t="str">
            <v>VU</v>
          </cell>
          <cell r="P10980" t="str">
            <v>Y</v>
          </cell>
          <cell r="Q10980" t="str">
            <v>Y</v>
          </cell>
          <cell r="R10980" t="str">
            <v>Y</v>
          </cell>
        </row>
        <row r="10981">
          <cell r="C10981" t="str">
            <v>Short-billed Honeycreeper</v>
          </cell>
          <cell r="D10981" t="str">
            <v>Cyanerpes nitidus</v>
          </cell>
          <cell r="E10981" t="str">
            <v>(Hartlaub, 1847)</v>
          </cell>
          <cell r="F10981" t="str">
            <v>R</v>
          </cell>
          <cell r="G10981" t="str">
            <v>LC</v>
          </cell>
          <cell r="P10981" t="str">
            <v>Y</v>
          </cell>
          <cell r="Q10981" t="str">
            <v>Y</v>
          </cell>
          <cell r="R10981" t="str">
            <v>Y</v>
          </cell>
        </row>
        <row r="10982">
          <cell r="C10982" t="str">
            <v>Shining Honeycreeper</v>
          </cell>
          <cell r="D10982" t="str">
            <v>Cyanerpes lucidus</v>
          </cell>
          <cell r="E10982" t="str">
            <v>(Sclater &amp; Salvin, 1859)</v>
          </cell>
          <cell r="F10982" t="str">
            <v>R</v>
          </cell>
          <cell r="G10982" t="str">
            <v>LC</v>
          </cell>
          <cell r="I10982" t="str">
            <v>Y</v>
          </cell>
          <cell r="P10982" t="str">
            <v>Y</v>
          </cell>
          <cell r="Q10982" t="str">
            <v>Y</v>
          </cell>
          <cell r="R10982" t="str">
            <v>Y</v>
          </cell>
        </row>
        <row r="10983">
          <cell r="C10983" t="str">
            <v>Purple Honeycreeper</v>
          </cell>
          <cell r="D10983" t="str">
            <v>Cyanerpes caeruleus</v>
          </cell>
          <cell r="E10983" t="str">
            <v>(Linnaeus, 1758)</v>
          </cell>
          <cell r="F10983" t="str">
            <v>R</v>
          </cell>
          <cell r="G10983" t="str">
            <v>LC</v>
          </cell>
          <cell r="I10983" t="str">
            <v>Y</v>
          </cell>
          <cell r="P10983" t="str">
            <v>Y</v>
          </cell>
          <cell r="Q10983" t="str">
            <v>Y</v>
          </cell>
          <cell r="R10983" t="str">
            <v>Y</v>
          </cell>
        </row>
        <row r="10984">
          <cell r="C10984" t="str">
            <v>Red-legged Honeycreeper</v>
          </cell>
          <cell r="D10984" t="str">
            <v>Cyanerpes cyaneus</v>
          </cell>
          <cell r="E10984" t="str">
            <v>(Linnaeus, 1766)</v>
          </cell>
          <cell r="F10984" t="str">
            <v>R</v>
          </cell>
          <cell r="G10984" t="str">
            <v>LC</v>
          </cell>
          <cell r="I10984" t="str">
            <v>Y</v>
          </cell>
          <cell r="P10984" t="str">
            <v>Y</v>
          </cell>
          <cell r="Q10984" t="str">
            <v>Y</v>
          </cell>
          <cell r="R10984" t="str">
            <v>Y</v>
          </cell>
        </row>
        <row r="10985">
          <cell r="C10985" t="str">
            <v>Green Honeycreeper</v>
          </cell>
          <cell r="D10985" t="str">
            <v>Chlorophanes spiza</v>
          </cell>
          <cell r="E10985" t="str">
            <v>(Linnaeus, 1758)</v>
          </cell>
          <cell r="F10985" t="str">
            <v>R</v>
          </cell>
          <cell r="G10985" t="str">
            <v>LC</v>
          </cell>
          <cell r="I10985" t="str">
            <v>Y</v>
          </cell>
          <cell r="P10985" t="str">
            <v>Y</v>
          </cell>
          <cell r="Q10985" t="str">
            <v>Y</v>
          </cell>
          <cell r="R10985" t="str">
            <v>Y</v>
          </cell>
        </row>
        <row r="10986">
          <cell r="C10986" t="str">
            <v>Golden-collared Honeycreeper</v>
          </cell>
          <cell r="D10986" t="str">
            <v>Iridophanes pulcherrimus</v>
          </cell>
          <cell r="E10986" t="str">
            <v>(Sclater, 1853)</v>
          </cell>
          <cell r="F10986" t="str">
            <v>R</v>
          </cell>
          <cell r="G10986" t="str">
            <v>LC</v>
          </cell>
          <cell r="P10986" t="str">
            <v>Y</v>
          </cell>
          <cell r="Q10986" t="str">
            <v>Y</v>
          </cell>
          <cell r="R10986" t="str">
            <v>Y</v>
          </cell>
          <cell r="V10986" t="str">
            <v>Iridophanes pulcherrima (10); Tangara pulcherrima (11)</v>
          </cell>
        </row>
        <row r="10987">
          <cell r="C10987" t="str">
            <v>Sulphur-rumped Tanager</v>
          </cell>
          <cell r="D10987" t="str">
            <v>Heterospingus rubrifrons</v>
          </cell>
          <cell r="E10987" t="str">
            <v>(Lawrence, 1865)</v>
          </cell>
          <cell r="F10987" t="str">
            <v>R</v>
          </cell>
          <cell r="G10987" t="str">
            <v>LC</v>
          </cell>
          <cell r="I10987" t="str">
            <v>Y</v>
          </cell>
          <cell r="Q10987" t="str">
            <v>Y</v>
          </cell>
          <cell r="R10987" t="str">
            <v>Y</v>
          </cell>
        </row>
        <row r="10988">
          <cell r="C10988" t="str">
            <v>Scarlet-browed Tanager</v>
          </cell>
          <cell r="D10988" t="str">
            <v>Heterospingus xanthopygius</v>
          </cell>
          <cell r="E10988" t="str">
            <v>(Sclater, 1855)</v>
          </cell>
          <cell r="F10988" t="str">
            <v>R</v>
          </cell>
          <cell r="G10988" t="str">
            <v>LC</v>
          </cell>
          <cell r="I10988" t="str">
            <v>Y</v>
          </cell>
          <cell r="P10988" t="str">
            <v>Y</v>
          </cell>
          <cell r="Q10988" t="str">
            <v>Y</v>
          </cell>
          <cell r="R10988" t="str">
            <v>Y</v>
          </cell>
        </row>
        <row r="10989">
          <cell r="C10989" t="str">
            <v>Guira Tanager</v>
          </cell>
          <cell r="D10989" t="str">
            <v>Hemithraupis guira</v>
          </cell>
          <cell r="E10989" t="str">
            <v>(Linnaeus, 1766)</v>
          </cell>
          <cell r="F10989" t="str">
            <v>R</v>
          </cell>
          <cell r="G10989" t="str">
            <v>LC</v>
          </cell>
          <cell r="P10989" t="str">
            <v>Y</v>
          </cell>
          <cell r="Q10989" t="str">
            <v>Y</v>
          </cell>
          <cell r="R10989" t="str">
            <v>Y</v>
          </cell>
        </row>
        <row r="10990">
          <cell r="C10990" t="str">
            <v>Rufous-headed Tanager</v>
          </cell>
          <cell r="D10990" t="str">
            <v>Hemithraupis ruficapilla</v>
          </cell>
          <cell r="E10990" t="str">
            <v>(Vieillot, 1818)</v>
          </cell>
          <cell r="F10990" t="str">
            <v>R</v>
          </cell>
          <cell r="G10990" t="str">
            <v>LC</v>
          </cell>
          <cell r="P10990" t="str">
            <v>Y</v>
          </cell>
          <cell r="Q10990" t="str">
            <v>Y</v>
          </cell>
          <cell r="R10990" t="str">
            <v>Y</v>
          </cell>
        </row>
        <row r="10991">
          <cell r="C10991" t="str">
            <v>Yellow-backed Tanager</v>
          </cell>
          <cell r="D10991" t="str">
            <v>Hemithraupis flavicollis</v>
          </cell>
          <cell r="E10991" t="str">
            <v>(Vieillot, 1818)</v>
          </cell>
          <cell r="F10991" t="str">
            <v>R</v>
          </cell>
          <cell r="G10991" t="str">
            <v>LC</v>
          </cell>
          <cell r="I10991" t="str">
            <v>Y</v>
          </cell>
          <cell r="P10991" t="str">
            <v>Y</v>
          </cell>
          <cell r="Q10991" t="str">
            <v>Y</v>
          </cell>
          <cell r="R10991" t="str">
            <v>Y</v>
          </cell>
        </row>
        <row r="10992">
          <cell r="C10992" t="str">
            <v>Black-and-yellow Tanager</v>
          </cell>
          <cell r="D10992" t="str">
            <v>Chrysothlypis chrysomelas</v>
          </cell>
          <cell r="E10992" t="str">
            <v>(Sclater &amp; Salvin, 1869)</v>
          </cell>
          <cell r="F10992" t="str">
            <v>R</v>
          </cell>
          <cell r="G10992" t="str">
            <v>LC</v>
          </cell>
          <cell r="I10992" t="str">
            <v>Y</v>
          </cell>
          <cell r="P10992" t="str">
            <v>Y</v>
          </cell>
          <cell r="Q10992" t="str">
            <v>Y</v>
          </cell>
          <cell r="R10992" t="str">
            <v>Y</v>
          </cell>
          <cell r="V10992" t="str">
            <v>Chrysothlypis chrysomelaena (2)</v>
          </cell>
          <cell r="X10992" t="str">
            <v>Gender agreement of species name follows David and Gosselin (2002a).</v>
          </cell>
        </row>
        <row r="10993">
          <cell r="C10993" t="str">
            <v>Scarlet-and-white Tanager</v>
          </cell>
          <cell r="D10993" t="str">
            <v>Chrysothlypis salmoni</v>
          </cell>
          <cell r="E10993" t="str">
            <v>(Sclater, 1886)</v>
          </cell>
          <cell r="F10993" t="str">
            <v>R</v>
          </cell>
          <cell r="G10993" t="str">
            <v>LC</v>
          </cell>
          <cell r="P10993" t="str">
            <v>Y</v>
          </cell>
          <cell r="Q10993" t="str">
            <v>Y</v>
          </cell>
          <cell r="R10993" t="str">
            <v>Y</v>
          </cell>
        </row>
        <row r="10994">
          <cell r="C10994" t="str">
            <v>Tit-like Dacnis</v>
          </cell>
          <cell r="D10994" t="str">
            <v>Xenodacnis parina</v>
          </cell>
          <cell r="E10994" t="str">
            <v>Cabanis, 1873</v>
          </cell>
          <cell r="F10994" t="str">
            <v>R</v>
          </cell>
          <cell r="G10994" t="str">
            <v>LC</v>
          </cell>
          <cell r="P10994" t="str">
            <v>Y</v>
          </cell>
          <cell r="Q10994" t="str">
            <v>Y</v>
          </cell>
          <cell r="R10994" t="str">
            <v>Y</v>
          </cell>
        </row>
        <row r="10995">
          <cell r="C10995" t="str">
            <v>Chestnut-vented Conebill</v>
          </cell>
          <cell r="D10995" t="str">
            <v>Conirostrum speciosum</v>
          </cell>
          <cell r="E10995" t="str">
            <v>(Temminck, 1824)</v>
          </cell>
          <cell r="F10995" t="str">
            <v>R</v>
          </cell>
          <cell r="G10995" t="str">
            <v>LC</v>
          </cell>
          <cell r="P10995" t="str">
            <v>Y</v>
          </cell>
          <cell r="Q10995" t="str">
            <v>Y</v>
          </cell>
          <cell r="R10995" t="str">
            <v>Y</v>
          </cell>
        </row>
        <row r="10996">
          <cell r="C10996" t="str">
            <v>White-eared Conebill</v>
          </cell>
          <cell r="D10996" t="str">
            <v>Conirostrum leucogenys</v>
          </cell>
          <cell r="E10996" t="str">
            <v>Lafresnaye, 1852</v>
          </cell>
          <cell r="F10996" t="str">
            <v>R</v>
          </cell>
          <cell r="G10996" t="str">
            <v>LC</v>
          </cell>
          <cell r="I10996" t="str">
            <v>Y</v>
          </cell>
          <cell r="P10996" t="str">
            <v>Y</v>
          </cell>
          <cell r="Q10996" t="str">
            <v>Y</v>
          </cell>
          <cell r="R10996" t="str">
            <v>Y</v>
          </cell>
        </row>
        <row r="10997">
          <cell r="C10997" t="str">
            <v>Bicoloured Conebill</v>
          </cell>
          <cell r="D10997" t="str">
            <v>Conirostrum bicolor</v>
          </cell>
          <cell r="E10997" t="str">
            <v>(Vieillot, 1809)</v>
          </cell>
          <cell r="F10997" t="str">
            <v>R</v>
          </cell>
          <cell r="G10997" t="str">
            <v>LC</v>
          </cell>
          <cell r="P10997" t="str">
            <v>Y</v>
          </cell>
          <cell r="Q10997" t="str">
            <v>Y</v>
          </cell>
          <cell r="R10997" t="str">
            <v>Y</v>
          </cell>
          <cell r="W10997" t="str">
            <v>Bicolored Conebill (9); Bicolored Conebill (10); Bicolored Conebill (11); Bicolored Conebill (15)</v>
          </cell>
        </row>
        <row r="10998">
          <cell r="C10998" t="str">
            <v>Pearly-breasted Conebill</v>
          </cell>
          <cell r="D10998" t="str">
            <v>Conirostrum margaritae</v>
          </cell>
          <cell r="E10998" t="str">
            <v>(Holt, 1931)</v>
          </cell>
          <cell r="F10998" t="str">
            <v>R</v>
          </cell>
          <cell r="G10998" t="str">
            <v>LC</v>
          </cell>
          <cell r="P10998" t="str">
            <v>Y</v>
          </cell>
          <cell r="Q10998" t="str">
            <v>Y</v>
          </cell>
          <cell r="R10998" t="str">
            <v>Y</v>
          </cell>
        </row>
        <row r="10999">
          <cell r="C10999" t="str">
            <v>Cinereous Conebill</v>
          </cell>
          <cell r="D10999" t="str">
            <v>Conirostrum cinereum</v>
          </cell>
          <cell r="E10999" t="str">
            <v>Lafresnaye &amp; d'Orbigny, 1838</v>
          </cell>
          <cell r="F10999" t="str">
            <v>R</v>
          </cell>
          <cell r="G10999" t="str">
            <v>LC</v>
          </cell>
          <cell r="P10999" t="str">
            <v>Y</v>
          </cell>
          <cell r="Q10999" t="str">
            <v>Y</v>
          </cell>
          <cell r="R10999" t="str">
            <v>Y</v>
          </cell>
        </row>
        <row r="11000">
          <cell r="C11000" t="str">
            <v>Tamarugo Conebill</v>
          </cell>
          <cell r="D11000" t="str">
            <v>Conirostrum tamarugense</v>
          </cell>
          <cell r="E11000" t="str">
            <v>Johnson &amp; Millie, 1972</v>
          </cell>
          <cell r="F11000" t="str">
            <v>R</v>
          </cell>
          <cell r="G11000" t="str">
            <v>VU</v>
          </cell>
          <cell r="P11000" t="str">
            <v>Y</v>
          </cell>
          <cell r="Q11000" t="str">
            <v>Y</v>
          </cell>
          <cell r="R11000" t="str">
            <v>Y</v>
          </cell>
        </row>
        <row r="11001">
          <cell r="C11001" t="str">
            <v>White-browed Conebill</v>
          </cell>
          <cell r="D11001" t="str">
            <v>Conirostrum ferrugineiventre</v>
          </cell>
          <cell r="E11001" t="str">
            <v>Sclater, 1856</v>
          </cell>
          <cell r="F11001" t="str">
            <v>R</v>
          </cell>
          <cell r="G11001" t="str">
            <v>LC</v>
          </cell>
          <cell r="P11001" t="str">
            <v>Y</v>
          </cell>
          <cell r="Q11001" t="str">
            <v>Y</v>
          </cell>
          <cell r="R11001" t="str">
            <v>Y</v>
          </cell>
        </row>
        <row r="11002">
          <cell r="C11002" t="str">
            <v>Rufous-browed Conebill</v>
          </cell>
          <cell r="D11002" t="str">
            <v>Conirostrum rufum</v>
          </cell>
          <cell r="E11002" t="str">
            <v>Lafresnaye, 1843</v>
          </cell>
          <cell r="F11002" t="str">
            <v>R</v>
          </cell>
          <cell r="G11002" t="str">
            <v>LC</v>
          </cell>
          <cell r="P11002" t="str">
            <v>Y</v>
          </cell>
          <cell r="Q11002" t="str">
            <v>Y</v>
          </cell>
          <cell r="R11002" t="str">
            <v>Y</v>
          </cell>
        </row>
        <row r="11003">
          <cell r="C11003" t="str">
            <v>Blue-backed Conebill</v>
          </cell>
          <cell r="D11003" t="str">
            <v>Conirostrum sitticolor</v>
          </cell>
          <cell r="E11003" t="str">
            <v>Lafresnaye, 1840</v>
          </cell>
          <cell r="F11003" t="str">
            <v>R</v>
          </cell>
          <cell r="G11003" t="str">
            <v>LC</v>
          </cell>
          <cell r="P11003" t="str">
            <v>Y</v>
          </cell>
          <cell r="Q11003" t="str">
            <v>Y</v>
          </cell>
          <cell r="R11003" t="str">
            <v>Y</v>
          </cell>
        </row>
        <row r="11004">
          <cell r="C11004" t="str">
            <v>Capped Conebill</v>
          </cell>
          <cell r="D11004" t="str">
            <v>Conirostrum albifrons</v>
          </cell>
          <cell r="E11004" t="str">
            <v>Lafresnaye, 1842</v>
          </cell>
          <cell r="F11004" t="str">
            <v>R</v>
          </cell>
          <cell r="G11004" t="str">
            <v>LC</v>
          </cell>
          <cell r="P11004" t="str">
            <v>Y</v>
          </cell>
          <cell r="Q11004" t="str">
            <v>Y</v>
          </cell>
          <cell r="R11004" t="str">
            <v>Y</v>
          </cell>
        </row>
        <row r="11005">
          <cell r="C11005" t="str">
            <v>Giant Conebill</v>
          </cell>
          <cell r="D11005" t="str">
            <v>Oreomanes fraseri</v>
          </cell>
          <cell r="E11005" t="str">
            <v>Sclater, 1860</v>
          </cell>
          <cell r="F11005" t="str">
            <v>R</v>
          </cell>
          <cell r="G11005" t="str">
            <v>NT</v>
          </cell>
          <cell r="P11005" t="str">
            <v>Y</v>
          </cell>
          <cell r="Q11005" t="str">
            <v>Y</v>
          </cell>
          <cell r="R11005" t="str">
            <v>Y</v>
          </cell>
        </row>
        <row r="11006">
          <cell r="C11006" t="str">
            <v>Cinnamon-bellied Flowerpiercer</v>
          </cell>
          <cell r="D11006" t="str">
            <v>Diglossa baritula</v>
          </cell>
          <cell r="E11006" t="str">
            <v>Wagler, 1832</v>
          </cell>
          <cell r="F11006" t="str">
            <v>R</v>
          </cell>
          <cell r="G11006" t="str">
            <v>LC</v>
          </cell>
          <cell r="I11006" t="str">
            <v>Y</v>
          </cell>
          <cell r="Q11006" t="str">
            <v>Y</v>
          </cell>
          <cell r="R11006" t="str">
            <v>Y</v>
          </cell>
          <cell r="W11006" t="str">
            <v>Cinnamon-bellied Flower-piercer (10); Cinnamon-bellied Flower-piercer (11)</v>
          </cell>
        </row>
        <row r="11007">
          <cell r="C11007" t="str">
            <v>Slaty Flowerpiercer</v>
          </cell>
          <cell r="D11007" t="str">
            <v>Diglossa plumbea</v>
          </cell>
          <cell r="E11007" t="str">
            <v>Cabanis, 1861</v>
          </cell>
          <cell r="F11007" t="str">
            <v>R</v>
          </cell>
          <cell r="G11007" t="str">
            <v>LC</v>
          </cell>
          <cell r="I11007" t="str">
            <v>Y</v>
          </cell>
          <cell r="Q11007" t="str">
            <v>Y</v>
          </cell>
          <cell r="R11007" t="str">
            <v>Y</v>
          </cell>
          <cell r="W11007" t="str">
            <v>Slaty Flower-piercer (10); Slaty Flower-piercer (11)</v>
          </cell>
        </row>
        <row r="11008">
          <cell r="C11008" t="str">
            <v>Rusty Flowerpiercer</v>
          </cell>
          <cell r="D11008" t="str">
            <v>Diglossa sittoides</v>
          </cell>
          <cell r="E11008" t="str">
            <v>(D'Orbigny &amp; Lafresnaye, 1838)</v>
          </cell>
          <cell r="F11008" t="str">
            <v>R</v>
          </cell>
          <cell r="G11008" t="str">
            <v>LC</v>
          </cell>
          <cell r="P11008" t="str">
            <v>Y</v>
          </cell>
          <cell r="Q11008" t="str">
            <v>Y</v>
          </cell>
          <cell r="R11008" t="str">
            <v>Y</v>
          </cell>
          <cell r="W11008" t="str">
            <v>Rusty Flower-piercer (10); Rusty Flower-piercer (11)</v>
          </cell>
        </row>
        <row r="11009">
          <cell r="C11009" t="str">
            <v>Venezuelan Flowerpiercer</v>
          </cell>
          <cell r="D11009" t="str">
            <v>Diglossa venezuelensis</v>
          </cell>
          <cell r="E11009" t="str">
            <v>Chapman, 1925</v>
          </cell>
          <cell r="F11009" t="str">
            <v>R</v>
          </cell>
          <cell r="G11009" t="str">
            <v>EN</v>
          </cell>
          <cell r="P11009" t="str">
            <v>Y</v>
          </cell>
          <cell r="Q11009" t="str">
            <v>Y</v>
          </cell>
          <cell r="R11009" t="str">
            <v>Y</v>
          </cell>
          <cell r="W11009" t="str">
            <v>Venezuelan Flower-piercer (10); Venezuelan Flower-piercer (11)</v>
          </cell>
        </row>
        <row r="11010">
          <cell r="C11010" t="str">
            <v>White-sided Flowerpiercer</v>
          </cell>
          <cell r="D11010" t="str">
            <v>Diglossa albilatera</v>
          </cell>
          <cell r="E11010" t="str">
            <v>Lafresnaye, 1843</v>
          </cell>
          <cell r="F11010" t="str">
            <v>R</v>
          </cell>
          <cell r="G11010" t="str">
            <v>LC</v>
          </cell>
          <cell r="P11010" t="str">
            <v>Y</v>
          </cell>
          <cell r="Q11010" t="str">
            <v>Y</v>
          </cell>
          <cell r="R11010" t="str">
            <v>Y</v>
          </cell>
          <cell r="W11010" t="str">
            <v>White-sided Flower-piercer (10); White-sided Flower-piercer (11)</v>
          </cell>
        </row>
        <row r="11011">
          <cell r="C11011" t="str">
            <v>Chestnut-bellied Flowerpiercer</v>
          </cell>
          <cell r="D11011" t="str">
            <v>Diglossa gloriosissima</v>
          </cell>
          <cell r="E11011" t="str">
            <v>Chapman, 1912</v>
          </cell>
          <cell r="F11011" t="str">
            <v>R</v>
          </cell>
          <cell r="G11011" t="str">
            <v>EN</v>
          </cell>
          <cell r="P11011" t="str">
            <v>Y</v>
          </cell>
          <cell r="Q11011" t="str">
            <v>Y</v>
          </cell>
          <cell r="R11011" t="str">
            <v>Y</v>
          </cell>
          <cell r="W11011" t="str">
            <v>Chestnut-bellied Flower-piercer (10); Chestnut-bellied Flower-piercer (11)</v>
          </cell>
        </row>
        <row r="11012">
          <cell r="C11012" t="str">
            <v>Glossy Flowerpiercer</v>
          </cell>
          <cell r="D11012" t="str">
            <v>Diglossa lafresnayii</v>
          </cell>
          <cell r="E11012" t="str">
            <v>(Boissonneau, 1840)</v>
          </cell>
          <cell r="F11012" t="str">
            <v>R</v>
          </cell>
          <cell r="G11012" t="str">
            <v>LC</v>
          </cell>
          <cell r="P11012" t="str">
            <v>Y</v>
          </cell>
          <cell r="Q11012" t="str">
            <v>Y</v>
          </cell>
          <cell r="R11012" t="str">
            <v>Y</v>
          </cell>
          <cell r="W11012" t="str">
            <v>Glossy Flower-piercer (10); Glossy Flower-piercer (11)</v>
          </cell>
        </row>
        <row r="11013">
          <cell r="C11013" t="str">
            <v>Moustached Flowerpiercer</v>
          </cell>
          <cell r="D11013" t="str">
            <v>Diglossa mystacalis</v>
          </cell>
          <cell r="E11013" t="str">
            <v>Lafresnaye, 1846</v>
          </cell>
          <cell r="F11013" t="str">
            <v>R</v>
          </cell>
          <cell r="G11013" t="str">
            <v>LC</v>
          </cell>
          <cell r="P11013" t="str">
            <v>Y</v>
          </cell>
          <cell r="Q11013" t="str">
            <v>Y</v>
          </cell>
          <cell r="R11013" t="str">
            <v>Y</v>
          </cell>
          <cell r="W11013" t="str">
            <v>Moustached Flower-piercer (10); Moustached Flower-piercer (11)</v>
          </cell>
        </row>
        <row r="11014">
          <cell r="C11014" t="str">
            <v>Merida Flowerpiercer</v>
          </cell>
          <cell r="D11014" t="str">
            <v>Diglossa gloriosa</v>
          </cell>
          <cell r="E11014" t="str">
            <v>Sclater &amp; Salvin, 1870</v>
          </cell>
          <cell r="F11014" t="str">
            <v>R</v>
          </cell>
          <cell r="G11014" t="str">
            <v>LC</v>
          </cell>
          <cell r="P11014" t="str">
            <v>Y</v>
          </cell>
          <cell r="Q11014" t="str">
            <v>Y</v>
          </cell>
          <cell r="R11014" t="str">
            <v>Y</v>
          </cell>
          <cell r="W11014" t="str">
            <v>Merida Flower-piercer (10); Merida Flower-piercer (11); Mérida Flower-piercer (14)</v>
          </cell>
        </row>
        <row r="11015">
          <cell r="C11015" t="str">
            <v>Black Flowerpiercer</v>
          </cell>
          <cell r="D11015" t="str">
            <v>Diglossa humeralis</v>
          </cell>
          <cell r="E11015" t="str">
            <v>(Fraser, 1840)</v>
          </cell>
          <cell r="F11015" t="str">
            <v>R</v>
          </cell>
          <cell r="G11015" t="str">
            <v>LC</v>
          </cell>
          <cell r="P11015" t="str">
            <v>Y</v>
          </cell>
          <cell r="Q11015" t="str">
            <v>Y</v>
          </cell>
          <cell r="R11015" t="str">
            <v>Y</v>
          </cell>
          <cell r="W11015" t="str">
            <v>Black Flower-piercer (10); Black Flower-piercer (11)</v>
          </cell>
        </row>
        <row r="11016">
          <cell r="C11016" t="str">
            <v>Black-throated Flowerpiercer</v>
          </cell>
          <cell r="D11016" t="str">
            <v>Diglossa brunneiventris</v>
          </cell>
          <cell r="E11016" t="str">
            <v>Lafresnaye, 1846</v>
          </cell>
          <cell r="F11016" t="str">
            <v>R</v>
          </cell>
          <cell r="G11016" t="str">
            <v>LC</v>
          </cell>
          <cell r="P11016" t="str">
            <v>Y</v>
          </cell>
          <cell r="Q11016" t="str">
            <v>Y</v>
          </cell>
          <cell r="R11016" t="str">
            <v>Y</v>
          </cell>
          <cell r="W11016" t="str">
            <v>Black-throated Flower-piercer (10); Black-throated Flower-piercer (11)</v>
          </cell>
        </row>
        <row r="11017">
          <cell r="C11017" t="str">
            <v>Grey-bellied Flowerpiercer</v>
          </cell>
          <cell r="D11017" t="str">
            <v>Diglossa carbonaria</v>
          </cell>
          <cell r="E11017" t="str">
            <v>(d'Orbigny &amp; Lafresnaye, 1838)</v>
          </cell>
          <cell r="F11017" t="str">
            <v>R</v>
          </cell>
          <cell r="G11017" t="str">
            <v>LC</v>
          </cell>
          <cell r="P11017" t="str">
            <v>Y</v>
          </cell>
          <cell r="Q11017" t="str">
            <v>Y</v>
          </cell>
          <cell r="R11017" t="str">
            <v>Y</v>
          </cell>
          <cell r="W11017" t="str">
            <v>Gray-bellied Flowerpiercer (9); Grey-bellied Flower-piercer (10); Grey-bellied Flower-piercer (11)</v>
          </cell>
        </row>
        <row r="11018">
          <cell r="C11018" t="str">
            <v>Scaled Flowerpiercer</v>
          </cell>
          <cell r="D11018" t="str">
            <v>Diglossa duidae</v>
          </cell>
          <cell r="E11018" t="str">
            <v>Chapman, 1929</v>
          </cell>
          <cell r="F11018" t="str">
            <v>R</v>
          </cell>
          <cell r="G11018" t="str">
            <v>LC</v>
          </cell>
          <cell r="P11018" t="str">
            <v>Y</v>
          </cell>
          <cell r="Q11018" t="str">
            <v>Y</v>
          </cell>
          <cell r="R11018" t="str">
            <v>Y</v>
          </cell>
          <cell r="W11018" t="str">
            <v>Scaled Flower-piercer (10); Scaled Flower-piercer (11)</v>
          </cell>
        </row>
        <row r="11019">
          <cell r="C11019" t="str">
            <v>Greater Flowerpiercer</v>
          </cell>
          <cell r="D11019" t="str">
            <v>Diglossa major</v>
          </cell>
          <cell r="E11019" t="str">
            <v>Cabanis, 1849</v>
          </cell>
          <cell r="F11019" t="str">
            <v>R</v>
          </cell>
          <cell r="G11019" t="str">
            <v>LC</v>
          </cell>
          <cell r="P11019" t="str">
            <v>Y</v>
          </cell>
          <cell r="Q11019" t="str">
            <v>Y</v>
          </cell>
          <cell r="R11019" t="str">
            <v>Y</v>
          </cell>
          <cell r="W11019" t="str">
            <v>Greater Flower-piercer (10); Greater Flower-piercer (11)</v>
          </cell>
        </row>
        <row r="11020">
          <cell r="C11020" t="str">
            <v>Indigo Flowerpiercer</v>
          </cell>
          <cell r="D11020" t="str">
            <v>Diglossa indigotica</v>
          </cell>
          <cell r="E11020" t="str">
            <v>Sclater, 1856</v>
          </cell>
          <cell r="F11020" t="str">
            <v>R</v>
          </cell>
          <cell r="G11020" t="str">
            <v>LC</v>
          </cell>
          <cell r="P11020" t="str">
            <v>Y</v>
          </cell>
          <cell r="Q11020" t="str">
            <v>Y</v>
          </cell>
          <cell r="R11020" t="str">
            <v>Y</v>
          </cell>
          <cell r="V11020" t="str">
            <v>Diglossopis indigotica (10)</v>
          </cell>
          <cell r="W11020" t="str">
            <v>Indigo Flower-piercer (10); Indigo Flower-piercer (11)</v>
          </cell>
        </row>
        <row r="11021">
          <cell r="C11021" t="str">
            <v>Deep-blue Flowerpiercer</v>
          </cell>
          <cell r="D11021" t="str">
            <v>Diglossa glauca</v>
          </cell>
          <cell r="E11021" t="str">
            <v>Sclater &amp; Salvin, 1876</v>
          </cell>
          <cell r="F11021" t="str">
            <v>R</v>
          </cell>
          <cell r="G11021" t="str">
            <v>LC</v>
          </cell>
          <cell r="P11021" t="str">
            <v>Y</v>
          </cell>
          <cell r="Q11021" t="str">
            <v>Y</v>
          </cell>
          <cell r="R11021" t="str">
            <v>Y</v>
          </cell>
          <cell r="V11021" t="str">
            <v>Diglossopis glauca (10)</v>
          </cell>
          <cell r="W11021" t="str">
            <v>Deep-blue Flower-piercer (10); Deep-blue Flower-piercer (11)</v>
          </cell>
        </row>
        <row r="11022">
          <cell r="C11022" t="str">
            <v>Bluish Flowerpiercer</v>
          </cell>
          <cell r="D11022" t="str">
            <v>Diglossa caerulescens</v>
          </cell>
          <cell r="E11022" t="str">
            <v>Sclater, 1856</v>
          </cell>
          <cell r="F11022" t="str">
            <v>R</v>
          </cell>
          <cell r="G11022" t="str">
            <v>LC</v>
          </cell>
          <cell r="P11022" t="str">
            <v>Y</v>
          </cell>
          <cell r="Q11022" t="str">
            <v>Y</v>
          </cell>
          <cell r="R11022" t="str">
            <v>Y</v>
          </cell>
          <cell r="V11022" t="str">
            <v>Diglossopis caerulescens (10)</v>
          </cell>
          <cell r="W11022" t="str">
            <v>Bluish Flower-piercer (10); Bluish Flower-piercer (11)</v>
          </cell>
        </row>
        <row r="11023">
          <cell r="C11023" t="str">
            <v>Masked Flowerpiercer</v>
          </cell>
          <cell r="D11023" t="str">
            <v>Diglossa cyanea</v>
          </cell>
          <cell r="E11023" t="str">
            <v>(Lafresnaye, 1840)</v>
          </cell>
          <cell r="F11023" t="str">
            <v>R</v>
          </cell>
          <cell r="G11023" t="str">
            <v>LC</v>
          </cell>
          <cell r="P11023" t="str">
            <v>Y</v>
          </cell>
          <cell r="Q11023" t="str">
            <v>Y</v>
          </cell>
          <cell r="R11023" t="str">
            <v>Y</v>
          </cell>
          <cell r="V11023" t="str">
            <v>Diglossopis cyanea (10)</v>
          </cell>
          <cell r="W11023" t="str">
            <v>Masked Flower-piercer (10); Masked Flower-piercer (11)</v>
          </cell>
        </row>
        <row r="11024">
          <cell r="C11024" t="str">
            <v>Common Bush-tanager</v>
          </cell>
          <cell r="D11024" t="str">
            <v>Chlorospingus ophthalmicus</v>
          </cell>
          <cell r="E11024" t="str">
            <v>(Du Bus de Gisignies, 1847)</v>
          </cell>
          <cell r="F11024" t="str">
            <v>R</v>
          </cell>
          <cell r="G11024" t="str">
            <v>LC</v>
          </cell>
          <cell r="I11024" t="str">
            <v>Y</v>
          </cell>
          <cell r="P11024" t="str">
            <v>Y</v>
          </cell>
          <cell r="Q11024" t="str">
            <v>Y</v>
          </cell>
          <cell r="R11024" t="str">
            <v>Y</v>
          </cell>
          <cell r="W11024" t="str">
            <v>Common Bush Tanager (15)</v>
          </cell>
        </row>
        <row r="11025">
          <cell r="C11025" t="str">
            <v>Tacarcuna Bush-tanager</v>
          </cell>
          <cell r="D11025" t="str">
            <v>Chlorospingus tacarcunae</v>
          </cell>
          <cell r="E11025" t="str">
            <v>Griscom, 1924</v>
          </cell>
          <cell r="F11025" t="str">
            <v>R</v>
          </cell>
          <cell r="G11025" t="str">
            <v>LC</v>
          </cell>
          <cell r="I11025" t="str">
            <v>Y</v>
          </cell>
          <cell r="P11025" t="str">
            <v>Y</v>
          </cell>
          <cell r="Q11025" t="str">
            <v>Y</v>
          </cell>
          <cell r="R11025" t="str">
            <v>Y</v>
          </cell>
          <cell r="W11025" t="str">
            <v>Tacarcuna Bush Tanager (15)</v>
          </cell>
        </row>
        <row r="11026">
          <cell r="C11026" t="str">
            <v>Pirre Bush-tanager</v>
          </cell>
          <cell r="D11026" t="str">
            <v>Chlorospingus inornatus</v>
          </cell>
          <cell r="E11026" t="str">
            <v>(Nelson, 1912)</v>
          </cell>
          <cell r="F11026" t="str">
            <v>R</v>
          </cell>
          <cell r="G11026" t="str">
            <v>LC</v>
          </cell>
          <cell r="I11026" t="str">
            <v>Y</v>
          </cell>
          <cell r="Q11026" t="str">
            <v>Y</v>
          </cell>
          <cell r="R11026" t="str">
            <v>Y</v>
          </cell>
          <cell r="W11026" t="str">
            <v>Pirre Bush Tanager (15)</v>
          </cell>
        </row>
        <row r="11027">
          <cell r="C11027" t="str">
            <v>Dusky Bush-tanager</v>
          </cell>
          <cell r="D11027" t="str">
            <v>Chlorospingus semifuscus</v>
          </cell>
          <cell r="E11027" t="str">
            <v>Sclater &amp; Salvin, 1873</v>
          </cell>
          <cell r="F11027" t="str">
            <v>R</v>
          </cell>
          <cell r="G11027" t="str">
            <v>LC</v>
          </cell>
          <cell r="P11027" t="str">
            <v>Y</v>
          </cell>
          <cell r="Q11027" t="str">
            <v>Y</v>
          </cell>
          <cell r="R11027" t="str">
            <v>Y</v>
          </cell>
          <cell r="W11027" t="str">
            <v>Dusky Bush Tanager (15)</v>
          </cell>
        </row>
        <row r="11028">
          <cell r="C11028" t="str">
            <v>Sooty-capped Bush-tanager</v>
          </cell>
          <cell r="D11028" t="str">
            <v>Chlorospingus pileatus</v>
          </cell>
          <cell r="E11028" t="str">
            <v>Salvin, 1864</v>
          </cell>
          <cell r="F11028" t="str">
            <v>R</v>
          </cell>
          <cell r="G11028" t="str">
            <v>LC</v>
          </cell>
          <cell r="I11028" t="str">
            <v>Y</v>
          </cell>
          <cell r="Q11028" t="str">
            <v>Y</v>
          </cell>
          <cell r="R11028" t="str">
            <v>Y</v>
          </cell>
          <cell r="W11028" t="str">
            <v>Sooty-capped Bush Tanager (15)</v>
          </cell>
        </row>
        <row r="11029">
          <cell r="C11029" t="str">
            <v>Yellow-whiskered Bush-tanager</v>
          </cell>
          <cell r="D11029" t="str">
            <v>Chlorospingus parvirostris</v>
          </cell>
          <cell r="E11029" t="str">
            <v>Chapman, 1901</v>
          </cell>
          <cell r="F11029" t="str">
            <v>R</v>
          </cell>
          <cell r="G11029" t="str">
            <v>LC</v>
          </cell>
          <cell r="P11029" t="str">
            <v>Y</v>
          </cell>
          <cell r="Q11029" t="str">
            <v>Y</v>
          </cell>
          <cell r="R11029" t="str">
            <v>Y</v>
          </cell>
          <cell r="W11029" t="str">
            <v>Short-billed Bush-Tanager (9); Yellow-whiskered Bush Tanager (15)</v>
          </cell>
        </row>
        <row r="11030">
          <cell r="C11030" t="str">
            <v>Yellow-throated Bush-tanager</v>
          </cell>
          <cell r="D11030" t="str">
            <v>Chlorospingus flavigularis</v>
          </cell>
          <cell r="E11030" t="str">
            <v>(Sclater, 1852)</v>
          </cell>
          <cell r="F11030" t="str">
            <v>R</v>
          </cell>
          <cell r="G11030" t="str">
            <v>LC</v>
          </cell>
          <cell r="I11030" t="str">
            <v>Y</v>
          </cell>
          <cell r="P11030" t="str">
            <v>Y</v>
          </cell>
          <cell r="Q11030" t="str">
            <v>Y</v>
          </cell>
          <cell r="R11030" t="str">
            <v>Y</v>
          </cell>
          <cell r="W11030" t="str">
            <v>Yellow-throated Bush Tanager (15)</v>
          </cell>
        </row>
        <row r="11031">
          <cell r="C11031" t="str">
            <v>Yellow-green Bush-tanager</v>
          </cell>
          <cell r="D11031" t="str">
            <v>Chlorospingus flavovirens</v>
          </cell>
          <cell r="E11031" t="str">
            <v>(Lawrence, 1867)</v>
          </cell>
          <cell r="F11031" t="str">
            <v>R</v>
          </cell>
          <cell r="G11031" t="str">
            <v>VU</v>
          </cell>
          <cell r="P11031" t="str">
            <v>Y</v>
          </cell>
          <cell r="Q11031" t="str">
            <v>Y</v>
          </cell>
          <cell r="R11031" t="str">
            <v>Y</v>
          </cell>
          <cell r="W11031" t="str">
            <v>Yellow-green Bush Tanager (15)</v>
          </cell>
        </row>
        <row r="11032">
          <cell r="C11032" t="str">
            <v>Ashy-throated Bush-tanager</v>
          </cell>
          <cell r="D11032" t="str">
            <v>Chlorospingus canigularis</v>
          </cell>
          <cell r="E11032" t="str">
            <v>(Lafresnaye, 1848)</v>
          </cell>
          <cell r="F11032" t="str">
            <v>R</v>
          </cell>
          <cell r="G11032" t="str">
            <v>LC</v>
          </cell>
          <cell r="I11032" t="str">
            <v>Y</v>
          </cell>
          <cell r="P11032" t="str">
            <v>Y</v>
          </cell>
          <cell r="Q11032" t="str">
            <v>Y</v>
          </cell>
          <cell r="R11032" t="str">
            <v>Y</v>
          </cell>
          <cell r="W11032" t="str">
            <v>Ashy-throated Bush Tanager (15)</v>
          </cell>
        </row>
        <row r="11033">
          <cell r="C11033" t="str">
            <v>Puerto Rican Tanager</v>
          </cell>
          <cell r="D11033" t="str">
            <v>Nesospingus speculiferus</v>
          </cell>
          <cell r="E11033" t="str">
            <v>(Lawrence, 1875)</v>
          </cell>
          <cell r="F11033" t="str">
            <v>R</v>
          </cell>
          <cell r="G11033" t="str">
            <v>LC</v>
          </cell>
          <cell r="I11033" t="str">
            <v>Y</v>
          </cell>
          <cell r="Q11033" t="str">
            <v>Y</v>
          </cell>
          <cell r="R11033" t="str">
            <v>Y</v>
          </cell>
        </row>
        <row r="11034">
          <cell r="C11034" t="str">
            <v>Black-crowned Palm-tanager</v>
          </cell>
          <cell r="D11034" t="str">
            <v>Phaenicophilus palmarum</v>
          </cell>
          <cell r="E11034" t="str">
            <v>(Linnaeus, 1766)</v>
          </cell>
          <cell r="F11034" t="str">
            <v>R</v>
          </cell>
          <cell r="G11034" t="str">
            <v>LC</v>
          </cell>
          <cell r="I11034" t="str">
            <v>Y</v>
          </cell>
          <cell r="Q11034" t="str">
            <v>Y</v>
          </cell>
          <cell r="R11034" t="str">
            <v>Y</v>
          </cell>
          <cell r="W11034" t="str">
            <v>Black-crowned Tanager (15)</v>
          </cell>
        </row>
        <row r="11035">
          <cell r="C11035" t="str">
            <v>Grey-crowned Palm-tanager</v>
          </cell>
          <cell r="D11035" t="str">
            <v>Phaenicophilus poliocephalus</v>
          </cell>
          <cell r="E11035" t="str">
            <v>(Bonaparte, 1851)</v>
          </cell>
          <cell r="F11035" t="str">
            <v>R</v>
          </cell>
          <cell r="G11035" t="str">
            <v>NT</v>
          </cell>
          <cell r="I11035" t="str">
            <v>Y</v>
          </cell>
          <cell r="Q11035" t="str">
            <v>Y</v>
          </cell>
          <cell r="R11035" t="str">
            <v>Y</v>
          </cell>
          <cell r="W11035" t="str">
            <v>Gray-crowned Palm-Tanager (2); Grey-crowned Tanager (15)</v>
          </cell>
        </row>
        <row r="11036">
          <cell r="C11036" t="str">
            <v>Chat Tanager</v>
          </cell>
          <cell r="D11036" t="str">
            <v>Calyptophilus frugivorus</v>
          </cell>
          <cell r="E11036" t="str">
            <v>(Cory, 1883)</v>
          </cell>
          <cell r="F11036" t="str">
            <v>R</v>
          </cell>
          <cell r="G11036" t="str">
            <v>VU</v>
          </cell>
          <cell r="Q11036" t="str">
            <v>Y</v>
          </cell>
          <cell r="R11036" t="str">
            <v>Y</v>
          </cell>
          <cell r="W11036" t="str">
            <v>Eastern Chat-Tanager (15)</v>
          </cell>
          <cell r="X11036" t="str">
            <v>Calyptophilus frugivorus (Sibley and Monroe 1990, 1993) is retained as a species following Collar et al. (1992), contra AOU (1998) who split it into C. frugivorus and C. tertius. This is because, from a study of Bond and Dod (1977) and Isler and Isler (1987), it is apparent that the characters are shared among the four taxa in this group (the two mentioned plus neibae and abbotti) in a mosaic manner and in such a way that no easy divide between the western and eastern groups, as proposed by AOU, is possible. As such therefore the BirdLife Taxonomic Working Group prefers not to recognise tertius as a separate species.</v>
          </cell>
        </row>
        <row r="11037">
          <cell r="D11037" t="str">
            <v>Calyptophilus frugivorus</v>
          </cell>
          <cell r="E11037" t="str">
            <v>(Cory, 1883)</v>
          </cell>
          <cell r="F11037" t="str">
            <v>NR</v>
          </cell>
          <cell r="G11037" t="str">
            <v>NR</v>
          </cell>
          <cell r="I11037" t="str">
            <v>Y</v>
          </cell>
          <cell r="X11037" t="str">
            <v>Calyptophilus frugivorus (Sibley and Monroe 1990, 1993) is retained as a species following Collar et al. (1992), contra AOU (1998) who split it into C. frugivorus and C. tertius. This is because, from a study of Bond and Dod (1977) and Isler and Isler (1987), it is apparent that the characters are shared among the four taxa in this group (the two mentioned plus neibae and abbotti) in a mosaic manner and in such a way that no easy divide between the western and eastern groups, as proposed by AOU, is possible. As such therefore the BirdLife Taxonomic Working Group prefers not to recognise tertius as a separate species.</v>
          </cell>
        </row>
        <row r="11038">
          <cell r="D11038" t="str">
            <v>Calyptophilus tertius</v>
          </cell>
          <cell r="E11038" t="str">
            <v>Wetmore, 1929</v>
          </cell>
          <cell r="F11038" t="str">
            <v>NR</v>
          </cell>
          <cell r="G11038" t="str">
            <v>NR</v>
          </cell>
          <cell r="I11038" t="str">
            <v>Y</v>
          </cell>
          <cell r="X11038" t="str">
            <v>Calyptophilus frugivorus (Sibley and Monroe 1990, 1993) is retained as a species following Collar et al. (1992), contra AOU (1998) who split it into C. frugivorus and C. tertius. This is because, from a study of Bond and Dod (1977) and Isler and Isler (1987), it is apparent that the characters are shared among the four taxa in this group (the two mentioned plus neibae and abbotti) in a mosaic manner and in such a way that no easy divide between the western and eastern groups, as proposed by AOU, is possible. As such therefore the BirdLife Taxonomic Working Group prefers not to recognise tertius as a separate species.</v>
          </cell>
        </row>
        <row r="11039">
          <cell r="D11039" t="str">
            <v>Spindalis zena</v>
          </cell>
          <cell r="E11039" t="str">
            <v>(Linnaeus, 1766)</v>
          </cell>
          <cell r="F11039" t="str">
            <v>NR</v>
          </cell>
          <cell r="G11039" t="str">
            <v>NR</v>
          </cell>
          <cell r="Q11039" t="str">
            <v>Y</v>
          </cell>
          <cell r="R11039" t="str">
            <v>Y</v>
          </cell>
          <cell r="X11039" t="str">
            <v>Spindalis zena (Sibley and Monroe 1990, 1993) has been split into S. zena, dominicensis, portoricensis and nigricephala following AOU (2000).</v>
          </cell>
        </row>
        <row r="11040">
          <cell r="C11040" t="str">
            <v>Western Spindalis</v>
          </cell>
          <cell r="D11040" t="str">
            <v>Spindalis zena</v>
          </cell>
          <cell r="E11040" t="str">
            <v>(Linnaeus, 1766)</v>
          </cell>
          <cell r="F11040" t="str">
            <v>R</v>
          </cell>
          <cell r="G11040" t="str">
            <v>LC</v>
          </cell>
          <cell r="I11040" t="str">
            <v>Y</v>
          </cell>
          <cell r="X11040" t="str">
            <v>Spindalis zena (Sibley and Monroe 1990, 1993) has been split into S. zena, dominicensis, portoricensis and nigricephala following AOU (2000).</v>
          </cell>
        </row>
        <row r="11041">
          <cell r="C11041" t="str">
            <v>Hispaniolan Spindalis</v>
          </cell>
          <cell r="D11041" t="str">
            <v>Spindalis dominicensis</v>
          </cell>
          <cell r="E11041" t="str">
            <v>(Bryant, 1866)</v>
          </cell>
          <cell r="F11041" t="str">
            <v>R</v>
          </cell>
          <cell r="G11041" t="str">
            <v>LC</v>
          </cell>
          <cell r="I11041" t="str">
            <v>Y</v>
          </cell>
          <cell r="X11041" t="str">
            <v>Spindalis zena (Sibley and Monroe 1990, 1993) has been split into S. zena, dominicensis, portoricensis and nigricephala following AOU (2000).</v>
          </cell>
        </row>
        <row r="11042">
          <cell r="C11042" t="str">
            <v>Puerto Rican Spindalis</v>
          </cell>
          <cell r="D11042" t="str">
            <v>Spindalis portoricensis</v>
          </cell>
          <cell r="E11042" t="str">
            <v>(Bryant, 1866)</v>
          </cell>
          <cell r="F11042" t="str">
            <v>R</v>
          </cell>
          <cell r="G11042" t="str">
            <v>LC</v>
          </cell>
          <cell r="I11042" t="str">
            <v>Y</v>
          </cell>
          <cell r="X11042" t="str">
            <v>Spindalis zena (Sibley and Monroe 1990, 1993) has been split into S. zena, dominicensis, portoricensis and nigricephala following AOU (2000).</v>
          </cell>
        </row>
        <row r="11043">
          <cell r="C11043" t="str">
            <v>Jamaican Spindalis</v>
          </cell>
          <cell r="D11043" t="str">
            <v>Spindalis nigricephala</v>
          </cell>
          <cell r="E11043" t="str">
            <v>(Jameson, 1835)</v>
          </cell>
          <cell r="F11043" t="str">
            <v>R</v>
          </cell>
          <cell r="G11043" t="str">
            <v>LC</v>
          </cell>
          <cell r="I11043" t="str">
            <v>Y</v>
          </cell>
          <cell r="X11043" t="str">
            <v>Spindalis zena (Sibley and Monroe 1990, 1993) has been split into S. zena, dominicensis, portoricensis and nigricephala following AOU (2000).</v>
          </cell>
        </row>
        <row r="11044">
          <cell r="C11044" t="str">
            <v>Rosy Thrush-tanager</v>
          </cell>
          <cell r="D11044" t="str">
            <v>Rhodinocichla rosea</v>
          </cell>
          <cell r="E11044" t="str">
            <v>(Lesson, 1832)</v>
          </cell>
          <cell r="F11044" t="str">
            <v>R</v>
          </cell>
          <cell r="G11044" t="str">
            <v>LC</v>
          </cell>
          <cell r="I11044" t="str">
            <v>Y</v>
          </cell>
          <cell r="P11044" t="str">
            <v>Y</v>
          </cell>
          <cell r="Q11044" t="str">
            <v>Y</v>
          </cell>
          <cell r="R11044" t="str">
            <v>Y</v>
          </cell>
        </row>
        <row r="11045">
          <cell r="C11045" t="str">
            <v>Jamaican Euphonia</v>
          </cell>
          <cell r="D11045" t="str">
            <v>Euphonia jamaica</v>
          </cell>
          <cell r="E11045" t="str">
            <v>(Linnaeus, 1766)</v>
          </cell>
          <cell r="F11045" t="str">
            <v>R</v>
          </cell>
          <cell r="G11045" t="str">
            <v>LC</v>
          </cell>
          <cell r="I11045" t="str">
            <v>Y</v>
          </cell>
          <cell r="Q11045" t="str">
            <v>Y</v>
          </cell>
          <cell r="R11045" t="str">
            <v>Y</v>
          </cell>
        </row>
        <row r="11046">
          <cell r="C11046" t="str">
            <v>Plumbeous Euphonia</v>
          </cell>
          <cell r="D11046" t="str">
            <v>Euphonia plumbea</v>
          </cell>
          <cell r="E11046" t="str">
            <v>Du Bus de Gisignies, 1855</v>
          </cell>
          <cell r="F11046" t="str">
            <v>R</v>
          </cell>
          <cell r="G11046" t="str">
            <v>LC</v>
          </cell>
          <cell r="P11046" t="str">
            <v>Y</v>
          </cell>
          <cell r="Q11046" t="str">
            <v>Y</v>
          </cell>
          <cell r="R11046" t="str">
            <v>Y</v>
          </cell>
        </row>
        <row r="11047">
          <cell r="C11047" t="str">
            <v>Scrub Euphonia</v>
          </cell>
          <cell r="D11047" t="str">
            <v>Euphonia affinis</v>
          </cell>
          <cell r="E11047" t="str">
            <v>(Lesson, 1842)</v>
          </cell>
          <cell r="F11047" t="str">
            <v>R</v>
          </cell>
          <cell r="G11047" t="str">
            <v>LC</v>
          </cell>
          <cell r="I11047" t="str">
            <v>Y</v>
          </cell>
          <cell r="Q11047" t="str">
            <v>Y</v>
          </cell>
          <cell r="R11047" t="str">
            <v>Y</v>
          </cell>
        </row>
        <row r="11048">
          <cell r="C11048" t="str">
            <v>Yellow-crowned Euphonia</v>
          </cell>
          <cell r="D11048" t="str">
            <v>Euphonia luteicapilla</v>
          </cell>
          <cell r="E11048" t="str">
            <v>(Cabanis, 1861)</v>
          </cell>
          <cell r="F11048" t="str">
            <v>R</v>
          </cell>
          <cell r="G11048" t="str">
            <v>LC</v>
          </cell>
          <cell r="I11048" t="str">
            <v>Y</v>
          </cell>
          <cell r="Q11048" t="str">
            <v>Y</v>
          </cell>
          <cell r="R11048" t="str">
            <v>Y</v>
          </cell>
        </row>
        <row r="11049">
          <cell r="C11049" t="str">
            <v>Purple-throated Euphonia</v>
          </cell>
          <cell r="D11049" t="str">
            <v>Euphonia chlorotica</v>
          </cell>
          <cell r="E11049" t="str">
            <v>(Linnaeus, 1766)</v>
          </cell>
          <cell r="F11049" t="str">
            <v>R</v>
          </cell>
          <cell r="G11049" t="str">
            <v>LC</v>
          </cell>
          <cell r="P11049" t="str">
            <v>Y</v>
          </cell>
          <cell r="Q11049" t="str">
            <v>Y</v>
          </cell>
          <cell r="R11049" t="str">
            <v>Y</v>
          </cell>
        </row>
        <row r="11050">
          <cell r="C11050" t="str">
            <v>Trinidad Euphonia</v>
          </cell>
          <cell r="D11050" t="str">
            <v>Euphonia trinitatis</v>
          </cell>
          <cell r="E11050" t="str">
            <v>Strickland, 1851</v>
          </cell>
          <cell r="F11050" t="str">
            <v>R</v>
          </cell>
          <cell r="G11050" t="str">
            <v>LC</v>
          </cell>
          <cell r="P11050" t="str">
            <v>Y</v>
          </cell>
          <cell r="Q11050" t="str">
            <v>Y</v>
          </cell>
          <cell r="R11050" t="str">
            <v>Y</v>
          </cell>
        </row>
        <row r="11051">
          <cell r="C11051" t="str">
            <v>Velvet-fronted Euphonia</v>
          </cell>
          <cell r="D11051" t="str">
            <v>Euphonia concinna</v>
          </cell>
          <cell r="E11051" t="str">
            <v>Sclater, 1855</v>
          </cell>
          <cell r="F11051" t="str">
            <v>R</v>
          </cell>
          <cell r="G11051" t="str">
            <v>LC</v>
          </cell>
          <cell r="P11051" t="str">
            <v>Y</v>
          </cell>
          <cell r="Q11051" t="str">
            <v>Y</v>
          </cell>
          <cell r="R11051" t="str">
            <v>Y</v>
          </cell>
        </row>
        <row r="11052">
          <cell r="C11052" t="str">
            <v>Orange-crowned Euphonia</v>
          </cell>
          <cell r="D11052" t="str">
            <v>Euphonia saturata</v>
          </cell>
          <cell r="E11052" t="str">
            <v>(Cabanis, 1860)</v>
          </cell>
          <cell r="F11052" t="str">
            <v>R</v>
          </cell>
          <cell r="G11052" t="str">
            <v>LC</v>
          </cell>
          <cell r="P11052" t="str">
            <v>Y</v>
          </cell>
          <cell r="Q11052" t="str">
            <v>Y</v>
          </cell>
          <cell r="R11052" t="str">
            <v>Y</v>
          </cell>
        </row>
        <row r="11053">
          <cell r="C11053" t="str">
            <v>Finsch's Euphonia</v>
          </cell>
          <cell r="D11053" t="str">
            <v>Euphonia finschi</v>
          </cell>
          <cell r="E11053" t="str">
            <v>Sclater &amp; Salvin, 1877</v>
          </cell>
          <cell r="F11053" t="str">
            <v>R</v>
          </cell>
          <cell r="G11053" t="str">
            <v>LC</v>
          </cell>
          <cell r="P11053" t="str">
            <v>Y</v>
          </cell>
          <cell r="Q11053" t="str">
            <v>Y</v>
          </cell>
          <cell r="R11053" t="str">
            <v>Y</v>
          </cell>
        </row>
        <row r="11054">
          <cell r="C11054" t="str">
            <v>Violaceous Euphonia</v>
          </cell>
          <cell r="D11054" t="str">
            <v>Euphonia violacea</v>
          </cell>
          <cell r="E11054" t="str">
            <v>(Linnaeus, 1758)</v>
          </cell>
          <cell r="F11054" t="str">
            <v>R</v>
          </cell>
          <cell r="G11054" t="str">
            <v>LC</v>
          </cell>
          <cell r="P11054" t="str">
            <v>Y</v>
          </cell>
          <cell r="Q11054" t="str">
            <v>Y</v>
          </cell>
          <cell r="R11054" t="str">
            <v>Y</v>
          </cell>
        </row>
        <row r="11055">
          <cell r="C11055" t="str">
            <v>Thick-billed Euphonia</v>
          </cell>
          <cell r="D11055" t="str">
            <v>Euphonia laniirostris</v>
          </cell>
          <cell r="E11055" t="str">
            <v>d'Orbigny &amp; Lafresnaye, 1837</v>
          </cell>
          <cell r="F11055" t="str">
            <v>R</v>
          </cell>
          <cell r="G11055" t="str">
            <v>LC</v>
          </cell>
          <cell r="I11055" t="str">
            <v>Y</v>
          </cell>
          <cell r="P11055" t="str">
            <v>Y</v>
          </cell>
          <cell r="Q11055" t="str">
            <v>Y</v>
          </cell>
          <cell r="R11055" t="str">
            <v>Y</v>
          </cell>
        </row>
        <row r="11056">
          <cell r="C11056" t="str">
            <v>Yellow-throated Euphonia</v>
          </cell>
          <cell r="D11056" t="str">
            <v>Euphonia hirundinacea</v>
          </cell>
          <cell r="E11056" t="str">
            <v>Bonaparte, 1838</v>
          </cell>
          <cell r="F11056" t="str">
            <v>R</v>
          </cell>
          <cell r="G11056" t="str">
            <v>LC</v>
          </cell>
          <cell r="I11056" t="str">
            <v>Y</v>
          </cell>
          <cell r="Q11056" t="str">
            <v>Y</v>
          </cell>
          <cell r="R11056" t="str">
            <v>Y</v>
          </cell>
        </row>
        <row r="11057">
          <cell r="C11057" t="str">
            <v>Green-throated Euphonia</v>
          </cell>
          <cell r="D11057" t="str">
            <v>Euphonia chalybea</v>
          </cell>
          <cell r="E11057" t="str">
            <v>(Mikan, 1825)</v>
          </cell>
          <cell r="F11057" t="str">
            <v>R</v>
          </cell>
          <cell r="G11057" t="str">
            <v>NT</v>
          </cell>
          <cell r="P11057" t="str">
            <v>Y</v>
          </cell>
          <cell r="Q11057" t="str">
            <v>Y</v>
          </cell>
          <cell r="R11057" t="str">
            <v>Y</v>
          </cell>
          <cell r="W11057" t="str">
            <v>Green-chinned Euphonia (10); Green-chinned Euphonia (11); Green-chinned Euphonia (15)</v>
          </cell>
        </row>
        <row r="11058">
          <cell r="C11058" t="str">
            <v>Blue-rumped Euphonia</v>
          </cell>
          <cell r="D11058" t="str">
            <v>Euphonia elegantissima</v>
          </cell>
          <cell r="E11058" t="str">
            <v>(Bonaparte, 1838)</v>
          </cell>
          <cell r="F11058" t="str">
            <v>R</v>
          </cell>
          <cell r="G11058" t="str">
            <v>LC</v>
          </cell>
          <cell r="I11058" t="str">
            <v>Y</v>
          </cell>
          <cell r="Q11058" t="str">
            <v>Y</v>
          </cell>
          <cell r="R11058" t="str">
            <v>Y</v>
          </cell>
          <cell r="W11058" t="str">
            <v>Elegant Euphonia (2); Elegant Euphonia (15)</v>
          </cell>
        </row>
        <row r="11059">
          <cell r="C11059" t="str">
            <v>Antillean Euphonia</v>
          </cell>
          <cell r="D11059" t="str">
            <v>Euphonia musica</v>
          </cell>
          <cell r="E11059" t="str">
            <v>(Gmelin, 1789)</v>
          </cell>
          <cell r="F11059" t="str">
            <v>R</v>
          </cell>
          <cell r="G11059" t="str">
            <v>LC</v>
          </cell>
          <cell r="I11059" t="str">
            <v>Y</v>
          </cell>
          <cell r="Q11059" t="str">
            <v>Y</v>
          </cell>
          <cell r="R11059" t="str">
            <v>Y</v>
          </cell>
        </row>
        <row r="11060">
          <cell r="C11060" t="str">
            <v>Golden-rumped Euphonia</v>
          </cell>
          <cell r="D11060" t="str">
            <v>Euphonia cyanocephala</v>
          </cell>
          <cell r="E11060" t="str">
            <v>(Vieillot, 1818)</v>
          </cell>
          <cell r="F11060" t="str">
            <v>R</v>
          </cell>
          <cell r="G11060" t="str">
            <v>LC</v>
          </cell>
          <cell r="P11060" t="str">
            <v>Y</v>
          </cell>
          <cell r="Q11060" t="str">
            <v>Y</v>
          </cell>
          <cell r="R11060" t="str">
            <v>Y</v>
          </cell>
        </row>
        <row r="11061">
          <cell r="C11061" t="str">
            <v>Spot-crowned Euphonia</v>
          </cell>
          <cell r="D11061" t="str">
            <v>Euphonia imitans</v>
          </cell>
          <cell r="E11061" t="str">
            <v>(Hellmayr, 1936)</v>
          </cell>
          <cell r="F11061" t="str">
            <v>R</v>
          </cell>
          <cell r="G11061" t="str">
            <v>LC</v>
          </cell>
          <cell r="I11061" t="str">
            <v>Y</v>
          </cell>
          <cell r="Q11061" t="str">
            <v>Y</v>
          </cell>
          <cell r="R11061" t="str">
            <v>Y</v>
          </cell>
        </row>
        <row r="11062">
          <cell r="C11062" t="str">
            <v>Fulvous-vented Euphonia</v>
          </cell>
          <cell r="D11062" t="str">
            <v>Euphonia fulvicrissa</v>
          </cell>
          <cell r="E11062" t="str">
            <v>Sclater, 1857</v>
          </cell>
          <cell r="F11062" t="str">
            <v>R</v>
          </cell>
          <cell r="G11062" t="str">
            <v>LC</v>
          </cell>
          <cell r="I11062" t="str">
            <v>Y</v>
          </cell>
          <cell r="P11062" t="str">
            <v>Y</v>
          </cell>
          <cell r="Q11062" t="str">
            <v>Y</v>
          </cell>
          <cell r="R11062" t="str">
            <v>Y</v>
          </cell>
        </row>
        <row r="11063">
          <cell r="C11063" t="str">
            <v>Olive-backed Euphonia</v>
          </cell>
          <cell r="D11063" t="str">
            <v>Euphonia gouldi</v>
          </cell>
          <cell r="E11063" t="str">
            <v>Sclater, 1857</v>
          </cell>
          <cell r="F11063" t="str">
            <v>R</v>
          </cell>
          <cell r="G11063" t="str">
            <v>LC</v>
          </cell>
          <cell r="I11063" t="str">
            <v>Y</v>
          </cell>
          <cell r="Q11063" t="str">
            <v>Y</v>
          </cell>
          <cell r="R11063" t="str">
            <v>Y</v>
          </cell>
        </row>
        <row r="11064">
          <cell r="C11064" t="str">
            <v>White-lored Euphonia</v>
          </cell>
          <cell r="D11064" t="str">
            <v>Euphonia chrysopasta</v>
          </cell>
          <cell r="E11064" t="str">
            <v>Sclater &amp; Salvin, 1869</v>
          </cell>
          <cell r="F11064" t="str">
            <v>R</v>
          </cell>
          <cell r="G11064" t="str">
            <v>LC</v>
          </cell>
          <cell r="P11064" t="str">
            <v>Y</v>
          </cell>
          <cell r="Q11064" t="str">
            <v>Y</v>
          </cell>
          <cell r="R11064" t="str">
            <v>Y</v>
          </cell>
          <cell r="W11064" t="str">
            <v>Golden-bellied Euphonia (9)</v>
          </cell>
        </row>
        <row r="11065">
          <cell r="C11065" t="str">
            <v>Bronze-green Euphonia</v>
          </cell>
          <cell r="D11065" t="str">
            <v>Euphonia mesochrysa</v>
          </cell>
          <cell r="E11065" t="str">
            <v>Salvadori, 1873</v>
          </cell>
          <cell r="F11065" t="str">
            <v>R</v>
          </cell>
          <cell r="G11065" t="str">
            <v>LC</v>
          </cell>
          <cell r="P11065" t="str">
            <v>Y</v>
          </cell>
          <cell r="Q11065" t="str">
            <v>Y</v>
          </cell>
          <cell r="R11065" t="str">
            <v>Y</v>
          </cell>
        </row>
        <row r="11066">
          <cell r="C11066" t="str">
            <v>White-vented Euphonia</v>
          </cell>
          <cell r="D11066" t="str">
            <v>Euphonia minuta</v>
          </cell>
          <cell r="E11066" t="str">
            <v>Cabanis, 1849</v>
          </cell>
          <cell r="F11066" t="str">
            <v>R</v>
          </cell>
          <cell r="G11066" t="str">
            <v>LC</v>
          </cell>
          <cell r="I11066" t="str">
            <v>Y</v>
          </cell>
          <cell r="P11066" t="str">
            <v>Y</v>
          </cell>
          <cell r="Q11066" t="str">
            <v>Y</v>
          </cell>
          <cell r="R11066" t="str">
            <v>Y</v>
          </cell>
        </row>
        <row r="11067">
          <cell r="C11067" t="str">
            <v>Tawny-capped Euphonia</v>
          </cell>
          <cell r="D11067" t="str">
            <v>Euphonia anneae</v>
          </cell>
          <cell r="E11067" t="str">
            <v>Cassin, 1865</v>
          </cell>
          <cell r="F11067" t="str">
            <v>R</v>
          </cell>
          <cell r="G11067" t="str">
            <v>LC</v>
          </cell>
          <cell r="I11067" t="str">
            <v>Y</v>
          </cell>
          <cell r="P11067" t="str">
            <v>Y</v>
          </cell>
          <cell r="Q11067" t="str">
            <v>Y</v>
          </cell>
          <cell r="R11067" t="str">
            <v>Y</v>
          </cell>
        </row>
        <row r="11068">
          <cell r="C11068" t="str">
            <v>Orange-bellied Euphonia</v>
          </cell>
          <cell r="D11068" t="str">
            <v>Euphonia xanthogaster</v>
          </cell>
          <cell r="E11068" t="str">
            <v>Sundevall, 1834</v>
          </cell>
          <cell r="F11068" t="str">
            <v>R</v>
          </cell>
          <cell r="G11068" t="str">
            <v>LC</v>
          </cell>
          <cell r="I11068" t="str">
            <v>Y</v>
          </cell>
          <cell r="P11068" t="str">
            <v>Y</v>
          </cell>
          <cell r="Q11068" t="str">
            <v>Y</v>
          </cell>
          <cell r="R11068" t="str">
            <v>Y</v>
          </cell>
        </row>
        <row r="11069">
          <cell r="C11069" t="str">
            <v>Rufous-bellied Euphonia</v>
          </cell>
          <cell r="D11069" t="str">
            <v>Euphonia rufiventris</v>
          </cell>
          <cell r="E11069" t="str">
            <v>(Vieillot, 1819)</v>
          </cell>
          <cell r="F11069" t="str">
            <v>R</v>
          </cell>
          <cell r="G11069" t="str">
            <v>LC</v>
          </cell>
          <cell r="P11069" t="str">
            <v>Y</v>
          </cell>
          <cell r="Q11069" t="str">
            <v>Y</v>
          </cell>
          <cell r="R11069" t="str">
            <v>Y</v>
          </cell>
        </row>
        <row r="11070">
          <cell r="C11070" t="str">
            <v>Golden-sided Euphonia</v>
          </cell>
          <cell r="D11070" t="str">
            <v>Euphonia cayennensis</v>
          </cell>
          <cell r="E11070" t="str">
            <v>(Gmelin, 1789)</v>
          </cell>
          <cell r="F11070" t="str">
            <v>R</v>
          </cell>
          <cell r="G11070" t="str">
            <v>LC</v>
          </cell>
          <cell r="P11070" t="str">
            <v>Y</v>
          </cell>
          <cell r="Q11070" t="str">
            <v>Y</v>
          </cell>
          <cell r="R11070" t="str">
            <v>Y</v>
          </cell>
        </row>
        <row r="11071">
          <cell r="C11071" t="str">
            <v>Chestnut-bellied Euphonia</v>
          </cell>
          <cell r="D11071" t="str">
            <v>Euphonia pectoralis</v>
          </cell>
          <cell r="E11071" t="str">
            <v>(Latham, 1801)</v>
          </cell>
          <cell r="F11071" t="str">
            <v>R</v>
          </cell>
          <cell r="G11071" t="str">
            <v>LC</v>
          </cell>
          <cell r="P11071" t="str">
            <v>Y</v>
          </cell>
          <cell r="Q11071" t="str">
            <v>Y</v>
          </cell>
          <cell r="R11071" t="str">
            <v>Y</v>
          </cell>
        </row>
        <row r="11072">
          <cell r="C11072" t="str">
            <v>Yellow-collared Chlorophonia</v>
          </cell>
          <cell r="D11072" t="str">
            <v>Chlorophonia flavirostris</v>
          </cell>
          <cell r="E11072" t="str">
            <v>Sclater, 1861</v>
          </cell>
          <cell r="F11072" t="str">
            <v>R</v>
          </cell>
          <cell r="G11072" t="str">
            <v>LC</v>
          </cell>
          <cell r="I11072" t="str">
            <v>Y</v>
          </cell>
          <cell r="P11072" t="str">
            <v>Y</v>
          </cell>
          <cell r="Q11072" t="str">
            <v>Y</v>
          </cell>
          <cell r="R11072" t="str">
            <v>Y</v>
          </cell>
        </row>
        <row r="11073">
          <cell r="C11073" t="str">
            <v>Blue-naped Chlorophonia</v>
          </cell>
          <cell r="D11073" t="str">
            <v>Chlorophonia cyanea</v>
          </cell>
          <cell r="E11073" t="str">
            <v>(Thunberg, 1822)</v>
          </cell>
          <cell r="F11073" t="str">
            <v>R</v>
          </cell>
          <cell r="G11073" t="str">
            <v>LC</v>
          </cell>
          <cell r="P11073" t="str">
            <v>Y</v>
          </cell>
          <cell r="Q11073" t="str">
            <v>Y</v>
          </cell>
          <cell r="R11073" t="str">
            <v>Y</v>
          </cell>
        </row>
        <row r="11074">
          <cell r="C11074" t="str">
            <v>Chestnut-breasted Chlorophonia</v>
          </cell>
          <cell r="D11074" t="str">
            <v>Chlorophonia pyrrhophrys</v>
          </cell>
          <cell r="E11074" t="str">
            <v>(Sclater, 1851)</v>
          </cell>
          <cell r="F11074" t="str">
            <v>R</v>
          </cell>
          <cell r="G11074" t="str">
            <v>LC</v>
          </cell>
          <cell r="P11074" t="str">
            <v>Y</v>
          </cell>
          <cell r="Q11074" t="str">
            <v>Y</v>
          </cell>
          <cell r="R11074" t="str">
            <v>Y</v>
          </cell>
        </row>
        <row r="11075">
          <cell r="C11075" t="str">
            <v>Blue-crowned Chlorophonia</v>
          </cell>
          <cell r="D11075" t="str">
            <v>Chlorophonia occipitalis</v>
          </cell>
          <cell r="E11075" t="str">
            <v>(Du Bus De Gisignies, 1847)</v>
          </cell>
          <cell r="F11075" t="str">
            <v>R</v>
          </cell>
          <cell r="G11075" t="str">
            <v>LC</v>
          </cell>
          <cell r="I11075" t="str">
            <v>Y</v>
          </cell>
          <cell r="Q11075" t="str">
            <v>Y</v>
          </cell>
          <cell r="R11075" t="str">
            <v>Y</v>
          </cell>
        </row>
        <row r="11076">
          <cell r="C11076" t="str">
            <v>Golden-browed Chlorophonia</v>
          </cell>
          <cell r="D11076" t="str">
            <v>Chlorophonia callophrys</v>
          </cell>
          <cell r="E11076" t="str">
            <v>(Cabanis, 1861)</v>
          </cell>
          <cell r="F11076" t="str">
            <v>R</v>
          </cell>
          <cell r="G11076" t="str">
            <v>LC</v>
          </cell>
          <cell r="I11076" t="str">
            <v>Y</v>
          </cell>
          <cell r="Q11076" t="str">
            <v>Y</v>
          </cell>
          <cell r="R11076" t="str">
            <v>Y</v>
          </cell>
        </row>
        <row r="11077">
          <cell r="C11077" t="str">
            <v>Plushcap</v>
          </cell>
          <cell r="D11077" t="str">
            <v>Catamblyrhynchus diadema</v>
          </cell>
          <cell r="E11077" t="str">
            <v>Lafresnaye, 1842</v>
          </cell>
          <cell r="F11077" t="str">
            <v>R</v>
          </cell>
          <cell r="G11077" t="str">
            <v>LC</v>
          </cell>
          <cell r="P11077" t="str">
            <v>Y</v>
          </cell>
          <cell r="Q11077" t="str">
            <v>Y</v>
          </cell>
          <cell r="R11077" t="str">
            <v>Y</v>
          </cell>
        </row>
        <row r="11078">
          <cell r="C11078" t="str">
            <v>Flame-coloured Tanager</v>
          </cell>
          <cell r="D11078" t="str">
            <v>Piranga bidentata</v>
          </cell>
          <cell r="E11078" t="str">
            <v>(Swainson, 1827)</v>
          </cell>
          <cell r="F11078" t="str">
            <v>R</v>
          </cell>
          <cell r="G11078" t="str">
            <v>LC</v>
          </cell>
          <cell r="I11078" t="str">
            <v>Y</v>
          </cell>
          <cell r="Q11078" t="str">
            <v>Y</v>
          </cell>
          <cell r="R11078" t="str">
            <v>Y</v>
          </cell>
          <cell r="W11078" t="str">
            <v>Flame-colored Tanager (2); Flame-colored Tanager (10); Flame-colored Tanager (11); Flame-colored Tanager (15)</v>
          </cell>
          <cell r="X11078" t="str">
            <v>The genera Piranga, Habia and Chlorothraupis were formerly placed in Thraupidae but have been moved to Cardinalidae following AOU (2009).</v>
          </cell>
        </row>
        <row r="11079">
          <cell r="C11079" t="str">
            <v>Hepatic Tanager</v>
          </cell>
          <cell r="D11079" t="str">
            <v>Piranga flava</v>
          </cell>
          <cell r="E11079" t="str">
            <v>(Vieillot, 1822)</v>
          </cell>
          <cell r="F11079" t="str">
            <v>R</v>
          </cell>
          <cell r="G11079" t="str">
            <v>LC</v>
          </cell>
          <cell r="I11079" t="str">
            <v>Y</v>
          </cell>
          <cell r="P11079" t="str">
            <v>Y</v>
          </cell>
          <cell r="Q11079" t="str">
            <v>Y</v>
          </cell>
          <cell r="R11079" t="str">
            <v>Y</v>
          </cell>
          <cell r="W11079" t="str">
            <v>Red Tanager (15)</v>
          </cell>
          <cell r="X11079" t="str">
            <v>The genera Piranga, Habia and Chlorothraupis were formerly placed in Thraupidae but have been moved to Cardinalidae following AOU (2009).</v>
          </cell>
        </row>
        <row r="11080">
          <cell r="C11080" t="str">
            <v>Summer Tanager</v>
          </cell>
          <cell r="D11080" t="str">
            <v>Piranga rubra</v>
          </cell>
          <cell r="E11080" t="str">
            <v>(Linnaeus, 1758)</v>
          </cell>
          <cell r="F11080" t="str">
            <v>R</v>
          </cell>
          <cell r="G11080" t="str">
            <v>LC</v>
          </cell>
          <cell r="H11080" t="str">
            <v>Y</v>
          </cell>
          <cell r="I11080" t="str">
            <v>Y</v>
          </cell>
          <cell r="M11080" t="str">
            <v>Y</v>
          </cell>
          <cell r="P11080" t="str">
            <v>Y</v>
          </cell>
          <cell r="Q11080" t="str">
            <v>Y</v>
          </cell>
          <cell r="R11080" t="str">
            <v>Y</v>
          </cell>
          <cell r="X11080" t="str">
            <v>The genera Piranga, Habia and Chlorothraupis were formerly placed in Thraupidae but have been moved to Cardinalidae following AOU (2009).</v>
          </cell>
        </row>
        <row r="11081">
          <cell r="C11081" t="str">
            <v>Rose-throated Tanager</v>
          </cell>
          <cell r="D11081" t="str">
            <v>Piranga roseogularis</v>
          </cell>
          <cell r="E11081" t="str">
            <v>(Cabot, 1846)</v>
          </cell>
          <cell r="F11081" t="str">
            <v>R</v>
          </cell>
          <cell r="G11081" t="str">
            <v>LC</v>
          </cell>
          <cell r="I11081" t="str">
            <v>Y</v>
          </cell>
          <cell r="Q11081" t="str">
            <v>Y</v>
          </cell>
          <cell r="R11081" t="str">
            <v>Y</v>
          </cell>
          <cell r="X11081" t="str">
            <v>The genera Piranga, Habia and Chlorothraupis were formerly placed in Thraupidae but have been moved to Cardinalidae following AOU (2009).</v>
          </cell>
        </row>
        <row r="11082">
          <cell r="C11082" t="str">
            <v>Scarlet Tanager</v>
          </cell>
          <cell r="D11082" t="str">
            <v>Piranga olivacea</v>
          </cell>
          <cell r="E11082" t="str">
            <v>(Gmelin, 1789)</v>
          </cell>
          <cell r="F11082" t="str">
            <v>R</v>
          </cell>
          <cell r="G11082" t="str">
            <v>LC</v>
          </cell>
          <cell r="H11082" t="str">
            <v>Y</v>
          </cell>
          <cell r="I11082" t="str">
            <v>Y</v>
          </cell>
          <cell r="M11082" t="str">
            <v>Y</v>
          </cell>
          <cell r="P11082" t="str">
            <v>Y</v>
          </cell>
          <cell r="Q11082" t="str">
            <v>Y</v>
          </cell>
          <cell r="R11082" t="str">
            <v>Y</v>
          </cell>
          <cell r="X11082" t="str">
            <v>The genera Piranga, Habia and Chlorothraupis were formerly placed in Thraupidae but have been moved to Cardinalidae following AOU (2009).</v>
          </cell>
        </row>
        <row r="11083">
          <cell r="C11083" t="str">
            <v>Western Tanager</v>
          </cell>
          <cell r="D11083" t="str">
            <v>Piranga ludoviciana</v>
          </cell>
          <cell r="E11083" t="str">
            <v>(Wilson, 1811)</v>
          </cell>
          <cell r="F11083" t="str">
            <v>R</v>
          </cell>
          <cell r="G11083" t="str">
            <v>LC</v>
          </cell>
          <cell r="I11083" t="str">
            <v>Y</v>
          </cell>
          <cell r="P11083" t="str">
            <v>Y</v>
          </cell>
          <cell r="Q11083" t="str">
            <v>Y</v>
          </cell>
          <cell r="R11083" t="str">
            <v>Y</v>
          </cell>
          <cell r="X11083" t="str">
            <v>The genera Piranga, Habia and Chlorothraupis were formerly placed in Thraupidae but have been moved to Cardinalidae following AOU (2009).</v>
          </cell>
        </row>
        <row r="11084">
          <cell r="C11084" t="str">
            <v>White-winged Tanager</v>
          </cell>
          <cell r="D11084" t="str">
            <v>Piranga leucoptera</v>
          </cell>
          <cell r="E11084" t="str">
            <v>Trudeau, 1839</v>
          </cell>
          <cell r="F11084" t="str">
            <v>R</v>
          </cell>
          <cell r="G11084" t="str">
            <v>LC</v>
          </cell>
          <cell r="I11084" t="str">
            <v>Y</v>
          </cell>
          <cell r="P11084" t="str">
            <v>Y</v>
          </cell>
          <cell r="Q11084" t="str">
            <v>Y</v>
          </cell>
          <cell r="R11084" t="str">
            <v>Y</v>
          </cell>
          <cell r="X11084" t="str">
            <v>The genera Piranga, Habia and Chlorothraupis were formerly placed in Thraupidae but have been moved to Cardinalidae following AOU (2009).</v>
          </cell>
        </row>
        <row r="11085">
          <cell r="C11085" t="str">
            <v>Red-headed Tanager</v>
          </cell>
          <cell r="D11085" t="str">
            <v>Piranga erythrocephala</v>
          </cell>
          <cell r="E11085" t="str">
            <v>(Swainson, 1827)</v>
          </cell>
          <cell r="F11085" t="str">
            <v>R</v>
          </cell>
          <cell r="G11085" t="str">
            <v>LC</v>
          </cell>
          <cell r="I11085" t="str">
            <v>Y</v>
          </cell>
          <cell r="Q11085" t="str">
            <v>Y</v>
          </cell>
          <cell r="R11085" t="str">
            <v>Y</v>
          </cell>
          <cell r="X11085" t="str">
            <v>The genera Piranga, Habia and Chlorothraupis were formerly placed in Thraupidae but have been moved to Cardinalidae following AOU (2009).</v>
          </cell>
        </row>
        <row r="11086">
          <cell r="C11086" t="str">
            <v>Red-hooded Tanager</v>
          </cell>
          <cell r="D11086" t="str">
            <v>Piranga rubriceps</v>
          </cell>
          <cell r="E11086" t="str">
            <v>Gray, 1844</v>
          </cell>
          <cell r="F11086" t="str">
            <v>R</v>
          </cell>
          <cell r="G11086" t="str">
            <v>LC</v>
          </cell>
          <cell r="P11086" t="str">
            <v>Y</v>
          </cell>
          <cell r="Q11086" t="str">
            <v>Y</v>
          </cell>
          <cell r="R11086" t="str">
            <v>Y</v>
          </cell>
          <cell r="X11086" t="str">
            <v>The genera Piranga, Habia and Chlorothraupis were formerly placed in Thraupidae but have been moved to Cardinalidae following AOU (2009).</v>
          </cell>
        </row>
        <row r="11087">
          <cell r="C11087" t="str">
            <v>Red-crowned Ant-tanager</v>
          </cell>
          <cell r="D11087" t="str">
            <v>Habia rubica</v>
          </cell>
          <cell r="E11087" t="str">
            <v>(Vieillot, 1817)</v>
          </cell>
          <cell r="F11087" t="str">
            <v>R</v>
          </cell>
          <cell r="G11087" t="str">
            <v>LC</v>
          </cell>
          <cell r="I11087" t="str">
            <v>Y</v>
          </cell>
          <cell r="P11087" t="str">
            <v>Y</v>
          </cell>
          <cell r="Q11087" t="str">
            <v>Y</v>
          </cell>
          <cell r="R11087" t="str">
            <v>Y</v>
          </cell>
          <cell r="W11087" t="str">
            <v>Red-crowned Ant Tanager (15)</v>
          </cell>
          <cell r="X11087" t="str">
            <v>The genera Piranga, Habia and Chlorothraupis were formerly placed in Thraupidae but have been moved to Cardinalidae following AOU (2009).</v>
          </cell>
        </row>
        <row r="11088">
          <cell r="C11088" t="str">
            <v>Red-throated Ant-tanager</v>
          </cell>
          <cell r="D11088" t="str">
            <v>Habia fuscicauda</v>
          </cell>
          <cell r="E11088" t="str">
            <v>(Cabanis, 1861)</v>
          </cell>
          <cell r="F11088" t="str">
            <v>R</v>
          </cell>
          <cell r="G11088" t="str">
            <v>LC</v>
          </cell>
          <cell r="I11088" t="str">
            <v>Y</v>
          </cell>
          <cell r="P11088" t="str">
            <v>Y</v>
          </cell>
          <cell r="Q11088" t="str">
            <v>Y</v>
          </cell>
          <cell r="R11088" t="str">
            <v>Y</v>
          </cell>
          <cell r="W11088" t="str">
            <v>Red-throated Ant Tanager (15)</v>
          </cell>
          <cell r="X11088" t="str">
            <v>The genera Piranga, Habia and Chlorothraupis were formerly placed in Thraupidae but have been moved to Cardinalidae following AOU (2009).</v>
          </cell>
        </row>
        <row r="11089">
          <cell r="C11089" t="str">
            <v>Sooty Ant-tanager</v>
          </cell>
          <cell r="D11089" t="str">
            <v>Habia gutturalis</v>
          </cell>
          <cell r="E11089" t="str">
            <v>(Sclater, 1854)</v>
          </cell>
          <cell r="F11089" t="str">
            <v>R</v>
          </cell>
          <cell r="G11089" t="str">
            <v>NT</v>
          </cell>
          <cell r="P11089" t="str">
            <v>Y</v>
          </cell>
          <cell r="Q11089" t="str">
            <v>Y</v>
          </cell>
          <cell r="R11089" t="str">
            <v>Y</v>
          </cell>
          <cell r="W11089" t="str">
            <v>Sooty Ant Tanager (15)</v>
          </cell>
          <cell r="X11089" t="str">
            <v>The genera Piranga, Habia and Chlorothraupis were formerly placed in Thraupidae but have been moved to Cardinalidae following AOU (2009).</v>
          </cell>
        </row>
        <row r="11090">
          <cell r="C11090" t="str">
            <v>Black-cheeked Ant-tanager</v>
          </cell>
          <cell r="D11090" t="str">
            <v>Habia atrimaxillaris</v>
          </cell>
          <cell r="E11090" t="str">
            <v>(Dwight &amp; Griscom, 1924)</v>
          </cell>
          <cell r="F11090" t="str">
            <v>R</v>
          </cell>
          <cell r="G11090" t="str">
            <v>EN</v>
          </cell>
          <cell r="I11090" t="str">
            <v>Y</v>
          </cell>
          <cell r="Q11090" t="str">
            <v>Y</v>
          </cell>
          <cell r="R11090" t="str">
            <v>Y</v>
          </cell>
          <cell r="W11090" t="str">
            <v>Black-cheeked Ant Tanager (15)</v>
          </cell>
          <cell r="X11090" t="str">
            <v>The genera Piranga, Habia and Chlorothraupis were formerly placed in Thraupidae but have been moved to Cardinalidae following AOU (2009).</v>
          </cell>
        </row>
        <row r="11091">
          <cell r="C11091" t="str">
            <v>Crested Ant-tanager</v>
          </cell>
          <cell r="D11091" t="str">
            <v>Habia cristata</v>
          </cell>
          <cell r="E11091" t="str">
            <v>(Lawrence, 1875)</v>
          </cell>
          <cell r="F11091" t="str">
            <v>R</v>
          </cell>
          <cell r="G11091" t="str">
            <v>LC</v>
          </cell>
          <cell r="P11091" t="str">
            <v>Y</v>
          </cell>
          <cell r="Q11091" t="str">
            <v>Y</v>
          </cell>
          <cell r="R11091" t="str">
            <v>Y</v>
          </cell>
          <cell r="W11091" t="str">
            <v>Crested Ant Tanager (15)</v>
          </cell>
          <cell r="X11091" t="str">
            <v>The genera Piranga, Habia and Chlorothraupis were formerly placed in Thraupidae but have been moved to Cardinalidae following AOU (2009).</v>
          </cell>
        </row>
        <row r="11092">
          <cell r="C11092" t="str">
            <v>Olive Tanager</v>
          </cell>
          <cell r="D11092" t="str">
            <v>Chlorothraupis carmioli</v>
          </cell>
          <cell r="E11092" t="str">
            <v>(Lawrence, 1868)</v>
          </cell>
          <cell r="F11092" t="str">
            <v>R</v>
          </cell>
          <cell r="G11092" t="str">
            <v>LC</v>
          </cell>
          <cell r="I11092" t="str">
            <v>Y</v>
          </cell>
          <cell r="P11092" t="str">
            <v>Y</v>
          </cell>
          <cell r="Q11092" t="str">
            <v>Y</v>
          </cell>
          <cell r="R11092" t="str">
            <v>Y</v>
          </cell>
          <cell r="W11092" t="str">
            <v>Carmiol's Tanager (9); Carmioli's Tanager (15)</v>
          </cell>
          <cell r="X11092" t="str">
            <v>The genera Piranga, Habia and Chlorothraupis were formerly placed in Thraupidae but have been moved to Cardinalidae following AOU (2009).</v>
          </cell>
        </row>
        <row r="11093">
          <cell r="C11093" t="str">
            <v>Lemon-spectacled Tanager</v>
          </cell>
          <cell r="D11093" t="str">
            <v>Chlorothraupis olivacea</v>
          </cell>
          <cell r="E11093" t="str">
            <v>(Cassin, 1860)</v>
          </cell>
          <cell r="F11093" t="str">
            <v>R</v>
          </cell>
          <cell r="G11093" t="str">
            <v>LC</v>
          </cell>
          <cell r="I11093" t="str">
            <v>Y</v>
          </cell>
          <cell r="P11093" t="str">
            <v>Y</v>
          </cell>
          <cell r="Q11093" t="str">
            <v>Y</v>
          </cell>
          <cell r="R11093" t="str">
            <v>Y</v>
          </cell>
          <cell r="X11093" t="str">
            <v>The genera Piranga, Habia and Chlorothraupis were formerly placed in Thraupidae but have been moved to Cardinalidae following AOU (2009).</v>
          </cell>
        </row>
        <row r="11094">
          <cell r="C11094" t="str">
            <v>Ochre-breasted Tanager</v>
          </cell>
          <cell r="D11094" t="str">
            <v>Chlorothraupis stolzmanni</v>
          </cell>
          <cell r="E11094" t="str">
            <v>(Berlepsch &amp; Taczanowski, 1883)</v>
          </cell>
          <cell r="F11094" t="str">
            <v>R</v>
          </cell>
          <cell r="G11094" t="str">
            <v>LC</v>
          </cell>
          <cell r="P11094" t="str">
            <v>Y</v>
          </cell>
          <cell r="Q11094" t="str">
            <v>Y</v>
          </cell>
          <cell r="R11094" t="str">
            <v>Y</v>
          </cell>
          <cell r="X11094" t="str">
            <v>The genera Piranga, Habia and Chlorothraupis were formerly placed in Thraupidae but have been moved to Cardinalidae following AOU (2009).</v>
          </cell>
        </row>
        <row r="11095">
          <cell r="C11095" t="str">
            <v>Dickcissel</v>
          </cell>
          <cell r="D11095" t="str">
            <v>Spiza americana</v>
          </cell>
          <cell r="E11095" t="str">
            <v>(Gmelin, 1789)</v>
          </cell>
          <cell r="F11095" t="str">
            <v>R</v>
          </cell>
          <cell r="G11095" t="str">
            <v>LC</v>
          </cell>
          <cell r="H11095" t="str">
            <v>Y</v>
          </cell>
          <cell r="I11095" t="str">
            <v>Y</v>
          </cell>
          <cell r="M11095" t="str">
            <v>Y</v>
          </cell>
          <cell r="P11095" t="str">
            <v>Y</v>
          </cell>
          <cell r="Q11095" t="str">
            <v>Y</v>
          </cell>
          <cell r="R11095" t="str">
            <v>Y</v>
          </cell>
        </row>
        <row r="11096">
          <cell r="D11096" t="str">
            <v>Spiza townsendi</v>
          </cell>
          <cell r="F11096" t="str">
            <v>NR</v>
          </cell>
          <cell r="G11096" t="str">
            <v>NR</v>
          </cell>
          <cell r="K11096" t="str">
            <v>Y</v>
          </cell>
          <cell r="X11096" t="str">
            <v>Spiza townsendi is the only one of Audubon's five "mystery birds" of which a specimen exists (in the Smithsonian); it is almost certainly a Dickissel S. americana lacking normal carotenoid pigments (Parkes 1985).</v>
          </cell>
        </row>
        <row r="11097">
          <cell r="C11097" t="str">
            <v>Yellow Grosbeak</v>
          </cell>
          <cell r="D11097" t="str">
            <v>Pheucticus chrysopeplus</v>
          </cell>
          <cell r="E11097" t="str">
            <v>(Vigors, 1832)</v>
          </cell>
          <cell r="F11097" t="str">
            <v>R</v>
          </cell>
          <cell r="G11097" t="str">
            <v>LC</v>
          </cell>
          <cell r="I11097" t="str">
            <v>Y</v>
          </cell>
          <cell r="Q11097" t="str">
            <v>Y</v>
          </cell>
          <cell r="R11097" t="str">
            <v>Y</v>
          </cell>
          <cell r="W11097" t="str">
            <v>Mexican Yellow Grosbeak (15)</v>
          </cell>
        </row>
        <row r="11098">
          <cell r="C11098" t="str">
            <v>Golden-bellied Grosbeak</v>
          </cell>
          <cell r="D11098" t="str">
            <v>Pheucticus chrysogaster</v>
          </cell>
          <cell r="E11098" t="str">
            <v>(Lesson, 1832)</v>
          </cell>
          <cell r="F11098" t="str">
            <v>R</v>
          </cell>
          <cell r="G11098" t="str">
            <v>LC</v>
          </cell>
          <cell r="P11098" t="str">
            <v>Y</v>
          </cell>
          <cell r="Q11098" t="str">
            <v>Y</v>
          </cell>
          <cell r="R11098" t="str">
            <v>Y</v>
          </cell>
          <cell r="W11098" t="str">
            <v>Southern Yellow Grosbeak (15)</v>
          </cell>
        </row>
        <row r="11099">
          <cell r="C11099" t="str">
            <v>Black-thighed Grosbeak</v>
          </cell>
          <cell r="D11099" t="str">
            <v>Pheucticus tibialis</v>
          </cell>
          <cell r="E11099" t="str">
            <v>Lawrence, 1867</v>
          </cell>
          <cell r="F11099" t="str">
            <v>R</v>
          </cell>
          <cell r="G11099" t="str">
            <v>LC</v>
          </cell>
          <cell r="I11099" t="str">
            <v>Y</v>
          </cell>
          <cell r="Q11099" t="str">
            <v>Y</v>
          </cell>
          <cell r="R11099" t="str">
            <v>Y</v>
          </cell>
        </row>
        <row r="11100">
          <cell r="C11100" t="str">
            <v>Black-backed Grosbeak</v>
          </cell>
          <cell r="D11100" t="str">
            <v>Pheucticus aureoventris</v>
          </cell>
          <cell r="E11100" t="str">
            <v>(d'Orbigny &amp; Lafresnaye, 1837)</v>
          </cell>
          <cell r="F11100" t="str">
            <v>R</v>
          </cell>
          <cell r="G11100" t="str">
            <v>LC</v>
          </cell>
          <cell r="P11100" t="str">
            <v>Y</v>
          </cell>
          <cell r="Q11100" t="str">
            <v>Y</v>
          </cell>
          <cell r="R11100" t="str">
            <v>Y</v>
          </cell>
        </row>
        <row r="11101">
          <cell r="C11101" t="str">
            <v>Rose-breasted Grosbeak</v>
          </cell>
          <cell r="D11101" t="str">
            <v>Pheucticus ludovicianus</v>
          </cell>
          <cell r="E11101" t="str">
            <v>(Linnaeus, 1766)</v>
          </cell>
          <cell r="F11101" t="str">
            <v>R</v>
          </cell>
          <cell r="G11101" t="str">
            <v>LC</v>
          </cell>
          <cell r="H11101" t="str">
            <v>Y</v>
          </cell>
          <cell r="I11101" t="str">
            <v>Y</v>
          </cell>
          <cell r="M11101" t="str">
            <v>Y</v>
          </cell>
          <cell r="P11101" t="str">
            <v>Y</v>
          </cell>
          <cell r="Q11101" t="str">
            <v>Y</v>
          </cell>
          <cell r="R11101" t="str">
            <v>Y</v>
          </cell>
        </row>
        <row r="11102">
          <cell r="C11102" t="str">
            <v>Black-headed Grosbeak</v>
          </cell>
          <cell r="D11102" t="str">
            <v>Pheucticus melanocephalus</v>
          </cell>
          <cell r="E11102" t="str">
            <v>Swainson, 1827</v>
          </cell>
          <cell r="F11102" t="str">
            <v>R</v>
          </cell>
          <cell r="G11102" t="str">
            <v>LC</v>
          </cell>
          <cell r="I11102" t="str">
            <v>Y</v>
          </cell>
          <cell r="P11102" t="str">
            <v>Y</v>
          </cell>
          <cell r="Q11102" t="str">
            <v>Y</v>
          </cell>
          <cell r="R11102" t="str">
            <v>Y</v>
          </cell>
        </row>
        <row r="11103">
          <cell r="C11103" t="str">
            <v>Red-breasted Chat</v>
          </cell>
          <cell r="D11103" t="str">
            <v>Granatellus venustus</v>
          </cell>
          <cell r="E11103" t="str">
            <v>Bonaparte, 1850</v>
          </cell>
          <cell r="F11103" t="str">
            <v>R</v>
          </cell>
          <cell r="G11103" t="str">
            <v>LC</v>
          </cell>
          <cell r="I11103" t="str">
            <v>Y</v>
          </cell>
          <cell r="Q11103" t="str">
            <v>Y</v>
          </cell>
          <cell r="R11103" t="str">
            <v>Y</v>
          </cell>
          <cell r="X11103" t="str">
            <v>Recent mitochondrial genetic data show that the genus Granatellus is not a member of the Parulidae and instead indicate strong support for placement in the Cardinalidae (AOU 2009, SACC 2008).</v>
          </cell>
        </row>
        <row r="11104">
          <cell r="C11104" t="str">
            <v>Grey-throated Chat</v>
          </cell>
          <cell r="D11104" t="str">
            <v>Granatellus sallaei</v>
          </cell>
          <cell r="E11104" t="str">
            <v>Bonaparte, 1856</v>
          </cell>
          <cell r="F11104" t="str">
            <v>R</v>
          </cell>
          <cell r="G11104" t="str">
            <v>LC</v>
          </cell>
          <cell r="I11104" t="str">
            <v>Y</v>
          </cell>
          <cell r="Q11104" t="str">
            <v>Y</v>
          </cell>
          <cell r="R11104" t="str">
            <v>Y</v>
          </cell>
          <cell r="W11104" t="str">
            <v>Gray-throated Chat (2)</v>
          </cell>
          <cell r="X11104" t="str">
            <v>Recent mitochondrial genetic data show that the genus Granatellus is not a member of the Parulidae and instead indicate strong support for placement in the Cardinalidae (AOU 2009, SACC 2008).</v>
          </cell>
        </row>
        <row r="11105">
          <cell r="C11105" t="str">
            <v>Rose-breasted Chat</v>
          </cell>
          <cell r="D11105" t="str">
            <v>Granatellus pelzelni</v>
          </cell>
          <cell r="E11105" t="str">
            <v>Sclater, 1865</v>
          </cell>
          <cell r="F11105" t="str">
            <v>R</v>
          </cell>
          <cell r="G11105" t="str">
            <v>LC</v>
          </cell>
          <cell r="P11105" t="str">
            <v>Y</v>
          </cell>
          <cell r="Q11105" t="str">
            <v>Y</v>
          </cell>
          <cell r="R11105" t="str">
            <v>Y</v>
          </cell>
          <cell r="X11105" t="str">
            <v>Recent mitochondrial genetic data show that the genus Granatellus is not a member of the Parulidae and instead indicate strong support for placement in the Cardinalidae (AOU 2009, SACC 2008).</v>
          </cell>
        </row>
        <row r="11106">
          <cell r="C11106" t="str">
            <v>Northern Cardinal</v>
          </cell>
          <cell r="D11106" t="str">
            <v>Cardinalis cardinalis</v>
          </cell>
          <cell r="E11106" t="str">
            <v>(Linnaeus, 1758)</v>
          </cell>
          <cell r="F11106" t="str">
            <v>R</v>
          </cell>
          <cell r="G11106" t="str">
            <v>LC</v>
          </cell>
          <cell r="I11106" t="str">
            <v>Y</v>
          </cell>
          <cell r="Q11106" t="str">
            <v>Y</v>
          </cell>
          <cell r="R11106" t="str">
            <v>Y</v>
          </cell>
        </row>
        <row r="11107">
          <cell r="C11107" t="str">
            <v>Vermilion Cardinal</v>
          </cell>
          <cell r="D11107" t="str">
            <v>Cardinalis phoeniceus</v>
          </cell>
          <cell r="E11107" t="str">
            <v>Bonaparte, 1838</v>
          </cell>
          <cell r="F11107" t="str">
            <v>R</v>
          </cell>
          <cell r="G11107" t="str">
            <v>LC</v>
          </cell>
          <cell r="P11107" t="str">
            <v>Y</v>
          </cell>
          <cell r="Q11107" t="str">
            <v>Y</v>
          </cell>
          <cell r="R11107" t="str">
            <v>Y</v>
          </cell>
        </row>
        <row r="11108">
          <cell r="C11108" t="str">
            <v>Pyrrhuloxia</v>
          </cell>
          <cell r="D11108" t="str">
            <v>Cardinalis sinuatus</v>
          </cell>
          <cell r="E11108" t="str">
            <v>Bonaparte, 1838</v>
          </cell>
          <cell r="F11108" t="str">
            <v>R</v>
          </cell>
          <cell r="G11108" t="str">
            <v>LC</v>
          </cell>
          <cell r="I11108" t="str">
            <v>Y</v>
          </cell>
          <cell r="Q11108" t="str">
            <v>Y</v>
          </cell>
          <cell r="R11108" t="str">
            <v>Y</v>
          </cell>
        </row>
        <row r="11109">
          <cell r="C11109" t="str">
            <v>Black-faced Grosbeak</v>
          </cell>
          <cell r="D11109" t="str">
            <v>Caryothraustes poliogaster</v>
          </cell>
          <cell r="E11109" t="str">
            <v>(Du Bus De Gisignies, 1847)</v>
          </cell>
          <cell r="F11109" t="str">
            <v>R</v>
          </cell>
          <cell r="G11109" t="str">
            <v>LC</v>
          </cell>
          <cell r="I11109" t="str">
            <v>Y</v>
          </cell>
          <cell r="Q11109" t="str">
            <v>Y</v>
          </cell>
          <cell r="R11109" t="str">
            <v>Y</v>
          </cell>
        </row>
        <row r="11110">
          <cell r="C11110" t="str">
            <v>Yellow-green Grosbeak</v>
          </cell>
          <cell r="D11110" t="str">
            <v>Caryothraustes canadensis</v>
          </cell>
          <cell r="E11110" t="str">
            <v>(Linnaeus, 1766)</v>
          </cell>
          <cell r="F11110" t="str">
            <v>R</v>
          </cell>
          <cell r="G11110" t="str">
            <v>LC</v>
          </cell>
          <cell r="I11110" t="str">
            <v>Y</v>
          </cell>
          <cell r="P11110" t="str">
            <v>Y</v>
          </cell>
          <cell r="Q11110" t="str">
            <v>Y</v>
          </cell>
          <cell r="R11110" t="str">
            <v>Y</v>
          </cell>
        </row>
        <row r="11111">
          <cell r="C11111" t="str">
            <v>Yellow-shouldered Grosbeak</v>
          </cell>
          <cell r="D11111" t="str">
            <v>Parkerthraustes humeralis</v>
          </cell>
          <cell r="E11111" t="str">
            <v>(Lawrence, 1867)</v>
          </cell>
          <cell r="F11111" t="str">
            <v>R</v>
          </cell>
          <cell r="G11111" t="str">
            <v>LC</v>
          </cell>
          <cell r="P11111" t="str">
            <v>Y</v>
          </cell>
          <cell r="Q11111" t="str">
            <v>Y</v>
          </cell>
          <cell r="R11111" t="str">
            <v>Y</v>
          </cell>
          <cell r="V11111" t="str">
            <v>Caryothraustes humeralis (10); Caryothraustes humeralis (11)</v>
          </cell>
        </row>
        <row r="11112">
          <cell r="C11112" t="str">
            <v>Crimson-collared Grosbeak</v>
          </cell>
          <cell r="D11112" t="str">
            <v>Rhodothraupis celaeno</v>
          </cell>
          <cell r="E11112" t="str">
            <v>(Deppe, 1830)</v>
          </cell>
          <cell r="F11112" t="str">
            <v>R</v>
          </cell>
          <cell r="G11112" t="str">
            <v>LC</v>
          </cell>
          <cell r="I11112" t="str">
            <v>Y</v>
          </cell>
          <cell r="Q11112" t="str">
            <v>Y</v>
          </cell>
          <cell r="R11112" t="str">
            <v>Y</v>
          </cell>
        </row>
        <row r="11113">
          <cell r="C11113" t="str">
            <v>Red-and-black Grosbeak</v>
          </cell>
          <cell r="D11113" t="str">
            <v>Periporphyrus erythromelas</v>
          </cell>
          <cell r="E11113" t="str">
            <v>(Gmelin, 1789)</v>
          </cell>
          <cell r="F11113" t="str">
            <v>R</v>
          </cell>
          <cell r="G11113" t="str">
            <v>LC</v>
          </cell>
          <cell r="P11113" t="str">
            <v>Y</v>
          </cell>
          <cell r="Q11113" t="str">
            <v>Y</v>
          </cell>
          <cell r="R11113" t="str">
            <v>Y</v>
          </cell>
        </row>
        <row r="11114">
          <cell r="C11114" t="str">
            <v>Blue Seedeater</v>
          </cell>
          <cell r="D11114" t="str">
            <v>Amaurospiza concolor</v>
          </cell>
          <cell r="E11114" t="str">
            <v>Cabanis, 1861</v>
          </cell>
          <cell r="F11114" t="str">
            <v>R</v>
          </cell>
          <cell r="G11114" t="str">
            <v>LC</v>
          </cell>
          <cell r="I11114" t="str">
            <v>Y</v>
          </cell>
          <cell r="P11114" t="str">
            <v>Y</v>
          </cell>
          <cell r="Q11114" t="str">
            <v>Y</v>
          </cell>
          <cell r="R11114" t="str">
            <v>Y</v>
          </cell>
          <cell r="X11114" t="str">
            <v>Amaurospiza concolor (Sibley and Monroe 1990, 1993) was previously split into A. concolor and A. relicta following Meyer de Schauensee (1970), but these two taxa have now been lumped as A. concolor following AOU (1998) and a review by the BirdLife Taxonomic Working Group. Recent mitochondrial genetic data show that the genus Amaurospiza is not a member of the Emberizidae and instead indicate strong support for placement in the Cardinalidae (AOU 2009, SACC 2008).</v>
          </cell>
        </row>
        <row r="11115">
          <cell r="D11115" t="str">
            <v>Amaurospiza concolor</v>
          </cell>
          <cell r="E11115" t="str">
            <v>Cabanis, 1861</v>
          </cell>
          <cell r="F11115" t="str">
            <v>NR</v>
          </cell>
          <cell r="G11115" t="str">
            <v>NR</v>
          </cell>
          <cell r="T11115" t="str">
            <v>Y</v>
          </cell>
          <cell r="U11115" t="str">
            <v>Meyer de Schauensee (1970)</v>
          </cell>
          <cell r="X11115" t="str">
            <v>Amaurospiza concolor (Sibley and Monroe 1990, 1993) was previously split into A. concolor and A. relicta following Meyer de Schauensee (1970), but these two taxa have now been lumped as A. concolor following AOU (1998) and a review by the BirdLife Taxonomic Working Group. Recent mitochondrial genetic data show that the genus Amaurospiza is not a member of the Emberizidae and instead indicate strong support for placement in the Cardinalidae (AOU 2009, SACC 2008).</v>
          </cell>
        </row>
        <row r="11116">
          <cell r="D11116" t="str">
            <v>Amaurospiza relicta</v>
          </cell>
          <cell r="E11116" t="str">
            <v>(Griscom, 1934)</v>
          </cell>
          <cell r="F11116" t="str">
            <v>NR</v>
          </cell>
          <cell r="G11116" t="str">
            <v>NR</v>
          </cell>
          <cell r="T11116" t="str">
            <v>Y</v>
          </cell>
          <cell r="U11116" t="str">
            <v>Meyer de Schauensee (1970)</v>
          </cell>
          <cell r="X11116" t="str">
            <v>Amaurospiza concolor (Sibley and Monroe 1990, 1993) was previously split into A. concolor and A. relicta following Meyer de Schauensee (1970), but these two taxa have now been lumped as A. concolor following AOU (1998) and a review by the BirdLife Taxonomic Working Group. Recent mitochondrial genetic data show that the genus Amaurospiza is not a member of the Emberizidae and instead indicate strong support for placement in the Cardinalidae (AOU 2009, SACC 2008).</v>
          </cell>
        </row>
        <row r="11117">
          <cell r="C11117" t="str">
            <v>Carrizal Seedeater</v>
          </cell>
          <cell r="D11117" t="str">
            <v>Amaurospiza carrizalensis</v>
          </cell>
          <cell r="E11117" t="str">
            <v>Lentino &amp; Restall, 2003</v>
          </cell>
          <cell r="F11117" t="str">
            <v>R</v>
          </cell>
          <cell r="G11117" t="str">
            <v>CR</v>
          </cell>
          <cell r="P11117" t="str">
            <v>Y</v>
          </cell>
          <cell r="X11117" t="str">
            <v>Recent mitochondrial genetic data show that the genus Amaurospiza is not a member of the Emberizidae and instead indicate strong support for placement in the Cardinalidae (AOU 2009, SACC 2008).</v>
          </cell>
        </row>
        <row r="11118">
          <cell r="C11118" t="str">
            <v>Blackish-blue Seedeater</v>
          </cell>
          <cell r="D11118" t="str">
            <v>Amaurospiza moesta</v>
          </cell>
          <cell r="E11118" t="str">
            <v>(Hartlaub, 1853)</v>
          </cell>
          <cell r="F11118" t="str">
            <v>R</v>
          </cell>
          <cell r="G11118" t="str">
            <v>NT</v>
          </cell>
          <cell r="P11118" t="str">
            <v>Y</v>
          </cell>
          <cell r="Q11118" t="str">
            <v>Y</v>
          </cell>
          <cell r="R11118" t="str">
            <v>Y</v>
          </cell>
          <cell r="X11118" t="str">
            <v>Recent mitochondrial genetic data show that the genus Amaurospiza is not a member of the Emberizidae and instead indicate strong support for placement in the Cardinalidae (AOU 2009, SACC 2008).</v>
          </cell>
        </row>
        <row r="11119">
          <cell r="C11119" t="str">
            <v>Slate-coloured Grosbeak</v>
          </cell>
          <cell r="D11119" t="str">
            <v>Saltator grossus</v>
          </cell>
          <cell r="E11119" t="str">
            <v>(Linnaeus, 1766)</v>
          </cell>
          <cell r="F11119" t="str">
            <v>R</v>
          </cell>
          <cell r="G11119" t="str">
            <v>LC</v>
          </cell>
          <cell r="I11119" t="str">
            <v>Y</v>
          </cell>
          <cell r="P11119" t="str">
            <v>Y</v>
          </cell>
          <cell r="Q11119" t="str">
            <v>Y</v>
          </cell>
          <cell r="R11119" t="str">
            <v>Y</v>
          </cell>
          <cell r="V11119" t="str">
            <v>Pitylus grossus (10); Pitylus grossus (11)</v>
          </cell>
          <cell r="W11119" t="str">
            <v>Slate-colored Grosbeak (2); Slate-colored Grosbeak (9); Slate-colored Grosbeak (10); Slate-colored Grosbeak (11); Slate-colored Grosbeak (15)</v>
          </cell>
          <cell r="X11119" t="str">
            <v>Saltator grossus and S. fuliginosus were formerly placed in the genus Pitylus but are here moved to Saltator following AOU (even though S. fuliginosus is a South American species, occuring outside the AOU region).</v>
          </cell>
        </row>
        <row r="11120">
          <cell r="C11120" t="str">
            <v>Black-throated Grosbeak</v>
          </cell>
          <cell r="D11120" t="str">
            <v>Saltator fuliginosus</v>
          </cell>
          <cell r="E11120" t="str">
            <v>(Daudin, 1800)</v>
          </cell>
          <cell r="F11120" t="str">
            <v>R</v>
          </cell>
          <cell r="G11120" t="str">
            <v>LC</v>
          </cell>
          <cell r="P11120" t="str">
            <v>Y</v>
          </cell>
          <cell r="Q11120" t="str">
            <v>Y</v>
          </cell>
          <cell r="R11120" t="str">
            <v>Y</v>
          </cell>
          <cell r="V11120" t="str">
            <v>Pitylus fuliginosus (10); Pitylus fuliginosus (11)</v>
          </cell>
          <cell r="X11120" t="str">
            <v>Saltator grossus and S. fuliginosus were formerly placed in the genus Pitylus but are here moved to Saltator following AOU (even though S. fuliginosus is a South American species, occuring outside the AOU region).</v>
          </cell>
        </row>
        <row r="11121">
          <cell r="C11121" t="str">
            <v>Black-headed Saltator</v>
          </cell>
          <cell r="D11121" t="str">
            <v>Saltator atriceps</v>
          </cell>
          <cell r="E11121" t="str">
            <v>(Lesson, 1832)</v>
          </cell>
          <cell r="F11121" t="str">
            <v>R</v>
          </cell>
          <cell r="G11121" t="str">
            <v>LC</v>
          </cell>
          <cell r="I11121" t="str">
            <v>Y</v>
          </cell>
          <cell r="Q11121" t="str">
            <v>Y</v>
          </cell>
          <cell r="R11121" t="str">
            <v>Y</v>
          </cell>
        </row>
        <row r="11122">
          <cell r="C11122" t="str">
            <v>Buff-throated Saltator</v>
          </cell>
          <cell r="D11122" t="str">
            <v>Saltator maximus</v>
          </cell>
          <cell r="E11122" t="str">
            <v>(Müller, 1776)</v>
          </cell>
          <cell r="F11122" t="str">
            <v>R</v>
          </cell>
          <cell r="G11122" t="str">
            <v>LC</v>
          </cell>
          <cell r="I11122" t="str">
            <v>Y</v>
          </cell>
          <cell r="P11122" t="str">
            <v>Y</v>
          </cell>
          <cell r="Q11122" t="str">
            <v>Y</v>
          </cell>
          <cell r="R11122" t="str">
            <v>Y</v>
          </cell>
        </row>
        <row r="11123">
          <cell r="C11123" t="str">
            <v>Black-winged Saltator</v>
          </cell>
          <cell r="D11123" t="str">
            <v>Saltator atripennis</v>
          </cell>
          <cell r="E11123" t="str">
            <v>Sclater, 1856</v>
          </cell>
          <cell r="F11123" t="str">
            <v>R</v>
          </cell>
          <cell r="G11123" t="str">
            <v>LC</v>
          </cell>
          <cell r="P11123" t="str">
            <v>Y</v>
          </cell>
          <cell r="Q11123" t="str">
            <v>Y</v>
          </cell>
          <cell r="R11123" t="str">
            <v>Y</v>
          </cell>
        </row>
        <row r="11124">
          <cell r="C11124" t="str">
            <v>Greyish Saltator</v>
          </cell>
          <cell r="D11124" t="str">
            <v>Saltator coerulescens</v>
          </cell>
          <cell r="E11124" t="str">
            <v>Vieillot, 1817</v>
          </cell>
          <cell r="F11124" t="str">
            <v>R</v>
          </cell>
          <cell r="G11124" t="str">
            <v>LC</v>
          </cell>
          <cell r="I11124" t="str">
            <v>Y</v>
          </cell>
          <cell r="P11124" t="str">
            <v>Y</v>
          </cell>
          <cell r="Q11124" t="str">
            <v>Y</v>
          </cell>
          <cell r="R11124" t="str">
            <v>Y</v>
          </cell>
          <cell r="W11124" t="str">
            <v>Grayish Saltator (2); Grayish Saltator (9)</v>
          </cell>
        </row>
        <row r="11125">
          <cell r="C11125" t="str">
            <v>Green-winged Saltator</v>
          </cell>
          <cell r="D11125" t="str">
            <v>Saltator similis</v>
          </cell>
          <cell r="E11125" t="str">
            <v>d'Orbigny &amp; Lafresnaye, 1837</v>
          </cell>
          <cell r="F11125" t="str">
            <v>R</v>
          </cell>
          <cell r="G11125" t="str">
            <v>LC</v>
          </cell>
          <cell r="P11125" t="str">
            <v>Y</v>
          </cell>
          <cell r="Q11125" t="str">
            <v>Y</v>
          </cell>
          <cell r="R11125" t="str">
            <v>Y</v>
          </cell>
        </row>
        <row r="11126">
          <cell r="C11126" t="str">
            <v>Orinoco Saltator</v>
          </cell>
          <cell r="D11126" t="str">
            <v>Saltator orenocensis</v>
          </cell>
          <cell r="E11126" t="str">
            <v>Lafresnaye, 1846</v>
          </cell>
          <cell r="F11126" t="str">
            <v>R</v>
          </cell>
          <cell r="G11126" t="str">
            <v>LC</v>
          </cell>
          <cell r="P11126" t="str">
            <v>Y</v>
          </cell>
          <cell r="Q11126" t="str">
            <v>Y</v>
          </cell>
          <cell r="R11126" t="str">
            <v>Y</v>
          </cell>
          <cell r="W11126" t="str">
            <v>Orinocan Saltator (9); Orinocan Saltator (10); Orinocan Saltator (11)</v>
          </cell>
        </row>
        <row r="11127">
          <cell r="C11127" t="str">
            <v>Black-cowled Saltator</v>
          </cell>
          <cell r="D11127" t="str">
            <v>Saltator nigriceps</v>
          </cell>
          <cell r="E11127" t="str">
            <v>(Chapman, 1914)</v>
          </cell>
          <cell r="F11127" t="str">
            <v>R</v>
          </cell>
          <cell r="G11127" t="str">
            <v>LC</v>
          </cell>
          <cell r="P11127" t="str">
            <v>Y</v>
          </cell>
          <cell r="Q11127" t="str">
            <v>Y</v>
          </cell>
          <cell r="R11127" t="str">
            <v>Y</v>
          </cell>
        </row>
        <row r="11128">
          <cell r="C11128" t="str">
            <v>Golden-billed Saltator</v>
          </cell>
          <cell r="D11128" t="str">
            <v>Saltator aurantiirostris</v>
          </cell>
          <cell r="E11128" t="str">
            <v>Vieillot, 1817</v>
          </cell>
          <cell r="F11128" t="str">
            <v>R</v>
          </cell>
          <cell r="G11128" t="str">
            <v>LC</v>
          </cell>
          <cell r="P11128" t="str">
            <v>Y</v>
          </cell>
          <cell r="Q11128" t="str">
            <v>Y</v>
          </cell>
          <cell r="R11128" t="str">
            <v>Y</v>
          </cell>
        </row>
        <row r="11129">
          <cell r="C11129" t="str">
            <v>Thick-billed Saltator</v>
          </cell>
          <cell r="D11129" t="str">
            <v>Saltator maxillosus</v>
          </cell>
          <cell r="E11129" t="str">
            <v>Cabanis, 1851</v>
          </cell>
          <cell r="F11129" t="str">
            <v>R</v>
          </cell>
          <cell r="G11129" t="str">
            <v>LC</v>
          </cell>
          <cell r="P11129" t="str">
            <v>Y</v>
          </cell>
          <cell r="Q11129" t="str">
            <v>Y</v>
          </cell>
          <cell r="R11129" t="str">
            <v>Y</v>
          </cell>
        </row>
        <row r="11130">
          <cell r="C11130" t="str">
            <v>Masked Saltator</v>
          </cell>
          <cell r="D11130" t="str">
            <v>Saltator cinctus</v>
          </cell>
          <cell r="E11130" t="str">
            <v>Zimmer, 1943</v>
          </cell>
          <cell r="F11130" t="str">
            <v>R</v>
          </cell>
          <cell r="G11130" t="str">
            <v>NT</v>
          </cell>
          <cell r="P11130" t="str">
            <v>Y</v>
          </cell>
          <cell r="Q11130" t="str">
            <v>Y</v>
          </cell>
          <cell r="R11130" t="str">
            <v>Y</v>
          </cell>
        </row>
        <row r="11131">
          <cell r="C11131" t="str">
            <v>Black-throated Saltator</v>
          </cell>
          <cell r="D11131" t="str">
            <v>Saltator atricollis</v>
          </cell>
          <cell r="E11131" t="str">
            <v>Vieillot, 1817</v>
          </cell>
          <cell r="F11131" t="str">
            <v>R</v>
          </cell>
          <cell r="G11131" t="str">
            <v>LC</v>
          </cell>
          <cell r="P11131" t="str">
            <v>Y</v>
          </cell>
          <cell r="Q11131" t="str">
            <v>Y</v>
          </cell>
          <cell r="R11131" t="str">
            <v>Y</v>
          </cell>
        </row>
        <row r="11132">
          <cell r="C11132" t="str">
            <v>Rufous-bellied Saltator</v>
          </cell>
          <cell r="D11132" t="str">
            <v>Saltator rufiventris</v>
          </cell>
          <cell r="E11132" t="str">
            <v>d'Orbigny &amp; Lafresnaye, 1837</v>
          </cell>
          <cell r="F11132" t="str">
            <v>R</v>
          </cell>
          <cell r="G11132" t="str">
            <v>NT</v>
          </cell>
          <cell r="P11132" t="str">
            <v>Y</v>
          </cell>
          <cell r="Q11132" t="str">
            <v>Y</v>
          </cell>
          <cell r="R11132" t="str">
            <v>Y</v>
          </cell>
        </row>
        <row r="11133">
          <cell r="D11133" t="str">
            <v>Saltator albicollis</v>
          </cell>
          <cell r="E11133" t="str">
            <v>Vieillot, 1817</v>
          </cell>
          <cell r="F11133" t="str">
            <v>NR</v>
          </cell>
          <cell r="G11133" t="str">
            <v>NR</v>
          </cell>
          <cell r="Q11133" t="str">
            <v>Y</v>
          </cell>
          <cell r="R11133" t="str">
            <v>Y</v>
          </cell>
          <cell r="X11133" t="str">
            <v>Saltator albicollis (Sibley and Monroe 1990, 1993) has been split into S. albicollis and S. striatipectus following AOU (1998).</v>
          </cell>
        </row>
        <row r="11134">
          <cell r="C11134" t="str">
            <v>Lesser Antillean Saltator</v>
          </cell>
          <cell r="D11134" t="str">
            <v>Saltator albicollis</v>
          </cell>
          <cell r="E11134" t="str">
            <v>Vieillot, 1817</v>
          </cell>
          <cell r="F11134" t="str">
            <v>R</v>
          </cell>
          <cell r="G11134" t="str">
            <v>LC</v>
          </cell>
          <cell r="I11134" t="str">
            <v>Y</v>
          </cell>
          <cell r="X11134" t="str">
            <v>Saltator albicollis (Sibley and Monroe 1990, 1993) has been split into S. albicollis and S. striatipectus following AOU (1998).</v>
          </cell>
        </row>
        <row r="11135">
          <cell r="C11135" t="str">
            <v>Streaked Saltator</v>
          </cell>
          <cell r="D11135" t="str">
            <v>Saltator striatipectus</v>
          </cell>
          <cell r="E11135" t="str">
            <v>Lafresnaye, 1847</v>
          </cell>
          <cell r="F11135" t="str">
            <v>R</v>
          </cell>
          <cell r="G11135" t="str">
            <v>LC</v>
          </cell>
          <cell r="I11135" t="str">
            <v>Y</v>
          </cell>
          <cell r="P11135" t="str">
            <v>Y</v>
          </cell>
          <cell r="X11135" t="str">
            <v>Saltator albicollis (Sibley and Monroe 1990, 1993) has been split into S. albicollis and S. striatipectus following AOU (1998).</v>
          </cell>
        </row>
        <row r="11136">
          <cell r="C11136" t="str">
            <v>Glaucous-blue Grosbeak</v>
          </cell>
          <cell r="D11136" t="str">
            <v>Cyanoloxia glaucocaerulea</v>
          </cell>
          <cell r="E11136" t="str">
            <v>(D'Orbigny &amp; Lafresnaye, 1837)</v>
          </cell>
          <cell r="F11136" t="str">
            <v>R</v>
          </cell>
          <cell r="G11136" t="str">
            <v>LC</v>
          </cell>
          <cell r="P11136" t="str">
            <v>Y</v>
          </cell>
          <cell r="Q11136" t="str">
            <v>Y</v>
          </cell>
          <cell r="R11136" t="str">
            <v>Y</v>
          </cell>
          <cell r="V11136" t="str">
            <v>Passerina glaucocaerulea (11)</v>
          </cell>
          <cell r="W11136" t="str">
            <v>Indigo Grosbeak (10); Indigo Grosbeak (11)</v>
          </cell>
        </row>
        <row r="11137">
          <cell r="C11137" t="str">
            <v>Blue-black Grosbeak</v>
          </cell>
          <cell r="D11137" t="str">
            <v>Cyanocompsa cyanoides</v>
          </cell>
          <cell r="E11137" t="str">
            <v>(Lafresnaye, 1847)</v>
          </cell>
          <cell r="F11137" t="str">
            <v>R</v>
          </cell>
          <cell r="G11137" t="str">
            <v>LC</v>
          </cell>
          <cell r="I11137" t="str">
            <v>Y</v>
          </cell>
          <cell r="P11137" t="str">
            <v>Y</v>
          </cell>
          <cell r="Q11137" t="str">
            <v>Y</v>
          </cell>
          <cell r="R11137" t="str">
            <v>Y</v>
          </cell>
          <cell r="V11137" t="str">
            <v>Passerina cyanoides (11)</v>
          </cell>
        </row>
        <row r="11138">
          <cell r="C11138" t="str">
            <v>Blue Bunting</v>
          </cell>
          <cell r="D11138" t="str">
            <v>Cyanocompsa parellina</v>
          </cell>
          <cell r="E11138" t="str">
            <v>(Bonaparte, 1850)</v>
          </cell>
          <cell r="F11138" t="str">
            <v>R</v>
          </cell>
          <cell r="G11138" t="str">
            <v>LC</v>
          </cell>
          <cell r="I11138" t="str">
            <v>Y</v>
          </cell>
          <cell r="Q11138" t="str">
            <v>Y</v>
          </cell>
          <cell r="R11138" t="str">
            <v>Y</v>
          </cell>
          <cell r="V11138" t="str">
            <v>Passerina parellina (11)</v>
          </cell>
        </row>
        <row r="11139">
          <cell r="C11139" t="str">
            <v>Ultramarine Grosbeak</v>
          </cell>
          <cell r="D11139" t="str">
            <v>Cyanocompsa brissonii</v>
          </cell>
          <cell r="E11139" t="str">
            <v>(Lichtenstein, 1823)</v>
          </cell>
          <cell r="F11139" t="str">
            <v>R</v>
          </cell>
          <cell r="G11139" t="str">
            <v>LC</v>
          </cell>
          <cell r="P11139" t="str">
            <v>Y</v>
          </cell>
          <cell r="Q11139" t="str">
            <v>Y</v>
          </cell>
          <cell r="R11139" t="str">
            <v>Y</v>
          </cell>
          <cell r="V11139" t="str">
            <v>Passerina brissonii (11)</v>
          </cell>
        </row>
      </sheetData>
      <sheetData sheetId="1" refreshError="1"/>
      <sheetData sheetId="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Uličný" refreshedDate="45682.704831828705" createdVersion="8" refreshedVersion="8" minRefreshableVersion="3" recordCount="32" xr:uid="{DDAAC196-021E-4C02-A3A4-E02445D51741}">
  <cacheSource type="worksheet">
    <worksheetSource ref="U39:AC71" sheet="Carrascal 1987"/>
  </cacheSource>
  <cacheFields count="9">
    <cacheField name="sp_birdlife" numFmtId="0">
      <sharedItems count="25">
        <s v="Prunella_modularis"/>
        <s v="Sylvia_borin"/>
        <s v="Sylvia_atricapilla"/>
        <s v="Phylloscopus_bonelli"/>
        <s v="Regulus_ignicapilla"/>
        <s v="Ficedula_hypoleuca"/>
        <s v="Erithacus_rubecula"/>
        <s v="Turdus_merula"/>
        <s v="Aegithalos_caudatus"/>
        <s v="Parus_caeruleus"/>
        <s v="Parus_major"/>
        <s v="Sitta_europaea"/>
        <s v="Certhia_brachydactyla"/>
        <s v="Fringilla_coelebs"/>
        <s v="Dendrocopos_major"/>
        <s v="Phylloscopus_collybita"/>
        <s v="Regulus_regulus"/>
        <s v="Turdus_philomelos"/>
        <s v="Turdus_viscivorus"/>
        <s v="Parus_ater"/>
        <s v="Parus_cristatus"/>
        <s v="Troglodytes_troglodytes"/>
        <s v="Carduelis_spinus"/>
        <s v="Carduelis_citrinella"/>
        <s v="Loxia_curvirostra"/>
      </sharedItems>
    </cacheField>
    <cacheField name="n" numFmtId="0">
      <sharedItems containsSemiMixedTypes="0" containsString="0" containsNumber="1" containsInteger="1" minValue="14" maxValue="498"/>
    </cacheField>
    <cacheField name="Air" numFmtId="0">
      <sharedItems containsSemiMixedTypes="0" containsString="0" containsNumber="1" minValue="0" maxValue="66.989999999999995"/>
    </cacheField>
    <cacheField name="Bark" numFmtId="0">
      <sharedItems containsSemiMixedTypes="0" containsString="0" containsNumber="1" minValue="0" maxValue="443.21999999999997"/>
    </cacheField>
    <cacheField name="Flower" numFmtId="0">
      <sharedItems containsSemiMixedTypes="0" containsString="0" containsNumber="1" containsInteger="1" minValue="0" maxValue="0"/>
    </cacheField>
    <cacheField name="Ground" numFmtId="0">
      <sharedItems containsSemiMixedTypes="0" containsString="0" containsNumber="1" minValue="0" maxValue="256.68"/>
    </cacheField>
    <cacheField name="Leaf" numFmtId="0">
      <sharedItems containsSemiMixedTypes="0" containsString="0" containsNumber="1" minValue="0" maxValue="264.73999999999995"/>
    </cacheField>
    <cacheField name="Other" numFmtId="0">
      <sharedItems containsSemiMixedTypes="0" containsString="0" containsNumber="1" minValue="0" maxValue="298.41000000000003"/>
    </cacheField>
    <cacheField name="N_sub" numFmtId="0">
      <sharedItems containsSemiMixedTypes="0" containsString="0" containsNumber="1" minValue="14.000000000000002" maxValue="493.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n v="32"/>
    <n v="0"/>
    <n v="5.12"/>
    <n v="0"/>
    <n v="16.96"/>
    <n v="9.92"/>
    <n v="0"/>
    <n v="32"/>
  </r>
  <r>
    <x v="1"/>
    <n v="41"/>
    <n v="6.1499999999999995"/>
    <n v="2.87"/>
    <n v="0"/>
    <n v="0"/>
    <n v="31.98"/>
    <n v="0"/>
    <n v="41"/>
  </r>
  <r>
    <x v="2"/>
    <n v="22"/>
    <n v="1.98"/>
    <n v="3.08"/>
    <n v="0"/>
    <n v="0"/>
    <n v="16.940000000000001"/>
    <n v="0"/>
    <n v="22"/>
  </r>
  <r>
    <x v="3"/>
    <n v="231"/>
    <n v="66.989999999999995"/>
    <n v="30.03"/>
    <n v="0"/>
    <n v="9.24"/>
    <n v="124.74"/>
    <n v="0"/>
    <n v="231"/>
  </r>
  <r>
    <x v="4"/>
    <n v="41"/>
    <n v="11.889999999999999"/>
    <n v="6.9700000000000006"/>
    <n v="0"/>
    <n v="0"/>
    <n v="22.14"/>
    <n v="0"/>
    <n v="41"/>
  </r>
  <r>
    <x v="5"/>
    <n v="41"/>
    <n v="29.11"/>
    <n v="6.5600000000000005"/>
    <n v="0"/>
    <n v="0.82000000000000006"/>
    <n v="3.6900000000000004"/>
    <n v="0"/>
    <n v="40.18"/>
  </r>
  <r>
    <x v="6"/>
    <n v="25"/>
    <n v="1"/>
    <n v="1"/>
    <n v="0"/>
    <n v="21"/>
    <n v="2"/>
    <n v="0"/>
    <n v="25"/>
  </r>
  <r>
    <x v="7"/>
    <n v="72"/>
    <n v="0"/>
    <n v="1.44"/>
    <n v="0"/>
    <n v="69.12"/>
    <n v="0.72"/>
    <n v="0"/>
    <n v="71.28"/>
  </r>
  <r>
    <x v="8"/>
    <n v="221"/>
    <n v="6.63"/>
    <n v="148.07"/>
    <n v="0"/>
    <n v="2.21"/>
    <n v="66.3"/>
    <n v="0"/>
    <n v="223.20999999999998"/>
  </r>
  <r>
    <x v="9"/>
    <n v="349"/>
    <n v="6.98"/>
    <n v="184.97"/>
    <n v="0"/>
    <n v="10.469999999999999"/>
    <n v="150.07"/>
    <n v="0"/>
    <n v="352.49"/>
  </r>
  <r>
    <x v="10"/>
    <n v="102"/>
    <n v="8.16"/>
    <n v="36.720000000000006"/>
    <n v="0"/>
    <n v="17.34"/>
    <n v="40.800000000000004"/>
    <n v="0"/>
    <n v="103.02000000000001"/>
  </r>
  <r>
    <x v="11"/>
    <n v="350"/>
    <n v="3.5"/>
    <n v="308"/>
    <n v="0"/>
    <n v="31.5"/>
    <n v="3.5"/>
    <n v="0"/>
    <n v="346.5"/>
  </r>
  <r>
    <x v="12"/>
    <n v="185"/>
    <n v="3.7"/>
    <n v="177.6"/>
    <n v="0"/>
    <n v="1.85"/>
    <n v="3.7"/>
    <n v="0"/>
    <n v="186.84999999999997"/>
  </r>
  <r>
    <x v="13"/>
    <n v="15"/>
    <n v="3"/>
    <n v="1.9500000000000002"/>
    <n v="0"/>
    <n v="4.0500000000000007"/>
    <n v="6"/>
    <n v="0"/>
    <n v="15"/>
  </r>
  <r>
    <x v="14"/>
    <n v="265"/>
    <n v="0"/>
    <n v="243.8"/>
    <n v="0"/>
    <n v="21.2"/>
    <n v="0"/>
    <n v="2.65"/>
    <n v="267.64999999999998"/>
  </r>
  <r>
    <x v="0"/>
    <n v="22"/>
    <n v="0"/>
    <n v="0"/>
    <n v="0"/>
    <n v="22"/>
    <n v="0"/>
    <n v="0"/>
    <n v="22"/>
  </r>
  <r>
    <x v="15"/>
    <n v="83"/>
    <n v="17.43"/>
    <n v="34.86"/>
    <n v="0"/>
    <n v="0.83000000000000007"/>
    <n v="29.880000000000003"/>
    <n v="0"/>
    <n v="83"/>
  </r>
  <r>
    <x v="16"/>
    <n v="208"/>
    <n v="4.16"/>
    <n v="106.08000000000001"/>
    <n v="0"/>
    <n v="4.16"/>
    <n v="91.52000000000001"/>
    <n v="0"/>
    <n v="205.92000000000002"/>
  </r>
  <r>
    <x v="5"/>
    <n v="35"/>
    <n v="28"/>
    <n v="4.2"/>
    <n v="0"/>
    <n v="2.1"/>
    <n v="1.05"/>
    <n v="0"/>
    <n v="35.35"/>
  </r>
  <r>
    <x v="6"/>
    <n v="14"/>
    <n v="0.98000000000000009"/>
    <n v="0"/>
    <n v="0"/>
    <n v="13.020000000000001"/>
    <n v="0"/>
    <n v="0"/>
    <n v="14.000000000000002"/>
  </r>
  <r>
    <x v="17"/>
    <n v="21"/>
    <n v="0"/>
    <n v="0"/>
    <n v="0"/>
    <n v="21"/>
    <n v="0"/>
    <n v="0"/>
    <n v="21"/>
  </r>
  <r>
    <x v="18"/>
    <n v="53"/>
    <n v="0"/>
    <n v="0"/>
    <n v="0"/>
    <n v="53"/>
    <n v="0"/>
    <n v="0"/>
    <n v="53"/>
  </r>
  <r>
    <x v="7"/>
    <n v="26"/>
    <n v="0"/>
    <n v="0"/>
    <n v="0"/>
    <n v="26"/>
    <n v="0"/>
    <n v="0"/>
    <n v="26"/>
  </r>
  <r>
    <x v="19"/>
    <n v="434"/>
    <n v="4.34"/>
    <n v="156.24"/>
    <n v="0"/>
    <n v="4.34"/>
    <n v="264.73999999999995"/>
    <n v="8.68"/>
    <n v="438.34"/>
  </r>
  <r>
    <x v="20"/>
    <n v="258"/>
    <n v="0"/>
    <n v="234.77999999999997"/>
    <n v="0"/>
    <n v="10.32"/>
    <n v="10.32"/>
    <n v="0"/>
    <n v="255.41999999999996"/>
  </r>
  <r>
    <x v="11"/>
    <n v="498"/>
    <n v="0"/>
    <n v="443.21999999999997"/>
    <n v="0"/>
    <n v="49.800000000000004"/>
    <n v="0"/>
    <n v="0"/>
    <n v="493.02"/>
  </r>
  <r>
    <x v="12"/>
    <n v="251"/>
    <n v="2.5100000000000002"/>
    <n v="245.98000000000002"/>
    <n v="0"/>
    <n v="2.5100000000000002"/>
    <n v="0"/>
    <n v="0"/>
    <n v="251"/>
  </r>
  <r>
    <x v="21"/>
    <n v="43"/>
    <n v="0.86"/>
    <n v="0.86"/>
    <n v="0"/>
    <n v="39.99"/>
    <n v="0.86"/>
    <n v="0"/>
    <n v="42.57"/>
  </r>
  <r>
    <x v="13"/>
    <n v="276"/>
    <n v="11.040000000000001"/>
    <n v="30.36"/>
    <n v="0"/>
    <n v="256.68"/>
    <n v="2.7600000000000002"/>
    <n v="0"/>
    <n v="300.83999999999997"/>
  </r>
  <r>
    <x v="22"/>
    <n v="42"/>
    <n v="0"/>
    <n v="11.34"/>
    <n v="0"/>
    <n v="26.04"/>
    <n v="3.7800000000000002"/>
    <n v="0.84"/>
    <n v="42"/>
  </r>
  <r>
    <x v="23"/>
    <n v="140"/>
    <n v="1.4000000000000001"/>
    <n v="5.6000000000000005"/>
    <n v="0"/>
    <n v="131.6"/>
    <n v="0"/>
    <n v="1.4000000000000001"/>
    <n v="140"/>
  </r>
  <r>
    <x v="24"/>
    <n v="343"/>
    <n v="0"/>
    <n v="20.58"/>
    <n v="0"/>
    <n v="20.58"/>
    <n v="0"/>
    <n v="298.41000000000003"/>
    <n v="339.57000000000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21D003-890C-47F1-845C-D8BC9C4F752A}" name="Kontingenční tabulka1" cacheId="0" applyNumberFormats="0" applyBorderFormats="0" applyFontFormats="0" applyPatternFormats="0" applyAlignmentFormats="0" applyWidthHeightFormats="1" dataCaption="Hodnoty" updatedVersion="8" minRefreshableVersion="3" useAutoFormatting="1" itemPrintTitles="1" createdVersion="8" indent="0" outline="1" outlineData="1" multipleFieldFilters="0">
  <location ref="AI39:AQ65" firstHeaderRow="0" firstDataRow="1" firstDataCol="1"/>
  <pivotFields count="9">
    <pivotField axis="axisRow" showAll="0">
      <items count="26">
        <item x="8"/>
        <item x="23"/>
        <item x="22"/>
        <item x="12"/>
        <item x="14"/>
        <item x="6"/>
        <item x="5"/>
        <item x="13"/>
        <item x="24"/>
        <item x="19"/>
        <item x="9"/>
        <item x="20"/>
        <item x="10"/>
        <item x="3"/>
        <item x="15"/>
        <item x="0"/>
        <item x="4"/>
        <item x="16"/>
        <item x="11"/>
        <item x="2"/>
        <item x="1"/>
        <item x="21"/>
        <item x="7"/>
        <item x="17"/>
        <item x="18"/>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8">
    <i>
      <x/>
    </i>
    <i i="1">
      <x v="1"/>
    </i>
    <i i="2">
      <x v="2"/>
    </i>
    <i i="3">
      <x v="3"/>
    </i>
    <i i="4">
      <x v="4"/>
    </i>
    <i i="5">
      <x v="5"/>
    </i>
    <i i="6">
      <x v="6"/>
    </i>
    <i i="7">
      <x v="7"/>
    </i>
  </colItems>
  <dataFields count="8">
    <dataField name="Součet z n" fld="1" baseField="0" baseItem="0"/>
    <dataField name="Součet z Air" fld="2" baseField="0" baseItem="0"/>
    <dataField name="Součet z Bark" fld="3" baseField="0" baseItem="0"/>
    <dataField name="Součet z Flower" fld="4" baseField="0" baseItem="0"/>
    <dataField name="Součet z Ground" fld="5" baseField="0" baseItem="0"/>
    <dataField name="Součet z Leaf" fld="6" baseField="0" baseItem="0"/>
    <dataField name="Součet z Other" fld="7" baseField="0" baseItem="0"/>
    <dataField name="Součet z N_sub"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6D7F68B-56B6-4BCF-9281-5FC5E6220CA5}" autoFormatId="16" applyNumberFormats="0" applyBorderFormats="0" applyFontFormats="0" applyPatternFormats="0" applyAlignmentFormats="0" applyWidthHeightFormats="0">
  <queryTableRefresh nextId="15">
    <queryTableFields count="14">
      <queryTableField id="1" name="druh" tableColumnId="1"/>
      <queryTableField id="2" name="glean" tableColumnId="2"/>
      <queryTableField id="3" name="hang_glean" tableColumnId="3"/>
      <queryTableField id="4" name="hover_snatch" tableColumnId="4"/>
      <queryTableField id="5" name="probe" tableColumnId="5"/>
      <queryTableField id="6" name="snatch" tableColumnId="6"/>
      <queryTableField id="7" name="manipulation" tableColumnId="7"/>
      <queryTableField id="8" name="flycatch" tableColumnId="8"/>
      <queryTableField id="9" name="pounce" tableColumnId="9"/>
      <queryTableField id="10" name="bark" tableColumnId="10"/>
      <queryTableField id="11" name="leaf" tableColumnId="11"/>
      <queryTableField id="12" name="ground" tableColumnId="12"/>
      <queryTableField id="13" name="other" tableColumnId="13"/>
      <queryTableField id="14" name="air"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1B9771C1-412C-4A34-94E3-EADBC712ED16}" autoFormatId="16" applyNumberFormats="0" applyBorderFormats="0" applyFontFormats="0" applyPatternFormats="0" applyAlignmentFormats="0" applyWidthHeightFormats="0">
  <queryTableRefresh nextId="10">
    <queryTableFields count="9">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7" xr16:uid="{CB60D859-EA62-4892-9284-C46A7213E364}" autoFormatId="16" applyNumberFormats="0" applyBorderFormats="0" applyFontFormats="0" applyPatternFormats="0" applyAlignmentFormats="0" applyWidthHeightFormats="0">
  <queryTableRefresh nextId="17">
    <queryTableFields count="1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4" xr16:uid="{22914102-D3C6-4FFA-9D30-580D5A076D82}" autoFormatId="16" applyNumberFormats="0" applyBorderFormats="0" applyFontFormats="0" applyPatternFormats="0" applyAlignmentFormats="0" applyWidthHeightFormats="0">
  <queryTableRefresh nextId="10">
    <queryTableFields count="9">
      <queryTableField id="1" name="Column1" tableColumnId="1"/>
      <queryTableField id="9" dataBound="0" tableColumnId="9"/>
      <queryTableField id="2" name="Ground" tableColumnId="2"/>
      <queryTableField id="3" name="Twigs" tableColumnId="3"/>
      <queryTableField id="4" name="Branch" tableColumnId="4"/>
      <queryTableField id="5" name="Trunk" tableColumnId="5"/>
      <queryTableField id="6" name="Nectar/seed/fruit" tableColumnId="6"/>
      <queryTableField id="7" name="Foliage" tableColumnId="7"/>
      <queryTableField id="8" name="Air" tableColumnId="8"/>
    </queryTableFields>
  </queryTableRefresh>
  <extLst>
    <ext xmlns:x15="http://schemas.microsoft.com/office/spreadsheetml/2010/11/main" uri="{883FBD77-0823-4a55-B5E3-86C4891E6966}">
      <x15:queryTable sourceDataName="Dotaz – Table016 (Page 6)"/>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5" xr16:uid="{78E192A6-A195-4D92-AC01-0DD14AF55821}" autoFormatId="16" applyNumberFormats="0" applyBorderFormats="0" applyFontFormats="0" applyPatternFormats="0" applyAlignmentFormats="0" applyWidthHeightFormats="0">
  <queryTableRefresh nextId="10">
    <queryTableFields count="9">
      <queryTableField id="1" name="Column1" tableColumnId="1"/>
      <queryTableField id="2" name="Foliage gleaning" tableColumnId="2"/>
      <queryTableField id="3" name="Pouncing" tableColumnId="3"/>
      <queryTableField id="4" name="Salliying" tableColumnId="4"/>
      <queryTableField id="5" name="Wood gleaning" tableColumnId="5"/>
      <queryTableField id="6" name="Ground carnivore" tableColumnId="6"/>
      <queryTableField id="7" name="Nectar gleaning" tableColumnId="7"/>
      <queryTableField id="8" name="Fruit gleaning" tableColumnId="8"/>
      <queryTableField id="9" name="Grain gleaning" tableColumnId="9"/>
    </queryTableFields>
  </queryTableRefresh>
  <extLst>
    <ext xmlns:x15="http://schemas.microsoft.com/office/spreadsheetml/2010/11/main" uri="{883FBD77-0823-4a55-B5E3-86C4891E6966}">
      <x15:queryTable sourceDataName="Dotaz – Table017 (Page 7)"/>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16" xr16:uid="{AD0921FB-427E-4D11-912B-925899F4F5BC}" autoFormatId="16" applyNumberFormats="0" applyBorderFormats="0" applyFontFormats="0" applyPatternFormats="0" applyAlignmentFormats="0" applyWidthHeightFormats="0">
  <queryTableRefresh nextId="7" unboundColumnsRight="1">
    <queryTableFields count="6">
      <queryTableField id="1" name="Sl.no" tableColumnId="1"/>
      <queryTableField id="2" name="Nameofspecies" tableColumnId="2"/>
      <queryTableField id="3" name="Scientificname" tableColumnId="3"/>
      <queryTableField id="4" name="Migratorystatus" tableColumnId="4"/>
      <queryTableField id="5" name="Totalno.ofobservations" tableColumnId="5"/>
      <queryTableField id="6" dataBound="0" tableColumnId="6"/>
    </queryTableFields>
  </queryTableRefresh>
  <extLst>
    <ext xmlns:x15="http://schemas.microsoft.com/office/spreadsheetml/2010/11/main" uri="{883FBD77-0823-4a55-B5E3-86C4891E6966}">
      <x15:queryTable sourceDataName="Dotaz – Table031 (Page 13)"/>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 xr16:uid="{5EC1C526-E16B-45A8-87B3-D41213A2311D}" autoFormatId="16" applyNumberFormats="0" applyBorderFormats="0" applyFontFormats="0" applyPatternFormats="0" applyAlignmentFormats="0" applyWidthHeightFormats="0">
  <queryTableRefresh nextId="14">
    <queryTableFields count="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3" xr16:uid="{AEFB2127-EBEF-41E6-8E64-B33631F6528C}" autoFormatId="16" applyNumberFormats="0" applyBorderFormats="0" applyFontFormats="0" applyPatternFormats="0" applyAlignmentFormats="0" applyWidthHeightFormats="0">
  <queryTableRefresh nextId="12">
    <queryTableFields count="11">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FB50050-6A94-454F-BFED-B8909B678E71}" name="data_23_24_wide" displayName="data_23_24_wide" ref="A1:N30" tableType="queryTable" totalsRowShown="0">
  <autoFilter ref="A1:N30" xr:uid="{2FB50050-6A94-454F-BFED-B8909B678E71}"/>
  <tableColumns count="14">
    <tableColumn id="1" xr3:uid="{0B2F453E-0E8C-435F-A4A6-A0D7F4CB2C0F}" uniqueName="1" name="druh" queryTableFieldId="1" dataDxfId="87"/>
    <tableColumn id="2" xr3:uid="{D019EB0C-C42B-4334-8836-B24D711ED7FB}" uniqueName="2" name="glean" queryTableFieldId="2"/>
    <tableColumn id="3" xr3:uid="{35128299-EF82-4CAF-927F-FA5A297AF8AC}" uniqueName="3" name="hang_glean" queryTableFieldId="3"/>
    <tableColumn id="4" xr3:uid="{61C41FAE-0652-4E52-8990-6E68D96DB91E}" uniqueName="4" name="hover_snatch" queryTableFieldId="4"/>
    <tableColumn id="5" xr3:uid="{B17530C5-1E56-4E6A-9F38-11BA464B3253}" uniqueName="5" name="probe" queryTableFieldId="5"/>
    <tableColumn id="6" xr3:uid="{806FE60C-2421-4723-BEC0-436AFB284208}" uniqueName="6" name="snatch" queryTableFieldId="6"/>
    <tableColumn id="7" xr3:uid="{DF8A8A2A-30ED-431B-A728-1B1A44062A6C}" uniqueName="7" name="manipulation" queryTableFieldId="7"/>
    <tableColumn id="8" xr3:uid="{EAC594A4-C8B6-4777-9F93-73C0E4C9FFFC}" uniqueName="8" name="flycatch" queryTableFieldId="8"/>
    <tableColumn id="9" xr3:uid="{D05E3135-BB56-48A8-A642-E1298E1142F5}" uniqueName="9" name="pounce" queryTableFieldId="9"/>
    <tableColumn id="10" xr3:uid="{EE9AC2E7-EF51-4BC4-BE40-B7D9B6075500}" uniqueName="10" name="bark" queryTableFieldId="10"/>
    <tableColumn id="11" xr3:uid="{7A35EAE4-5D5A-41F8-B5A0-029000E9A3FA}" uniqueName="11" name="leaf" queryTableFieldId="11"/>
    <tableColumn id="12" xr3:uid="{0C280ED3-40E8-4754-B238-1693ACB9BEBD}" uniqueName="12" name="ground" queryTableFieldId="12"/>
    <tableColumn id="13" xr3:uid="{14B4B6F1-7BE7-48D9-B06E-686CBE397B5B}" uniqueName="13" name="other" queryTableFieldId="13"/>
    <tableColumn id="14" xr3:uid="{BAFDD85D-21E1-435B-B25C-C80029AC63A9}" uniqueName="14" name="air" queryTableFieldId="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DA2776-FDB3-4B57-8969-B15BF9AD8923}" name="Table007__Page_44" displayName="Table007__Page_44" ref="A1:I45" tableType="queryTable" totalsRowShown="0">
  <autoFilter ref="A1:I45" xr:uid="{73DA2776-FDB3-4B57-8969-B15BF9AD8923}"/>
  <tableColumns count="9">
    <tableColumn id="1" xr3:uid="{78B7B69E-C8FC-41CF-AD11-B3E4162ABC09}" uniqueName="1" name="Column1" queryTableFieldId="1" dataDxfId="86"/>
    <tableColumn id="2" xr3:uid="{944C23E7-0DDF-474A-A4D3-3662E58B44DB}" uniqueName="2" name="Column2" queryTableFieldId="2" dataDxfId="85"/>
    <tableColumn id="3" xr3:uid="{1CB933F3-0E5F-4741-8658-93157DCF4AD2}" uniqueName="3" name="Column3" queryTableFieldId="3" dataDxfId="84"/>
    <tableColumn id="4" xr3:uid="{05F485F8-98F8-460A-BF11-99C4FB34C867}" uniqueName="4" name="Column4" queryTableFieldId="4" dataDxfId="83"/>
    <tableColumn id="5" xr3:uid="{73A80E66-EE34-40E9-B07B-3B09A55A1AD7}" uniqueName="5" name="Column5" queryTableFieldId="5" dataDxfId="82"/>
    <tableColumn id="6" xr3:uid="{F6CC0EFE-437E-4113-A531-52C32B9B954A}" uniqueName="6" name="Column6" queryTableFieldId="6" dataDxfId="81"/>
    <tableColumn id="7" xr3:uid="{2DD557C6-7A55-47AF-B127-8B675E2A6C6C}" uniqueName="7" name="Column7" queryTableFieldId="7" dataDxfId="80"/>
    <tableColumn id="8" xr3:uid="{AA648004-1F0F-4A10-8FDA-02563809539E}" uniqueName="8" name="Column8" queryTableFieldId="8" dataDxfId="79"/>
    <tableColumn id="9" xr3:uid="{46912E27-62AF-4AE1-A2CA-EDF9FF19519B}" uniqueName="9" name="Column9" queryTableFieldId="9" dataDxfId="78"/>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179D720-8C32-4529-9608-3622CB38E9DC}" name="Table009__Page_56" displayName="Table009__Page_56" ref="J1:Y45" tableType="queryTable" totalsRowShown="0">
  <autoFilter ref="J1:Y45" xr:uid="{A179D720-8C32-4529-9608-3622CB38E9DC}"/>
  <tableColumns count="16">
    <tableColumn id="1" xr3:uid="{B6BEB949-2A5E-45BA-A22E-5FD9D5494AAD}" uniqueName="1" name="Column1" queryTableFieldId="1" dataDxfId="77"/>
    <tableColumn id="2" xr3:uid="{14ED0E55-FE92-4C91-8F5A-F987F0463DDE}" uniqueName="2" name="Column2" queryTableFieldId="2" dataDxfId="76"/>
    <tableColumn id="3" xr3:uid="{80660009-B44D-4D0F-B797-75D9AB828112}" uniqueName="3" name="Column3" queryTableFieldId="3" dataDxfId="75"/>
    <tableColumn id="4" xr3:uid="{CEB2884B-F7E3-4CA7-A644-82C0BC827EC2}" uniqueName="4" name="Column4" queryTableFieldId="4" dataDxfId="74"/>
    <tableColumn id="5" xr3:uid="{ABA93E17-5E43-4B2F-86E5-597454A4DA3C}" uniqueName="5" name="Column5" queryTableFieldId="5" dataDxfId="73"/>
    <tableColumn id="6" xr3:uid="{32982718-8EB9-4423-8A7F-41CF9B80CB56}" uniqueName="6" name="Column6" queryTableFieldId="6" dataDxfId="72"/>
    <tableColumn id="7" xr3:uid="{F25E39F7-F149-4181-A2B4-143075FB45F5}" uniqueName="7" name="Column7" queryTableFieldId="7" dataDxfId="71"/>
    <tableColumn id="8" xr3:uid="{660F6D10-CF47-46CD-95DF-F0DF678D6853}" uniqueName="8" name="Column8" queryTableFieldId="8" dataDxfId="70"/>
    <tableColumn id="9" xr3:uid="{DCABE1E8-8E26-4E19-8CF3-4FAF75F7E152}" uniqueName="9" name="Column9" queryTableFieldId="9" dataDxfId="69"/>
    <tableColumn id="10" xr3:uid="{7660F202-20F5-4747-A946-89EDC146167C}" uniqueName="10" name="Column10" queryTableFieldId="10" dataDxfId="68"/>
    <tableColumn id="11" xr3:uid="{28295DFD-63C0-4455-BFD3-3F7B13CEA3B7}" uniqueName="11" name="Column11" queryTableFieldId="11" dataDxfId="67"/>
    <tableColumn id="12" xr3:uid="{01302A55-9F7D-4775-A7B0-3393FA3DFAA8}" uniqueName="12" name="Column12" queryTableFieldId="12" dataDxfId="66"/>
    <tableColumn id="13" xr3:uid="{44BA5449-839D-455E-A8F8-37D33A02E9C6}" uniqueName="13" name="Column13" queryTableFieldId="13" dataDxfId="65"/>
    <tableColumn id="14" xr3:uid="{7FD91F2B-FC66-4004-BA87-BD98950ABD0A}" uniqueName="14" name="Column14" queryTableFieldId="14" dataDxfId="64"/>
    <tableColumn id="15" xr3:uid="{816856E4-EBCF-49EC-AE61-4FE52D0CF4B0}" uniqueName="15" name="Column15" queryTableFieldId="15" dataDxfId="63"/>
    <tableColumn id="16" xr3:uid="{B16D5B21-F440-4448-9FE9-7F12F46470DF}" uniqueName="16" name="Column16" queryTableFieldId="16" dataDxfId="6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00C91A-B35C-4363-8164-E22FC639ADA6}" name="Table016__Page_6" displayName="Table016__Page_6" ref="A1:I27" tableType="queryTable" totalsRowShown="0" headerRowDxfId="61" dataDxfId="60" headerRowCellStyle="Neutrální" dataCellStyle="Normální">
  <autoFilter ref="A1:I27" xr:uid="{C900C91A-B35C-4363-8164-E22FC639ADA6}"/>
  <tableColumns count="9">
    <tableColumn id="1" xr3:uid="{E5B7FBA4-B835-4067-8881-C0DC8B5D984B}" uniqueName="1" name="Column1" queryTableFieldId="1" dataDxfId="59" dataCellStyle="Normální"/>
    <tableColumn id="9" xr3:uid="{094206E0-B63C-49DB-A42E-4911E98B739F}" uniqueName="9" name="N_obs" queryTableFieldId="9" dataDxfId="58" dataCellStyle="Normální"/>
    <tableColumn id="2" xr3:uid="{9395CC30-A265-4D7A-A374-B6CFB1744407}" uniqueName="2" name="Ground" queryTableFieldId="2" dataDxfId="57" dataCellStyle="Normální"/>
    <tableColumn id="3" xr3:uid="{814A4300-AA85-41CC-9B43-FD9B883C86C3}" uniqueName="3" name="Twigs" queryTableFieldId="3" dataDxfId="56" dataCellStyle="Normální"/>
    <tableColumn id="4" xr3:uid="{9CD33BD0-957A-46CB-8F80-4D9BA75947FA}" uniqueName="4" name="Branch" queryTableFieldId="4" dataDxfId="55" dataCellStyle="Normální"/>
    <tableColumn id="5" xr3:uid="{8EDD1C64-213B-44DF-9678-9266A32E0769}" uniqueName="5" name="Trunk" queryTableFieldId="5" dataDxfId="54" dataCellStyle="Normální"/>
    <tableColumn id="6" xr3:uid="{CEBC11C9-7E9C-4F48-B685-5F28CEE2F66B}" uniqueName="6" name="Nectar/seed/fruit" queryTableFieldId="6" dataDxfId="53" dataCellStyle="Normální"/>
    <tableColumn id="7" xr3:uid="{B1BEF04A-C9F5-4910-A15D-CD1185E20350}" uniqueName="7" name="Foliage" queryTableFieldId="7" dataDxfId="52" dataCellStyle="Normální"/>
    <tableColumn id="8" xr3:uid="{3D6A5124-A9CD-4B5F-9EB4-E474C5EC3901}" uniqueName="8" name="Air" queryTableFieldId="8" dataDxfId="51" dataCellStyle="Normální"/>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194166-5F4C-4B52-A3BD-DB6E7807E56D}" name="Table017__Page_7" displayName="Table017__Page_7" ref="J1:R27" tableType="queryTable" totalsRowShown="0" dataDxfId="50" headerRowCellStyle="Neutrální" dataCellStyle="Normální">
  <autoFilter ref="J1:R27" xr:uid="{01194166-5F4C-4B52-A3BD-DB6E7807E56D}"/>
  <tableColumns count="9">
    <tableColumn id="1" xr3:uid="{DED51E32-64FE-4D8D-96CD-9F604A398782}" uniqueName="1" name="Column1" queryTableFieldId="1" dataDxfId="49" dataCellStyle="Normální"/>
    <tableColumn id="2" xr3:uid="{310438A9-6D0C-498B-994C-E9B0A7800428}" uniqueName="2" name="Foliage gleaning" queryTableFieldId="2" dataDxfId="48" dataCellStyle="Normální"/>
    <tableColumn id="3" xr3:uid="{77CC99CD-D647-4422-B148-3B21FA09892E}" uniqueName="3" name="Pouncing" queryTableFieldId="3" dataDxfId="47" dataCellStyle="Normální"/>
    <tableColumn id="4" xr3:uid="{1E0FA2D3-B297-4F02-94A2-E248400191B9}" uniqueName="4" name="Salliying" queryTableFieldId="4" dataDxfId="46" dataCellStyle="Normální"/>
    <tableColumn id="5" xr3:uid="{E42A3DAC-14EA-476B-971C-A76E73B04B6B}" uniqueName="5" name="Wood gleaning" queryTableFieldId="5" dataDxfId="45" dataCellStyle="Normální"/>
    <tableColumn id="6" xr3:uid="{8ECE50D7-C7C4-4540-ADB3-C18C15E1F24E}" uniqueName="6" name="Ground carnivore" queryTableFieldId="6" dataDxfId="44" dataCellStyle="Normální"/>
    <tableColumn id="7" xr3:uid="{26A99EA5-3DBB-4BD3-88A1-4C7DFD5C5D53}" uniqueName="7" name="Nectar gleaning" queryTableFieldId="7" dataDxfId="43" dataCellStyle="Normální"/>
    <tableColumn id="8" xr3:uid="{5BEF37B2-66A9-47AA-B8ED-1A4BF469AD7A}" uniqueName="8" name="Fruit gleaning" queryTableFieldId="8" dataDxfId="42" dataCellStyle="Normální"/>
    <tableColumn id="9" xr3:uid="{D849116C-A8FE-4F36-B576-CF8F7FA39FDC}" uniqueName="9" name="Grain gleaning" queryTableFieldId="9" dataDxfId="41" dataCellStyle="Normální"/>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FE3A78B-7014-4ACA-8B2B-226BDDD24ED8}" name="Table031__Page_13" displayName="Table031__Page_13" ref="S1:X43" tableType="queryTable" totalsRowShown="0" headerRowDxfId="40" dataDxfId="39" headerRowCellStyle="Normální" dataCellStyle="Normální">
  <autoFilter ref="S1:X43" xr:uid="{7FE3A78B-7014-4ACA-8B2B-226BDDD24ED8}"/>
  <tableColumns count="6">
    <tableColumn id="1" xr3:uid="{2A37F802-39FF-4EAF-B43F-76DD32CBA830}" uniqueName="1" name="Sl.no" queryTableFieldId="1" dataDxfId="38" dataCellStyle="Normální"/>
    <tableColumn id="2" xr3:uid="{A9062119-30A8-4F60-9F71-367A32793B82}" uniqueName="2" name="Nameofspecies" queryTableFieldId="2" dataDxfId="37" dataCellStyle="Normální"/>
    <tableColumn id="3" xr3:uid="{ABADBFCB-5471-4A5E-8D3D-6FFFFD1E5F70}" uniqueName="3" name="Scientificname" queryTableFieldId="3" dataDxfId="36" dataCellStyle="Normální"/>
    <tableColumn id="4" xr3:uid="{CCE047BB-1B13-4816-BA79-C4E2098E7FBA}" uniqueName="4" name="Migratorystatus" queryTableFieldId="4" dataDxfId="35" dataCellStyle="Normální"/>
    <tableColumn id="5" xr3:uid="{2BE7023D-0237-4E5C-974D-96206EB243F2}" uniqueName="5" name="Totalno.ofobservations" queryTableFieldId="5" dataDxfId="34" dataCellStyle="Normální"/>
    <tableColumn id="6" xr3:uid="{EFC54F09-86F1-4D84-A195-CE14C8AA8C3B}" uniqueName="6" name="Sloupec1" queryTableFieldId="6" dataDxfId="33" dataCellStyle="Normální"/>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E440974-3A6D-4A8D-A9D8-2D633C8E6E30}" name="Table001__Page_1" displayName="Table001__Page_1" ref="A1:M12" tableType="queryTable" totalsRowShown="0">
  <autoFilter ref="A1:M12" xr:uid="{FE440974-3A6D-4A8D-A9D8-2D633C8E6E30}"/>
  <tableColumns count="13">
    <tableColumn id="1" xr3:uid="{19AA2035-9D98-4806-83BF-7E79DEBF7EEB}" uniqueName="1" name="Sloupec1" queryTableFieldId="1" dataDxfId="32"/>
    <tableColumn id="2" xr3:uid="{8996BCC2-AC82-4E2A-8A57-68B007FDDF1F}" uniqueName="2" name="Sloupec2" queryTableFieldId="2" dataDxfId="31"/>
    <tableColumn id="3" xr3:uid="{7D018DBD-9910-402D-B406-3EB127432851}" uniqueName="3" name="Sloupec3" queryTableFieldId="3" dataDxfId="30"/>
    <tableColumn id="4" xr3:uid="{1DDAB9D7-EAB0-47E1-98E0-FEA02CC2F0A4}" uniqueName="4" name="Sloupec4" queryTableFieldId="4" dataDxfId="29"/>
    <tableColumn id="5" xr3:uid="{0E0CCD19-886E-48A7-9BCE-1E772FDB773F}" uniqueName="5" name="Sloupec5" queryTableFieldId="5" dataDxfId="28"/>
    <tableColumn id="6" xr3:uid="{78F63ACE-9A9E-4A00-963A-DBE62C33ADE0}" uniqueName="6" name="Sloupec6" queryTableFieldId="6" dataDxfId="27"/>
    <tableColumn id="7" xr3:uid="{AED3D94F-81B9-4A20-9728-DD6751A569E8}" uniqueName="7" name="Sloupec7" queryTableFieldId="7" dataDxfId="26"/>
    <tableColumn id="8" xr3:uid="{039CE2C8-06F3-43B1-836C-27E4D045BDB7}" uniqueName="8" name="Sloupec8" queryTableFieldId="8" dataDxfId="25"/>
    <tableColumn id="9" xr3:uid="{DFFFD395-3206-4214-BD54-4A119C96DCE7}" uniqueName="9" name="Sloupec9" queryTableFieldId="9" dataDxfId="24"/>
    <tableColumn id="10" xr3:uid="{E5432BA5-329A-446A-815F-B97DF014B612}" uniqueName="10" name="Sloupec10" queryTableFieldId="10" dataDxfId="23"/>
    <tableColumn id="11" xr3:uid="{9465A86C-8CE4-48EB-BCDC-2A1FCDAF8EA2}" uniqueName="11" name="Sloupec11" queryTableFieldId="11" dataDxfId="22"/>
    <tableColumn id="12" xr3:uid="{77510539-6276-4477-90B7-5F929FEB7002}" uniqueName="12" name="Sloupec12" queryTableFieldId="12" dataDxfId="21"/>
    <tableColumn id="13" xr3:uid="{E56561A4-1CB7-42B8-9F36-44D67CBEED1A}" uniqueName="13" name="Sloupec13" queryTableFieldId="13" dataDxfId="20"/>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02006A-834E-4A9A-9033-9CBC79640CC1}" name="Table001__Page_1___2" displayName="Table001__Page_1___2" ref="A14:K26" tableType="queryTable" totalsRowShown="0">
  <autoFilter ref="A14:K26" xr:uid="{4002006A-834E-4A9A-9033-9CBC79640CC1}"/>
  <tableColumns count="11">
    <tableColumn id="1" xr3:uid="{F0824BD5-C0D8-4C7A-BA71-72E3734DBEF0}" uniqueName="1" name="Sloupec1" queryTableFieldId="1" dataDxfId="19"/>
    <tableColumn id="2" xr3:uid="{191BE7C1-0A90-45D6-B6FB-A95A90CE7033}" uniqueName="2" name="Sloupec2" queryTableFieldId="2" dataDxfId="18"/>
    <tableColumn id="3" xr3:uid="{BE47A6A9-4560-40E6-9D2F-2328BF0901EA}" uniqueName="3" name="Sloupec3" queryTableFieldId="3" dataDxfId="17"/>
    <tableColumn id="4" xr3:uid="{3C519EC8-DE73-4734-9652-C63139E85384}" uniqueName="4" name="Sloupec4" queryTableFieldId="4" dataDxfId="16"/>
    <tableColumn id="5" xr3:uid="{46C1CEBF-5302-4FB4-95CB-C54BF8D12611}" uniqueName="5" name="Sloupec5" queryTableFieldId="5" dataDxfId="15"/>
    <tableColumn id="6" xr3:uid="{6546D381-E391-477D-B1C3-44E7784E7945}" uniqueName="6" name="Sloupec6" queryTableFieldId="6" dataDxfId="14"/>
    <tableColumn id="7" xr3:uid="{EAFFE0C7-D8D6-48F8-839C-A7D52560F98A}" uniqueName="7" name="Sloupec7" queryTableFieldId="7" dataDxfId="13"/>
    <tableColumn id="8" xr3:uid="{E5CE1E15-4C37-43E5-90FA-EB69731705CE}" uniqueName="8" name="Sloupec8" queryTableFieldId="8" dataDxfId="12"/>
    <tableColumn id="9" xr3:uid="{D25CE07E-D3BE-48C3-8D74-DE885A102D29}" uniqueName="9" name="Sloupec9" queryTableFieldId="9" dataDxfId="11"/>
    <tableColumn id="10" xr3:uid="{7EFCFE2A-D414-4945-A21A-3D9939015AE4}" uniqueName="10" name="Sloupec10" queryTableFieldId="10" dataDxfId="10"/>
    <tableColumn id="11" xr3:uid="{3A7AC2F9-0D59-4973-97A6-95801DE3A110}" uniqueName="11" name="Sloupec11" queryTableFieldId="11" dataDxfId="9"/>
  </tableColumns>
  <tableStyleInfo showFirstColumn="0" showLastColumn="0" showRowStripes="1" showColumnStripes="0"/>
</table>
</file>

<file path=xl/theme/theme1.xml><?xml version="1.0" encoding="utf-8"?>
<a:theme xmlns:a="http://schemas.openxmlformats.org/drawingml/2006/main" name="Motiv Office 2013–2022">
  <a:themeElements>
    <a:clrScheme name="Office 2013 –⁠ 2022">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doi.org/10.1071/WR9840325" TargetMode="External"/><Relationship Id="rId1" Type="http://schemas.openxmlformats.org/officeDocument/2006/relationships/hyperlink" Target="https://doi.org/10.1071/MU05039"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table" Target="../tables/table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4"/>
  <sheetViews>
    <sheetView zoomScale="85" zoomScaleNormal="85" workbookViewId="0">
      <selection activeCell="I25" sqref="I25"/>
    </sheetView>
  </sheetViews>
  <sheetFormatPr defaultColWidth="8.6640625" defaultRowHeight="14.4" x14ac:dyDescent="0.3"/>
  <cols>
    <col min="1" max="1" width="21.88671875" customWidth="1"/>
    <col min="2" max="2" width="30.88671875" customWidth="1"/>
    <col min="3" max="3" width="5.44140625" customWidth="1"/>
    <col min="4" max="4" width="21.5546875" customWidth="1"/>
    <col min="5" max="5" width="35.44140625" customWidth="1"/>
    <col min="6" max="6" width="27.6640625" customWidth="1"/>
    <col min="7" max="7" width="12" customWidth="1"/>
    <col min="8" max="8" width="33.109375" customWidth="1"/>
    <col min="9" max="11" width="14.6640625" customWidth="1"/>
    <col min="12" max="12" width="14.33203125" customWidth="1"/>
  </cols>
  <sheetData>
    <row r="1" spans="1:12" s="1" customFormat="1" x14ac:dyDescent="0.3">
      <c r="A1" s="1" t="s">
        <v>0</v>
      </c>
      <c r="B1" s="1" t="s">
        <v>1504</v>
      </c>
      <c r="C1" s="1" t="s">
        <v>1</v>
      </c>
      <c r="D1" s="1" t="s">
        <v>2</v>
      </c>
      <c r="E1" s="1" t="s">
        <v>3</v>
      </c>
      <c r="F1" s="1" t="s">
        <v>4</v>
      </c>
      <c r="G1" s="1" t="s">
        <v>5</v>
      </c>
      <c r="H1" s="1" t="s">
        <v>6</v>
      </c>
      <c r="I1" s="1" t="s">
        <v>7</v>
      </c>
      <c r="J1" s="1" t="s">
        <v>8</v>
      </c>
      <c r="K1" s="1" t="s">
        <v>9</v>
      </c>
      <c r="L1" s="1" t="s">
        <v>10</v>
      </c>
    </row>
    <row r="2" spans="1:12" x14ac:dyDescent="0.3">
      <c r="A2" t="s">
        <v>2477</v>
      </c>
      <c r="B2" t="s">
        <v>11</v>
      </c>
      <c r="C2">
        <v>1978</v>
      </c>
      <c r="D2" t="s">
        <v>12</v>
      </c>
      <c r="E2" t="s">
        <v>13</v>
      </c>
      <c r="F2" t="s">
        <v>14</v>
      </c>
      <c r="G2">
        <v>27</v>
      </c>
      <c r="I2" s="2" t="s">
        <v>15</v>
      </c>
      <c r="J2" s="2" t="s">
        <v>15</v>
      </c>
      <c r="K2" s="2" t="s">
        <v>15</v>
      </c>
      <c r="L2" s="2" t="s">
        <v>15</v>
      </c>
    </row>
    <row r="3" spans="1:12" ht="12.75" customHeight="1" x14ac:dyDescent="0.3">
      <c r="A3" t="s">
        <v>2478</v>
      </c>
      <c r="B3" s="63" t="s">
        <v>16</v>
      </c>
      <c r="C3">
        <v>1984</v>
      </c>
      <c r="D3" t="s">
        <v>12</v>
      </c>
      <c r="E3" t="s">
        <v>13</v>
      </c>
      <c r="F3" t="s">
        <v>17</v>
      </c>
      <c r="G3">
        <v>23</v>
      </c>
      <c r="I3" s="2" t="s">
        <v>15</v>
      </c>
      <c r="J3" s="2" t="s">
        <v>15</v>
      </c>
      <c r="K3" s="2" t="s">
        <v>15</v>
      </c>
      <c r="L3" s="2" t="s">
        <v>15</v>
      </c>
    </row>
    <row r="4" spans="1:12" x14ac:dyDescent="0.3">
      <c r="A4" t="s">
        <v>2479</v>
      </c>
      <c r="B4" t="s">
        <v>39</v>
      </c>
      <c r="C4">
        <v>1996</v>
      </c>
      <c r="D4" t="s">
        <v>12</v>
      </c>
      <c r="E4" t="s">
        <v>40</v>
      </c>
      <c r="F4" t="s">
        <v>29</v>
      </c>
      <c r="G4">
        <v>13</v>
      </c>
      <c r="I4" s="2" t="s">
        <v>15</v>
      </c>
      <c r="J4" s="2" t="s">
        <v>15</v>
      </c>
      <c r="K4" s="2" t="s">
        <v>15</v>
      </c>
      <c r="L4" s="2" t="s">
        <v>15</v>
      </c>
    </row>
    <row r="5" spans="1:12" x14ac:dyDescent="0.3">
      <c r="A5" t="s">
        <v>2480</v>
      </c>
      <c r="B5" t="s">
        <v>23</v>
      </c>
      <c r="C5">
        <v>2006</v>
      </c>
      <c r="D5" t="s">
        <v>12</v>
      </c>
      <c r="E5" t="s">
        <v>2474</v>
      </c>
      <c r="F5" t="s">
        <v>24</v>
      </c>
      <c r="G5">
        <v>13</v>
      </c>
      <c r="H5" t="s">
        <v>25</v>
      </c>
      <c r="I5" s="2" t="s">
        <v>15</v>
      </c>
      <c r="J5" s="2" t="s">
        <v>15</v>
      </c>
      <c r="K5" s="2" t="s">
        <v>15</v>
      </c>
      <c r="L5" s="2" t="s">
        <v>15</v>
      </c>
    </row>
    <row r="6" spans="1:12" x14ac:dyDescent="0.3">
      <c r="A6" t="s">
        <v>2472</v>
      </c>
      <c r="B6" t="s">
        <v>2473</v>
      </c>
      <c r="C6">
        <v>2020</v>
      </c>
      <c r="D6" t="s">
        <v>12</v>
      </c>
      <c r="E6" t="s">
        <v>2475</v>
      </c>
      <c r="F6" t="s">
        <v>24</v>
      </c>
      <c r="G6">
        <v>41</v>
      </c>
      <c r="I6" s="2" t="s">
        <v>2498</v>
      </c>
      <c r="J6" s="2" t="s">
        <v>2498</v>
      </c>
      <c r="K6" s="2" t="s">
        <v>2498</v>
      </c>
      <c r="L6" s="2" t="s">
        <v>2498</v>
      </c>
    </row>
    <row r="7" spans="1:12" x14ac:dyDescent="0.3">
      <c r="A7" t="s">
        <v>2481</v>
      </c>
      <c r="B7" t="s">
        <v>2476</v>
      </c>
      <c r="C7">
        <v>1986</v>
      </c>
      <c r="D7" t="s">
        <v>12</v>
      </c>
      <c r="E7" t="s">
        <v>2482</v>
      </c>
      <c r="F7" t="s">
        <v>24</v>
      </c>
      <c r="G7">
        <v>36</v>
      </c>
      <c r="I7" s="2" t="s">
        <v>2498</v>
      </c>
      <c r="J7" s="2" t="s">
        <v>2498</v>
      </c>
      <c r="K7" s="2" t="s">
        <v>2498</v>
      </c>
      <c r="L7" s="2" t="s">
        <v>2498</v>
      </c>
    </row>
    <row r="8" spans="1:12" x14ac:dyDescent="0.3">
      <c r="A8" t="s">
        <v>2483</v>
      </c>
      <c r="B8" t="s">
        <v>2484</v>
      </c>
      <c r="C8">
        <v>1985</v>
      </c>
      <c r="D8" t="s">
        <v>12</v>
      </c>
      <c r="E8" t="s">
        <v>2485</v>
      </c>
      <c r="F8" t="s">
        <v>24</v>
      </c>
      <c r="G8">
        <v>38</v>
      </c>
      <c r="I8" s="2" t="s">
        <v>2498</v>
      </c>
      <c r="J8" s="2" t="s">
        <v>2498</v>
      </c>
      <c r="K8" s="2" t="s">
        <v>2498</v>
      </c>
      <c r="L8" s="2" t="s">
        <v>2498</v>
      </c>
    </row>
    <row r="9" spans="1:12" x14ac:dyDescent="0.3">
      <c r="A9" t="s">
        <v>2486</v>
      </c>
      <c r="B9" t="s">
        <v>2488</v>
      </c>
      <c r="C9">
        <v>1998</v>
      </c>
      <c r="D9" t="s">
        <v>12</v>
      </c>
      <c r="E9" t="s">
        <v>2487</v>
      </c>
      <c r="F9" t="s">
        <v>24</v>
      </c>
      <c r="G9">
        <v>31</v>
      </c>
      <c r="I9" s="2" t="s">
        <v>2498</v>
      </c>
      <c r="J9" s="2" t="s">
        <v>2498</v>
      </c>
      <c r="K9" s="2" t="s">
        <v>2498</v>
      </c>
      <c r="L9" s="2" t="s">
        <v>2498</v>
      </c>
    </row>
    <row r="10" spans="1:12" x14ac:dyDescent="0.3">
      <c r="A10" t="s">
        <v>2491</v>
      </c>
      <c r="B10" t="s">
        <v>2489</v>
      </c>
      <c r="C10">
        <v>1997</v>
      </c>
      <c r="D10" t="s">
        <v>12</v>
      </c>
      <c r="E10" t="s">
        <v>2490</v>
      </c>
      <c r="F10" t="s">
        <v>24</v>
      </c>
      <c r="G10">
        <v>21</v>
      </c>
      <c r="I10" s="2" t="s">
        <v>2498</v>
      </c>
      <c r="J10" s="2" t="s">
        <v>2498</v>
      </c>
      <c r="K10" s="2" t="s">
        <v>2498</v>
      </c>
      <c r="L10" s="2" t="s">
        <v>2498</v>
      </c>
    </row>
    <row r="11" spans="1:12" x14ac:dyDescent="0.3">
      <c r="A11" t="s">
        <v>2492</v>
      </c>
      <c r="B11" t="s">
        <v>2497</v>
      </c>
      <c r="C11">
        <v>1994</v>
      </c>
      <c r="D11" t="s">
        <v>12</v>
      </c>
      <c r="E11" t="s">
        <v>2493</v>
      </c>
      <c r="F11" t="s">
        <v>2496</v>
      </c>
      <c r="G11">
        <v>12</v>
      </c>
      <c r="I11" s="2" t="s">
        <v>2498</v>
      </c>
      <c r="J11" s="2" t="s">
        <v>2498</v>
      </c>
      <c r="K11" s="2" t="s">
        <v>2498</v>
      </c>
      <c r="L11" s="2" t="s">
        <v>2498</v>
      </c>
    </row>
    <row r="12" spans="1:12" x14ac:dyDescent="0.3">
      <c r="A12" t="s">
        <v>2494</v>
      </c>
      <c r="B12" t="s">
        <v>2495</v>
      </c>
      <c r="C12">
        <v>1989</v>
      </c>
      <c r="D12" t="s">
        <v>12</v>
      </c>
      <c r="E12" t="s">
        <v>2482</v>
      </c>
      <c r="F12" t="s">
        <v>24</v>
      </c>
      <c r="G12">
        <v>5</v>
      </c>
      <c r="I12" s="2" t="s">
        <v>2498</v>
      </c>
      <c r="J12" s="2" t="s">
        <v>2498</v>
      </c>
      <c r="K12" s="2" t="s">
        <v>2498</v>
      </c>
      <c r="L12" s="2" t="s">
        <v>2498</v>
      </c>
    </row>
    <row r="13" spans="1:12" x14ac:dyDescent="0.3">
      <c r="A13" t="s">
        <v>26</v>
      </c>
      <c r="B13" t="s">
        <v>27</v>
      </c>
      <c r="C13">
        <v>2014</v>
      </c>
      <c r="D13" t="s">
        <v>12</v>
      </c>
      <c r="E13" t="s">
        <v>28</v>
      </c>
      <c r="F13" t="s">
        <v>29</v>
      </c>
      <c r="G13">
        <v>20</v>
      </c>
      <c r="H13" t="s">
        <v>30</v>
      </c>
      <c r="I13" s="2" t="s">
        <v>15</v>
      </c>
      <c r="J13" s="2" t="s">
        <v>15</v>
      </c>
      <c r="K13" s="2" t="s">
        <v>15</v>
      </c>
      <c r="L13" s="2" t="s">
        <v>15</v>
      </c>
    </row>
    <row r="14" spans="1:12" x14ac:dyDescent="0.3">
      <c r="A14" t="s">
        <v>31</v>
      </c>
      <c r="B14" t="s">
        <v>32</v>
      </c>
      <c r="C14">
        <v>1980</v>
      </c>
      <c r="D14" t="s">
        <v>20</v>
      </c>
      <c r="E14" t="s">
        <v>33</v>
      </c>
      <c r="F14" t="s">
        <v>34</v>
      </c>
      <c r="G14">
        <v>12</v>
      </c>
      <c r="H14" t="s">
        <v>35</v>
      </c>
      <c r="I14" s="2" t="s">
        <v>15</v>
      </c>
      <c r="J14" s="2" t="s">
        <v>15</v>
      </c>
      <c r="K14" s="2" t="s">
        <v>15</v>
      </c>
      <c r="L14" s="2" t="s">
        <v>15</v>
      </c>
    </row>
    <row r="15" spans="1:12" x14ac:dyDescent="0.3">
      <c r="A15" t="s">
        <v>36</v>
      </c>
      <c r="B15" t="s">
        <v>37</v>
      </c>
      <c r="C15">
        <v>1983</v>
      </c>
      <c r="D15" t="s">
        <v>20</v>
      </c>
      <c r="E15" t="s">
        <v>38</v>
      </c>
      <c r="F15" t="s">
        <v>34</v>
      </c>
      <c r="G15">
        <v>21</v>
      </c>
      <c r="H15" t="s">
        <v>35</v>
      </c>
      <c r="I15" s="2" t="s">
        <v>15</v>
      </c>
      <c r="J15" s="2" t="s">
        <v>15</v>
      </c>
      <c r="K15" s="2" t="s">
        <v>15</v>
      </c>
      <c r="L15" s="2" t="s">
        <v>15</v>
      </c>
    </row>
    <row r="16" spans="1:12" x14ac:dyDescent="0.3">
      <c r="A16" t="s">
        <v>18</v>
      </c>
      <c r="B16" t="s">
        <v>19</v>
      </c>
      <c r="C16">
        <v>1979</v>
      </c>
      <c r="D16" t="s">
        <v>20</v>
      </c>
      <c r="E16" t="s">
        <v>21</v>
      </c>
      <c r="F16" t="s">
        <v>22</v>
      </c>
      <c r="G16">
        <v>22</v>
      </c>
      <c r="I16" s="2" t="s">
        <v>15</v>
      </c>
      <c r="J16" s="2" t="s">
        <v>15</v>
      </c>
      <c r="K16" s="2" t="s">
        <v>15</v>
      </c>
      <c r="L16" s="2" t="s">
        <v>15</v>
      </c>
    </row>
    <row r="17" spans="1:12" x14ac:dyDescent="0.3">
      <c r="A17" t="s">
        <v>900</v>
      </c>
      <c r="B17" t="s">
        <v>901</v>
      </c>
      <c r="C17">
        <v>2020</v>
      </c>
      <c r="D17" t="s">
        <v>20</v>
      </c>
      <c r="E17" t="s">
        <v>902</v>
      </c>
      <c r="F17" t="s">
        <v>903</v>
      </c>
      <c r="G17">
        <v>17</v>
      </c>
      <c r="H17" t="s">
        <v>2469</v>
      </c>
      <c r="I17" s="68" t="s">
        <v>2466</v>
      </c>
      <c r="J17" s="2" t="s">
        <v>15</v>
      </c>
      <c r="K17" s="2" t="s">
        <v>15</v>
      </c>
      <c r="L17" s="2" t="s">
        <v>15</v>
      </c>
    </row>
    <row r="18" spans="1:12" x14ac:dyDescent="0.3">
      <c r="A18" t="s">
        <v>41</v>
      </c>
      <c r="B18" t="s">
        <v>42</v>
      </c>
      <c r="C18">
        <v>2016</v>
      </c>
      <c r="D18" t="s">
        <v>43</v>
      </c>
      <c r="E18" t="s">
        <v>44</v>
      </c>
      <c r="F18" t="s">
        <v>45</v>
      </c>
      <c r="G18">
        <v>36</v>
      </c>
      <c r="H18" t="s">
        <v>46</v>
      </c>
      <c r="I18" s="2" t="s">
        <v>15</v>
      </c>
      <c r="J18" s="2" t="s">
        <v>15</v>
      </c>
      <c r="K18" s="2" t="s">
        <v>15</v>
      </c>
      <c r="L18" s="2" t="s">
        <v>15</v>
      </c>
    </row>
    <row r="19" spans="1:12" x14ac:dyDescent="0.3">
      <c r="A19" t="s">
        <v>1036</v>
      </c>
      <c r="B19" t="s">
        <v>1037</v>
      </c>
      <c r="C19">
        <v>2008</v>
      </c>
      <c r="D19" t="s">
        <v>43</v>
      </c>
      <c r="E19" t="s">
        <v>992</v>
      </c>
      <c r="F19" t="s">
        <v>1035</v>
      </c>
      <c r="G19">
        <v>37</v>
      </c>
      <c r="I19" s="2" t="s">
        <v>15</v>
      </c>
      <c r="J19" s="2" t="s">
        <v>15</v>
      </c>
      <c r="K19" s="2" t="s">
        <v>15</v>
      </c>
      <c r="L19" s="2" t="s">
        <v>15</v>
      </c>
    </row>
    <row r="20" spans="1:12" x14ac:dyDescent="0.3">
      <c r="A20" t="s">
        <v>1174</v>
      </c>
      <c r="B20" t="s">
        <v>1175</v>
      </c>
      <c r="C20">
        <v>2022</v>
      </c>
      <c r="D20" t="s">
        <v>43</v>
      </c>
      <c r="E20" t="s">
        <v>44</v>
      </c>
      <c r="F20" t="s">
        <v>1177</v>
      </c>
      <c r="G20">
        <v>26</v>
      </c>
      <c r="I20" s="2" t="s">
        <v>15</v>
      </c>
      <c r="J20" s="2" t="s">
        <v>15</v>
      </c>
      <c r="K20" s="2" t="s">
        <v>15</v>
      </c>
      <c r="L20" s="2" t="s">
        <v>15</v>
      </c>
    </row>
    <row r="21" spans="1:12" ht="16.2" customHeight="1" x14ac:dyDescent="0.3">
      <c r="A21" t="s">
        <v>2164</v>
      </c>
      <c r="B21" t="s">
        <v>2165</v>
      </c>
      <c r="C21">
        <v>2009</v>
      </c>
      <c r="D21" t="s">
        <v>43</v>
      </c>
      <c r="E21" t="s">
        <v>2166</v>
      </c>
      <c r="F21" t="s">
        <v>1506</v>
      </c>
      <c r="G21">
        <v>9</v>
      </c>
      <c r="H21" s="67" t="s">
        <v>2471</v>
      </c>
      <c r="I21" s="66" t="s">
        <v>1038</v>
      </c>
      <c r="J21" s="2" t="s">
        <v>15</v>
      </c>
      <c r="K21" s="2" t="s">
        <v>15</v>
      </c>
      <c r="L21" s="2" t="s">
        <v>15</v>
      </c>
    </row>
    <row r="22" spans="1:12" x14ac:dyDescent="0.3">
      <c r="A22" t="s">
        <v>2013</v>
      </c>
      <c r="B22" t="s">
        <v>2014</v>
      </c>
      <c r="C22">
        <v>2012</v>
      </c>
      <c r="D22" t="s">
        <v>43</v>
      </c>
      <c r="E22" t="s">
        <v>1509</v>
      </c>
      <c r="F22" t="s">
        <v>1326</v>
      </c>
      <c r="G22">
        <v>10</v>
      </c>
      <c r="I22" s="2" t="s">
        <v>15</v>
      </c>
      <c r="J22" s="2" t="s">
        <v>15</v>
      </c>
      <c r="K22" s="2" t="s">
        <v>15</v>
      </c>
      <c r="L22" s="2" t="s">
        <v>15</v>
      </c>
    </row>
    <row r="23" spans="1:12" x14ac:dyDescent="0.3">
      <c r="A23" t="s">
        <v>2172</v>
      </c>
      <c r="B23" t="s">
        <v>2170</v>
      </c>
      <c r="C23">
        <v>2008</v>
      </c>
      <c r="D23" t="s">
        <v>43</v>
      </c>
      <c r="E23" t="s">
        <v>44</v>
      </c>
      <c r="F23" t="s">
        <v>2171</v>
      </c>
      <c r="G23">
        <v>26</v>
      </c>
      <c r="I23" s="2" t="s">
        <v>15</v>
      </c>
      <c r="J23" s="2" t="s">
        <v>15</v>
      </c>
      <c r="K23" s="2" t="s">
        <v>15</v>
      </c>
      <c r="L23" s="2" t="s">
        <v>15</v>
      </c>
    </row>
    <row r="24" spans="1:12" x14ac:dyDescent="0.3">
      <c r="A24" t="s">
        <v>47</v>
      </c>
      <c r="B24" t="s">
        <v>48</v>
      </c>
      <c r="C24">
        <v>1987</v>
      </c>
      <c r="D24" t="s">
        <v>49</v>
      </c>
      <c r="E24" t="s">
        <v>50</v>
      </c>
      <c r="F24" t="s">
        <v>51</v>
      </c>
      <c r="G24">
        <v>25</v>
      </c>
      <c r="H24" t="s">
        <v>2470</v>
      </c>
      <c r="I24" s="2" t="s">
        <v>15</v>
      </c>
      <c r="J24" s="2" t="s">
        <v>15</v>
      </c>
      <c r="K24" s="2" t="s">
        <v>15</v>
      </c>
      <c r="L24" s="2" t="s">
        <v>15</v>
      </c>
    </row>
    <row r="25" spans="1:12" x14ac:dyDescent="0.3">
      <c r="A25" t="s">
        <v>62</v>
      </c>
      <c r="B25" t="s">
        <v>63</v>
      </c>
      <c r="C25">
        <v>1980</v>
      </c>
      <c r="D25" t="s">
        <v>20</v>
      </c>
      <c r="E25" t="s">
        <v>64</v>
      </c>
      <c r="F25" t="s">
        <v>65</v>
      </c>
      <c r="G25">
        <v>20</v>
      </c>
      <c r="H25" t="s">
        <v>66</v>
      </c>
    </row>
    <row r="28" spans="1:12" ht="19.2" customHeight="1" x14ac:dyDescent="0.3"/>
    <row r="32" spans="1:12" x14ac:dyDescent="0.3">
      <c r="A32" t="s">
        <v>1324</v>
      </c>
      <c r="B32" t="s">
        <v>2167</v>
      </c>
      <c r="C32">
        <v>2020</v>
      </c>
      <c r="D32" t="s">
        <v>43</v>
      </c>
      <c r="E32" t="s">
        <v>1325</v>
      </c>
      <c r="F32" t="s">
        <v>1326</v>
      </c>
      <c r="H32" s="67" t="s">
        <v>2467</v>
      </c>
      <c r="I32" s="66" t="s">
        <v>1038</v>
      </c>
      <c r="J32" s="66" t="s">
        <v>1038</v>
      </c>
      <c r="K32" s="2" t="s">
        <v>15</v>
      </c>
      <c r="L32" s="66" t="s">
        <v>1038</v>
      </c>
    </row>
    <row r="33" spans="1:12" x14ac:dyDescent="0.3">
      <c r="A33" t="s">
        <v>1502</v>
      </c>
      <c r="B33" t="s">
        <v>1503</v>
      </c>
      <c r="C33">
        <v>2018</v>
      </c>
      <c r="D33" t="s">
        <v>20</v>
      </c>
      <c r="E33" t="s">
        <v>1505</v>
      </c>
      <c r="F33" t="s">
        <v>1506</v>
      </c>
      <c r="G33">
        <v>13</v>
      </c>
      <c r="H33" s="67" t="s">
        <v>2468</v>
      </c>
      <c r="I33" s="66" t="s">
        <v>1038</v>
      </c>
      <c r="J33" s="66" t="s">
        <v>1038</v>
      </c>
      <c r="K33" s="66" t="s">
        <v>1038</v>
      </c>
      <c r="L33" s="66" t="s">
        <v>1038</v>
      </c>
    </row>
    <row r="34" spans="1:12" x14ac:dyDescent="0.3">
      <c r="A34" t="s">
        <v>1507</v>
      </c>
      <c r="B34" t="s">
        <v>1508</v>
      </c>
      <c r="C34">
        <v>2017</v>
      </c>
      <c r="D34" t="s">
        <v>43</v>
      </c>
      <c r="E34" t="s">
        <v>1509</v>
      </c>
      <c r="F34" t="s">
        <v>1326</v>
      </c>
      <c r="G34">
        <v>9</v>
      </c>
      <c r="H34" s="67" t="s">
        <v>2467</v>
      </c>
      <c r="I34" s="66" t="s">
        <v>1038</v>
      </c>
      <c r="J34" s="66" t="s">
        <v>1038</v>
      </c>
      <c r="K34" s="66" t="s">
        <v>1038</v>
      </c>
      <c r="L34" s="66" t="s">
        <v>1038</v>
      </c>
    </row>
    <row r="35" spans="1:12" x14ac:dyDescent="0.3">
      <c r="A35" t="s">
        <v>1510</v>
      </c>
      <c r="B35" t="s">
        <v>2011</v>
      </c>
      <c r="C35">
        <v>2013</v>
      </c>
      <c r="D35" t="s">
        <v>43</v>
      </c>
      <c r="E35" t="s">
        <v>2012</v>
      </c>
      <c r="F35" t="s">
        <v>2168</v>
      </c>
      <c r="G35">
        <v>44</v>
      </c>
      <c r="H35" s="67" t="s">
        <v>2467</v>
      </c>
      <c r="I35" s="66" t="s">
        <v>1038</v>
      </c>
      <c r="J35" s="66" t="s">
        <v>1038</v>
      </c>
      <c r="K35" s="2" t="s">
        <v>15</v>
      </c>
      <c r="L35" s="66" t="s">
        <v>1038</v>
      </c>
    </row>
    <row r="36" spans="1:12" x14ac:dyDescent="0.3">
      <c r="A36" t="s">
        <v>2406</v>
      </c>
      <c r="B36" t="s">
        <v>2407</v>
      </c>
      <c r="C36">
        <v>2001</v>
      </c>
      <c r="D36" t="s">
        <v>12</v>
      </c>
      <c r="E36" t="s">
        <v>2408</v>
      </c>
      <c r="F36" t="s">
        <v>2409</v>
      </c>
      <c r="G36">
        <v>15</v>
      </c>
      <c r="I36" s="66" t="s">
        <v>1038</v>
      </c>
      <c r="J36" s="66" t="s">
        <v>1038</v>
      </c>
      <c r="K36" s="2" t="s">
        <v>15</v>
      </c>
      <c r="L36" s="68" t="s">
        <v>1173</v>
      </c>
    </row>
    <row r="37" spans="1:12" x14ac:dyDescent="0.3">
      <c r="A37" t="s">
        <v>904</v>
      </c>
      <c r="B37" t="s">
        <v>905</v>
      </c>
      <c r="C37">
        <v>2013</v>
      </c>
      <c r="D37" t="s">
        <v>49</v>
      </c>
      <c r="E37" t="s">
        <v>906</v>
      </c>
      <c r="H37" s="67" t="s">
        <v>1323</v>
      </c>
      <c r="I37" s="66" t="s">
        <v>1038</v>
      </c>
      <c r="J37" s="66" t="s">
        <v>1038</v>
      </c>
      <c r="K37" s="66" t="s">
        <v>1038</v>
      </c>
      <c r="L37" s="68" t="s">
        <v>2169</v>
      </c>
    </row>
    <row r="38" spans="1:12" x14ac:dyDescent="0.3">
      <c r="A38" t="s">
        <v>1170</v>
      </c>
      <c r="B38" t="s">
        <v>1176</v>
      </c>
      <c r="C38">
        <v>2008</v>
      </c>
      <c r="D38" t="s">
        <v>69</v>
      </c>
      <c r="E38" t="s">
        <v>1171</v>
      </c>
      <c r="F38" t="s">
        <v>1501</v>
      </c>
      <c r="H38" s="67" t="s">
        <v>1172</v>
      </c>
      <c r="I38" s="66" t="s">
        <v>1038</v>
      </c>
      <c r="J38" s="66" t="s">
        <v>1038</v>
      </c>
      <c r="K38" s="66" t="s">
        <v>1038</v>
      </c>
      <c r="L38" s="68" t="s">
        <v>1173</v>
      </c>
    </row>
    <row r="39" spans="1:12" x14ac:dyDescent="0.3">
      <c r="A39" t="s">
        <v>52</v>
      </c>
      <c r="B39" t="s">
        <v>53</v>
      </c>
      <c r="C39">
        <v>1985</v>
      </c>
      <c r="D39" t="s">
        <v>20</v>
      </c>
      <c r="E39" t="s">
        <v>54</v>
      </c>
      <c r="F39" t="s">
        <v>55</v>
      </c>
      <c r="G39">
        <v>12</v>
      </c>
      <c r="H39" t="s">
        <v>56</v>
      </c>
    </row>
    <row r="40" spans="1:12" x14ac:dyDescent="0.3">
      <c r="A40" t="s">
        <v>57</v>
      </c>
      <c r="B40" t="s">
        <v>58</v>
      </c>
      <c r="C40">
        <v>2020</v>
      </c>
      <c r="D40" t="s">
        <v>59</v>
      </c>
      <c r="E40" t="s">
        <v>60</v>
      </c>
      <c r="G40">
        <v>5</v>
      </c>
      <c r="H40" t="s">
        <v>61</v>
      </c>
    </row>
    <row r="42" spans="1:12" ht="15.6" x14ac:dyDescent="0.3">
      <c r="A42" s="78" t="s">
        <v>67</v>
      </c>
      <c r="B42" t="s">
        <v>68</v>
      </c>
      <c r="C42">
        <v>2001</v>
      </c>
      <c r="D42" t="s">
        <v>69</v>
      </c>
      <c r="E42" t="s">
        <v>70</v>
      </c>
      <c r="F42" t="s">
        <v>71</v>
      </c>
      <c r="G42">
        <v>18</v>
      </c>
    </row>
    <row r="43" spans="1:12" x14ac:dyDescent="0.3">
      <c r="A43" t="s">
        <v>72</v>
      </c>
    </row>
    <row r="44" spans="1:12" x14ac:dyDescent="0.3">
      <c r="A44" t="s">
        <v>2410</v>
      </c>
    </row>
  </sheetData>
  <hyperlinks>
    <hyperlink ref="B5" r:id="rId1" xr:uid="{00000000-0004-0000-0000-000000000000}"/>
    <hyperlink ref="B3" r:id="rId2" xr:uid="{38AEE966-DA31-404A-95A9-E50C9F04BF60}"/>
  </hyperlinks>
  <pageMargins left="0.7" right="0.7" top="0.78749999999999998" bottom="0.78749999999999998"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66F60-5055-4B7B-A1FD-B8B2A8210DEB}">
  <dimension ref="A1:Q61"/>
  <sheetViews>
    <sheetView topLeftCell="A29" workbookViewId="0">
      <selection activeCell="P61" sqref="P61"/>
    </sheetView>
  </sheetViews>
  <sheetFormatPr defaultRowHeight="14.4" x14ac:dyDescent="0.3"/>
  <cols>
    <col min="1" max="1" width="31.44140625" customWidth="1"/>
  </cols>
  <sheetData>
    <row r="1" spans="1:14" x14ac:dyDescent="0.3">
      <c r="A1" t="s">
        <v>2429</v>
      </c>
      <c r="B1" t="s">
        <v>421</v>
      </c>
      <c r="C1" t="s">
        <v>2430</v>
      </c>
      <c r="D1" t="s">
        <v>2431</v>
      </c>
      <c r="E1" t="s">
        <v>422</v>
      </c>
      <c r="F1" t="s">
        <v>2432</v>
      </c>
      <c r="G1" t="s">
        <v>2433</v>
      </c>
      <c r="H1" t="s">
        <v>2434</v>
      </c>
      <c r="I1" t="s">
        <v>2435</v>
      </c>
      <c r="J1" t="s">
        <v>2436</v>
      </c>
      <c r="K1" t="s">
        <v>2437</v>
      </c>
      <c r="L1" t="s">
        <v>2438</v>
      </c>
      <c r="M1" t="s">
        <v>2439</v>
      </c>
      <c r="N1" t="s">
        <v>957</v>
      </c>
    </row>
    <row r="2" spans="1:14" x14ac:dyDescent="0.3">
      <c r="A2" t="s">
        <v>676</v>
      </c>
      <c r="B2">
        <v>15</v>
      </c>
      <c r="C2">
        <v>5</v>
      </c>
      <c r="D2">
        <v>1</v>
      </c>
      <c r="E2">
        <v>0</v>
      </c>
      <c r="F2">
        <v>0</v>
      </c>
      <c r="G2">
        <v>0</v>
      </c>
      <c r="H2">
        <v>0</v>
      </c>
      <c r="I2">
        <v>0</v>
      </c>
      <c r="J2">
        <v>13</v>
      </c>
      <c r="K2">
        <v>8</v>
      </c>
      <c r="L2">
        <v>0</v>
      </c>
      <c r="M2">
        <v>0</v>
      </c>
      <c r="N2">
        <v>0</v>
      </c>
    </row>
    <row r="3" spans="1:14" x14ac:dyDescent="0.3">
      <c r="A3" t="s">
        <v>691</v>
      </c>
      <c r="B3">
        <v>0</v>
      </c>
      <c r="C3">
        <v>0</v>
      </c>
      <c r="D3">
        <v>0</v>
      </c>
      <c r="E3">
        <v>5</v>
      </c>
      <c r="F3">
        <v>0</v>
      </c>
      <c r="G3">
        <v>0</v>
      </c>
      <c r="H3">
        <v>0</v>
      </c>
      <c r="I3">
        <v>0</v>
      </c>
      <c r="J3">
        <v>5</v>
      </c>
      <c r="K3">
        <v>0</v>
      </c>
      <c r="L3">
        <v>0</v>
      </c>
      <c r="M3">
        <v>0</v>
      </c>
      <c r="N3">
        <v>0</v>
      </c>
    </row>
    <row r="4" spans="1:14" x14ac:dyDescent="0.3">
      <c r="A4" t="s">
        <v>2440</v>
      </c>
      <c r="B4">
        <v>5</v>
      </c>
      <c r="C4">
        <v>2</v>
      </c>
      <c r="D4">
        <v>0</v>
      </c>
      <c r="E4">
        <v>157</v>
      </c>
      <c r="F4">
        <v>0</v>
      </c>
      <c r="G4">
        <v>0</v>
      </c>
      <c r="H4">
        <v>0</v>
      </c>
      <c r="I4">
        <v>0</v>
      </c>
      <c r="J4">
        <v>164</v>
      </c>
      <c r="K4">
        <v>0</v>
      </c>
      <c r="L4">
        <v>0</v>
      </c>
      <c r="M4">
        <v>0</v>
      </c>
      <c r="N4">
        <v>0</v>
      </c>
    </row>
    <row r="5" spans="1:14" x14ac:dyDescent="0.3">
      <c r="A5" t="s">
        <v>2441</v>
      </c>
      <c r="B5">
        <v>15</v>
      </c>
      <c r="C5">
        <v>0</v>
      </c>
      <c r="D5">
        <v>0</v>
      </c>
      <c r="E5">
        <v>0</v>
      </c>
      <c r="F5">
        <v>0</v>
      </c>
      <c r="G5">
        <v>0</v>
      </c>
      <c r="H5">
        <v>0</v>
      </c>
      <c r="I5">
        <v>0</v>
      </c>
      <c r="J5">
        <v>0</v>
      </c>
      <c r="K5">
        <v>15</v>
      </c>
      <c r="L5">
        <v>0</v>
      </c>
      <c r="M5">
        <v>0</v>
      </c>
      <c r="N5">
        <v>0</v>
      </c>
    </row>
    <row r="6" spans="1:14" x14ac:dyDescent="0.3">
      <c r="A6" t="s">
        <v>2442</v>
      </c>
      <c r="B6">
        <v>81</v>
      </c>
      <c r="C6">
        <v>0</v>
      </c>
      <c r="D6">
        <v>2</v>
      </c>
      <c r="E6">
        <v>0</v>
      </c>
      <c r="F6">
        <v>0</v>
      </c>
      <c r="G6">
        <v>0</v>
      </c>
      <c r="H6">
        <v>0</v>
      </c>
      <c r="I6">
        <v>0</v>
      </c>
      <c r="J6">
        <v>15</v>
      </c>
      <c r="K6">
        <v>63</v>
      </c>
      <c r="L6">
        <v>5</v>
      </c>
      <c r="M6">
        <v>0</v>
      </c>
      <c r="N6">
        <v>0</v>
      </c>
    </row>
    <row r="7" spans="1:14" x14ac:dyDescent="0.3">
      <c r="A7" t="s">
        <v>2443</v>
      </c>
      <c r="B7">
        <v>276</v>
      </c>
      <c r="C7">
        <v>212</v>
      </c>
      <c r="D7">
        <v>11</v>
      </c>
      <c r="E7">
        <v>0</v>
      </c>
      <c r="F7">
        <v>6</v>
      </c>
      <c r="G7">
        <v>0</v>
      </c>
      <c r="H7">
        <v>0</v>
      </c>
      <c r="I7">
        <v>0</v>
      </c>
      <c r="J7">
        <v>226</v>
      </c>
      <c r="K7">
        <v>270</v>
      </c>
      <c r="L7">
        <v>8</v>
      </c>
      <c r="M7">
        <v>1</v>
      </c>
      <c r="N7">
        <v>0</v>
      </c>
    </row>
    <row r="8" spans="1:14" x14ac:dyDescent="0.3">
      <c r="A8" t="s">
        <v>700</v>
      </c>
      <c r="B8">
        <v>21</v>
      </c>
      <c r="C8">
        <v>0</v>
      </c>
      <c r="D8">
        <v>0</v>
      </c>
      <c r="E8">
        <v>55</v>
      </c>
      <c r="F8">
        <v>0</v>
      </c>
      <c r="G8">
        <v>12</v>
      </c>
      <c r="H8">
        <v>0</v>
      </c>
      <c r="I8">
        <v>0</v>
      </c>
      <c r="J8">
        <v>58</v>
      </c>
      <c r="K8">
        <v>8</v>
      </c>
      <c r="L8">
        <v>22</v>
      </c>
      <c r="M8">
        <v>0</v>
      </c>
      <c r="N8">
        <v>0</v>
      </c>
    </row>
    <row r="9" spans="1:14" x14ac:dyDescent="0.3">
      <c r="A9" t="s">
        <v>2444</v>
      </c>
      <c r="B9">
        <v>0</v>
      </c>
      <c r="C9">
        <v>0</v>
      </c>
      <c r="D9">
        <v>0</v>
      </c>
      <c r="E9">
        <v>5</v>
      </c>
      <c r="F9">
        <v>0</v>
      </c>
      <c r="G9">
        <v>0</v>
      </c>
      <c r="H9">
        <v>0</v>
      </c>
      <c r="I9">
        <v>0</v>
      </c>
      <c r="J9">
        <v>5</v>
      </c>
      <c r="K9">
        <v>0</v>
      </c>
      <c r="L9">
        <v>0</v>
      </c>
      <c r="M9">
        <v>0</v>
      </c>
      <c r="N9">
        <v>0</v>
      </c>
    </row>
    <row r="10" spans="1:14" x14ac:dyDescent="0.3">
      <c r="A10" t="s">
        <v>2445</v>
      </c>
      <c r="B10">
        <v>0</v>
      </c>
      <c r="C10">
        <v>0</v>
      </c>
      <c r="D10">
        <v>0</v>
      </c>
      <c r="E10">
        <v>25</v>
      </c>
      <c r="F10">
        <v>0</v>
      </c>
      <c r="G10">
        <v>0</v>
      </c>
      <c r="H10">
        <v>0</v>
      </c>
      <c r="I10">
        <v>0</v>
      </c>
      <c r="J10">
        <v>25</v>
      </c>
      <c r="K10">
        <v>0</v>
      </c>
      <c r="L10">
        <v>0</v>
      </c>
      <c r="M10">
        <v>0</v>
      </c>
      <c r="N10">
        <v>0</v>
      </c>
    </row>
    <row r="11" spans="1:14" x14ac:dyDescent="0.3">
      <c r="A11" t="s">
        <v>668</v>
      </c>
      <c r="B11">
        <v>25</v>
      </c>
      <c r="C11">
        <v>0</v>
      </c>
      <c r="D11">
        <v>9</v>
      </c>
      <c r="E11">
        <v>0</v>
      </c>
      <c r="F11">
        <v>6</v>
      </c>
      <c r="G11">
        <v>0</v>
      </c>
      <c r="H11">
        <v>9</v>
      </c>
      <c r="I11">
        <v>2</v>
      </c>
      <c r="J11">
        <v>9</v>
      </c>
      <c r="K11">
        <v>25</v>
      </c>
      <c r="L11">
        <v>8</v>
      </c>
      <c r="M11">
        <v>0</v>
      </c>
      <c r="N11">
        <v>9</v>
      </c>
    </row>
    <row r="12" spans="1:14" x14ac:dyDescent="0.3">
      <c r="A12" t="s">
        <v>2446</v>
      </c>
      <c r="B12">
        <v>10</v>
      </c>
      <c r="C12">
        <v>0</v>
      </c>
      <c r="D12">
        <v>13</v>
      </c>
      <c r="E12">
        <v>0</v>
      </c>
      <c r="F12">
        <v>14</v>
      </c>
      <c r="G12">
        <v>0</v>
      </c>
      <c r="H12">
        <v>15</v>
      </c>
      <c r="I12">
        <v>0</v>
      </c>
      <c r="J12">
        <v>6</v>
      </c>
      <c r="K12">
        <v>30</v>
      </c>
      <c r="L12">
        <v>1</v>
      </c>
      <c r="M12">
        <v>0</v>
      </c>
      <c r="N12">
        <v>15</v>
      </c>
    </row>
    <row r="13" spans="1:14" x14ac:dyDescent="0.3">
      <c r="A13" t="s">
        <v>664</v>
      </c>
      <c r="B13">
        <v>1</v>
      </c>
      <c r="C13">
        <v>0</v>
      </c>
      <c r="D13">
        <v>3</v>
      </c>
      <c r="E13">
        <v>0</v>
      </c>
      <c r="F13">
        <v>0</v>
      </c>
      <c r="G13">
        <v>0</v>
      </c>
      <c r="H13">
        <v>2</v>
      </c>
      <c r="I13">
        <v>1</v>
      </c>
      <c r="J13">
        <v>4</v>
      </c>
      <c r="K13">
        <v>0</v>
      </c>
      <c r="L13">
        <v>1</v>
      </c>
      <c r="M13">
        <v>0</v>
      </c>
      <c r="N13">
        <v>2</v>
      </c>
    </row>
    <row r="14" spans="1:14" x14ac:dyDescent="0.3">
      <c r="A14" t="s">
        <v>695</v>
      </c>
      <c r="B14">
        <v>130</v>
      </c>
      <c r="C14">
        <v>3</v>
      </c>
      <c r="D14">
        <v>48</v>
      </c>
      <c r="E14">
        <v>0</v>
      </c>
      <c r="F14">
        <v>6</v>
      </c>
      <c r="G14">
        <v>0</v>
      </c>
      <c r="H14">
        <v>2</v>
      </c>
      <c r="I14">
        <v>0</v>
      </c>
      <c r="J14">
        <v>89</v>
      </c>
      <c r="K14">
        <v>89</v>
      </c>
      <c r="L14">
        <v>9</v>
      </c>
      <c r="M14">
        <v>0</v>
      </c>
      <c r="N14">
        <v>2</v>
      </c>
    </row>
    <row r="15" spans="1:14" x14ac:dyDescent="0.3">
      <c r="A15" t="s">
        <v>2447</v>
      </c>
      <c r="B15">
        <v>0</v>
      </c>
      <c r="C15">
        <v>0</v>
      </c>
      <c r="D15">
        <v>0</v>
      </c>
      <c r="E15">
        <v>0</v>
      </c>
      <c r="F15">
        <v>4</v>
      </c>
      <c r="G15">
        <v>0</v>
      </c>
      <c r="H15">
        <v>22</v>
      </c>
      <c r="I15">
        <v>0</v>
      </c>
      <c r="J15">
        <v>0</v>
      </c>
      <c r="K15">
        <v>4</v>
      </c>
      <c r="L15">
        <v>0</v>
      </c>
      <c r="M15">
        <v>0</v>
      </c>
      <c r="N15">
        <v>22</v>
      </c>
    </row>
    <row r="16" spans="1:14" x14ac:dyDescent="0.3">
      <c r="A16" t="s">
        <v>2448</v>
      </c>
      <c r="B16">
        <v>10</v>
      </c>
      <c r="C16">
        <v>0</v>
      </c>
      <c r="D16">
        <v>0</v>
      </c>
      <c r="E16">
        <v>0</v>
      </c>
      <c r="F16">
        <v>0</v>
      </c>
      <c r="G16">
        <v>0</v>
      </c>
      <c r="H16">
        <v>0</v>
      </c>
      <c r="I16">
        <v>0</v>
      </c>
      <c r="J16">
        <v>0</v>
      </c>
      <c r="K16">
        <v>10</v>
      </c>
      <c r="L16">
        <v>0</v>
      </c>
      <c r="M16">
        <v>0</v>
      </c>
      <c r="N16">
        <v>0</v>
      </c>
    </row>
    <row r="17" spans="1:14" x14ac:dyDescent="0.3">
      <c r="A17" t="s">
        <v>684</v>
      </c>
      <c r="B17">
        <v>447</v>
      </c>
      <c r="C17">
        <v>53</v>
      </c>
      <c r="D17">
        <v>22</v>
      </c>
      <c r="E17">
        <v>0</v>
      </c>
      <c r="F17">
        <v>4</v>
      </c>
      <c r="G17">
        <v>5</v>
      </c>
      <c r="H17">
        <v>2</v>
      </c>
      <c r="I17">
        <v>0</v>
      </c>
      <c r="J17">
        <v>236</v>
      </c>
      <c r="K17">
        <v>239</v>
      </c>
      <c r="L17">
        <v>54</v>
      </c>
      <c r="M17">
        <v>2</v>
      </c>
      <c r="N17">
        <v>2</v>
      </c>
    </row>
    <row r="18" spans="1:14" x14ac:dyDescent="0.3">
      <c r="A18" t="s">
        <v>2449</v>
      </c>
      <c r="B18">
        <v>2</v>
      </c>
      <c r="C18">
        <v>0</v>
      </c>
      <c r="D18">
        <v>3</v>
      </c>
      <c r="E18">
        <v>0</v>
      </c>
      <c r="F18">
        <v>0</v>
      </c>
      <c r="G18">
        <v>0</v>
      </c>
      <c r="H18">
        <v>0</v>
      </c>
      <c r="I18">
        <v>0</v>
      </c>
      <c r="J18">
        <v>0</v>
      </c>
      <c r="K18">
        <v>5</v>
      </c>
      <c r="L18">
        <v>0</v>
      </c>
      <c r="M18">
        <v>0</v>
      </c>
      <c r="N18">
        <v>0</v>
      </c>
    </row>
    <row r="19" spans="1:14" x14ac:dyDescent="0.3">
      <c r="A19" t="s">
        <v>704</v>
      </c>
      <c r="B19">
        <v>57</v>
      </c>
      <c r="C19">
        <v>5</v>
      </c>
      <c r="D19">
        <v>11</v>
      </c>
      <c r="E19">
        <v>0</v>
      </c>
      <c r="F19">
        <v>3</v>
      </c>
      <c r="G19">
        <v>0</v>
      </c>
      <c r="H19">
        <v>0</v>
      </c>
      <c r="I19">
        <v>0</v>
      </c>
      <c r="J19">
        <v>29</v>
      </c>
      <c r="K19">
        <v>44</v>
      </c>
      <c r="L19">
        <v>1</v>
      </c>
      <c r="M19">
        <v>2</v>
      </c>
      <c r="N19">
        <v>0</v>
      </c>
    </row>
    <row r="20" spans="1:14" x14ac:dyDescent="0.3">
      <c r="A20" t="s">
        <v>2450</v>
      </c>
      <c r="B20">
        <v>51</v>
      </c>
      <c r="C20">
        <v>0</v>
      </c>
      <c r="D20">
        <v>17</v>
      </c>
      <c r="E20">
        <v>0</v>
      </c>
      <c r="F20">
        <v>5</v>
      </c>
      <c r="G20">
        <v>0</v>
      </c>
      <c r="H20">
        <v>0</v>
      </c>
      <c r="I20">
        <v>0</v>
      </c>
      <c r="J20">
        <v>32</v>
      </c>
      <c r="K20">
        <v>40</v>
      </c>
      <c r="L20">
        <v>1</v>
      </c>
      <c r="M20">
        <v>0</v>
      </c>
      <c r="N20">
        <v>0</v>
      </c>
    </row>
    <row r="21" spans="1:14" x14ac:dyDescent="0.3">
      <c r="A21" t="s">
        <v>2451</v>
      </c>
      <c r="B21">
        <v>45</v>
      </c>
      <c r="C21">
        <v>26</v>
      </c>
      <c r="D21">
        <v>5</v>
      </c>
      <c r="E21">
        <v>0</v>
      </c>
      <c r="F21">
        <v>4</v>
      </c>
      <c r="G21">
        <v>0</v>
      </c>
      <c r="H21">
        <v>0</v>
      </c>
      <c r="I21">
        <v>0</v>
      </c>
      <c r="J21">
        <v>44</v>
      </c>
      <c r="K21">
        <v>36</v>
      </c>
      <c r="L21">
        <v>0</v>
      </c>
      <c r="M21">
        <v>0</v>
      </c>
      <c r="N21">
        <v>0</v>
      </c>
    </row>
    <row r="22" spans="1:14" x14ac:dyDescent="0.3">
      <c r="A22" t="s">
        <v>688</v>
      </c>
      <c r="B22">
        <v>142</v>
      </c>
      <c r="C22">
        <v>10</v>
      </c>
      <c r="D22">
        <v>3</v>
      </c>
      <c r="E22">
        <v>339</v>
      </c>
      <c r="F22">
        <v>1</v>
      </c>
      <c r="G22">
        <v>3</v>
      </c>
      <c r="H22">
        <v>1</v>
      </c>
      <c r="I22">
        <v>0</v>
      </c>
      <c r="J22">
        <v>428</v>
      </c>
      <c r="K22">
        <v>59</v>
      </c>
      <c r="L22">
        <v>3</v>
      </c>
      <c r="M22">
        <v>8</v>
      </c>
      <c r="N22">
        <v>1</v>
      </c>
    </row>
    <row r="23" spans="1:14" x14ac:dyDescent="0.3">
      <c r="A23" t="s">
        <v>2452</v>
      </c>
      <c r="B23">
        <v>7</v>
      </c>
      <c r="C23">
        <v>0</v>
      </c>
      <c r="D23">
        <v>0</v>
      </c>
      <c r="E23">
        <v>0</v>
      </c>
      <c r="F23">
        <v>0</v>
      </c>
      <c r="G23">
        <v>0</v>
      </c>
      <c r="H23">
        <v>0</v>
      </c>
      <c r="I23">
        <v>0</v>
      </c>
      <c r="J23">
        <v>7</v>
      </c>
      <c r="K23">
        <v>0</v>
      </c>
      <c r="L23">
        <v>0</v>
      </c>
      <c r="M23">
        <v>0</v>
      </c>
      <c r="N23">
        <v>0</v>
      </c>
    </row>
    <row r="24" spans="1:14" x14ac:dyDescent="0.3">
      <c r="A24" t="s">
        <v>654</v>
      </c>
      <c r="B24">
        <v>103</v>
      </c>
      <c r="C24">
        <v>3</v>
      </c>
      <c r="D24">
        <v>7</v>
      </c>
      <c r="E24">
        <v>0</v>
      </c>
      <c r="F24">
        <v>5</v>
      </c>
      <c r="G24">
        <v>0</v>
      </c>
      <c r="H24">
        <v>0</v>
      </c>
      <c r="I24">
        <v>0</v>
      </c>
      <c r="J24">
        <v>31</v>
      </c>
      <c r="K24">
        <v>87</v>
      </c>
      <c r="L24">
        <v>0</v>
      </c>
      <c r="M24">
        <v>0</v>
      </c>
      <c r="N24">
        <v>0</v>
      </c>
    </row>
    <row r="25" spans="1:14" x14ac:dyDescent="0.3">
      <c r="A25" t="s">
        <v>650</v>
      </c>
      <c r="B25">
        <v>7</v>
      </c>
      <c r="C25">
        <v>0</v>
      </c>
      <c r="D25">
        <v>0</v>
      </c>
      <c r="E25">
        <v>0</v>
      </c>
      <c r="F25">
        <v>1</v>
      </c>
      <c r="G25">
        <v>0</v>
      </c>
      <c r="H25">
        <v>0</v>
      </c>
      <c r="I25">
        <v>0</v>
      </c>
      <c r="J25">
        <v>1</v>
      </c>
      <c r="K25">
        <v>7</v>
      </c>
      <c r="L25">
        <v>0</v>
      </c>
      <c r="M25">
        <v>0</v>
      </c>
      <c r="N25">
        <v>0</v>
      </c>
    </row>
    <row r="26" spans="1:14" x14ac:dyDescent="0.3">
      <c r="A26" t="s">
        <v>248</v>
      </c>
      <c r="B26">
        <v>47</v>
      </c>
      <c r="C26">
        <v>0</v>
      </c>
      <c r="D26">
        <v>0</v>
      </c>
      <c r="E26">
        <v>0</v>
      </c>
      <c r="F26">
        <v>0</v>
      </c>
      <c r="G26">
        <v>0</v>
      </c>
      <c r="H26">
        <v>0</v>
      </c>
      <c r="I26">
        <v>0</v>
      </c>
      <c r="J26">
        <v>34</v>
      </c>
      <c r="K26">
        <v>4</v>
      </c>
      <c r="L26">
        <v>9</v>
      </c>
      <c r="M26">
        <v>0</v>
      </c>
      <c r="N26">
        <v>0</v>
      </c>
    </row>
    <row r="27" spans="1:14" x14ac:dyDescent="0.3">
      <c r="A27" t="s">
        <v>672</v>
      </c>
      <c r="B27">
        <v>38</v>
      </c>
      <c r="C27">
        <v>0</v>
      </c>
      <c r="D27">
        <v>0</v>
      </c>
      <c r="E27">
        <v>0</v>
      </c>
      <c r="F27">
        <v>0</v>
      </c>
      <c r="G27">
        <v>201</v>
      </c>
      <c r="H27">
        <v>0</v>
      </c>
      <c r="I27">
        <v>0</v>
      </c>
      <c r="J27">
        <v>10</v>
      </c>
      <c r="K27">
        <v>1</v>
      </c>
      <c r="L27">
        <v>228</v>
      </c>
      <c r="M27">
        <v>0</v>
      </c>
      <c r="N27">
        <v>0</v>
      </c>
    </row>
    <row r="28" spans="1:14" x14ac:dyDescent="0.3">
      <c r="A28" t="s">
        <v>714</v>
      </c>
      <c r="B28">
        <v>19</v>
      </c>
      <c r="C28">
        <v>0</v>
      </c>
      <c r="D28">
        <v>0</v>
      </c>
      <c r="E28">
        <v>0</v>
      </c>
      <c r="F28">
        <v>0</v>
      </c>
      <c r="G28">
        <v>15</v>
      </c>
      <c r="H28">
        <v>0</v>
      </c>
      <c r="I28">
        <v>0</v>
      </c>
      <c r="J28">
        <v>2</v>
      </c>
      <c r="K28">
        <v>0</v>
      </c>
      <c r="L28">
        <v>32</v>
      </c>
      <c r="M28">
        <v>0</v>
      </c>
      <c r="N28">
        <v>0</v>
      </c>
    </row>
    <row r="29" spans="1:14" x14ac:dyDescent="0.3">
      <c r="A29" t="s">
        <v>717</v>
      </c>
      <c r="B29">
        <v>5</v>
      </c>
      <c r="C29">
        <v>0</v>
      </c>
      <c r="D29">
        <v>0</v>
      </c>
      <c r="E29">
        <v>0</v>
      </c>
      <c r="F29">
        <v>0</v>
      </c>
      <c r="G29">
        <v>0</v>
      </c>
      <c r="H29">
        <v>0</v>
      </c>
      <c r="I29">
        <v>0</v>
      </c>
      <c r="J29">
        <v>2</v>
      </c>
      <c r="K29">
        <v>3</v>
      </c>
      <c r="L29">
        <v>0</v>
      </c>
      <c r="M29">
        <v>0</v>
      </c>
      <c r="N29">
        <v>0</v>
      </c>
    </row>
    <row r="30" spans="1:14" x14ac:dyDescent="0.3">
      <c r="B30" t="s">
        <v>271</v>
      </c>
      <c r="C30" t="s">
        <v>271</v>
      </c>
      <c r="D30" t="s">
        <v>359</v>
      </c>
      <c r="E30" t="s">
        <v>316</v>
      </c>
      <c r="F30" t="s">
        <v>317</v>
      </c>
      <c r="G30" t="s">
        <v>271</v>
      </c>
      <c r="H30" t="s">
        <v>272</v>
      </c>
      <c r="I30" t="s">
        <v>315</v>
      </c>
      <c r="J30" t="s">
        <v>179</v>
      </c>
      <c r="K30" t="s">
        <v>180</v>
      </c>
      <c r="L30" t="s">
        <v>182</v>
      </c>
      <c r="M30" t="s">
        <v>181</v>
      </c>
      <c r="N30" t="s">
        <v>232</v>
      </c>
    </row>
    <row r="33" spans="1:17" x14ac:dyDescent="0.3">
      <c r="A33" s="88" t="s">
        <v>73</v>
      </c>
      <c r="B33" s="65" t="s">
        <v>2453</v>
      </c>
      <c r="C33" s="86" t="s">
        <v>184</v>
      </c>
      <c r="D33" s="86" t="s">
        <v>185</v>
      </c>
      <c r="E33" s="86" t="s">
        <v>79</v>
      </c>
      <c r="F33" s="86" t="s">
        <v>186</v>
      </c>
      <c r="G33" s="86" t="s">
        <v>83</v>
      </c>
      <c r="H33" s="86" t="s">
        <v>187</v>
      </c>
      <c r="I33" s="89" t="s">
        <v>88</v>
      </c>
      <c r="J33" s="89" t="s">
        <v>189</v>
      </c>
      <c r="K33" s="89" t="s">
        <v>190</v>
      </c>
      <c r="L33" s="89" t="s">
        <v>191</v>
      </c>
      <c r="M33" s="89" t="s">
        <v>192</v>
      </c>
      <c r="N33" s="89" t="s">
        <v>193</v>
      </c>
      <c r="O33" s="86" t="s">
        <v>2454</v>
      </c>
      <c r="P33" s="89" t="s">
        <v>2455</v>
      </c>
      <c r="Q33" s="79" t="s">
        <v>2456</v>
      </c>
    </row>
    <row r="34" spans="1:17" x14ac:dyDescent="0.3">
      <c r="A34" t="s">
        <v>676</v>
      </c>
      <c r="B34" t="s">
        <v>2457</v>
      </c>
      <c r="C34">
        <v>0</v>
      </c>
      <c r="D34">
        <f>(B2+C2+G2)</f>
        <v>20</v>
      </c>
      <c r="E34">
        <v>1</v>
      </c>
      <c r="F34">
        <v>0</v>
      </c>
      <c r="G34">
        <v>0</v>
      </c>
      <c r="H34">
        <v>0</v>
      </c>
      <c r="I34">
        <v>0</v>
      </c>
      <c r="J34">
        <v>13</v>
      </c>
      <c r="K34">
        <v>0</v>
      </c>
      <c r="L34">
        <v>0</v>
      </c>
      <c r="M34">
        <v>8</v>
      </c>
      <c r="N34">
        <v>0</v>
      </c>
      <c r="O34">
        <f>SUM(C34:H34)</f>
        <v>21</v>
      </c>
      <c r="P34">
        <f>SUM(I34:N34)</f>
        <v>21</v>
      </c>
      <c r="Q34" t="s">
        <v>2458</v>
      </c>
    </row>
    <row r="35" spans="1:17" x14ac:dyDescent="0.3">
      <c r="A35" t="s">
        <v>691</v>
      </c>
      <c r="B35" t="s">
        <v>2457</v>
      </c>
      <c r="C35">
        <v>0</v>
      </c>
      <c r="D35">
        <f t="shared" ref="D35:D61" si="0">(B3+C3+G3)</f>
        <v>0</v>
      </c>
      <c r="E35">
        <v>0</v>
      </c>
      <c r="F35">
        <v>0</v>
      </c>
      <c r="G35">
        <v>5</v>
      </c>
      <c r="H35">
        <v>0</v>
      </c>
      <c r="I35">
        <v>0</v>
      </c>
      <c r="J35">
        <v>5</v>
      </c>
      <c r="K35">
        <v>0</v>
      </c>
      <c r="L35">
        <v>0</v>
      </c>
      <c r="M35">
        <v>0</v>
      </c>
      <c r="N35">
        <v>0</v>
      </c>
      <c r="O35">
        <f t="shared" ref="O35:O61" si="1">SUM(C35:H35)</f>
        <v>5</v>
      </c>
      <c r="P35">
        <f t="shared" ref="P35:P61" si="2">SUM(I35:N35)</f>
        <v>5</v>
      </c>
      <c r="Q35" t="s">
        <v>2458</v>
      </c>
    </row>
    <row r="36" spans="1:17" x14ac:dyDescent="0.3">
      <c r="A36" t="s">
        <v>2440</v>
      </c>
      <c r="B36" t="s">
        <v>2457</v>
      </c>
      <c r="C36">
        <v>0</v>
      </c>
      <c r="D36">
        <f t="shared" si="0"/>
        <v>7</v>
      </c>
      <c r="E36">
        <v>0</v>
      </c>
      <c r="F36">
        <v>0</v>
      </c>
      <c r="G36">
        <v>157</v>
      </c>
      <c r="H36">
        <v>0</v>
      </c>
      <c r="I36">
        <v>0</v>
      </c>
      <c r="J36">
        <v>164</v>
      </c>
      <c r="K36">
        <v>0</v>
      </c>
      <c r="L36">
        <v>0</v>
      </c>
      <c r="M36">
        <v>0</v>
      </c>
      <c r="N36">
        <v>0</v>
      </c>
      <c r="O36">
        <f t="shared" si="1"/>
        <v>164</v>
      </c>
      <c r="P36">
        <f t="shared" si="2"/>
        <v>164</v>
      </c>
      <c r="Q36" t="s">
        <v>2458</v>
      </c>
    </row>
    <row r="37" spans="1:17" x14ac:dyDescent="0.3">
      <c r="A37" t="s">
        <v>2459</v>
      </c>
      <c r="B37" t="s">
        <v>2457</v>
      </c>
      <c r="C37">
        <v>0</v>
      </c>
      <c r="D37">
        <f t="shared" si="0"/>
        <v>15</v>
      </c>
      <c r="E37">
        <v>0</v>
      </c>
      <c r="F37">
        <v>0</v>
      </c>
      <c r="G37">
        <v>0</v>
      </c>
      <c r="H37">
        <v>0</v>
      </c>
      <c r="I37">
        <v>0</v>
      </c>
      <c r="J37">
        <v>0</v>
      </c>
      <c r="K37">
        <v>0</v>
      </c>
      <c r="L37">
        <v>0</v>
      </c>
      <c r="M37">
        <v>15</v>
      </c>
      <c r="N37">
        <v>0</v>
      </c>
      <c r="O37">
        <f t="shared" si="1"/>
        <v>15</v>
      </c>
      <c r="P37">
        <f t="shared" si="2"/>
        <v>15</v>
      </c>
      <c r="Q37" t="s">
        <v>2458</v>
      </c>
    </row>
    <row r="38" spans="1:17" x14ac:dyDescent="0.3">
      <c r="A38" t="s">
        <v>2442</v>
      </c>
      <c r="B38" t="s">
        <v>2457</v>
      </c>
      <c r="C38">
        <v>0</v>
      </c>
      <c r="D38">
        <f t="shared" si="0"/>
        <v>81</v>
      </c>
      <c r="E38">
        <v>2</v>
      </c>
      <c r="F38">
        <v>0</v>
      </c>
      <c r="G38">
        <v>0</v>
      </c>
      <c r="H38">
        <v>0</v>
      </c>
      <c r="I38">
        <v>0</v>
      </c>
      <c r="J38">
        <v>15</v>
      </c>
      <c r="K38">
        <v>0</v>
      </c>
      <c r="L38">
        <v>5</v>
      </c>
      <c r="M38">
        <v>63</v>
      </c>
      <c r="N38">
        <v>0</v>
      </c>
      <c r="O38">
        <f t="shared" si="1"/>
        <v>83</v>
      </c>
      <c r="P38">
        <f t="shared" si="2"/>
        <v>83</v>
      </c>
      <c r="Q38" t="s">
        <v>2458</v>
      </c>
    </row>
    <row r="39" spans="1:17" x14ac:dyDescent="0.3">
      <c r="A39" t="s">
        <v>680</v>
      </c>
      <c r="B39" t="s">
        <v>2457</v>
      </c>
      <c r="C39">
        <v>0</v>
      </c>
      <c r="D39">
        <f t="shared" si="0"/>
        <v>488</v>
      </c>
      <c r="E39">
        <v>11</v>
      </c>
      <c r="F39">
        <v>0</v>
      </c>
      <c r="G39">
        <v>0</v>
      </c>
      <c r="H39">
        <v>6</v>
      </c>
      <c r="I39">
        <v>0</v>
      </c>
      <c r="J39">
        <v>226</v>
      </c>
      <c r="K39">
        <v>0</v>
      </c>
      <c r="L39">
        <v>8</v>
      </c>
      <c r="M39">
        <v>270</v>
      </c>
      <c r="N39">
        <v>1</v>
      </c>
      <c r="O39">
        <f t="shared" si="1"/>
        <v>505</v>
      </c>
      <c r="P39">
        <f t="shared" si="2"/>
        <v>505</v>
      </c>
      <c r="Q39" t="s">
        <v>2458</v>
      </c>
    </row>
    <row r="40" spans="1:17" x14ac:dyDescent="0.3">
      <c r="A40" t="s">
        <v>700</v>
      </c>
      <c r="B40" t="s">
        <v>2457</v>
      </c>
      <c r="C40">
        <v>0</v>
      </c>
      <c r="D40">
        <f t="shared" si="0"/>
        <v>33</v>
      </c>
      <c r="E40">
        <v>0</v>
      </c>
      <c r="F40">
        <v>0</v>
      </c>
      <c r="G40">
        <v>55</v>
      </c>
      <c r="H40">
        <v>0</v>
      </c>
      <c r="I40">
        <v>0</v>
      </c>
      <c r="J40">
        <v>58</v>
      </c>
      <c r="K40">
        <v>0</v>
      </c>
      <c r="L40">
        <v>22</v>
      </c>
      <c r="M40">
        <v>8</v>
      </c>
      <c r="N40">
        <v>0</v>
      </c>
      <c r="O40">
        <f t="shared" si="1"/>
        <v>88</v>
      </c>
      <c r="P40">
        <f t="shared" si="2"/>
        <v>88</v>
      </c>
      <c r="Q40" t="s">
        <v>2458</v>
      </c>
    </row>
    <row r="41" spans="1:17" x14ac:dyDescent="0.3">
      <c r="A41" t="s">
        <v>2444</v>
      </c>
      <c r="B41" t="s">
        <v>2457</v>
      </c>
      <c r="C41">
        <v>0</v>
      </c>
      <c r="D41">
        <f t="shared" si="0"/>
        <v>0</v>
      </c>
      <c r="E41">
        <v>0</v>
      </c>
      <c r="F41">
        <v>0</v>
      </c>
      <c r="G41">
        <v>5</v>
      </c>
      <c r="H41">
        <v>0</v>
      </c>
      <c r="I41">
        <v>0</v>
      </c>
      <c r="J41">
        <v>5</v>
      </c>
      <c r="K41">
        <v>0</v>
      </c>
      <c r="L41">
        <v>0</v>
      </c>
      <c r="M41">
        <v>0</v>
      </c>
      <c r="N41">
        <v>0</v>
      </c>
      <c r="O41">
        <f t="shared" si="1"/>
        <v>5</v>
      </c>
      <c r="P41">
        <f t="shared" si="2"/>
        <v>5</v>
      </c>
      <c r="Q41" t="s">
        <v>2458</v>
      </c>
    </row>
    <row r="42" spans="1:17" x14ac:dyDescent="0.3">
      <c r="A42" t="s">
        <v>2460</v>
      </c>
      <c r="B42" t="s">
        <v>2457</v>
      </c>
      <c r="C42">
        <v>0</v>
      </c>
      <c r="D42">
        <f t="shared" si="0"/>
        <v>0</v>
      </c>
      <c r="E42">
        <v>0</v>
      </c>
      <c r="F42">
        <v>0</v>
      </c>
      <c r="G42">
        <v>25</v>
      </c>
      <c r="H42">
        <v>0</v>
      </c>
      <c r="I42">
        <v>0</v>
      </c>
      <c r="J42">
        <v>25</v>
      </c>
      <c r="K42">
        <v>0</v>
      </c>
      <c r="L42">
        <v>0</v>
      </c>
      <c r="M42">
        <v>0</v>
      </c>
      <c r="N42">
        <v>0</v>
      </c>
      <c r="O42">
        <f t="shared" si="1"/>
        <v>25</v>
      </c>
      <c r="P42">
        <f t="shared" si="2"/>
        <v>25</v>
      </c>
      <c r="Q42" t="s">
        <v>2458</v>
      </c>
    </row>
    <row r="43" spans="1:17" x14ac:dyDescent="0.3">
      <c r="A43" t="s">
        <v>668</v>
      </c>
      <c r="B43" t="s">
        <v>2457</v>
      </c>
      <c r="C43">
        <v>9</v>
      </c>
      <c r="D43">
        <f t="shared" si="0"/>
        <v>25</v>
      </c>
      <c r="E43">
        <v>9</v>
      </c>
      <c r="F43">
        <v>2</v>
      </c>
      <c r="G43">
        <v>0</v>
      </c>
      <c r="H43">
        <v>6</v>
      </c>
      <c r="I43">
        <v>9</v>
      </c>
      <c r="J43">
        <v>9</v>
      </c>
      <c r="K43">
        <v>0</v>
      </c>
      <c r="L43">
        <v>8</v>
      </c>
      <c r="M43">
        <v>25</v>
      </c>
      <c r="N43">
        <v>0</v>
      </c>
      <c r="O43">
        <f t="shared" si="1"/>
        <v>51</v>
      </c>
      <c r="P43">
        <f t="shared" si="2"/>
        <v>51</v>
      </c>
      <c r="Q43" t="s">
        <v>2458</v>
      </c>
    </row>
    <row r="44" spans="1:17" x14ac:dyDescent="0.3">
      <c r="A44" t="s">
        <v>2446</v>
      </c>
      <c r="B44" t="s">
        <v>2457</v>
      </c>
      <c r="C44">
        <v>15</v>
      </c>
      <c r="D44">
        <f t="shared" si="0"/>
        <v>10</v>
      </c>
      <c r="E44">
        <v>13</v>
      </c>
      <c r="F44">
        <v>0</v>
      </c>
      <c r="G44">
        <v>0</v>
      </c>
      <c r="H44">
        <v>14</v>
      </c>
      <c r="I44">
        <v>15</v>
      </c>
      <c r="J44">
        <v>6</v>
      </c>
      <c r="K44">
        <v>0</v>
      </c>
      <c r="L44">
        <v>1</v>
      </c>
      <c r="M44">
        <v>30</v>
      </c>
      <c r="N44">
        <v>0</v>
      </c>
      <c r="O44">
        <f t="shared" si="1"/>
        <v>52</v>
      </c>
      <c r="P44">
        <f t="shared" si="2"/>
        <v>52</v>
      </c>
      <c r="Q44" t="s">
        <v>2458</v>
      </c>
    </row>
    <row r="45" spans="1:17" x14ac:dyDescent="0.3">
      <c r="A45" t="s">
        <v>664</v>
      </c>
      <c r="B45" t="s">
        <v>2457</v>
      </c>
      <c r="C45">
        <v>2</v>
      </c>
      <c r="D45">
        <f t="shared" si="0"/>
        <v>1</v>
      </c>
      <c r="E45">
        <v>3</v>
      </c>
      <c r="F45">
        <v>1</v>
      </c>
      <c r="G45">
        <v>0</v>
      </c>
      <c r="H45">
        <v>0</v>
      </c>
      <c r="I45">
        <v>2</v>
      </c>
      <c r="J45">
        <v>4</v>
      </c>
      <c r="K45">
        <v>0</v>
      </c>
      <c r="L45">
        <v>1</v>
      </c>
      <c r="M45">
        <v>0</v>
      </c>
      <c r="N45">
        <v>0</v>
      </c>
      <c r="O45">
        <f t="shared" si="1"/>
        <v>7</v>
      </c>
      <c r="P45">
        <f t="shared" si="2"/>
        <v>7</v>
      </c>
      <c r="Q45" t="s">
        <v>2458</v>
      </c>
    </row>
    <row r="46" spans="1:17" x14ac:dyDescent="0.3">
      <c r="A46" t="s">
        <v>695</v>
      </c>
      <c r="B46" t="s">
        <v>2457</v>
      </c>
      <c r="C46">
        <v>2</v>
      </c>
      <c r="D46">
        <f t="shared" si="0"/>
        <v>133</v>
      </c>
      <c r="E46">
        <v>48</v>
      </c>
      <c r="F46">
        <v>0</v>
      </c>
      <c r="G46">
        <v>0</v>
      </c>
      <c r="H46">
        <v>6</v>
      </c>
      <c r="I46">
        <v>2</v>
      </c>
      <c r="J46">
        <v>89</v>
      </c>
      <c r="K46">
        <v>0</v>
      </c>
      <c r="L46">
        <v>9</v>
      </c>
      <c r="M46">
        <v>89</v>
      </c>
      <c r="N46">
        <v>0</v>
      </c>
      <c r="O46">
        <f t="shared" si="1"/>
        <v>189</v>
      </c>
      <c r="P46">
        <f t="shared" si="2"/>
        <v>189</v>
      </c>
      <c r="Q46" t="s">
        <v>2458</v>
      </c>
    </row>
    <row r="47" spans="1:17" x14ac:dyDescent="0.3">
      <c r="A47" t="s">
        <v>2447</v>
      </c>
      <c r="B47" t="s">
        <v>2457</v>
      </c>
      <c r="C47">
        <v>22</v>
      </c>
      <c r="D47">
        <f t="shared" si="0"/>
        <v>0</v>
      </c>
      <c r="E47">
        <v>0</v>
      </c>
      <c r="F47">
        <v>0</v>
      </c>
      <c r="G47">
        <v>0</v>
      </c>
      <c r="H47">
        <v>4</v>
      </c>
      <c r="I47">
        <v>22</v>
      </c>
      <c r="J47">
        <v>0</v>
      </c>
      <c r="K47">
        <v>0</v>
      </c>
      <c r="L47">
        <v>0</v>
      </c>
      <c r="M47">
        <v>4</v>
      </c>
      <c r="N47">
        <v>0</v>
      </c>
      <c r="O47">
        <f t="shared" si="1"/>
        <v>26</v>
      </c>
      <c r="P47">
        <f t="shared" si="2"/>
        <v>26</v>
      </c>
      <c r="Q47" t="s">
        <v>2458</v>
      </c>
    </row>
    <row r="48" spans="1:17" x14ac:dyDescent="0.3">
      <c r="A48" t="s">
        <v>2448</v>
      </c>
      <c r="B48" t="s">
        <v>2457</v>
      </c>
      <c r="C48">
        <v>0</v>
      </c>
      <c r="D48">
        <f t="shared" si="0"/>
        <v>10</v>
      </c>
      <c r="E48">
        <v>0</v>
      </c>
      <c r="F48">
        <v>0</v>
      </c>
      <c r="G48">
        <v>0</v>
      </c>
      <c r="H48">
        <v>0</v>
      </c>
      <c r="I48">
        <v>0</v>
      </c>
      <c r="J48">
        <v>0</v>
      </c>
      <c r="K48">
        <v>0</v>
      </c>
      <c r="L48">
        <v>0</v>
      </c>
      <c r="M48">
        <v>10</v>
      </c>
      <c r="N48">
        <v>0</v>
      </c>
      <c r="O48">
        <f t="shared" si="1"/>
        <v>10</v>
      </c>
      <c r="P48">
        <f t="shared" si="2"/>
        <v>10</v>
      </c>
      <c r="Q48" t="s">
        <v>2458</v>
      </c>
    </row>
    <row r="49" spans="1:17" x14ac:dyDescent="0.3">
      <c r="A49" t="s">
        <v>684</v>
      </c>
      <c r="B49" t="s">
        <v>2457</v>
      </c>
      <c r="C49">
        <v>2</v>
      </c>
      <c r="D49">
        <f t="shared" si="0"/>
        <v>505</v>
      </c>
      <c r="E49">
        <v>22</v>
      </c>
      <c r="F49">
        <v>0</v>
      </c>
      <c r="G49">
        <v>0</v>
      </c>
      <c r="H49">
        <v>4</v>
      </c>
      <c r="I49">
        <v>2</v>
      </c>
      <c r="J49">
        <v>236</v>
      </c>
      <c r="K49">
        <v>0</v>
      </c>
      <c r="L49">
        <v>54</v>
      </c>
      <c r="M49">
        <v>239</v>
      </c>
      <c r="N49">
        <v>2</v>
      </c>
      <c r="O49">
        <f t="shared" si="1"/>
        <v>533</v>
      </c>
      <c r="P49">
        <f t="shared" si="2"/>
        <v>533</v>
      </c>
      <c r="Q49" t="s">
        <v>2458</v>
      </c>
    </row>
    <row r="50" spans="1:17" x14ac:dyDescent="0.3">
      <c r="A50" t="s">
        <v>2461</v>
      </c>
      <c r="B50" t="s">
        <v>2457</v>
      </c>
      <c r="C50">
        <v>0</v>
      </c>
      <c r="D50">
        <f t="shared" si="0"/>
        <v>2</v>
      </c>
      <c r="E50">
        <v>3</v>
      </c>
      <c r="F50">
        <v>0</v>
      </c>
      <c r="G50">
        <v>0</v>
      </c>
      <c r="H50">
        <v>0</v>
      </c>
      <c r="I50">
        <v>0</v>
      </c>
      <c r="J50">
        <v>0</v>
      </c>
      <c r="K50">
        <v>0</v>
      </c>
      <c r="L50">
        <v>0</v>
      </c>
      <c r="M50">
        <v>5</v>
      </c>
      <c r="N50">
        <v>0</v>
      </c>
      <c r="O50">
        <f t="shared" si="1"/>
        <v>5</v>
      </c>
      <c r="P50">
        <f t="shared" si="2"/>
        <v>5</v>
      </c>
      <c r="Q50" t="s">
        <v>2458</v>
      </c>
    </row>
    <row r="51" spans="1:17" x14ac:dyDescent="0.3">
      <c r="A51" t="s">
        <v>704</v>
      </c>
      <c r="B51" t="s">
        <v>2457</v>
      </c>
      <c r="C51">
        <v>0</v>
      </c>
      <c r="D51">
        <f t="shared" si="0"/>
        <v>62</v>
      </c>
      <c r="E51">
        <v>11</v>
      </c>
      <c r="F51">
        <v>0</v>
      </c>
      <c r="G51">
        <v>0</v>
      </c>
      <c r="H51">
        <v>3</v>
      </c>
      <c r="I51">
        <v>0</v>
      </c>
      <c r="J51">
        <v>29</v>
      </c>
      <c r="K51">
        <v>0</v>
      </c>
      <c r="L51">
        <v>1</v>
      </c>
      <c r="M51">
        <v>44</v>
      </c>
      <c r="N51">
        <v>2</v>
      </c>
      <c r="O51">
        <f t="shared" si="1"/>
        <v>76</v>
      </c>
      <c r="P51">
        <f t="shared" si="2"/>
        <v>76</v>
      </c>
      <c r="Q51" t="s">
        <v>2458</v>
      </c>
    </row>
    <row r="52" spans="1:17" x14ac:dyDescent="0.3">
      <c r="A52" t="s">
        <v>2450</v>
      </c>
      <c r="B52" t="s">
        <v>2457</v>
      </c>
      <c r="C52">
        <v>0</v>
      </c>
      <c r="D52">
        <f t="shared" si="0"/>
        <v>51</v>
      </c>
      <c r="E52">
        <v>17</v>
      </c>
      <c r="F52">
        <v>0</v>
      </c>
      <c r="G52">
        <v>0</v>
      </c>
      <c r="H52">
        <v>5</v>
      </c>
      <c r="I52">
        <v>0</v>
      </c>
      <c r="J52">
        <v>32</v>
      </c>
      <c r="K52">
        <v>0</v>
      </c>
      <c r="L52">
        <v>1</v>
      </c>
      <c r="M52">
        <v>40</v>
      </c>
      <c r="N52">
        <v>0</v>
      </c>
      <c r="O52">
        <f t="shared" si="1"/>
        <v>73</v>
      </c>
      <c r="P52">
        <f t="shared" si="2"/>
        <v>73</v>
      </c>
      <c r="Q52" t="s">
        <v>2458</v>
      </c>
    </row>
    <row r="53" spans="1:17" x14ac:dyDescent="0.3">
      <c r="A53" t="s">
        <v>2462</v>
      </c>
      <c r="B53" t="s">
        <v>2457</v>
      </c>
      <c r="C53">
        <v>0</v>
      </c>
      <c r="D53">
        <f t="shared" si="0"/>
        <v>71</v>
      </c>
      <c r="E53">
        <v>5</v>
      </c>
      <c r="F53">
        <v>0</v>
      </c>
      <c r="G53">
        <v>0</v>
      </c>
      <c r="H53">
        <v>4</v>
      </c>
      <c r="I53">
        <v>0</v>
      </c>
      <c r="J53">
        <v>44</v>
      </c>
      <c r="K53">
        <v>0</v>
      </c>
      <c r="L53">
        <v>0</v>
      </c>
      <c r="M53">
        <v>36</v>
      </c>
      <c r="N53">
        <v>0</v>
      </c>
      <c r="O53">
        <f t="shared" si="1"/>
        <v>80</v>
      </c>
      <c r="P53">
        <f t="shared" si="2"/>
        <v>80</v>
      </c>
      <c r="Q53" t="s">
        <v>2458</v>
      </c>
    </row>
    <row r="54" spans="1:17" x14ac:dyDescent="0.3">
      <c r="A54" t="s">
        <v>688</v>
      </c>
      <c r="B54" t="s">
        <v>2457</v>
      </c>
      <c r="C54">
        <v>1</v>
      </c>
      <c r="D54">
        <f t="shared" si="0"/>
        <v>155</v>
      </c>
      <c r="E54">
        <v>3</v>
      </c>
      <c r="F54">
        <v>0</v>
      </c>
      <c r="G54">
        <v>339</v>
      </c>
      <c r="H54">
        <v>1</v>
      </c>
      <c r="I54">
        <v>1</v>
      </c>
      <c r="J54">
        <v>428</v>
      </c>
      <c r="K54">
        <v>0</v>
      </c>
      <c r="L54">
        <v>3</v>
      </c>
      <c r="M54">
        <v>59</v>
      </c>
      <c r="N54">
        <v>8</v>
      </c>
      <c r="O54">
        <f t="shared" si="1"/>
        <v>499</v>
      </c>
      <c r="P54">
        <f t="shared" si="2"/>
        <v>499</v>
      </c>
      <c r="Q54" t="s">
        <v>2458</v>
      </c>
    </row>
    <row r="55" spans="1:17" x14ac:dyDescent="0.3">
      <c r="A55" t="s">
        <v>2452</v>
      </c>
      <c r="B55" t="s">
        <v>2457</v>
      </c>
      <c r="C55">
        <v>0</v>
      </c>
      <c r="D55">
        <f t="shared" si="0"/>
        <v>7</v>
      </c>
      <c r="E55">
        <v>0</v>
      </c>
      <c r="F55">
        <v>0</v>
      </c>
      <c r="G55">
        <v>0</v>
      </c>
      <c r="H55">
        <v>0</v>
      </c>
      <c r="I55">
        <v>0</v>
      </c>
      <c r="J55">
        <v>7</v>
      </c>
      <c r="K55">
        <v>0</v>
      </c>
      <c r="L55">
        <v>0</v>
      </c>
      <c r="M55">
        <v>0</v>
      </c>
      <c r="N55">
        <v>0</v>
      </c>
      <c r="O55">
        <f t="shared" si="1"/>
        <v>7</v>
      </c>
      <c r="P55">
        <f t="shared" si="2"/>
        <v>7</v>
      </c>
      <c r="Q55" t="s">
        <v>2458</v>
      </c>
    </row>
    <row r="56" spans="1:17" x14ac:dyDescent="0.3">
      <c r="A56" t="s">
        <v>654</v>
      </c>
      <c r="B56" t="s">
        <v>2457</v>
      </c>
      <c r="C56">
        <v>0</v>
      </c>
      <c r="D56">
        <f t="shared" si="0"/>
        <v>106</v>
      </c>
      <c r="E56">
        <v>7</v>
      </c>
      <c r="F56">
        <v>0</v>
      </c>
      <c r="G56">
        <v>0</v>
      </c>
      <c r="H56">
        <v>5</v>
      </c>
      <c r="I56">
        <v>0</v>
      </c>
      <c r="J56">
        <v>31</v>
      </c>
      <c r="K56">
        <v>0</v>
      </c>
      <c r="L56">
        <v>0</v>
      </c>
      <c r="M56">
        <v>87</v>
      </c>
      <c r="N56">
        <v>0</v>
      </c>
      <c r="O56">
        <f t="shared" si="1"/>
        <v>118</v>
      </c>
      <c r="P56">
        <f t="shared" si="2"/>
        <v>118</v>
      </c>
      <c r="Q56" t="s">
        <v>2458</v>
      </c>
    </row>
    <row r="57" spans="1:17" x14ac:dyDescent="0.3">
      <c r="A57" t="s">
        <v>650</v>
      </c>
      <c r="B57" t="s">
        <v>2457</v>
      </c>
      <c r="C57">
        <v>0</v>
      </c>
      <c r="D57">
        <f t="shared" si="0"/>
        <v>7</v>
      </c>
      <c r="E57">
        <v>0</v>
      </c>
      <c r="F57">
        <v>0</v>
      </c>
      <c r="G57">
        <v>0</v>
      </c>
      <c r="H57">
        <v>1</v>
      </c>
      <c r="I57">
        <v>0</v>
      </c>
      <c r="J57">
        <v>1</v>
      </c>
      <c r="K57">
        <v>0</v>
      </c>
      <c r="L57">
        <v>0</v>
      </c>
      <c r="M57">
        <v>7</v>
      </c>
      <c r="N57">
        <v>0</v>
      </c>
      <c r="O57">
        <f t="shared" si="1"/>
        <v>8</v>
      </c>
      <c r="P57">
        <f t="shared" si="2"/>
        <v>8</v>
      </c>
      <c r="Q57" t="s">
        <v>2458</v>
      </c>
    </row>
    <row r="58" spans="1:17" x14ac:dyDescent="0.3">
      <c r="A58" t="s">
        <v>248</v>
      </c>
      <c r="B58" t="s">
        <v>2457</v>
      </c>
      <c r="C58">
        <v>0</v>
      </c>
      <c r="D58">
        <f t="shared" si="0"/>
        <v>47</v>
      </c>
      <c r="E58">
        <v>0</v>
      </c>
      <c r="F58">
        <v>0</v>
      </c>
      <c r="G58">
        <v>0</v>
      </c>
      <c r="H58">
        <v>0</v>
      </c>
      <c r="I58">
        <v>0</v>
      </c>
      <c r="J58">
        <v>34</v>
      </c>
      <c r="K58">
        <v>0</v>
      </c>
      <c r="L58">
        <v>9</v>
      </c>
      <c r="M58">
        <v>4</v>
      </c>
      <c r="N58">
        <v>0</v>
      </c>
      <c r="O58">
        <f t="shared" si="1"/>
        <v>47</v>
      </c>
      <c r="P58">
        <f t="shared" si="2"/>
        <v>47</v>
      </c>
      <c r="Q58" t="s">
        <v>2458</v>
      </c>
    </row>
    <row r="59" spans="1:17" x14ac:dyDescent="0.3">
      <c r="A59" t="s">
        <v>672</v>
      </c>
      <c r="B59" t="s">
        <v>2457</v>
      </c>
      <c r="C59">
        <v>0</v>
      </c>
      <c r="D59">
        <f t="shared" si="0"/>
        <v>239</v>
      </c>
      <c r="E59">
        <v>0</v>
      </c>
      <c r="F59">
        <v>0</v>
      </c>
      <c r="G59">
        <v>0</v>
      </c>
      <c r="H59">
        <v>0</v>
      </c>
      <c r="I59">
        <v>0</v>
      </c>
      <c r="J59">
        <v>10</v>
      </c>
      <c r="K59">
        <v>0</v>
      </c>
      <c r="L59">
        <v>228</v>
      </c>
      <c r="M59">
        <v>1</v>
      </c>
      <c r="N59">
        <v>0</v>
      </c>
      <c r="O59">
        <f t="shared" si="1"/>
        <v>239</v>
      </c>
      <c r="P59">
        <f t="shared" si="2"/>
        <v>239</v>
      </c>
      <c r="Q59" t="s">
        <v>2458</v>
      </c>
    </row>
    <row r="60" spans="1:17" x14ac:dyDescent="0.3">
      <c r="A60" t="s">
        <v>714</v>
      </c>
      <c r="B60" t="s">
        <v>2457</v>
      </c>
      <c r="C60">
        <v>0</v>
      </c>
      <c r="D60">
        <f t="shared" si="0"/>
        <v>34</v>
      </c>
      <c r="E60">
        <v>0</v>
      </c>
      <c r="F60">
        <v>0</v>
      </c>
      <c r="G60">
        <v>0</v>
      </c>
      <c r="H60">
        <v>0</v>
      </c>
      <c r="I60">
        <v>0</v>
      </c>
      <c r="J60">
        <v>2</v>
      </c>
      <c r="K60">
        <v>0</v>
      </c>
      <c r="L60">
        <v>32</v>
      </c>
      <c r="M60">
        <v>0</v>
      </c>
      <c r="N60">
        <v>0</v>
      </c>
      <c r="O60">
        <f t="shared" si="1"/>
        <v>34</v>
      </c>
      <c r="P60">
        <f t="shared" si="2"/>
        <v>34</v>
      </c>
      <c r="Q60" t="s">
        <v>2458</v>
      </c>
    </row>
    <row r="61" spans="1:17" x14ac:dyDescent="0.3">
      <c r="A61" t="s">
        <v>717</v>
      </c>
      <c r="B61" t="s">
        <v>2457</v>
      </c>
      <c r="C61">
        <v>0</v>
      </c>
      <c r="D61">
        <f t="shared" si="0"/>
        <v>5</v>
      </c>
      <c r="E61">
        <v>0</v>
      </c>
      <c r="F61">
        <v>0</v>
      </c>
      <c r="G61">
        <v>0</v>
      </c>
      <c r="H61">
        <v>0</v>
      </c>
      <c r="I61">
        <v>0</v>
      </c>
      <c r="J61">
        <v>2</v>
      </c>
      <c r="K61">
        <v>0</v>
      </c>
      <c r="L61">
        <v>0</v>
      </c>
      <c r="M61">
        <v>3</v>
      </c>
      <c r="N61">
        <v>0</v>
      </c>
      <c r="O61">
        <f t="shared" si="1"/>
        <v>5</v>
      </c>
      <c r="P61">
        <f t="shared" si="2"/>
        <v>5</v>
      </c>
      <c r="Q61" t="s">
        <v>2458</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DEBA0-A02D-456B-A972-49EA980F87FB}">
  <dimension ref="A1:AA60"/>
  <sheetViews>
    <sheetView tabSelected="1" topLeftCell="A15" workbookViewId="0">
      <selection activeCell="K45" sqref="K45"/>
    </sheetView>
  </sheetViews>
  <sheetFormatPr defaultRowHeight="14.4" x14ac:dyDescent="0.3"/>
  <cols>
    <col min="1" max="1" width="23.6640625" customWidth="1"/>
    <col min="2" max="2" width="19.44140625" customWidth="1"/>
    <col min="3" max="3" width="18.88671875" customWidth="1"/>
    <col min="24" max="24" width="17" customWidth="1"/>
    <col min="25" max="25" width="24.33203125" customWidth="1"/>
  </cols>
  <sheetData>
    <row r="1" spans="1:27" x14ac:dyDescent="0.3">
      <c r="A1" t="s">
        <v>504</v>
      </c>
      <c r="B1" t="s">
        <v>2499</v>
      </c>
      <c r="C1" t="s">
        <v>2500</v>
      </c>
      <c r="D1" t="s">
        <v>2501</v>
      </c>
      <c r="E1" t="s">
        <v>2502</v>
      </c>
      <c r="F1" t="s">
        <v>2503</v>
      </c>
      <c r="G1" t="s">
        <v>2086</v>
      </c>
      <c r="H1" t="s">
        <v>2504</v>
      </c>
      <c r="I1" t="s">
        <v>2505</v>
      </c>
      <c r="J1" t="s">
        <v>1264</v>
      </c>
      <c r="K1" t="s">
        <v>2506</v>
      </c>
      <c r="L1" t="s">
        <v>2507</v>
      </c>
      <c r="M1" t="s">
        <v>2508</v>
      </c>
      <c r="N1" t="s">
        <v>440</v>
      </c>
      <c r="O1" t="s">
        <v>2509</v>
      </c>
      <c r="P1" t="s">
        <v>990</v>
      </c>
      <c r="Q1" t="s">
        <v>2510</v>
      </c>
      <c r="R1" t="s">
        <v>2511</v>
      </c>
      <c r="S1" t="s">
        <v>2512</v>
      </c>
      <c r="T1" t="s">
        <v>2528</v>
      </c>
      <c r="U1" t="s">
        <v>2527</v>
      </c>
      <c r="W1" t="s">
        <v>2530</v>
      </c>
      <c r="X1" t="s">
        <v>1327</v>
      </c>
      <c r="Y1" t="s">
        <v>1328</v>
      </c>
    </row>
    <row r="2" spans="1:27" x14ac:dyDescent="0.3">
      <c r="A2" t="s">
        <v>2526</v>
      </c>
      <c r="B2" s="53">
        <v>0.191</v>
      </c>
      <c r="C2" s="53">
        <v>4.0000000000000001E-3</v>
      </c>
      <c r="D2" s="53"/>
      <c r="E2" s="53"/>
      <c r="F2" s="53">
        <v>4.0000000000000001E-3</v>
      </c>
      <c r="G2" s="53"/>
      <c r="H2" s="53">
        <v>2E-3</v>
      </c>
      <c r="I2" s="53"/>
      <c r="J2" s="53"/>
      <c r="K2" s="53"/>
      <c r="L2" s="53">
        <v>3.0000000000000001E-3</v>
      </c>
      <c r="M2" s="53">
        <v>8.0000000000000002E-3</v>
      </c>
      <c r="N2" s="53">
        <v>5.0000000000000001E-3</v>
      </c>
      <c r="O2" s="53">
        <v>1E-3</v>
      </c>
      <c r="P2" s="53">
        <v>5.0000000000000001E-3</v>
      </c>
      <c r="Q2" s="53">
        <v>8.9999999999999993E-3</v>
      </c>
      <c r="R2" s="53">
        <v>1.6E-2</v>
      </c>
      <c r="S2" s="53"/>
      <c r="T2" s="53"/>
      <c r="U2" s="53"/>
      <c r="V2" s="82"/>
      <c r="W2" s="82" t="s">
        <v>2499</v>
      </c>
      <c r="X2" s="82" t="s">
        <v>2531</v>
      </c>
      <c r="Y2" s="82" t="s">
        <v>2532</v>
      </c>
      <c r="Z2" s="82"/>
      <c r="AA2" s="82"/>
    </row>
    <row r="3" spans="1:27" x14ac:dyDescent="0.3">
      <c r="A3" t="s">
        <v>2513</v>
      </c>
      <c r="B3" s="53">
        <v>0.28499999999999998</v>
      </c>
      <c r="C3" s="53">
        <v>0.39</v>
      </c>
      <c r="D3" s="53">
        <v>0.33200000000000002</v>
      </c>
      <c r="E3" s="53">
        <v>5.1999999999999998E-2</v>
      </c>
      <c r="F3" s="53">
        <v>0.216</v>
      </c>
      <c r="G3" s="53">
        <v>0.10100000000000001</v>
      </c>
      <c r="H3" s="53">
        <v>0.49099999999999999</v>
      </c>
      <c r="I3" s="53">
        <v>0.53700000000000003</v>
      </c>
      <c r="J3" s="53">
        <v>0.36899999999999999</v>
      </c>
      <c r="K3" s="53">
        <v>0.57499999999999996</v>
      </c>
      <c r="L3" s="53">
        <v>0.52100000000000002</v>
      </c>
      <c r="M3" s="53">
        <v>0.39500000000000002</v>
      </c>
      <c r="N3" s="53">
        <v>0.38800000000000001</v>
      </c>
      <c r="O3" s="53">
        <v>0.48399999999999999</v>
      </c>
      <c r="P3" s="53">
        <v>0.44600000000000001</v>
      </c>
      <c r="Q3" s="53">
        <v>0.28999999999999998</v>
      </c>
      <c r="R3" s="53">
        <v>0.26900000000000002</v>
      </c>
      <c r="S3" s="53">
        <v>0.68300000000000005</v>
      </c>
      <c r="T3" s="53">
        <v>0.17199999999999999</v>
      </c>
      <c r="U3" s="53">
        <v>9.1999999999999998E-2</v>
      </c>
      <c r="W3" s="82" t="s">
        <v>2500</v>
      </c>
      <c r="X3" s="82" t="s">
        <v>2533</v>
      </c>
      <c r="Y3" s="82" t="s">
        <v>2534</v>
      </c>
      <c r="Z3" s="82"/>
      <c r="AA3" s="82"/>
    </row>
    <row r="4" spans="1:27" x14ac:dyDescent="0.3">
      <c r="A4" t="s">
        <v>2514</v>
      </c>
      <c r="B4" s="53">
        <v>0.29599999999999999</v>
      </c>
      <c r="C4" s="53">
        <v>2.5999999999999999E-2</v>
      </c>
      <c r="D4" s="53">
        <v>2.9000000000000001E-2</v>
      </c>
      <c r="E4" s="53">
        <v>0.01</v>
      </c>
      <c r="F4" s="53">
        <v>6.7000000000000004E-2</v>
      </c>
      <c r="G4" s="53">
        <v>0.05</v>
      </c>
      <c r="H4" s="53">
        <v>0.19600000000000001</v>
      </c>
      <c r="I4" s="53">
        <v>0.26100000000000001</v>
      </c>
      <c r="J4" s="53">
        <v>7.2999999999999995E-2</v>
      </c>
      <c r="K4" s="53">
        <v>0.156</v>
      </c>
      <c r="L4" s="53">
        <v>0.13100000000000001</v>
      </c>
      <c r="M4" s="53">
        <v>0.152</v>
      </c>
      <c r="N4" s="53">
        <v>0.14000000000000001</v>
      </c>
      <c r="O4" s="53">
        <v>3.5000000000000003E-2</v>
      </c>
      <c r="P4" s="53">
        <v>0.109</v>
      </c>
      <c r="Q4" s="53">
        <v>9.9000000000000005E-2</v>
      </c>
      <c r="R4" s="53">
        <v>0.124</v>
      </c>
      <c r="S4" s="53">
        <v>0.115</v>
      </c>
      <c r="T4" s="53">
        <v>0.05</v>
      </c>
      <c r="U4" s="53">
        <v>7.0000000000000001E-3</v>
      </c>
      <c r="W4" s="82" t="s">
        <v>2501</v>
      </c>
      <c r="X4" s="82" t="s">
        <v>2535</v>
      </c>
      <c r="Y4" s="82" t="s">
        <v>2536</v>
      </c>
      <c r="Z4" s="82"/>
      <c r="AA4" s="82"/>
    </row>
    <row r="5" spans="1:27" x14ac:dyDescent="0.3">
      <c r="A5" t="s">
        <v>2515</v>
      </c>
      <c r="B5" s="53">
        <v>0.13600000000000001</v>
      </c>
      <c r="C5" s="53">
        <v>3.6999999999999998E-2</v>
      </c>
      <c r="D5" s="53">
        <v>3.5000000000000003E-2</v>
      </c>
      <c r="E5" s="53"/>
      <c r="F5" s="53">
        <v>6.7000000000000004E-2</v>
      </c>
      <c r="G5" s="53">
        <v>0.122</v>
      </c>
      <c r="H5" s="53">
        <v>7.5999999999999998E-2</v>
      </c>
      <c r="I5" s="53">
        <v>0.11799999999999999</v>
      </c>
      <c r="J5" s="53">
        <v>6.0000000000000001E-3</v>
      </c>
      <c r="K5" s="53">
        <v>5.3999999999999999E-2</v>
      </c>
      <c r="L5" s="53">
        <v>4.7E-2</v>
      </c>
      <c r="M5" s="53">
        <v>9.6000000000000002E-2</v>
      </c>
      <c r="N5" s="53">
        <v>0.155</v>
      </c>
      <c r="O5" s="53">
        <v>3.5999999999999997E-2</v>
      </c>
      <c r="P5" s="53">
        <v>4.2999999999999997E-2</v>
      </c>
      <c r="Q5" s="53">
        <v>8.5999999999999993E-2</v>
      </c>
      <c r="R5" s="53">
        <v>0.33500000000000002</v>
      </c>
      <c r="S5" s="53">
        <v>7.1999999999999995E-2</v>
      </c>
      <c r="T5" s="53">
        <v>3.0000000000000001E-3</v>
      </c>
      <c r="U5" s="53">
        <v>2E-3</v>
      </c>
      <c r="W5" s="82" t="s">
        <v>2502</v>
      </c>
      <c r="X5" s="82" t="s">
        <v>2537</v>
      </c>
      <c r="Y5" s="82" t="s">
        <v>2538</v>
      </c>
      <c r="Z5" s="82"/>
      <c r="AA5" s="82"/>
    </row>
    <row r="6" spans="1:27" x14ac:dyDescent="0.3">
      <c r="A6" t="s">
        <v>2516</v>
      </c>
      <c r="B6" s="53">
        <v>8.0000000000000002E-3</v>
      </c>
      <c r="C6" s="53">
        <v>0.125</v>
      </c>
      <c r="D6" s="53">
        <v>1.7999999999999999E-2</v>
      </c>
      <c r="E6" s="53">
        <v>2.8000000000000001E-2</v>
      </c>
      <c r="F6" s="53">
        <v>1.4E-2</v>
      </c>
      <c r="G6" s="53">
        <v>2.9000000000000001E-2</v>
      </c>
      <c r="H6" s="53">
        <v>1.9E-2</v>
      </c>
      <c r="I6" s="53">
        <v>1.0999999999999999E-2</v>
      </c>
      <c r="J6" s="53">
        <v>1.7000000000000001E-2</v>
      </c>
      <c r="K6" s="53">
        <v>1.6E-2</v>
      </c>
      <c r="L6" s="53">
        <v>7.0000000000000001E-3</v>
      </c>
      <c r="M6" s="53">
        <v>5.0999999999999997E-2</v>
      </c>
      <c r="N6" s="53">
        <v>1.7000000000000001E-2</v>
      </c>
      <c r="O6" s="53">
        <v>6.0000000000000001E-3</v>
      </c>
      <c r="P6" s="53">
        <v>4.0000000000000001E-3</v>
      </c>
      <c r="Q6" s="53">
        <v>2.5000000000000001E-2</v>
      </c>
      <c r="R6" s="53">
        <v>0.01</v>
      </c>
      <c r="S6" s="53">
        <v>0.01</v>
      </c>
      <c r="T6" s="53">
        <v>0.20200000000000001</v>
      </c>
      <c r="U6" s="53">
        <v>0.192</v>
      </c>
      <c r="W6" s="82" t="s">
        <v>2503</v>
      </c>
      <c r="X6" s="82" t="s">
        <v>2539</v>
      </c>
      <c r="Y6" s="82" t="s">
        <v>2540</v>
      </c>
      <c r="Z6" s="82"/>
      <c r="AA6" s="82"/>
    </row>
    <row r="7" spans="1:27" x14ac:dyDescent="0.3">
      <c r="A7" t="s">
        <v>2517</v>
      </c>
      <c r="B7" s="53">
        <v>5.2999999999999999E-2</v>
      </c>
      <c r="C7" s="53">
        <v>0.154</v>
      </c>
      <c r="D7" s="53">
        <v>2.3E-2</v>
      </c>
      <c r="E7" s="53">
        <v>3.0000000000000001E-3</v>
      </c>
      <c r="F7" s="53">
        <v>7.0999999999999994E-2</v>
      </c>
      <c r="G7" s="53">
        <v>4.2999999999999997E-2</v>
      </c>
      <c r="H7" s="53">
        <v>0.113</v>
      </c>
      <c r="I7" s="53">
        <v>5.5E-2</v>
      </c>
      <c r="J7" s="53">
        <v>0.39100000000000001</v>
      </c>
      <c r="K7" s="53">
        <v>0.156</v>
      </c>
      <c r="L7" s="53">
        <v>0.217</v>
      </c>
      <c r="M7" s="53">
        <v>0.17899999999999999</v>
      </c>
      <c r="N7" s="53">
        <v>0.185</v>
      </c>
      <c r="O7" s="53">
        <v>0.32400000000000001</v>
      </c>
      <c r="P7" s="53">
        <v>0.3</v>
      </c>
      <c r="Q7" s="53">
        <v>0.36</v>
      </c>
      <c r="R7" s="53">
        <v>0.17399999999999999</v>
      </c>
      <c r="S7" s="53">
        <v>2.4E-2</v>
      </c>
      <c r="T7" s="53">
        <v>0.215</v>
      </c>
      <c r="U7" s="53">
        <v>0.21299999999999999</v>
      </c>
      <c r="W7" s="82" t="s">
        <v>2086</v>
      </c>
      <c r="X7" s="82" t="s">
        <v>2541</v>
      </c>
      <c r="Y7" s="82" t="s">
        <v>2542</v>
      </c>
      <c r="Z7" s="82"/>
      <c r="AA7" s="82"/>
    </row>
    <row r="8" spans="1:27" x14ac:dyDescent="0.3">
      <c r="A8" t="s">
        <v>2518</v>
      </c>
      <c r="B8" s="53">
        <v>5.5E-2</v>
      </c>
      <c r="C8" s="53"/>
      <c r="D8" s="53">
        <v>2E-3</v>
      </c>
      <c r="E8" s="53"/>
      <c r="F8" s="53">
        <v>4.5999999999999999E-2</v>
      </c>
      <c r="G8" s="53">
        <v>1.4E-2</v>
      </c>
      <c r="H8" s="53">
        <v>0.06</v>
      </c>
      <c r="I8" s="53">
        <v>1.0999999999999999E-2</v>
      </c>
      <c r="J8" s="53">
        <v>7.2999999999999995E-2</v>
      </c>
      <c r="K8" s="53">
        <v>3.2000000000000001E-2</v>
      </c>
      <c r="L8" s="53">
        <v>5.7000000000000002E-2</v>
      </c>
      <c r="M8" s="53">
        <v>6.5000000000000002E-2</v>
      </c>
      <c r="N8" s="53">
        <v>7.8E-2</v>
      </c>
      <c r="O8" s="53">
        <v>3.4000000000000002E-2</v>
      </c>
      <c r="P8" s="53">
        <v>0.08</v>
      </c>
      <c r="Q8" s="53">
        <v>0.104</v>
      </c>
      <c r="R8" s="53">
        <v>5.8000000000000003E-2</v>
      </c>
      <c r="S8" s="53">
        <v>0.01</v>
      </c>
      <c r="T8" s="53">
        <v>5.7000000000000002E-2</v>
      </c>
      <c r="U8" s="53">
        <v>0.02</v>
      </c>
      <c r="W8" s="82" t="s">
        <v>2504</v>
      </c>
      <c r="X8" s="82" t="s">
        <v>1408</v>
      </c>
      <c r="Y8" s="82" t="s">
        <v>2543</v>
      </c>
      <c r="Z8" s="82"/>
      <c r="AA8" s="82"/>
    </row>
    <row r="9" spans="1:27" x14ac:dyDescent="0.3">
      <c r="A9" t="s">
        <v>2519</v>
      </c>
      <c r="B9" s="53"/>
      <c r="C9" s="53">
        <v>3.6999999999999998E-2</v>
      </c>
      <c r="D9" s="53">
        <v>9.7000000000000003E-2</v>
      </c>
      <c r="E9" s="53"/>
      <c r="F9" s="53">
        <v>7.0000000000000001E-3</v>
      </c>
      <c r="G9" s="53"/>
      <c r="H9" s="53">
        <v>1.4999999999999999E-2</v>
      </c>
      <c r="I9" s="53"/>
      <c r="J9" s="53">
        <v>6.0000000000000001E-3</v>
      </c>
      <c r="K9" s="53"/>
      <c r="L9" s="53">
        <v>5.0000000000000001E-3</v>
      </c>
      <c r="M9" s="53">
        <v>1.0999999999999999E-2</v>
      </c>
      <c r="N9" s="53">
        <v>1E-3</v>
      </c>
      <c r="O9" s="53">
        <v>4.0000000000000001E-3</v>
      </c>
      <c r="P9" s="53"/>
      <c r="Q9" s="53">
        <v>3.0000000000000001E-3</v>
      </c>
      <c r="R9" s="53">
        <v>1E-3</v>
      </c>
      <c r="S9" s="53">
        <v>2.4E-2</v>
      </c>
      <c r="T9" s="53">
        <v>1.4999999999999999E-2</v>
      </c>
      <c r="U9" s="53">
        <v>1.4E-2</v>
      </c>
      <c r="W9" t="s">
        <v>2505</v>
      </c>
      <c r="X9" s="82" t="s">
        <v>1404</v>
      </c>
      <c r="Y9" s="82" t="s">
        <v>2544</v>
      </c>
      <c r="Z9" s="82"/>
      <c r="AA9" s="82"/>
    </row>
    <row r="10" spans="1:27" x14ac:dyDescent="0.3">
      <c r="A10" t="s">
        <v>2520</v>
      </c>
      <c r="B10" s="53"/>
      <c r="C10" s="53">
        <v>4.3999999999999997E-2</v>
      </c>
      <c r="D10" s="53">
        <v>2.7E-2</v>
      </c>
      <c r="E10" s="53"/>
      <c r="F10" s="53">
        <v>1.0999999999999999E-2</v>
      </c>
      <c r="G10" s="53"/>
      <c r="H10" s="53">
        <v>1.4E-2</v>
      </c>
      <c r="I10" s="53"/>
      <c r="J10" s="53">
        <v>6.7000000000000004E-2</v>
      </c>
      <c r="K10" s="53">
        <v>1.0999999999999999E-2</v>
      </c>
      <c r="L10" s="53">
        <v>6.0000000000000001E-3</v>
      </c>
      <c r="M10" s="53">
        <v>1.9E-2</v>
      </c>
      <c r="N10" s="53">
        <v>1.9E-2</v>
      </c>
      <c r="O10" s="53">
        <v>6.4000000000000001E-2</v>
      </c>
      <c r="P10" s="53">
        <v>8.9999999999999993E-3</v>
      </c>
      <c r="Q10" s="53">
        <v>1.7999999999999999E-2</v>
      </c>
      <c r="R10" s="53">
        <v>7.0000000000000001E-3</v>
      </c>
      <c r="S10" s="53">
        <v>6.3E-2</v>
      </c>
      <c r="T10" s="53">
        <v>1.7000000000000001E-2</v>
      </c>
      <c r="U10" s="53">
        <v>1.7999999999999999E-2</v>
      </c>
      <c r="V10" s="82"/>
      <c r="W10" s="82" t="s">
        <v>1264</v>
      </c>
      <c r="X10" s="82" t="s">
        <v>2545</v>
      </c>
      <c r="Y10" s="82" t="s">
        <v>2546</v>
      </c>
      <c r="Z10" s="82"/>
      <c r="AA10" s="82"/>
    </row>
    <row r="11" spans="1:27" x14ac:dyDescent="0.3">
      <c r="A11" t="s">
        <v>2521</v>
      </c>
      <c r="B11" s="53"/>
      <c r="C11" s="53">
        <v>0.11799999999999999</v>
      </c>
      <c r="D11" s="53">
        <v>0.34200000000000003</v>
      </c>
      <c r="E11" s="53"/>
      <c r="F11" s="53"/>
      <c r="G11" s="53"/>
      <c r="H11" s="53">
        <v>4.0000000000000001E-3</v>
      </c>
      <c r="I11" s="53">
        <v>7.0000000000000001E-3</v>
      </c>
      <c r="J11" s="53"/>
      <c r="K11" s="53"/>
      <c r="L11" s="53">
        <v>5.0000000000000001E-3</v>
      </c>
      <c r="M11" s="53">
        <v>1.9E-2</v>
      </c>
      <c r="N11" s="53">
        <v>0.01</v>
      </c>
      <c r="O11" s="53">
        <v>1.2E-2</v>
      </c>
      <c r="P11" s="53">
        <v>3.0000000000000001E-3</v>
      </c>
      <c r="Q11" s="53">
        <v>1E-3</v>
      </c>
      <c r="R11" s="53"/>
      <c r="S11" s="53"/>
      <c r="T11" s="53">
        <v>3.0000000000000001E-3</v>
      </c>
      <c r="U11" s="53">
        <v>4.0000000000000001E-3</v>
      </c>
      <c r="V11" s="82"/>
      <c r="W11" s="82" t="s">
        <v>2506</v>
      </c>
      <c r="X11" s="82" t="s">
        <v>2547</v>
      </c>
      <c r="Y11" s="82" t="s">
        <v>2548</v>
      </c>
      <c r="Z11" s="82"/>
      <c r="AA11" s="82"/>
    </row>
    <row r="12" spans="1:27" x14ac:dyDescent="0.3">
      <c r="A12" t="s">
        <v>2522</v>
      </c>
      <c r="B12" s="53">
        <v>3.0000000000000001E-3</v>
      </c>
      <c r="C12" s="53">
        <v>6.6000000000000003E-2</v>
      </c>
      <c r="D12" s="53">
        <v>9.5000000000000001E-2</v>
      </c>
      <c r="E12" s="53">
        <v>1.4E-2</v>
      </c>
      <c r="F12" s="53"/>
      <c r="G12" s="53"/>
      <c r="H12" s="53">
        <v>6.0000000000000001E-3</v>
      </c>
      <c r="I12" s="53"/>
      <c r="J12" s="53"/>
      <c r="K12" s="53"/>
      <c r="L12" s="53"/>
      <c r="M12" s="53"/>
      <c r="N12" s="53"/>
      <c r="O12" s="53"/>
      <c r="P12" s="53">
        <v>2E-3</v>
      </c>
      <c r="Q12" s="53">
        <v>5.0000000000000001E-3</v>
      </c>
      <c r="R12" s="53"/>
      <c r="S12" s="53"/>
      <c r="T12" s="53">
        <v>2E-3</v>
      </c>
      <c r="U12" s="53"/>
      <c r="V12" s="82"/>
      <c r="W12" s="82" t="s">
        <v>2507</v>
      </c>
      <c r="X12" s="82" t="s">
        <v>2549</v>
      </c>
      <c r="Y12" s="82" t="s">
        <v>2550</v>
      </c>
      <c r="Z12" s="82"/>
      <c r="AA12" s="82"/>
    </row>
    <row r="13" spans="1:27" x14ac:dyDescent="0.3">
      <c r="A13" t="s">
        <v>2523</v>
      </c>
      <c r="B13" s="53"/>
      <c r="C13" s="53"/>
      <c r="D13" s="53"/>
      <c r="E13" s="53">
        <v>0.115</v>
      </c>
      <c r="F13" s="53">
        <v>0.188</v>
      </c>
      <c r="G13" s="53">
        <v>0.39600000000000002</v>
      </c>
      <c r="H13" s="53">
        <v>2E-3</v>
      </c>
      <c r="I13" s="53"/>
      <c r="J13" s="53"/>
      <c r="K13" s="53"/>
      <c r="L13" s="53"/>
      <c r="M13" s="53"/>
      <c r="N13" s="53"/>
      <c r="O13" s="53"/>
      <c r="P13" s="53">
        <v>1E-3</v>
      </c>
      <c r="Q13" s="53"/>
      <c r="R13" s="53">
        <v>2E-3</v>
      </c>
      <c r="S13" s="53"/>
      <c r="T13" s="53">
        <v>0.214</v>
      </c>
      <c r="U13" s="53">
        <v>0.36299999999999999</v>
      </c>
      <c r="V13" s="82"/>
      <c r="W13" s="82" t="s">
        <v>2508</v>
      </c>
      <c r="X13" s="82" t="s">
        <v>1431</v>
      </c>
      <c r="Y13" s="82" t="s">
        <v>2551</v>
      </c>
      <c r="Z13" s="82"/>
      <c r="AA13" s="82"/>
    </row>
    <row r="14" spans="1:27" x14ac:dyDescent="0.3">
      <c r="A14" t="s">
        <v>2524</v>
      </c>
      <c r="B14" s="53"/>
      <c r="C14" s="53"/>
      <c r="D14" s="53"/>
      <c r="E14" s="53">
        <v>0.14299999999999999</v>
      </c>
      <c r="F14" s="53">
        <v>0.27</v>
      </c>
      <c r="G14" s="53">
        <v>0.23699999999999999</v>
      </c>
      <c r="H14" s="53">
        <v>2E-3</v>
      </c>
      <c r="I14" s="53"/>
      <c r="J14" s="53"/>
      <c r="K14" s="53"/>
      <c r="L14" s="53"/>
      <c r="M14" s="53"/>
      <c r="N14" s="53"/>
      <c r="O14" s="53"/>
      <c r="P14" s="53"/>
      <c r="Q14" s="53"/>
      <c r="R14" s="53">
        <v>4.0000000000000001E-3</v>
      </c>
      <c r="S14" s="53"/>
      <c r="T14" s="53">
        <v>3.6999999999999998E-2</v>
      </c>
      <c r="U14" s="53">
        <v>6.2E-2</v>
      </c>
      <c r="V14" s="82"/>
      <c r="W14" s="82" t="s">
        <v>440</v>
      </c>
      <c r="X14" s="82" t="s">
        <v>2552</v>
      </c>
      <c r="Y14" s="82" t="s">
        <v>2553</v>
      </c>
      <c r="Z14" s="82"/>
      <c r="AA14" s="82"/>
    </row>
    <row r="15" spans="1:27" x14ac:dyDescent="0.3">
      <c r="A15" t="s">
        <v>2525</v>
      </c>
      <c r="B15" s="53"/>
      <c r="C15" s="53"/>
      <c r="D15" s="53"/>
      <c r="E15" s="53">
        <v>0.63300000000000001</v>
      </c>
      <c r="F15" s="53">
        <v>3.9E-2</v>
      </c>
      <c r="G15" s="53">
        <v>7.0000000000000001E-3</v>
      </c>
      <c r="H15" s="53"/>
      <c r="I15" s="53"/>
      <c r="J15" s="53"/>
      <c r="K15" s="53"/>
      <c r="L15" s="53"/>
      <c r="M15" s="53"/>
      <c r="N15" s="53"/>
      <c r="O15" s="53"/>
      <c r="P15" s="53"/>
      <c r="Q15" s="53"/>
      <c r="R15" s="53"/>
      <c r="S15" s="53"/>
      <c r="T15" s="53">
        <v>1.4E-2</v>
      </c>
      <c r="U15" s="53">
        <v>1.4E-2</v>
      </c>
      <c r="V15" s="82"/>
      <c r="W15" s="82" t="s">
        <v>2509</v>
      </c>
      <c r="X15" s="82" t="s">
        <v>1458</v>
      </c>
      <c r="Y15" s="82" t="s">
        <v>2554</v>
      </c>
      <c r="Z15" s="82"/>
      <c r="AA15" s="82"/>
    </row>
    <row r="16" spans="1:27" x14ac:dyDescent="0.3">
      <c r="A16" t="s">
        <v>85</v>
      </c>
      <c r="B16" s="82">
        <f>SUM(B2:B15)</f>
        <v>1.0269999999999999</v>
      </c>
      <c r="C16" s="82">
        <f t="shared" ref="C16:U16" si="0">SUM(C2:C15)</f>
        <v>1.0010000000000001</v>
      </c>
      <c r="D16" s="82">
        <f t="shared" si="0"/>
        <v>1</v>
      </c>
      <c r="E16" s="82">
        <f t="shared" si="0"/>
        <v>0.998</v>
      </c>
      <c r="F16" s="82">
        <f t="shared" si="0"/>
        <v>1</v>
      </c>
      <c r="G16" s="82">
        <f t="shared" si="0"/>
        <v>0.99900000000000011</v>
      </c>
      <c r="H16" s="82">
        <f t="shared" si="0"/>
        <v>1</v>
      </c>
      <c r="I16" s="82">
        <f t="shared" si="0"/>
        <v>1</v>
      </c>
      <c r="J16" s="82">
        <f t="shared" si="0"/>
        <v>1.002</v>
      </c>
      <c r="K16" s="82">
        <f t="shared" si="0"/>
        <v>1</v>
      </c>
      <c r="L16" s="82">
        <f t="shared" si="0"/>
        <v>0.99900000000000011</v>
      </c>
      <c r="M16" s="82">
        <f t="shared" si="0"/>
        <v>0.995</v>
      </c>
      <c r="N16" s="82">
        <f t="shared" si="0"/>
        <v>0.99800000000000011</v>
      </c>
      <c r="O16" s="82">
        <f t="shared" si="0"/>
        <v>1.0000000000000002</v>
      </c>
      <c r="P16" s="82">
        <f t="shared" si="0"/>
        <v>1.0019999999999998</v>
      </c>
      <c r="Q16" s="82">
        <f t="shared" si="0"/>
        <v>1</v>
      </c>
      <c r="R16" s="82">
        <f t="shared" si="0"/>
        <v>1</v>
      </c>
      <c r="S16" s="82">
        <f t="shared" si="0"/>
        <v>1.0010000000000001</v>
      </c>
      <c r="T16" s="82">
        <f t="shared" si="0"/>
        <v>1.0010000000000001</v>
      </c>
      <c r="U16" s="82">
        <f t="shared" si="0"/>
        <v>1.0010000000000001</v>
      </c>
      <c r="W16" t="s">
        <v>990</v>
      </c>
      <c r="X16" t="s">
        <v>2555</v>
      </c>
      <c r="Y16" t="s">
        <v>2556</v>
      </c>
    </row>
    <row r="17" spans="1:27" x14ac:dyDescent="0.3">
      <c r="B17" s="82"/>
      <c r="C17" s="82"/>
      <c r="D17" s="82"/>
      <c r="E17" s="82"/>
      <c r="F17" s="82"/>
      <c r="G17" s="82"/>
      <c r="H17" s="82"/>
      <c r="I17" s="82"/>
      <c r="J17" s="82"/>
      <c r="K17" s="82"/>
      <c r="L17" s="82"/>
      <c r="M17" s="82"/>
      <c r="N17" s="82"/>
      <c r="O17" s="82"/>
      <c r="P17" s="82"/>
      <c r="Q17" s="82"/>
      <c r="R17" s="82"/>
      <c r="S17" s="82"/>
      <c r="T17" s="82"/>
      <c r="U17" s="82"/>
      <c r="V17" s="82"/>
      <c r="W17" s="82" t="s">
        <v>2510</v>
      </c>
      <c r="X17" s="82" t="s">
        <v>2557</v>
      </c>
      <c r="Y17" s="82" t="s">
        <v>2558</v>
      </c>
      <c r="Z17" s="82"/>
      <c r="AA17" s="82"/>
    </row>
    <row r="18" spans="1:27" x14ac:dyDescent="0.3">
      <c r="A18" t="s">
        <v>273</v>
      </c>
      <c r="B18" t="s">
        <v>235</v>
      </c>
      <c r="C18" t="s">
        <v>2529</v>
      </c>
      <c r="D18" t="s">
        <v>197</v>
      </c>
      <c r="E18" t="s">
        <v>2526</v>
      </c>
      <c r="F18" t="s">
        <v>2513</v>
      </c>
      <c r="G18" t="s">
        <v>2514</v>
      </c>
      <c r="H18" t="s">
        <v>2515</v>
      </c>
      <c r="I18" t="s">
        <v>2516</v>
      </c>
      <c r="J18" t="s">
        <v>2517</v>
      </c>
      <c r="K18" t="s">
        <v>2518</v>
      </c>
      <c r="L18" t="s">
        <v>2519</v>
      </c>
      <c r="M18" t="s">
        <v>2520</v>
      </c>
      <c r="N18" t="s">
        <v>2521</v>
      </c>
      <c r="O18" t="s">
        <v>2522</v>
      </c>
      <c r="P18" t="s">
        <v>2523</v>
      </c>
      <c r="Q18" t="s">
        <v>2524</v>
      </c>
      <c r="R18" t="s">
        <v>2525</v>
      </c>
      <c r="S18" t="s">
        <v>85</v>
      </c>
      <c r="U18" s="82"/>
      <c r="V18" s="82"/>
      <c r="W18" s="82" t="s">
        <v>2511</v>
      </c>
      <c r="X18" s="82" t="s">
        <v>1455</v>
      </c>
      <c r="Y18" s="82" t="s">
        <v>1456</v>
      </c>
      <c r="Z18" s="82"/>
      <c r="AA18" s="82"/>
    </row>
    <row r="19" spans="1:27" x14ac:dyDescent="0.3">
      <c r="A19" t="str">
        <f>VLOOKUP(B19,[1]Sheet1!$C$1:$X$11139,2,0)</f>
        <v>Empidonax flaviventris</v>
      </c>
      <c r="B19" t="s">
        <v>2531</v>
      </c>
      <c r="C19" t="s">
        <v>2499</v>
      </c>
      <c r="D19">
        <v>361</v>
      </c>
      <c r="E19" s="53">
        <v>0.191</v>
      </c>
      <c r="F19" s="53">
        <v>0.28499999999999998</v>
      </c>
      <c r="G19" s="53">
        <v>0.29599999999999999</v>
      </c>
      <c r="H19" s="53">
        <v>0.13600000000000001</v>
      </c>
      <c r="I19" s="53">
        <v>8.0000000000000002E-3</v>
      </c>
      <c r="J19" s="53">
        <v>5.2999999999999999E-2</v>
      </c>
      <c r="K19" s="53">
        <v>5.5E-2</v>
      </c>
      <c r="L19" s="53"/>
      <c r="M19" s="53"/>
      <c r="N19" s="53"/>
      <c r="O19" s="53">
        <v>3.0000000000000001E-3</v>
      </c>
      <c r="P19" s="53"/>
      <c r="Q19" s="53"/>
      <c r="R19" s="53"/>
      <c r="S19" s="82">
        <f>SUM(E19:R19)</f>
        <v>1.0269999999999999</v>
      </c>
      <c r="U19" s="82"/>
      <c r="V19" s="82"/>
      <c r="W19" s="82" t="s">
        <v>2512</v>
      </c>
      <c r="X19" s="82" t="s">
        <v>1469</v>
      </c>
      <c r="Y19" s="82" t="s">
        <v>2559</v>
      </c>
      <c r="Z19" s="82"/>
      <c r="AA19" s="82"/>
    </row>
    <row r="20" spans="1:27" x14ac:dyDescent="0.3">
      <c r="A20" t="str">
        <f>VLOOKUP(B20,[1]Sheet1!$C$1:$X$11139,2,0)</f>
        <v>Parus hudsonicus</v>
      </c>
      <c r="B20" t="s">
        <v>2533</v>
      </c>
      <c r="C20" t="s">
        <v>2500</v>
      </c>
      <c r="D20">
        <v>272</v>
      </c>
      <c r="E20" s="53">
        <v>4.0000000000000001E-3</v>
      </c>
      <c r="F20" s="53">
        <v>0.39</v>
      </c>
      <c r="G20" s="53">
        <v>2.5999999999999999E-2</v>
      </c>
      <c r="H20" s="53">
        <v>3.6999999999999998E-2</v>
      </c>
      <c r="I20" s="53">
        <v>0.125</v>
      </c>
      <c r="J20" s="53">
        <v>0.154</v>
      </c>
      <c r="K20" s="53"/>
      <c r="L20" s="53">
        <v>3.6999999999999998E-2</v>
      </c>
      <c r="M20" s="53">
        <v>4.3999999999999997E-2</v>
      </c>
      <c r="N20" s="53">
        <v>0.11799999999999999</v>
      </c>
      <c r="O20" s="53">
        <v>6.6000000000000003E-2</v>
      </c>
      <c r="P20" s="53"/>
      <c r="Q20" s="53"/>
      <c r="R20" s="53"/>
      <c r="S20" s="82">
        <f>SUM(E20:R20)</f>
        <v>1.0010000000000001</v>
      </c>
      <c r="U20" s="82"/>
      <c r="W20" s="82" t="s">
        <v>2528</v>
      </c>
      <c r="X20" s="82" t="s">
        <v>2560</v>
      </c>
      <c r="Y20" s="82" t="s">
        <v>2561</v>
      </c>
      <c r="Z20" s="82"/>
      <c r="AA20" s="82"/>
    </row>
    <row r="21" spans="1:27" x14ac:dyDescent="0.3">
      <c r="A21" t="str">
        <f>VLOOKUP(B21,[1]Sheet1!$C$1:$X$11139,2,0)</f>
        <v>Sitta canadensis</v>
      </c>
      <c r="B21" t="s">
        <v>2535</v>
      </c>
      <c r="C21" t="s">
        <v>2501</v>
      </c>
      <c r="D21">
        <v>640</v>
      </c>
      <c r="E21" s="53"/>
      <c r="F21" s="53">
        <v>0.33200000000000002</v>
      </c>
      <c r="G21" s="53">
        <v>2.9000000000000001E-2</v>
      </c>
      <c r="H21" s="53">
        <v>3.5000000000000003E-2</v>
      </c>
      <c r="I21" s="53">
        <v>1.7999999999999999E-2</v>
      </c>
      <c r="J21" s="53">
        <v>2.3E-2</v>
      </c>
      <c r="K21" s="53">
        <v>2E-3</v>
      </c>
      <c r="L21" s="53">
        <v>9.7000000000000003E-2</v>
      </c>
      <c r="M21" s="53">
        <v>2.7E-2</v>
      </c>
      <c r="N21" s="53">
        <v>0.34200000000000003</v>
      </c>
      <c r="O21" s="53">
        <v>9.5000000000000001E-2</v>
      </c>
      <c r="P21" s="53"/>
      <c r="Q21" s="53"/>
      <c r="R21" s="53"/>
      <c r="S21" s="82">
        <f>SUM(E21:R21)</f>
        <v>1</v>
      </c>
      <c r="U21" s="82"/>
      <c r="V21" s="82"/>
      <c r="W21" s="82" t="s">
        <v>2527</v>
      </c>
      <c r="X21" s="82" t="s">
        <v>2562</v>
      </c>
      <c r="Y21" s="82" t="s">
        <v>2563</v>
      </c>
      <c r="Z21" s="82"/>
      <c r="AA21" s="82"/>
    </row>
    <row r="22" spans="1:27" x14ac:dyDescent="0.3">
      <c r="A22" t="str">
        <f>VLOOKUP(B22,[1]Sheet1!$C$1:$X$11139,2,0)</f>
        <v>Troglodytes troglodytes</v>
      </c>
      <c r="B22" t="s">
        <v>2537</v>
      </c>
      <c r="C22" t="s">
        <v>2502</v>
      </c>
      <c r="D22">
        <v>286</v>
      </c>
      <c r="E22" s="53"/>
      <c r="F22" s="53">
        <v>5.1999999999999998E-2</v>
      </c>
      <c r="G22" s="53">
        <v>0.01</v>
      </c>
      <c r="H22" s="53"/>
      <c r="I22" s="53">
        <v>2.8000000000000001E-2</v>
      </c>
      <c r="J22" s="53">
        <v>3.0000000000000001E-3</v>
      </c>
      <c r="K22" s="53"/>
      <c r="L22" s="53"/>
      <c r="M22" s="53"/>
      <c r="N22" s="53"/>
      <c r="O22" s="53">
        <v>1.4E-2</v>
      </c>
      <c r="P22" s="53">
        <v>0.115</v>
      </c>
      <c r="Q22" s="53">
        <v>0.14299999999999999</v>
      </c>
      <c r="R22" s="53">
        <v>0.63300000000000001</v>
      </c>
      <c r="S22" s="82">
        <f>SUM(E22:R22)</f>
        <v>0.998</v>
      </c>
      <c r="U22" s="82"/>
      <c r="V22" s="82"/>
      <c r="W22" s="82"/>
      <c r="X22" s="82"/>
      <c r="Y22" s="82"/>
      <c r="Z22" s="82"/>
      <c r="AA22" s="82"/>
    </row>
    <row r="23" spans="1:27" x14ac:dyDescent="0.3">
      <c r="A23" t="str">
        <f>VLOOKUP(B23,[1]Sheet1!$C$1:$X$11139,2,0)</f>
        <v>Catharus ustulatus</v>
      </c>
      <c r="B23" t="s">
        <v>2539</v>
      </c>
      <c r="C23" t="s">
        <v>2503</v>
      </c>
      <c r="D23">
        <v>282</v>
      </c>
      <c r="E23" s="53">
        <v>4.0000000000000001E-3</v>
      </c>
      <c r="F23" s="53">
        <v>0.216</v>
      </c>
      <c r="G23" s="53">
        <v>6.7000000000000004E-2</v>
      </c>
      <c r="H23" s="53">
        <v>6.7000000000000004E-2</v>
      </c>
      <c r="I23" s="53">
        <v>1.4E-2</v>
      </c>
      <c r="J23" s="53">
        <v>7.0999999999999994E-2</v>
      </c>
      <c r="K23" s="53">
        <v>4.5999999999999999E-2</v>
      </c>
      <c r="L23" s="53">
        <v>7.0000000000000001E-3</v>
      </c>
      <c r="M23" s="53">
        <v>1.0999999999999999E-2</v>
      </c>
      <c r="N23" s="53"/>
      <c r="O23" s="53"/>
      <c r="P23" s="53">
        <v>0.188</v>
      </c>
      <c r="Q23" s="53">
        <v>0.27</v>
      </c>
      <c r="R23" s="53">
        <v>3.9E-2</v>
      </c>
      <c r="S23" s="82">
        <f>SUM(E23:R23)</f>
        <v>1</v>
      </c>
      <c r="U23" s="82"/>
      <c r="V23" s="82"/>
      <c r="W23" s="82"/>
      <c r="X23" s="82"/>
      <c r="Y23" s="82"/>
      <c r="Z23" s="82"/>
      <c r="AA23" s="82"/>
    </row>
    <row r="24" spans="1:27" x14ac:dyDescent="0.3">
      <c r="A24" t="str">
        <f>VLOOKUP(B24,[1]Sheet1!$C$1:$X$11139,2,0)</f>
        <v>Catharus minimus</v>
      </c>
      <c r="B24" t="s">
        <v>2564</v>
      </c>
      <c r="C24" t="s">
        <v>2086</v>
      </c>
      <c r="D24">
        <v>140</v>
      </c>
      <c r="E24" s="53"/>
      <c r="F24" s="53">
        <v>0.10100000000000001</v>
      </c>
      <c r="G24" s="53">
        <v>0.05</v>
      </c>
      <c r="H24" s="53">
        <v>0.122</v>
      </c>
      <c r="I24" s="53">
        <v>2.9000000000000001E-2</v>
      </c>
      <c r="J24" s="53">
        <v>4.2999999999999997E-2</v>
      </c>
      <c r="K24" s="53">
        <v>1.4E-2</v>
      </c>
      <c r="L24" s="53"/>
      <c r="M24" s="53"/>
      <c r="N24" s="53"/>
      <c r="O24" s="53"/>
      <c r="P24" s="53">
        <v>0.39600000000000002</v>
      </c>
      <c r="Q24" s="53">
        <v>0.23699999999999999</v>
      </c>
      <c r="R24" s="53">
        <v>7.0000000000000001E-3</v>
      </c>
      <c r="S24" s="82">
        <f>SUM(E24:R24)</f>
        <v>0.99900000000000011</v>
      </c>
      <c r="U24" s="82"/>
      <c r="V24" s="82"/>
      <c r="W24" s="82"/>
      <c r="X24" s="82"/>
      <c r="Y24" s="82"/>
      <c r="Z24" s="82"/>
      <c r="AA24" s="82"/>
    </row>
    <row r="25" spans="1:27" x14ac:dyDescent="0.3">
      <c r="A25" t="str">
        <f>VLOOKUP(B25,[1]Sheet1!$C$1:$X$11139,2,0)</f>
        <v>Regulus satrapa</v>
      </c>
      <c r="B25" t="s">
        <v>1408</v>
      </c>
      <c r="C25" t="s">
        <v>2504</v>
      </c>
      <c r="D25">
        <v>1217</v>
      </c>
      <c r="E25" s="53">
        <v>2E-3</v>
      </c>
      <c r="F25" s="53">
        <v>0.49099999999999999</v>
      </c>
      <c r="G25" s="53">
        <v>0.19600000000000001</v>
      </c>
      <c r="H25" s="53">
        <v>7.5999999999999998E-2</v>
      </c>
      <c r="I25" s="53">
        <v>1.9E-2</v>
      </c>
      <c r="J25" s="53">
        <v>0.113</v>
      </c>
      <c r="K25" s="53">
        <v>0.06</v>
      </c>
      <c r="L25" s="53">
        <v>1.4999999999999999E-2</v>
      </c>
      <c r="M25" s="53">
        <v>1.4E-2</v>
      </c>
      <c r="N25" s="53">
        <v>4.0000000000000001E-3</v>
      </c>
      <c r="O25" s="53">
        <v>6.0000000000000001E-3</v>
      </c>
      <c r="P25" s="53">
        <v>2E-3</v>
      </c>
      <c r="Q25" s="53">
        <v>2E-3</v>
      </c>
      <c r="R25" s="53"/>
      <c r="S25" s="82">
        <f>SUM(E25:R25)</f>
        <v>1</v>
      </c>
      <c r="U25" s="82"/>
      <c r="V25" s="82"/>
      <c r="W25" s="82"/>
      <c r="X25" s="82"/>
      <c r="Y25" s="82"/>
      <c r="Z25" s="82"/>
      <c r="AA25" s="82"/>
    </row>
    <row r="26" spans="1:27" x14ac:dyDescent="0.3">
      <c r="A26" t="str">
        <f>VLOOKUP(B26,[1]Sheet1!$C$1:$X$11139,2,0)</f>
        <v>Regulus calendula</v>
      </c>
      <c r="B26" t="s">
        <v>1404</v>
      </c>
      <c r="C26" t="s">
        <v>2505</v>
      </c>
      <c r="D26">
        <v>272</v>
      </c>
      <c r="E26" s="53"/>
      <c r="F26" s="53">
        <v>0.53700000000000003</v>
      </c>
      <c r="G26" s="53">
        <v>0.26100000000000001</v>
      </c>
      <c r="H26" s="53">
        <v>0.11799999999999999</v>
      </c>
      <c r="I26" s="53">
        <v>1.0999999999999999E-2</v>
      </c>
      <c r="J26" s="53">
        <v>5.5E-2</v>
      </c>
      <c r="K26" s="53">
        <v>1.0999999999999999E-2</v>
      </c>
      <c r="L26" s="53"/>
      <c r="M26" s="53"/>
      <c r="N26" s="53">
        <v>7.0000000000000001E-3</v>
      </c>
      <c r="O26" s="53"/>
      <c r="P26" s="53"/>
      <c r="Q26" s="53"/>
      <c r="R26" s="53"/>
      <c r="S26" s="82">
        <f>SUM(E26:R26)</f>
        <v>1</v>
      </c>
      <c r="U26" s="82"/>
      <c r="V26" s="82"/>
      <c r="W26" s="82"/>
      <c r="X26" s="82"/>
      <c r="Y26" s="82"/>
      <c r="Z26" s="82"/>
      <c r="AA26" s="82"/>
    </row>
    <row r="27" spans="1:27" x14ac:dyDescent="0.3">
      <c r="A27" t="s">
        <v>1378</v>
      </c>
      <c r="B27" t="s">
        <v>2545</v>
      </c>
      <c r="C27" t="s">
        <v>1264</v>
      </c>
      <c r="D27">
        <v>179</v>
      </c>
      <c r="E27" s="53"/>
      <c r="F27" s="53">
        <v>0.36899999999999999</v>
      </c>
      <c r="G27" s="53">
        <v>7.2999999999999995E-2</v>
      </c>
      <c r="H27" s="53">
        <v>6.0000000000000001E-3</v>
      </c>
      <c r="I27" s="53">
        <v>1.7000000000000001E-2</v>
      </c>
      <c r="J27" s="53">
        <v>0.39100000000000001</v>
      </c>
      <c r="K27" s="53">
        <v>7.2999999999999995E-2</v>
      </c>
      <c r="L27" s="53">
        <v>6.0000000000000001E-3</v>
      </c>
      <c r="M27" s="53">
        <v>6.7000000000000004E-2</v>
      </c>
      <c r="N27" s="53"/>
      <c r="O27" s="53"/>
      <c r="P27" s="53"/>
      <c r="Q27" s="53"/>
      <c r="R27" s="53"/>
      <c r="S27" s="82">
        <f>SUM(E27:R27)</f>
        <v>1.002</v>
      </c>
    </row>
    <row r="28" spans="1:27" x14ac:dyDescent="0.3">
      <c r="A28" t="str">
        <f>VLOOKUP(B28,[1]Sheet1!$C$1:$X$11139,2,0)</f>
        <v>Vermivora ruficapilla</v>
      </c>
      <c r="B28" t="s">
        <v>2547</v>
      </c>
      <c r="C28" t="s">
        <v>2506</v>
      </c>
      <c r="D28">
        <v>211</v>
      </c>
      <c r="E28" s="53"/>
      <c r="F28" s="53">
        <v>0.57499999999999996</v>
      </c>
      <c r="G28" s="53">
        <v>0.156</v>
      </c>
      <c r="H28" s="53">
        <v>5.3999999999999999E-2</v>
      </c>
      <c r="I28" s="53">
        <v>1.6E-2</v>
      </c>
      <c r="J28" s="53">
        <v>0.156</v>
      </c>
      <c r="K28" s="53">
        <v>3.2000000000000001E-2</v>
      </c>
      <c r="L28" s="53"/>
      <c r="M28" s="53">
        <v>1.0999999999999999E-2</v>
      </c>
      <c r="N28" s="53"/>
      <c r="O28" s="53"/>
      <c r="P28" s="53"/>
      <c r="Q28" s="53"/>
      <c r="R28" s="53"/>
      <c r="S28" s="82">
        <f>SUM(E28:R28)</f>
        <v>1</v>
      </c>
    </row>
    <row r="29" spans="1:27" x14ac:dyDescent="0.3">
      <c r="A29" t="str">
        <f>VLOOKUP(B29,[1]Sheet1!$C$1:$X$11139,2,0)</f>
        <v>Dendroica magnolia</v>
      </c>
      <c r="B29" t="s">
        <v>2549</v>
      </c>
      <c r="C29" t="s">
        <v>2507</v>
      </c>
      <c r="D29">
        <v>682</v>
      </c>
      <c r="E29" s="53">
        <v>3.0000000000000001E-3</v>
      </c>
      <c r="F29" s="53">
        <v>0.52100000000000002</v>
      </c>
      <c r="G29" s="53">
        <v>0.13100000000000001</v>
      </c>
      <c r="H29" s="53">
        <v>4.7E-2</v>
      </c>
      <c r="I29" s="53">
        <v>7.0000000000000001E-3</v>
      </c>
      <c r="J29" s="53">
        <v>0.217</v>
      </c>
      <c r="K29" s="53">
        <v>5.7000000000000002E-2</v>
      </c>
      <c r="L29" s="53">
        <v>5.0000000000000001E-3</v>
      </c>
      <c r="M29" s="53">
        <v>6.0000000000000001E-3</v>
      </c>
      <c r="N29" s="53">
        <v>5.0000000000000001E-3</v>
      </c>
      <c r="O29" s="53"/>
      <c r="P29" s="53"/>
      <c r="Q29" s="53"/>
      <c r="R29" s="53"/>
      <c r="S29" s="82">
        <f>SUM(E29:R29)</f>
        <v>0.99900000000000011</v>
      </c>
    </row>
    <row r="30" spans="1:27" x14ac:dyDescent="0.3">
      <c r="A30" t="str">
        <f>VLOOKUP(B30,[1]Sheet1!$C$1:$X$11139,2,0)</f>
        <v>Dendroica coronata</v>
      </c>
      <c r="B30" t="s">
        <v>1431</v>
      </c>
      <c r="C30" t="s">
        <v>2508</v>
      </c>
      <c r="D30">
        <v>1043</v>
      </c>
      <c r="E30" s="53">
        <v>8.0000000000000002E-3</v>
      </c>
      <c r="F30" s="53">
        <v>0.39500000000000002</v>
      </c>
      <c r="G30" s="53">
        <v>0.152</v>
      </c>
      <c r="H30" s="53">
        <v>9.6000000000000002E-2</v>
      </c>
      <c r="I30" s="53">
        <v>5.0999999999999997E-2</v>
      </c>
      <c r="J30" s="53">
        <v>0.17899999999999999</v>
      </c>
      <c r="K30" s="53">
        <v>6.5000000000000002E-2</v>
      </c>
      <c r="L30" s="53">
        <v>1.0999999999999999E-2</v>
      </c>
      <c r="M30" s="53">
        <v>1.9E-2</v>
      </c>
      <c r="N30" s="53">
        <v>1.9E-2</v>
      </c>
      <c r="O30" s="53"/>
      <c r="P30" s="53"/>
      <c r="Q30" s="53"/>
      <c r="R30" s="53"/>
      <c r="S30" s="82">
        <f>SUM(E30:R30)</f>
        <v>0.995</v>
      </c>
    </row>
    <row r="31" spans="1:27" x14ac:dyDescent="0.3">
      <c r="A31" t="str">
        <f>VLOOKUP(B31,[1]Sheet1!$C$1:$X$11139,2,0)</f>
        <v>Dendroica virens</v>
      </c>
      <c r="B31" t="s">
        <v>2552</v>
      </c>
      <c r="C31" t="s">
        <v>440</v>
      </c>
      <c r="D31">
        <v>1242</v>
      </c>
      <c r="E31" s="53">
        <v>5.0000000000000001E-3</v>
      </c>
      <c r="F31" s="53">
        <v>0.38800000000000001</v>
      </c>
      <c r="G31" s="53">
        <v>0.14000000000000001</v>
      </c>
      <c r="H31" s="53">
        <v>0.155</v>
      </c>
      <c r="I31" s="53">
        <v>1.7000000000000001E-2</v>
      </c>
      <c r="J31" s="53">
        <v>0.185</v>
      </c>
      <c r="K31" s="53">
        <v>7.8E-2</v>
      </c>
      <c r="L31" s="53">
        <v>1E-3</v>
      </c>
      <c r="M31" s="53">
        <v>1.9E-2</v>
      </c>
      <c r="N31" s="53">
        <v>0.01</v>
      </c>
      <c r="O31" s="53"/>
      <c r="P31" s="53"/>
      <c r="Q31" s="53"/>
      <c r="R31" s="53"/>
      <c r="S31" s="82">
        <f>SUM(E31:R31)</f>
        <v>0.99800000000000011</v>
      </c>
    </row>
    <row r="32" spans="1:27" x14ac:dyDescent="0.3">
      <c r="A32" t="str">
        <f>VLOOKUP(B32,[1]Sheet1!$C$1:$X$11139,2,0)</f>
        <v>Dendroica castanea</v>
      </c>
      <c r="B32" t="s">
        <v>1458</v>
      </c>
      <c r="C32" t="s">
        <v>2509</v>
      </c>
      <c r="D32">
        <v>753</v>
      </c>
      <c r="E32" s="53">
        <v>1E-3</v>
      </c>
      <c r="F32" s="53">
        <v>0.48399999999999999</v>
      </c>
      <c r="G32" s="53">
        <v>3.5000000000000003E-2</v>
      </c>
      <c r="H32" s="53">
        <v>3.5999999999999997E-2</v>
      </c>
      <c r="I32" s="53">
        <v>6.0000000000000001E-3</v>
      </c>
      <c r="J32" s="53">
        <v>0.32400000000000001</v>
      </c>
      <c r="K32" s="53">
        <v>3.4000000000000002E-2</v>
      </c>
      <c r="L32" s="53">
        <v>4.0000000000000001E-3</v>
      </c>
      <c r="M32" s="53">
        <v>6.4000000000000001E-2</v>
      </c>
      <c r="N32" s="53">
        <v>1.2E-2</v>
      </c>
      <c r="O32" s="53"/>
      <c r="P32" s="53"/>
      <c r="Q32" s="53"/>
      <c r="R32" s="53"/>
      <c r="S32" s="82">
        <f>SUM(E32:R32)</f>
        <v>1.0000000000000002</v>
      </c>
    </row>
    <row r="33" spans="1:19" x14ac:dyDescent="0.3">
      <c r="A33" t="str">
        <f>VLOOKUP(B33,[1]Sheet1!$C$1:$X$11139,2,0)</f>
        <v>Dendroica striata</v>
      </c>
      <c r="B33" t="s">
        <v>2555</v>
      </c>
      <c r="C33" t="s">
        <v>990</v>
      </c>
      <c r="D33">
        <v>2160</v>
      </c>
      <c r="E33" s="53">
        <v>5.0000000000000001E-3</v>
      </c>
      <c r="F33" s="53">
        <v>0.44600000000000001</v>
      </c>
      <c r="G33" s="53">
        <v>0.109</v>
      </c>
      <c r="H33" s="53">
        <v>4.2999999999999997E-2</v>
      </c>
      <c r="I33" s="53">
        <v>4.0000000000000001E-3</v>
      </c>
      <c r="J33" s="53">
        <v>0.3</v>
      </c>
      <c r="K33" s="53">
        <v>0.08</v>
      </c>
      <c r="L33" s="53"/>
      <c r="M33" s="53">
        <v>8.9999999999999993E-3</v>
      </c>
      <c r="N33" s="53">
        <v>3.0000000000000001E-3</v>
      </c>
      <c r="O33" s="53">
        <v>2E-3</v>
      </c>
      <c r="P33" s="53">
        <v>1E-3</v>
      </c>
      <c r="Q33" s="53"/>
      <c r="R33" s="53"/>
      <c r="S33" s="82">
        <f>SUM(E33:R33)</f>
        <v>1.0019999999999998</v>
      </c>
    </row>
    <row r="34" spans="1:19" x14ac:dyDescent="0.3">
      <c r="A34" t="str">
        <f>VLOOKUP(B34,[1]Sheet1!$C$1:$X$11139,2,0)</f>
        <v>Wilsonia canadensis</v>
      </c>
      <c r="B34" t="s">
        <v>2557</v>
      </c>
      <c r="C34" t="s">
        <v>2510</v>
      </c>
      <c r="D34">
        <v>884</v>
      </c>
      <c r="E34" s="53">
        <v>8.9999999999999993E-3</v>
      </c>
      <c r="F34" s="53">
        <v>0.28999999999999998</v>
      </c>
      <c r="G34" s="53">
        <v>9.9000000000000005E-2</v>
      </c>
      <c r="H34" s="53">
        <v>8.5999999999999993E-2</v>
      </c>
      <c r="I34" s="53">
        <v>2.5000000000000001E-2</v>
      </c>
      <c r="J34" s="53">
        <v>0.36</v>
      </c>
      <c r="K34" s="53">
        <v>0.104</v>
      </c>
      <c r="L34" s="53">
        <v>3.0000000000000001E-3</v>
      </c>
      <c r="M34" s="53">
        <v>1.7999999999999999E-2</v>
      </c>
      <c r="N34" s="53">
        <v>1E-3</v>
      </c>
      <c r="O34" s="53">
        <v>5.0000000000000001E-3</v>
      </c>
      <c r="P34" s="53"/>
      <c r="Q34" s="53"/>
      <c r="R34" s="53"/>
      <c r="S34" s="82">
        <f>SUM(E34:R34)</f>
        <v>1</v>
      </c>
    </row>
    <row r="35" spans="1:19" x14ac:dyDescent="0.3">
      <c r="A35" t="str">
        <f>VLOOKUP(B35,[1]Sheet1!$C$1:$X$11139,2,0)</f>
        <v>Setophaga ruticilla</v>
      </c>
      <c r="B35" t="s">
        <v>1455</v>
      </c>
      <c r="C35" t="s">
        <v>2511</v>
      </c>
      <c r="D35">
        <v>1024</v>
      </c>
      <c r="E35" s="53">
        <v>1.6E-2</v>
      </c>
      <c r="F35" s="53">
        <v>0.26900000000000002</v>
      </c>
      <c r="G35" s="53">
        <v>0.124</v>
      </c>
      <c r="H35" s="53">
        <v>0.33500000000000002</v>
      </c>
      <c r="I35" s="53">
        <v>0.01</v>
      </c>
      <c r="J35" s="53">
        <v>0.17399999999999999</v>
      </c>
      <c r="K35" s="53">
        <v>5.8000000000000003E-2</v>
      </c>
      <c r="L35" s="53">
        <v>1E-3</v>
      </c>
      <c r="M35" s="53">
        <v>7.0000000000000001E-3</v>
      </c>
      <c r="N35" s="53"/>
      <c r="O35" s="53"/>
      <c r="P35" s="53">
        <v>2E-3</v>
      </c>
      <c r="Q35" s="53">
        <v>4.0000000000000001E-3</v>
      </c>
      <c r="R35" s="53"/>
      <c r="S35" s="82">
        <f>SUM(E35:R35)</f>
        <v>1</v>
      </c>
    </row>
    <row r="36" spans="1:19" x14ac:dyDescent="0.3">
      <c r="A36" t="str">
        <f>VLOOKUP(B36,[1]Sheet1!$C$1:$X$11139,2,0)</f>
        <v>Carpodacus purpureus</v>
      </c>
      <c r="B36" t="s">
        <v>1469</v>
      </c>
      <c r="C36" t="s">
        <v>2512</v>
      </c>
      <c r="D36">
        <v>228</v>
      </c>
      <c r="E36" s="53"/>
      <c r="F36" s="53">
        <v>0.68300000000000005</v>
      </c>
      <c r="G36" s="53">
        <v>0.115</v>
      </c>
      <c r="H36" s="53">
        <v>7.1999999999999995E-2</v>
      </c>
      <c r="I36" s="53">
        <v>0.01</v>
      </c>
      <c r="J36" s="53">
        <v>2.4E-2</v>
      </c>
      <c r="K36" s="53">
        <v>0.01</v>
      </c>
      <c r="L36" s="53">
        <v>2.4E-2</v>
      </c>
      <c r="M36" s="53">
        <v>6.3E-2</v>
      </c>
      <c r="N36" s="53"/>
      <c r="O36" s="53"/>
      <c r="P36" s="53"/>
      <c r="Q36" s="53"/>
      <c r="R36" s="53"/>
      <c r="S36" s="82">
        <f>SUM(E36:R36)</f>
        <v>1.0010000000000001</v>
      </c>
    </row>
    <row r="37" spans="1:19" x14ac:dyDescent="0.3">
      <c r="A37" t="str">
        <f>VLOOKUP(B37,[1]Sheet1!$C$1:$X$11139,2,0)</f>
        <v>Junco hyemalis</v>
      </c>
      <c r="B37" t="s">
        <v>2560</v>
      </c>
      <c r="C37" t="s">
        <v>2528</v>
      </c>
      <c r="D37">
        <v>684</v>
      </c>
      <c r="E37" s="53"/>
      <c r="F37" s="53">
        <v>0.17199999999999999</v>
      </c>
      <c r="G37" s="53">
        <v>0.05</v>
      </c>
      <c r="H37" s="53">
        <v>3.0000000000000001E-3</v>
      </c>
      <c r="I37" s="53">
        <v>0.20200000000000001</v>
      </c>
      <c r="J37" s="53">
        <v>0.215</v>
      </c>
      <c r="K37" s="53">
        <v>5.7000000000000002E-2</v>
      </c>
      <c r="L37" s="53">
        <v>1.4999999999999999E-2</v>
      </c>
      <c r="M37" s="53">
        <v>1.7000000000000001E-2</v>
      </c>
      <c r="N37" s="53">
        <v>3.0000000000000001E-3</v>
      </c>
      <c r="O37" s="53">
        <v>2E-3</v>
      </c>
      <c r="P37" s="53">
        <v>0.214</v>
      </c>
      <c r="Q37" s="53">
        <v>3.6999999999999998E-2</v>
      </c>
      <c r="R37" s="53">
        <v>1.4E-2</v>
      </c>
      <c r="S37" s="82">
        <f>SUM(E37:R37)</f>
        <v>1.0010000000000001</v>
      </c>
    </row>
    <row r="38" spans="1:19" x14ac:dyDescent="0.3">
      <c r="A38" t="str">
        <f>VLOOKUP(B38,[1]Sheet1!$C$1:$X$11139,2,0)</f>
        <v>Zonotrichia albicollis</v>
      </c>
      <c r="B38" t="s">
        <v>2562</v>
      </c>
      <c r="C38" t="s">
        <v>2527</v>
      </c>
      <c r="D38">
        <v>1058</v>
      </c>
      <c r="E38" s="53"/>
      <c r="F38" s="53">
        <v>9.1999999999999998E-2</v>
      </c>
      <c r="G38" s="53">
        <v>7.0000000000000001E-3</v>
      </c>
      <c r="H38" s="53">
        <v>2E-3</v>
      </c>
      <c r="I38" s="53">
        <v>0.192</v>
      </c>
      <c r="J38" s="53">
        <v>0.21299999999999999</v>
      </c>
      <c r="K38" s="53">
        <v>0.02</v>
      </c>
      <c r="L38" s="53">
        <v>1.4E-2</v>
      </c>
      <c r="M38" s="53">
        <v>1.7999999999999999E-2</v>
      </c>
      <c r="N38" s="53">
        <v>4.0000000000000001E-3</v>
      </c>
      <c r="O38" s="53"/>
      <c r="P38" s="53">
        <v>0.36299999999999999</v>
      </c>
      <c r="Q38" s="53">
        <v>6.2E-2</v>
      </c>
      <c r="R38" s="53">
        <v>1.4E-2</v>
      </c>
      <c r="S38" s="82">
        <f>SUM(E38:R38)</f>
        <v>1.0010000000000001</v>
      </c>
    </row>
    <row r="40" spans="1:19" x14ac:dyDescent="0.3">
      <c r="A40" t="s">
        <v>273</v>
      </c>
      <c r="B40" t="s">
        <v>235</v>
      </c>
      <c r="C40" t="s">
        <v>2529</v>
      </c>
      <c r="D40" t="s">
        <v>197</v>
      </c>
      <c r="E40" t="s">
        <v>2526</v>
      </c>
      <c r="F40" t="s">
        <v>2513</v>
      </c>
      <c r="G40" t="s">
        <v>2514</v>
      </c>
      <c r="H40" t="s">
        <v>2515</v>
      </c>
      <c r="I40" t="s">
        <v>2516</v>
      </c>
      <c r="J40" t="s">
        <v>2517</v>
      </c>
      <c r="K40" t="s">
        <v>2518</v>
      </c>
      <c r="L40" t="s">
        <v>2519</v>
      </c>
      <c r="M40" t="s">
        <v>2520</v>
      </c>
      <c r="N40" t="s">
        <v>2521</v>
      </c>
      <c r="O40" t="s">
        <v>2522</v>
      </c>
      <c r="P40" t="s">
        <v>2523</v>
      </c>
      <c r="Q40" t="s">
        <v>2524</v>
      </c>
      <c r="R40" t="s">
        <v>2525</v>
      </c>
      <c r="S40" t="s">
        <v>85</v>
      </c>
    </row>
    <row r="41" spans="1:19" x14ac:dyDescent="0.3">
      <c r="A41" t="str">
        <f>VLOOKUP(B41,[1]Sheet1!$C$1:$X$11139,2,0)</f>
        <v>Empidonax flaviventris</v>
      </c>
      <c r="B41" t="s">
        <v>2531</v>
      </c>
      <c r="C41" t="s">
        <v>2499</v>
      </c>
      <c r="D41">
        <v>361</v>
      </c>
    </row>
    <row r="42" spans="1:19" x14ac:dyDescent="0.3">
      <c r="A42" t="str">
        <f>VLOOKUP(B42,[1]Sheet1!$C$1:$X$11139,2,0)</f>
        <v>Parus hudsonicus</v>
      </c>
      <c r="B42" t="s">
        <v>2533</v>
      </c>
      <c r="C42" t="s">
        <v>2500</v>
      </c>
      <c r="D42">
        <v>272</v>
      </c>
    </row>
    <row r="43" spans="1:19" x14ac:dyDescent="0.3">
      <c r="A43" t="str">
        <f>VLOOKUP(B43,[1]Sheet1!$C$1:$X$11139,2,0)</f>
        <v>Sitta canadensis</v>
      </c>
      <c r="B43" t="s">
        <v>2535</v>
      </c>
      <c r="C43" t="s">
        <v>2501</v>
      </c>
      <c r="D43">
        <v>640</v>
      </c>
    </row>
    <row r="44" spans="1:19" x14ac:dyDescent="0.3">
      <c r="A44" t="str">
        <f>VLOOKUP(B44,[1]Sheet1!$C$1:$X$11139,2,0)</f>
        <v>Troglodytes troglodytes</v>
      </c>
      <c r="B44" t="s">
        <v>2537</v>
      </c>
      <c r="C44" t="s">
        <v>2502</v>
      </c>
      <c r="D44">
        <v>286</v>
      </c>
    </row>
    <row r="45" spans="1:19" x14ac:dyDescent="0.3">
      <c r="A45" t="str">
        <f>VLOOKUP(B45,[1]Sheet1!$C$1:$X$11139,2,0)</f>
        <v>Catharus ustulatus</v>
      </c>
      <c r="B45" t="s">
        <v>2539</v>
      </c>
      <c r="C45" t="s">
        <v>2503</v>
      </c>
      <c r="D45">
        <v>282</v>
      </c>
    </row>
    <row r="46" spans="1:19" x14ac:dyDescent="0.3">
      <c r="A46" t="str">
        <f>VLOOKUP(B46,[1]Sheet1!$C$1:$X$11139,2,0)</f>
        <v>Catharus minimus</v>
      </c>
      <c r="B46" t="s">
        <v>2564</v>
      </c>
      <c r="C46" t="s">
        <v>2086</v>
      </c>
      <c r="D46">
        <v>140</v>
      </c>
    </row>
    <row r="47" spans="1:19" x14ac:dyDescent="0.3">
      <c r="A47" t="str">
        <f>VLOOKUP(B47,[1]Sheet1!$C$1:$X$11139,2,0)</f>
        <v>Regulus satrapa</v>
      </c>
      <c r="B47" t="s">
        <v>1408</v>
      </c>
      <c r="C47" t="s">
        <v>2504</v>
      </c>
      <c r="D47">
        <v>1217</v>
      </c>
    </row>
    <row r="48" spans="1:19" x14ac:dyDescent="0.3">
      <c r="A48" t="str">
        <f>VLOOKUP(B48,[1]Sheet1!$C$1:$X$11139,2,0)</f>
        <v>Regulus calendula</v>
      </c>
      <c r="B48" t="s">
        <v>1404</v>
      </c>
      <c r="C48" t="s">
        <v>2505</v>
      </c>
      <c r="D48">
        <v>272</v>
      </c>
    </row>
    <row r="49" spans="1:4" x14ac:dyDescent="0.3">
      <c r="A49" t="s">
        <v>1378</v>
      </c>
      <c r="B49" t="s">
        <v>2545</v>
      </c>
      <c r="C49" t="s">
        <v>1264</v>
      </c>
      <c r="D49">
        <v>179</v>
      </c>
    </row>
    <row r="50" spans="1:4" x14ac:dyDescent="0.3">
      <c r="A50" t="str">
        <f>VLOOKUP(B50,[1]Sheet1!$C$1:$X$11139,2,0)</f>
        <v>Vermivora ruficapilla</v>
      </c>
      <c r="B50" t="s">
        <v>2547</v>
      </c>
      <c r="C50" t="s">
        <v>2506</v>
      </c>
      <c r="D50">
        <v>211</v>
      </c>
    </row>
    <row r="51" spans="1:4" x14ac:dyDescent="0.3">
      <c r="A51" t="str">
        <f>VLOOKUP(B51,[1]Sheet1!$C$1:$X$11139,2,0)</f>
        <v>Dendroica magnolia</v>
      </c>
      <c r="B51" t="s">
        <v>2549</v>
      </c>
      <c r="C51" t="s">
        <v>2507</v>
      </c>
      <c r="D51">
        <v>682</v>
      </c>
    </row>
    <row r="52" spans="1:4" x14ac:dyDescent="0.3">
      <c r="A52" t="str">
        <f>VLOOKUP(B52,[1]Sheet1!$C$1:$X$11139,2,0)</f>
        <v>Dendroica coronata</v>
      </c>
      <c r="B52" t="s">
        <v>1431</v>
      </c>
      <c r="C52" t="s">
        <v>2508</v>
      </c>
      <c r="D52">
        <v>1043</v>
      </c>
    </row>
    <row r="53" spans="1:4" x14ac:dyDescent="0.3">
      <c r="A53" t="str">
        <f>VLOOKUP(B53,[1]Sheet1!$C$1:$X$11139,2,0)</f>
        <v>Dendroica virens</v>
      </c>
      <c r="B53" t="s">
        <v>2552</v>
      </c>
      <c r="C53" t="s">
        <v>440</v>
      </c>
      <c r="D53">
        <v>1242</v>
      </c>
    </row>
    <row r="54" spans="1:4" x14ac:dyDescent="0.3">
      <c r="A54" t="str">
        <f>VLOOKUP(B54,[1]Sheet1!$C$1:$X$11139,2,0)</f>
        <v>Dendroica castanea</v>
      </c>
      <c r="B54" t="s">
        <v>1458</v>
      </c>
      <c r="C54" t="s">
        <v>2509</v>
      </c>
      <c r="D54">
        <v>753</v>
      </c>
    </row>
    <row r="55" spans="1:4" x14ac:dyDescent="0.3">
      <c r="A55" t="str">
        <f>VLOOKUP(B55,[1]Sheet1!$C$1:$X$11139,2,0)</f>
        <v>Dendroica striata</v>
      </c>
      <c r="B55" t="s">
        <v>2555</v>
      </c>
      <c r="C55" t="s">
        <v>990</v>
      </c>
      <c r="D55">
        <v>2160</v>
      </c>
    </row>
    <row r="56" spans="1:4" x14ac:dyDescent="0.3">
      <c r="A56" t="str">
        <f>VLOOKUP(B56,[1]Sheet1!$C$1:$X$11139,2,0)</f>
        <v>Wilsonia canadensis</v>
      </c>
      <c r="B56" t="s">
        <v>2557</v>
      </c>
      <c r="C56" t="s">
        <v>2510</v>
      </c>
      <c r="D56">
        <v>884</v>
      </c>
    </row>
    <row r="57" spans="1:4" x14ac:dyDescent="0.3">
      <c r="A57" t="str">
        <f>VLOOKUP(B57,[1]Sheet1!$C$1:$X$11139,2,0)</f>
        <v>Setophaga ruticilla</v>
      </c>
      <c r="B57" t="s">
        <v>1455</v>
      </c>
      <c r="C57" t="s">
        <v>2511</v>
      </c>
      <c r="D57">
        <v>1024</v>
      </c>
    </row>
    <row r="58" spans="1:4" x14ac:dyDescent="0.3">
      <c r="A58" t="str">
        <f>VLOOKUP(B58,[1]Sheet1!$C$1:$X$11139,2,0)</f>
        <v>Carpodacus purpureus</v>
      </c>
      <c r="B58" t="s">
        <v>1469</v>
      </c>
      <c r="C58" t="s">
        <v>2512</v>
      </c>
      <c r="D58">
        <v>228</v>
      </c>
    </row>
    <row r="59" spans="1:4" x14ac:dyDescent="0.3">
      <c r="A59" t="str">
        <f>VLOOKUP(B59,[1]Sheet1!$C$1:$X$11139,2,0)</f>
        <v>Junco hyemalis</v>
      </c>
      <c r="B59" t="s">
        <v>2560</v>
      </c>
      <c r="C59" t="s">
        <v>2528</v>
      </c>
      <c r="D59">
        <v>684</v>
      </c>
    </row>
    <row r="60" spans="1:4" x14ac:dyDescent="0.3">
      <c r="A60" t="str">
        <f>VLOOKUP(B60,[1]Sheet1!$C$1:$X$11139,2,0)</f>
        <v>Zonotrichia albicollis</v>
      </c>
      <c r="B60" t="s">
        <v>2562</v>
      </c>
      <c r="C60" t="s">
        <v>2527</v>
      </c>
      <c r="D60">
        <v>1058</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87"/>
  <sheetViews>
    <sheetView topLeftCell="A50" zoomScaleNormal="100" workbookViewId="0">
      <selection activeCell="C66" sqref="C66"/>
    </sheetView>
  </sheetViews>
  <sheetFormatPr defaultColWidth="8.6640625" defaultRowHeight="14.4" x14ac:dyDescent="0.3"/>
  <cols>
    <col min="1" max="1" width="20.5546875" customWidth="1"/>
    <col min="2" max="3" width="28" customWidth="1"/>
    <col min="5" max="5" width="16.88671875" customWidth="1"/>
    <col min="6" max="6" width="16.44140625" customWidth="1"/>
    <col min="7" max="7" width="12" customWidth="1"/>
    <col min="8" max="8" width="12.88671875" customWidth="1"/>
    <col min="9" max="9" width="11.6640625" customWidth="1"/>
    <col min="10" max="10" width="14.6640625" customWidth="1"/>
    <col min="11" max="12" width="11.109375" customWidth="1"/>
    <col min="14" max="14" width="10.6640625" customWidth="1"/>
    <col min="16" max="16" width="12.44140625" customWidth="1"/>
    <col min="17" max="17" width="13" customWidth="1"/>
    <col min="21" max="21" width="13" customWidth="1"/>
    <col min="24" max="24" width="13.33203125" customWidth="1"/>
    <col min="25" max="25" width="15.5546875" customWidth="1"/>
    <col min="26" max="26" width="15.44140625" customWidth="1"/>
    <col min="27" max="27" width="16.109375" customWidth="1"/>
    <col min="28" max="28" width="14.6640625" customWidth="1"/>
    <col min="31" max="31" width="13" customWidth="1"/>
  </cols>
  <sheetData>
    <row r="1" spans="1:36" x14ac:dyDescent="0.3">
      <c r="A1" t="s">
        <v>73</v>
      </c>
      <c r="B1" t="s">
        <v>74</v>
      </c>
      <c r="C1" t="s">
        <v>75</v>
      </c>
      <c r="D1" t="s">
        <v>76</v>
      </c>
      <c r="E1" t="s">
        <v>77</v>
      </c>
      <c r="F1" t="s">
        <v>78</v>
      </c>
      <c r="G1" t="s">
        <v>79</v>
      </c>
      <c r="H1" t="s">
        <v>80</v>
      </c>
      <c r="I1" t="s">
        <v>81</v>
      </c>
      <c r="J1" t="s">
        <v>82</v>
      </c>
      <c r="K1" t="s">
        <v>83</v>
      </c>
      <c r="L1" t="s">
        <v>84</v>
      </c>
      <c r="M1" t="s">
        <v>85</v>
      </c>
      <c r="N1" t="s">
        <v>86</v>
      </c>
      <c r="O1" t="s">
        <v>87</v>
      </c>
      <c r="P1" t="s">
        <v>88</v>
      </c>
      <c r="Q1" t="s">
        <v>89</v>
      </c>
      <c r="R1" t="s">
        <v>90</v>
      </c>
      <c r="S1" t="s">
        <v>91</v>
      </c>
      <c r="T1" t="s">
        <v>92</v>
      </c>
      <c r="U1" t="s">
        <v>93</v>
      </c>
      <c r="V1" t="s">
        <v>94</v>
      </c>
      <c r="W1" t="s">
        <v>95</v>
      </c>
      <c r="X1" t="s">
        <v>96</v>
      </c>
      <c r="Y1" t="s">
        <v>97</v>
      </c>
      <c r="Z1" t="s">
        <v>98</v>
      </c>
      <c r="AA1" t="s">
        <v>99</v>
      </c>
      <c r="AB1" t="s">
        <v>100</v>
      </c>
      <c r="AC1" t="s">
        <v>101</v>
      </c>
      <c r="AD1" t="s">
        <v>102</v>
      </c>
      <c r="AE1" t="s">
        <v>103</v>
      </c>
      <c r="AF1" t="s">
        <v>85</v>
      </c>
      <c r="AG1" t="s">
        <v>86</v>
      </c>
      <c r="AH1" t="s">
        <v>104</v>
      </c>
      <c r="AJ1" t="s">
        <v>105</v>
      </c>
    </row>
    <row r="2" spans="1:36" x14ac:dyDescent="0.3">
      <c r="A2" s="4" t="s">
        <v>106</v>
      </c>
      <c r="B2" t="s">
        <v>107</v>
      </c>
      <c r="C2" t="s">
        <v>108</v>
      </c>
      <c r="D2">
        <v>21</v>
      </c>
      <c r="E2">
        <v>0</v>
      </c>
      <c r="F2">
        <v>1</v>
      </c>
      <c r="G2">
        <v>0</v>
      </c>
      <c r="H2">
        <v>0</v>
      </c>
      <c r="I2">
        <v>0</v>
      </c>
      <c r="J2">
        <v>0</v>
      </c>
      <c r="K2">
        <v>0</v>
      </c>
      <c r="L2">
        <v>0</v>
      </c>
      <c r="M2" t="str">
        <f t="shared" ref="M2:M28" si="0">IF(SUM(E2:L2)=1,"PASS","FAIL")</f>
        <v>PASS</v>
      </c>
      <c r="N2">
        <f t="shared" ref="N2:N28" si="1">1/(E2*E2+F2*F2+G2*G2+H2*H2+I2*I2+J2*J2+K2*K2+L2*L2)</f>
        <v>1</v>
      </c>
      <c r="O2">
        <f t="shared" ref="O2:O28" si="2">1-(N2-1)/(8-1)</f>
        <v>1</v>
      </c>
      <c r="P2">
        <v>0</v>
      </c>
      <c r="Q2">
        <v>0.05</v>
      </c>
      <c r="R2">
        <v>0</v>
      </c>
      <c r="S2">
        <v>0</v>
      </c>
      <c r="T2">
        <v>0</v>
      </c>
      <c r="U2">
        <v>0</v>
      </c>
      <c r="V2">
        <v>0</v>
      </c>
      <c r="W2">
        <v>0</v>
      </c>
      <c r="X2">
        <v>0.05</v>
      </c>
      <c r="Y2">
        <v>0</v>
      </c>
      <c r="Z2">
        <v>0</v>
      </c>
      <c r="AA2">
        <v>0</v>
      </c>
      <c r="AB2">
        <v>0</v>
      </c>
      <c r="AC2">
        <v>0</v>
      </c>
      <c r="AD2">
        <v>0</v>
      </c>
      <c r="AE2">
        <v>0.9</v>
      </c>
      <c r="AF2" t="str">
        <f t="shared" ref="AF2:AF28" si="3">IF(SUM(P2:AE2)=1,"PASS","FAIL")</f>
        <v>PASS</v>
      </c>
      <c r="AG2">
        <f t="shared" ref="AG2:AG28" si="4">1/(P2*P2+Q2*Q2+R2*R2+S2*S2+T2*T2+U2*U2+V2*V2+W2*W2+X2*X2+Y2*Y2+Z2*Z2+AA2*AA2+AB2*AB2+AC2*AC2+AD2*AD2+AE2*AE2)</f>
        <v>1.2269938650306749</v>
      </c>
      <c r="AH2">
        <f t="shared" ref="AH2:AH28" si="5">1-(AG2-1)/(16-1)</f>
        <v>0.98486707566462173</v>
      </c>
    </row>
    <row r="3" spans="1:36" x14ac:dyDescent="0.3">
      <c r="A3" s="5" t="s">
        <v>109</v>
      </c>
      <c r="B3" t="s">
        <v>109</v>
      </c>
      <c r="C3" t="s">
        <v>110</v>
      </c>
      <c r="D3">
        <v>400</v>
      </c>
      <c r="E3">
        <v>0</v>
      </c>
      <c r="F3">
        <v>1</v>
      </c>
      <c r="G3">
        <v>0</v>
      </c>
      <c r="H3">
        <v>0</v>
      </c>
      <c r="I3">
        <v>0</v>
      </c>
      <c r="J3">
        <v>0</v>
      </c>
      <c r="K3">
        <v>0</v>
      </c>
      <c r="L3">
        <v>0</v>
      </c>
      <c r="M3" t="str">
        <f t="shared" si="0"/>
        <v>PASS</v>
      </c>
      <c r="N3">
        <f t="shared" si="1"/>
        <v>1</v>
      </c>
      <c r="O3">
        <f t="shared" si="2"/>
        <v>1</v>
      </c>
      <c r="P3">
        <v>0</v>
      </c>
      <c r="Q3">
        <v>0.05</v>
      </c>
      <c r="R3">
        <v>0</v>
      </c>
      <c r="S3">
        <v>0</v>
      </c>
      <c r="T3">
        <v>0</v>
      </c>
      <c r="U3">
        <v>0</v>
      </c>
      <c r="V3">
        <v>0</v>
      </c>
      <c r="W3">
        <v>0</v>
      </c>
      <c r="X3">
        <v>0</v>
      </c>
      <c r="Y3">
        <v>0</v>
      </c>
      <c r="Z3">
        <v>0</v>
      </c>
      <c r="AA3">
        <v>0</v>
      </c>
      <c r="AB3">
        <v>0</v>
      </c>
      <c r="AC3">
        <v>0</v>
      </c>
      <c r="AD3">
        <v>0</v>
      </c>
      <c r="AE3">
        <v>0.95</v>
      </c>
      <c r="AF3" t="str">
        <f t="shared" si="3"/>
        <v>PASS</v>
      </c>
      <c r="AG3">
        <f t="shared" si="4"/>
        <v>1.1049723756906078</v>
      </c>
      <c r="AH3">
        <f t="shared" si="5"/>
        <v>0.9930018416206261</v>
      </c>
    </row>
    <row r="4" spans="1:36" x14ac:dyDescent="0.3">
      <c r="A4" t="s">
        <v>111</v>
      </c>
      <c r="B4" t="s">
        <v>111</v>
      </c>
      <c r="C4" t="s">
        <v>112</v>
      </c>
      <c r="D4">
        <v>88</v>
      </c>
      <c r="E4">
        <v>0</v>
      </c>
      <c r="F4">
        <v>0</v>
      </c>
      <c r="G4">
        <v>0</v>
      </c>
      <c r="H4">
        <v>0</v>
      </c>
      <c r="I4">
        <v>0.01</v>
      </c>
      <c r="J4">
        <v>0.99</v>
      </c>
      <c r="K4">
        <v>0</v>
      </c>
      <c r="L4">
        <v>0</v>
      </c>
      <c r="M4" t="str">
        <f t="shared" si="0"/>
        <v>PASS</v>
      </c>
      <c r="N4">
        <f t="shared" si="1"/>
        <v>1.0201999591920017</v>
      </c>
      <c r="O4">
        <f t="shared" si="2"/>
        <v>0.99711429154399978</v>
      </c>
      <c r="P4">
        <v>0.01</v>
      </c>
      <c r="Q4">
        <v>0</v>
      </c>
      <c r="R4">
        <v>0.53</v>
      </c>
      <c r="S4">
        <v>0.4</v>
      </c>
      <c r="T4">
        <v>0</v>
      </c>
      <c r="U4">
        <v>0</v>
      </c>
      <c r="V4">
        <v>0</v>
      </c>
      <c r="W4">
        <v>0.06</v>
      </c>
      <c r="X4">
        <v>0</v>
      </c>
      <c r="Y4">
        <v>0</v>
      </c>
      <c r="Z4">
        <v>0</v>
      </c>
      <c r="AA4">
        <v>0</v>
      </c>
      <c r="AB4">
        <v>0</v>
      </c>
      <c r="AC4">
        <v>0</v>
      </c>
      <c r="AD4">
        <v>0</v>
      </c>
      <c r="AE4">
        <v>0</v>
      </c>
      <c r="AF4" t="str">
        <f t="shared" si="3"/>
        <v>PASS</v>
      </c>
      <c r="AG4">
        <f t="shared" si="4"/>
        <v>2.2492127755285649</v>
      </c>
      <c r="AH4">
        <f t="shared" si="5"/>
        <v>0.91671914829809564</v>
      </c>
    </row>
    <row r="5" spans="1:36" x14ac:dyDescent="0.3">
      <c r="A5" t="s">
        <v>113</v>
      </c>
      <c r="B5" t="s">
        <v>113</v>
      </c>
      <c r="C5" t="s">
        <v>114</v>
      </c>
      <c r="D5">
        <v>93</v>
      </c>
      <c r="E5">
        <v>0</v>
      </c>
      <c r="F5">
        <v>1</v>
      </c>
      <c r="G5">
        <v>0</v>
      </c>
      <c r="H5">
        <v>0</v>
      </c>
      <c r="I5">
        <v>0</v>
      </c>
      <c r="J5">
        <v>0</v>
      </c>
      <c r="K5">
        <v>0</v>
      </c>
      <c r="L5">
        <v>0</v>
      </c>
      <c r="M5" t="str">
        <f t="shared" si="0"/>
        <v>PASS</v>
      </c>
      <c r="N5">
        <f t="shared" si="1"/>
        <v>1</v>
      </c>
      <c r="O5">
        <f t="shared" si="2"/>
        <v>1</v>
      </c>
      <c r="P5">
        <v>0</v>
      </c>
      <c r="Q5">
        <v>0</v>
      </c>
      <c r="R5">
        <v>0</v>
      </c>
      <c r="S5">
        <v>0</v>
      </c>
      <c r="T5">
        <v>0</v>
      </c>
      <c r="U5">
        <v>0</v>
      </c>
      <c r="V5">
        <v>0</v>
      </c>
      <c r="W5">
        <v>0</v>
      </c>
      <c r="X5">
        <v>0</v>
      </c>
      <c r="Y5">
        <v>0</v>
      </c>
      <c r="Z5">
        <v>0</v>
      </c>
      <c r="AA5">
        <v>0</v>
      </c>
      <c r="AB5">
        <v>0</v>
      </c>
      <c r="AC5">
        <v>0</v>
      </c>
      <c r="AD5">
        <v>0</v>
      </c>
      <c r="AE5">
        <v>1</v>
      </c>
      <c r="AF5" t="str">
        <f t="shared" si="3"/>
        <v>PASS</v>
      </c>
      <c r="AG5">
        <f t="shared" si="4"/>
        <v>1</v>
      </c>
      <c r="AH5">
        <f t="shared" si="5"/>
        <v>1</v>
      </c>
    </row>
    <row r="6" spans="1:36" x14ac:dyDescent="0.3">
      <c r="A6" t="s">
        <v>115</v>
      </c>
      <c r="B6" t="s">
        <v>116</v>
      </c>
      <c r="C6" t="s">
        <v>117</v>
      </c>
      <c r="D6">
        <v>30</v>
      </c>
      <c r="E6">
        <v>0.25</v>
      </c>
      <c r="F6">
        <v>0.7</v>
      </c>
      <c r="G6">
        <v>0</v>
      </c>
      <c r="H6">
        <v>0</v>
      </c>
      <c r="I6">
        <v>0.05</v>
      </c>
      <c r="J6">
        <v>0</v>
      </c>
      <c r="K6">
        <v>0</v>
      </c>
      <c r="L6">
        <v>0</v>
      </c>
      <c r="M6" t="str">
        <f t="shared" si="0"/>
        <v>PASS</v>
      </c>
      <c r="N6">
        <f t="shared" si="1"/>
        <v>1.801801801801802</v>
      </c>
      <c r="O6">
        <f t="shared" si="2"/>
        <v>0.88545688545688539</v>
      </c>
      <c r="P6">
        <v>0.05</v>
      </c>
      <c r="Q6">
        <v>0.95</v>
      </c>
      <c r="R6">
        <v>0</v>
      </c>
      <c r="S6">
        <v>0</v>
      </c>
      <c r="T6">
        <v>0</v>
      </c>
      <c r="U6">
        <v>0</v>
      </c>
      <c r="V6">
        <v>0</v>
      </c>
      <c r="W6">
        <v>0</v>
      </c>
      <c r="X6">
        <v>0</v>
      </c>
      <c r="Y6">
        <v>0</v>
      </c>
      <c r="Z6">
        <v>0</v>
      </c>
      <c r="AA6">
        <v>0</v>
      </c>
      <c r="AB6">
        <v>0</v>
      </c>
      <c r="AC6">
        <v>0</v>
      </c>
      <c r="AD6">
        <v>0</v>
      </c>
      <c r="AE6">
        <v>0</v>
      </c>
      <c r="AF6" t="str">
        <f t="shared" si="3"/>
        <v>PASS</v>
      </c>
      <c r="AG6">
        <f t="shared" si="4"/>
        <v>1.1049723756906078</v>
      </c>
      <c r="AH6">
        <f t="shared" si="5"/>
        <v>0.9930018416206261</v>
      </c>
    </row>
    <row r="7" spans="1:36" x14ac:dyDescent="0.3">
      <c r="A7" s="6" t="s">
        <v>118</v>
      </c>
      <c r="B7" t="s">
        <v>118</v>
      </c>
      <c r="C7" t="s">
        <v>119</v>
      </c>
      <c r="D7">
        <v>140</v>
      </c>
      <c r="E7">
        <v>0.03</v>
      </c>
      <c r="F7">
        <v>0.93</v>
      </c>
      <c r="G7">
        <v>0</v>
      </c>
      <c r="H7">
        <v>0</v>
      </c>
      <c r="I7">
        <v>0.04</v>
      </c>
      <c r="J7">
        <v>0</v>
      </c>
      <c r="K7">
        <v>0</v>
      </c>
      <c r="L7">
        <v>0</v>
      </c>
      <c r="M7" t="str">
        <f t="shared" si="0"/>
        <v>PASS</v>
      </c>
      <c r="N7">
        <f t="shared" si="1"/>
        <v>1.152870647913304</v>
      </c>
      <c r="O7">
        <f t="shared" si="2"/>
        <v>0.9781613360123852</v>
      </c>
      <c r="P7">
        <v>0.04</v>
      </c>
      <c r="Q7">
        <v>0.32</v>
      </c>
      <c r="R7">
        <v>0.12</v>
      </c>
      <c r="S7">
        <v>0.1</v>
      </c>
      <c r="T7">
        <v>0</v>
      </c>
      <c r="U7">
        <v>0.04</v>
      </c>
      <c r="V7">
        <v>0</v>
      </c>
      <c r="W7">
        <v>0.04</v>
      </c>
      <c r="X7">
        <v>0.1</v>
      </c>
      <c r="Y7">
        <v>0.1</v>
      </c>
      <c r="Z7">
        <v>0.03</v>
      </c>
      <c r="AA7">
        <v>0</v>
      </c>
      <c r="AB7">
        <v>0.1</v>
      </c>
      <c r="AC7">
        <v>0.01</v>
      </c>
      <c r="AD7">
        <v>0</v>
      </c>
      <c r="AE7">
        <v>0</v>
      </c>
      <c r="AF7" t="str">
        <f t="shared" si="3"/>
        <v>PASS</v>
      </c>
      <c r="AG7">
        <f t="shared" si="4"/>
        <v>6.1500615006150054</v>
      </c>
      <c r="AH7">
        <f t="shared" si="5"/>
        <v>0.65666256662566624</v>
      </c>
    </row>
    <row r="8" spans="1:36" x14ac:dyDescent="0.3">
      <c r="A8" t="s">
        <v>120</v>
      </c>
      <c r="B8" t="s">
        <v>120</v>
      </c>
      <c r="C8" t="s">
        <v>121</v>
      </c>
      <c r="D8">
        <v>41</v>
      </c>
      <c r="E8">
        <v>0</v>
      </c>
      <c r="F8">
        <v>1</v>
      </c>
      <c r="G8">
        <v>0</v>
      </c>
      <c r="H8">
        <v>0</v>
      </c>
      <c r="I8">
        <v>0</v>
      </c>
      <c r="J8">
        <v>0</v>
      </c>
      <c r="K8">
        <v>0</v>
      </c>
      <c r="L8">
        <v>0</v>
      </c>
      <c r="M8" t="str">
        <f t="shared" si="0"/>
        <v>PASS</v>
      </c>
      <c r="N8">
        <f t="shared" si="1"/>
        <v>1</v>
      </c>
      <c r="O8">
        <f t="shared" si="2"/>
        <v>1</v>
      </c>
      <c r="P8">
        <v>0</v>
      </c>
      <c r="Q8">
        <v>0.1</v>
      </c>
      <c r="R8">
        <v>0</v>
      </c>
      <c r="S8">
        <v>0</v>
      </c>
      <c r="T8">
        <v>0</v>
      </c>
      <c r="U8">
        <v>0</v>
      </c>
      <c r="V8">
        <v>0</v>
      </c>
      <c r="W8">
        <v>0</v>
      </c>
      <c r="X8">
        <v>0</v>
      </c>
      <c r="Y8">
        <v>0</v>
      </c>
      <c r="Z8">
        <v>0</v>
      </c>
      <c r="AA8">
        <v>0</v>
      </c>
      <c r="AB8">
        <v>0</v>
      </c>
      <c r="AC8">
        <v>0</v>
      </c>
      <c r="AD8">
        <v>0</v>
      </c>
      <c r="AE8">
        <v>0.9</v>
      </c>
      <c r="AF8" t="str">
        <f t="shared" si="3"/>
        <v>PASS</v>
      </c>
      <c r="AG8">
        <f t="shared" si="4"/>
        <v>1.2195121951219512</v>
      </c>
      <c r="AH8">
        <f t="shared" si="5"/>
        <v>0.98536585365853657</v>
      </c>
    </row>
    <row r="9" spans="1:36" x14ac:dyDescent="0.3">
      <c r="A9" s="6" t="s">
        <v>122</v>
      </c>
      <c r="B9" t="s">
        <v>123</v>
      </c>
      <c r="C9" t="s">
        <v>124</v>
      </c>
      <c r="D9">
        <v>21</v>
      </c>
      <c r="E9">
        <v>0</v>
      </c>
      <c r="F9">
        <v>1</v>
      </c>
      <c r="G9">
        <v>0</v>
      </c>
      <c r="H9">
        <v>0</v>
      </c>
      <c r="I9">
        <v>0</v>
      </c>
      <c r="J9">
        <v>0</v>
      </c>
      <c r="K9">
        <v>0</v>
      </c>
      <c r="L9">
        <v>0</v>
      </c>
      <c r="M9" t="str">
        <f t="shared" si="0"/>
        <v>PASS</v>
      </c>
      <c r="N9">
        <f t="shared" si="1"/>
        <v>1</v>
      </c>
      <c r="O9">
        <f t="shared" si="2"/>
        <v>1</v>
      </c>
      <c r="P9">
        <v>0</v>
      </c>
      <c r="Q9">
        <v>0</v>
      </c>
      <c r="R9">
        <v>0</v>
      </c>
      <c r="S9">
        <v>0</v>
      </c>
      <c r="T9">
        <v>0</v>
      </c>
      <c r="U9">
        <v>0</v>
      </c>
      <c r="V9">
        <v>0</v>
      </c>
      <c r="W9">
        <v>0</v>
      </c>
      <c r="X9">
        <v>0</v>
      </c>
      <c r="Y9">
        <v>0</v>
      </c>
      <c r="Z9">
        <v>0</v>
      </c>
      <c r="AA9">
        <v>0</v>
      </c>
      <c r="AB9">
        <v>0</v>
      </c>
      <c r="AC9">
        <v>0</v>
      </c>
      <c r="AD9">
        <v>0</v>
      </c>
      <c r="AE9">
        <v>1</v>
      </c>
      <c r="AF9" t="str">
        <f t="shared" si="3"/>
        <v>PASS</v>
      </c>
      <c r="AG9">
        <f t="shared" si="4"/>
        <v>1</v>
      </c>
      <c r="AH9">
        <f t="shared" si="5"/>
        <v>1</v>
      </c>
    </row>
    <row r="10" spans="1:36" x14ac:dyDescent="0.3">
      <c r="A10" t="s">
        <v>125</v>
      </c>
      <c r="B10" t="s">
        <v>125</v>
      </c>
      <c r="C10" t="s">
        <v>126</v>
      </c>
      <c r="D10">
        <v>44</v>
      </c>
      <c r="E10">
        <v>0</v>
      </c>
      <c r="F10">
        <v>0.81</v>
      </c>
      <c r="G10">
        <v>0.17</v>
      </c>
      <c r="H10">
        <v>0</v>
      </c>
      <c r="I10">
        <v>0.02</v>
      </c>
      <c r="J10">
        <v>0</v>
      </c>
      <c r="K10">
        <v>0</v>
      </c>
      <c r="L10">
        <v>0</v>
      </c>
      <c r="M10" t="str">
        <f t="shared" si="0"/>
        <v>PASS</v>
      </c>
      <c r="N10">
        <f t="shared" si="1"/>
        <v>1.4590020426028594</v>
      </c>
      <c r="O10">
        <f t="shared" si="2"/>
        <v>0.93442827962816299</v>
      </c>
      <c r="P10">
        <v>0.02</v>
      </c>
      <c r="Q10">
        <v>0.36</v>
      </c>
      <c r="R10">
        <v>0</v>
      </c>
      <c r="S10">
        <v>0</v>
      </c>
      <c r="T10">
        <v>0.05</v>
      </c>
      <c r="U10">
        <v>0</v>
      </c>
      <c r="V10">
        <v>0.05</v>
      </c>
      <c r="W10">
        <v>0</v>
      </c>
      <c r="X10">
        <v>0</v>
      </c>
      <c r="Y10">
        <v>0</v>
      </c>
      <c r="Z10">
        <v>0.02</v>
      </c>
      <c r="AA10">
        <v>0.48</v>
      </c>
      <c r="AB10">
        <v>0</v>
      </c>
      <c r="AC10">
        <v>0</v>
      </c>
      <c r="AD10">
        <v>0</v>
      </c>
      <c r="AE10">
        <v>0.02</v>
      </c>
      <c r="AF10" t="str">
        <f t="shared" si="3"/>
        <v>PASS</v>
      </c>
      <c r="AG10">
        <f t="shared" si="4"/>
        <v>2.7307482250136537</v>
      </c>
      <c r="AH10">
        <f t="shared" si="5"/>
        <v>0.8846167849990898</v>
      </c>
    </row>
    <row r="11" spans="1:36" x14ac:dyDescent="0.3">
      <c r="A11" t="s">
        <v>127</v>
      </c>
      <c r="B11" t="s">
        <v>127</v>
      </c>
      <c r="C11" t="s">
        <v>128</v>
      </c>
      <c r="D11">
        <v>21</v>
      </c>
      <c r="E11">
        <v>0</v>
      </c>
      <c r="F11">
        <v>1</v>
      </c>
      <c r="G11">
        <v>0</v>
      </c>
      <c r="H11">
        <v>0</v>
      </c>
      <c r="I11">
        <v>0</v>
      </c>
      <c r="J11">
        <v>0</v>
      </c>
      <c r="K11">
        <v>0</v>
      </c>
      <c r="L11">
        <v>0</v>
      </c>
      <c r="M11" t="str">
        <f t="shared" si="0"/>
        <v>PASS</v>
      </c>
      <c r="N11">
        <f t="shared" si="1"/>
        <v>1</v>
      </c>
      <c r="O11">
        <f t="shared" si="2"/>
        <v>1</v>
      </c>
      <c r="P11">
        <v>0</v>
      </c>
      <c r="Q11">
        <v>0</v>
      </c>
      <c r="R11">
        <v>0</v>
      </c>
      <c r="S11">
        <v>0</v>
      </c>
      <c r="T11">
        <v>0</v>
      </c>
      <c r="U11">
        <v>0</v>
      </c>
      <c r="V11">
        <v>0</v>
      </c>
      <c r="W11">
        <v>0</v>
      </c>
      <c r="X11">
        <v>0</v>
      </c>
      <c r="Y11">
        <v>0</v>
      </c>
      <c r="Z11">
        <v>0</v>
      </c>
      <c r="AA11">
        <v>0</v>
      </c>
      <c r="AB11">
        <v>0</v>
      </c>
      <c r="AC11">
        <v>0</v>
      </c>
      <c r="AD11">
        <v>0</v>
      </c>
      <c r="AE11">
        <v>1</v>
      </c>
      <c r="AF11" t="str">
        <f t="shared" si="3"/>
        <v>PASS</v>
      </c>
      <c r="AG11">
        <f t="shared" si="4"/>
        <v>1</v>
      </c>
      <c r="AH11">
        <f t="shared" si="5"/>
        <v>1</v>
      </c>
    </row>
    <row r="12" spans="1:36" x14ac:dyDescent="0.3">
      <c r="A12" t="s">
        <v>129</v>
      </c>
      <c r="B12" t="s">
        <v>129</v>
      </c>
      <c r="C12" t="s">
        <v>130</v>
      </c>
      <c r="D12">
        <v>80</v>
      </c>
      <c r="E12">
        <v>0</v>
      </c>
      <c r="F12">
        <v>0.98</v>
      </c>
      <c r="G12">
        <v>0.01</v>
      </c>
      <c r="H12">
        <v>0</v>
      </c>
      <c r="I12">
        <v>0.01</v>
      </c>
      <c r="J12">
        <v>0</v>
      </c>
      <c r="K12">
        <v>0</v>
      </c>
      <c r="L12">
        <v>0</v>
      </c>
      <c r="M12" t="str">
        <f t="shared" si="0"/>
        <v>PASS</v>
      </c>
      <c r="N12">
        <f t="shared" si="1"/>
        <v>1.0410160316468875</v>
      </c>
      <c r="O12">
        <f t="shared" si="2"/>
        <v>0.99414056690758745</v>
      </c>
      <c r="P12">
        <v>0.01</v>
      </c>
      <c r="Q12">
        <v>0.88</v>
      </c>
      <c r="R12">
        <v>0</v>
      </c>
      <c r="S12">
        <v>0</v>
      </c>
      <c r="T12">
        <v>0.05</v>
      </c>
      <c r="U12">
        <v>0.01</v>
      </c>
      <c r="V12">
        <v>0</v>
      </c>
      <c r="W12">
        <v>0.01</v>
      </c>
      <c r="X12">
        <v>0.01</v>
      </c>
      <c r="Y12">
        <v>0.03</v>
      </c>
      <c r="Z12">
        <v>0</v>
      </c>
      <c r="AA12">
        <v>0</v>
      </c>
      <c r="AB12">
        <v>0</v>
      </c>
      <c r="AC12">
        <v>0</v>
      </c>
      <c r="AD12">
        <v>0</v>
      </c>
      <c r="AE12">
        <v>0</v>
      </c>
      <c r="AF12" t="str">
        <f t="shared" si="3"/>
        <v>PASS</v>
      </c>
      <c r="AG12">
        <f t="shared" si="4"/>
        <v>1.2850167052171679</v>
      </c>
      <c r="AH12">
        <f t="shared" si="5"/>
        <v>0.98099888631885546</v>
      </c>
    </row>
    <row r="13" spans="1:36" x14ac:dyDescent="0.3">
      <c r="A13" s="5" t="s">
        <v>131</v>
      </c>
      <c r="B13" t="s">
        <v>131</v>
      </c>
      <c r="C13" t="s">
        <v>132</v>
      </c>
      <c r="D13">
        <v>73</v>
      </c>
      <c r="E13">
        <v>0.02</v>
      </c>
      <c r="F13">
        <v>0.98</v>
      </c>
      <c r="G13">
        <v>0</v>
      </c>
      <c r="H13">
        <v>0</v>
      </c>
      <c r="I13">
        <v>0</v>
      </c>
      <c r="J13">
        <v>0</v>
      </c>
      <c r="K13">
        <v>0</v>
      </c>
      <c r="L13">
        <v>0</v>
      </c>
      <c r="M13" t="str">
        <f t="shared" si="0"/>
        <v>PASS</v>
      </c>
      <c r="N13">
        <f t="shared" si="1"/>
        <v>1.0407993338884265</v>
      </c>
      <c r="O13">
        <f t="shared" si="2"/>
        <v>0.99417152373022477</v>
      </c>
      <c r="P13">
        <v>0</v>
      </c>
      <c r="Q13">
        <v>0.46</v>
      </c>
      <c r="R13">
        <v>0</v>
      </c>
      <c r="S13">
        <v>0.11</v>
      </c>
      <c r="T13">
        <v>0</v>
      </c>
      <c r="U13">
        <v>0</v>
      </c>
      <c r="V13">
        <v>0.01</v>
      </c>
      <c r="W13">
        <v>0.03</v>
      </c>
      <c r="X13">
        <v>0.01</v>
      </c>
      <c r="Y13">
        <v>0</v>
      </c>
      <c r="Z13">
        <v>0</v>
      </c>
      <c r="AA13">
        <v>0.01</v>
      </c>
      <c r="AB13">
        <v>0</v>
      </c>
      <c r="AC13">
        <v>0</v>
      </c>
      <c r="AD13">
        <v>0</v>
      </c>
      <c r="AE13">
        <v>0.37</v>
      </c>
      <c r="AF13" t="str">
        <f t="shared" si="3"/>
        <v>PASS</v>
      </c>
      <c r="AG13">
        <f t="shared" si="4"/>
        <v>2.7639579878385847</v>
      </c>
      <c r="AH13">
        <f t="shared" si="5"/>
        <v>0.88240280081076106</v>
      </c>
    </row>
    <row r="14" spans="1:36" x14ac:dyDescent="0.3">
      <c r="A14" t="s">
        <v>133</v>
      </c>
      <c r="B14" t="s">
        <v>134</v>
      </c>
      <c r="C14" t="s">
        <v>135</v>
      </c>
      <c r="D14">
        <v>43</v>
      </c>
      <c r="E14">
        <v>0</v>
      </c>
      <c r="F14">
        <v>0.75</v>
      </c>
      <c r="G14">
        <v>0</v>
      </c>
      <c r="H14">
        <v>0</v>
      </c>
      <c r="I14">
        <v>0</v>
      </c>
      <c r="J14">
        <v>0</v>
      </c>
      <c r="K14">
        <v>0.25</v>
      </c>
      <c r="L14">
        <v>0</v>
      </c>
      <c r="M14" t="str">
        <f t="shared" si="0"/>
        <v>PASS</v>
      </c>
      <c r="N14">
        <f t="shared" si="1"/>
        <v>1.6</v>
      </c>
      <c r="O14">
        <f t="shared" si="2"/>
        <v>0.91428571428571426</v>
      </c>
      <c r="P14">
        <v>0</v>
      </c>
      <c r="Q14">
        <v>0.05</v>
      </c>
      <c r="R14">
        <v>0.05</v>
      </c>
      <c r="S14">
        <v>0.1</v>
      </c>
      <c r="T14">
        <v>0</v>
      </c>
      <c r="U14">
        <v>0.02</v>
      </c>
      <c r="V14">
        <v>0.19</v>
      </c>
      <c r="W14">
        <v>0</v>
      </c>
      <c r="X14">
        <v>0.05</v>
      </c>
      <c r="Y14">
        <v>0.14000000000000001</v>
      </c>
      <c r="Z14">
        <v>0.02</v>
      </c>
      <c r="AA14">
        <v>0</v>
      </c>
      <c r="AB14">
        <v>0</v>
      </c>
      <c r="AC14">
        <v>0.05</v>
      </c>
      <c r="AD14">
        <v>0</v>
      </c>
      <c r="AE14">
        <v>0.33</v>
      </c>
      <c r="AF14" t="str">
        <f t="shared" si="3"/>
        <v>PASS</v>
      </c>
      <c r="AG14">
        <f t="shared" si="4"/>
        <v>5.3937432578209279</v>
      </c>
      <c r="AH14">
        <f t="shared" si="5"/>
        <v>0.70708378281193807</v>
      </c>
    </row>
    <row r="15" spans="1:36" x14ac:dyDescent="0.3">
      <c r="A15" t="s">
        <v>136</v>
      </c>
      <c r="B15" t="s">
        <v>136</v>
      </c>
      <c r="C15" t="s">
        <v>137</v>
      </c>
      <c r="D15">
        <v>75</v>
      </c>
      <c r="E15">
        <v>0.5</v>
      </c>
      <c r="F15">
        <v>0.1</v>
      </c>
      <c r="G15">
        <v>0.01</v>
      </c>
      <c r="H15">
        <v>0.35</v>
      </c>
      <c r="I15">
        <v>0.04</v>
      </c>
      <c r="J15">
        <v>0</v>
      </c>
      <c r="K15">
        <v>0</v>
      </c>
      <c r="L15">
        <v>0</v>
      </c>
      <c r="M15" t="str">
        <f t="shared" si="0"/>
        <v>PASS</v>
      </c>
      <c r="N15">
        <f t="shared" si="1"/>
        <v>2.6028110359187924</v>
      </c>
      <c r="O15">
        <f t="shared" si="2"/>
        <v>0.77102699486874393</v>
      </c>
      <c r="P15">
        <v>0.04</v>
      </c>
      <c r="Q15">
        <v>0.95</v>
      </c>
      <c r="R15">
        <v>0</v>
      </c>
      <c r="S15">
        <v>0</v>
      </c>
      <c r="T15">
        <v>0</v>
      </c>
      <c r="U15">
        <v>0.01</v>
      </c>
      <c r="V15">
        <v>0</v>
      </c>
      <c r="W15">
        <v>0</v>
      </c>
      <c r="X15">
        <v>0</v>
      </c>
      <c r="Y15">
        <v>0</v>
      </c>
      <c r="Z15">
        <v>0</v>
      </c>
      <c r="AA15">
        <v>0</v>
      </c>
      <c r="AB15">
        <v>0</v>
      </c>
      <c r="AC15">
        <v>0</v>
      </c>
      <c r="AD15">
        <v>0</v>
      </c>
      <c r="AE15">
        <v>0</v>
      </c>
      <c r="AF15" t="str">
        <f t="shared" si="3"/>
        <v>PASS</v>
      </c>
      <c r="AG15">
        <f t="shared" si="4"/>
        <v>1.1059500110595002</v>
      </c>
      <c r="AH15">
        <f t="shared" si="5"/>
        <v>0.99293666592936669</v>
      </c>
    </row>
    <row r="16" spans="1:36" x14ac:dyDescent="0.3">
      <c r="A16" t="s">
        <v>138</v>
      </c>
      <c r="B16" t="s">
        <v>139</v>
      </c>
      <c r="C16" t="s">
        <v>140</v>
      </c>
      <c r="D16">
        <v>210</v>
      </c>
      <c r="E16">
        <v>0</v>
      </c>
      <c r="F16">
        <v>0.96</v>
      </c>
      <c r="G16">
        <v>0</v>
      </c>
      <c r="H16">
        <v>0</v>
      </c>
      <c r="I16">
        <v>0</v>
      </c>
      <c r="J16">
        <v>0.04</v>
      </c>
      <c r="K16">
        <v>0</v>
      </c>
      <c r="L16">
        <v>0</v>
      </c>
      <c r="M16" t="str">
        <f t="shared" si="0"/>
        <v>PASS</v>
      </c>
      <c r="N16">
        <f t="shared" si="1"/>
        <v>1.0831889081455806</v>
      </c>
      <c r="O16">
        <f t="shared" si="2"/>
        <v>0.9881158702649171</v>
      </c>
      <c r="P16">
        <v>0</v>
      </c>
      <c r="Q16">
        <v>0.44</v>
      </c>
      <c r="R16">
        <v>0.02</v>
      </c>
      <c r="S16">
        <v>0</v>
      </c>
      <c r="T16">
        <v>0.02</v>
      </c>
      <c r="U16">
        <v>0</v>
      </c>
      <c r="V16">
        <v>0</v>
      </c>
      <c r="W16">
        <v>0.03</v>
      </c>
      <c r="X16">
        <v>0</v>
      </c>
      <c r="Y16">
        <v>0</v>
      </c>
      <c r="Z16">
        <v>0.01</v>
      </c>
      <c r="AA16">
        <v>0.09</v>
      </c>
      <c r="AB16">
        <v>0</v>
      </c>
      <c r="AC16">
        <v>0</v>
      </c>
      <c r="AD16">
        <v>0.18</v>
      </c>
      <c r="AE16">
        <v>0.21</v>
      </c>
      <c r="AF16" t="str">
        <f t="shared" si="3"/>
        <v>PASS</v>
      </c>
      <c r="AG16">
        <f t="shared" si="4"/>
        <v>3.5714285714285716</v>
      </c>
      <c r="AH16">
        <f t="shared" si="5"/>
        <v>0.82857142857142851</v>
      </c>
    </row>
    <row r="17" spans="1:34" x14ac:dyDescent="0.3">
      <c r="A17" t="s">
        <v>141</v>
      </c>
      <c r="B17" t="s">
        <v>141</v>
      </c>
      <c r="C17" t="s">
        <v>142</v>
      </c>
      <c r="D17">
        <v>148</v>
      </c>
      <c r="E17">
        <v>0</v>
      </c>
      <c r="F17">
        <v>0.83</v>
      </c>
      <c r="G17">
        <v>0.17</v>
      </c>
      <c r="H17">
        <v>0</v>
      </c>
      <c r="I17">
        <v>0</v>
      </c>
      <c r="J17">
        <v>0</v>
      </c>
      <c r="K17">
        <v>0</v>
      </c>
      <c r="L17">
        <v>0</v>
      </c>
      <c r="M17" t="str">
        <f t="shared" si="0"/>
        <v>PASS</v>
      </c>
      <c r="N17">
        <f t="shared" si="1"/>
        <v>1.3931457230426303</v>
      </c>
      <c r="O17">
        <f t="shared" si="2"/>
        <v>0.94383632527962424</v>
      </c>
      <c r="P17">
        <v>0</v>
      </c>
      <c r="Q17">
        <v>0.64</v>
      </c>
      <c r="R17">
        <v>0</v>
      </c>
      <c r="S17">
        <v>0.01</v>
      </c>
      <c r="T17">
        <v>0.02</v>
      </c>
      <c r="U17">
        <v>0</v>
      </c>
      <c r="V17">
        <v>0</v>
      </c>
      <c r="W17">
        <v>0.04</v>
      </c>
      <c r="X17">
        <v>0</v>
      </c>
      <c r="Y17">
        <v>0</v>
      </c>
      <c r="Z17">
        <v>0</v>
      </c>
      <c r="AA17">
        <v>0.03</v>
      </c>
      <c r="AB17">
        <v>0</v>
      </c>
      <c r="AC17">
        <v>0</v>
      </c>
      <c r="AD17">
        <v>0.26</v>
      </c>
      <c r="AE17">
        <v>0</v>
      </c>
      <c r="AF17" t="str">
        <f t="shared" si="3"/>
        <v>PASS</v>
      </c>
      <c r="AG17">
        <f t="shared" si="4"/>
        <v>2.0824656393169514</v>
      </c>
      <c r="AH17">
        <f t="shared" si="5"/>
        <v>0.92783562404553654</v>
      </c>
    </row>
    <row r="18" spans="1:34" x14ac:dyDescent="0.3">
      <c r="A18" t="s">
        <v>143</v>
      </c>
      <c r="B18" t="s">
        <v>143</v>
      </c>
      <c r="C18" t="s">
        <v>144</v>
      </c>
      <c r="D18">
        <v>64</v>
      </c>
      <c r="E18">
        <v>0</v>
      </c>
      <c r="F18">
        <v>0.1</v>
      </c>
      <c r="G18">
        <v>0</v>
      </c>
      <c r="H18">
        <v>0</v>
      </c>
      <c r="I18">
        <v>0</v>
      </c>
      <c r="J18">
        <v>0</v>
      </c>
      <c r="K18">
        <v>0</v>
      </c>
      <c r="L18">
        <v>0.9</v>
      </c>
      <c r="M18" t="str">
        <f t="shared" si="0"/>
        <v>PASS</v>
      </c>
      <c r="N18">
        <f t="shared" si="1"/>
        <v>1.2195121951219512</v>
      </c>
      <c r="O18">
        <f t="shared" si="2"/>
        <v>0.96864111498257843</v>
      </c>
      <c r="P18">
        <v>0</v>
      </c>
      <c r="Q18">
        <v>0.02</v>
      </c>
      <c r="R18">
        <v>0</v>
      </c>
      <c r="S18">
        <v>0</v>
      </c>
      <c r="T18">
        <v>0</v>
      </c>
      <c r="U18">
        <v>0</v>
      </c>
      <c r="V18">
        <v>0</v>
      </c>
      <c r="W18">
        <v>0</v>
      </c>
      <c r="X18">
        <v>0.08</v>
      </c>
      <c r="Y18">
        <v>0</v>
      </c>
      <c r="Z18">
        <v>0</v>
      </c>
      <c r="AA18">
        <v>0</v>
      </c>
      <c r="AB18">
        <v>0.9</v>
      </c>
      <c r="AC18">
        <v>0</v>
      </c>
      <c r="AD18">
        <v>0</v>
      </c>
      <c r="AE18">
        <v>0</v>
      </c>
      <c r="AF18" t="str">
        <f t="shared" si="3"/>
        <v>PASS</v>
      </c>
      <c r="AG18">
        <f t="shared" si="4"/>
        <v>1.2242899118511261</v>
      </c>
      <c r="AH18">
        <f t="shared" si="5"/>
        <v>0.98504733920992493</v>
      </c>
    </row>
    <row r="19" spans="1:34" x14ac:dyDescent="0.3">
      <c r="A19" t="s">
        <v>145</v>
      </c>
      <c r="B19" t="s">
        <v>145</v>
      </c>
      <c r="C19" t="s">
        <v>146</v>
      </c>
      <c r="D19">
        <v>133</v>
      </c>
      <c r="E19">
        <v>0.03</v>
      </c>
      <c r="F19">
        <v>0.86</v>
      </c>
      <c r="G19">
        <v>0.03</v>
      </c>
      <c r="H19">
        <v>7.0000000000000007E-2</v>
      </c>
      <c r="I19">
        <v>0.01</v>
      </c>
      <c r="J19">
        <v>0</v>
      </c>
      <c r="K19">
        <v>0</v>
      </c>
      <c r="L19">
        <v>0</v>
      </c>
      <c r="M19" t="str">
        <f t="shared" si="0"/>
        <v>PASS</v>
      </c>
      <c r="N19">
        <f t="shared" si="1"/>
        <v>1.339764201500536</v>
      </c>
      <c r="O19">
        <f t="shared" si="2"/>
        <v>0.95146225692849484</v>
      </c>
      <c r="P19">
        <v>0.01</v>
      </c>
      <c r="Q19">
        <v>0.8</v>
      </c>
      <c r="R19">
        <v>0</v>
      </c>
      <c r="S19">
        <v>0.08</v>
      </c>
      <c r="T19">
        <v>0.03</v>
      </c>
      <c r="U19">
        <v>0</v>
      </c>
      <c r="V19">
        <v>0.01</v>
      </c>
      <c r="W19">
        <v>0.02</v>
      </c>
      <c r="X19">
        <v>0.02</v>
      </c>
      <c r="Y19">
        <v>0</v>
      </c>
      <c r="Z19">
        <v>0.01</v>
      </c>
      <c r="AA19">
        <v>0.01</v>
      </c>
      <c r="AB19">
        <v>0</v>
      </c>
      <c r="AC19">
        <v>0</v>
      </c>
      <c r="AD19">
        <v>0.01</v>
      </c>
      <c r="AE19">
        <v>0</v>
      </c>
      <c r="AF19" t="str">
        <f t="shared" si="3"/>
        <v>PASS</v>
      </c>
      <c r="AG19">
        <f t="shared" si="4"/>
        <v>1.5417823003391922</v>
      </c>
      <c r="AH19">
        <f t="shared" si="5"/>
        <v>0.9638811799773872</v>
      </c>
    </row>
    <row r="20" spans="1:34" x14ac:dyDescent="0.3">
      <c r="A20" t="s">
        <v>147</v>
      </c>
      <c r="B20" t="s">
        <v>147</v>
      </c>
      <c r="C20" t="s">
        <v>148</v>
      </c>
      <c r="D20">
        <v>63</v>
      </c>
      <c r="E20">
        <v>0</v>
      </c>
      <c r="F20">
        <v>0</v>
      </c>
      <c r="G20">
        <v>0</v>
      </c>
      <c r="H20">
        <v>0</v>
      </c>
      <c r="I20">
        <v>0</v>
      </c>
      <c r="J20">
        <v>0</v>
      </c>
      <c r="K20">
        <v>0</v>
      </c>
      <c r="L20">
        <v>1</v>
      </c>
      <c r="M20" t="str">
        <f t="shared" si="0"/>
        <v>PASS</v>
      </c>
      <c r="N20">
        <f t="shared" si="1"/>
        <v>1</v>
      </c>
      <c r="O20">
        <f t="shared" si="2"/>
        <v>1</v>
      </c>
      <c r="P20">
        <v>0</v>
      </c>
      <c r="Q20">
        <v>0</v>
      </c>
      <c r="R20">
        <v>0</v>
      </c>
      <c r="S20">
        <v>0</v>
      </c>
      <c r="T20">
        <v>0</v>
      </c>
      <c r="U20">
        <v>0</v>
      </c>
      <c r="V20">
        <v>0</v>
      </c>
      <c r="W20">
        <v>0</v>
      </c>
      <c r="X20">
        <v>0</v>
      </c>
      <c r="Y20">
        <v>0</v>
      </c>
      <c r="Z20">
        <v>0</v>
      </c>
      <c r="AA20">
        <v>0</v>
      </c>
      <c r="AB20">
        <v>1</v>
      </c>
      <c r="AC20">
        <v>0</v>
      </c>
      <c r="AD20">
        <v>0</v>
      </c>
      <c r="AE20">
        <v>0</v>
      </c>
      <c r="AF20" t="str">
        <f t="shared" si="3"/>
        <v>PASS</v>
      </c>
      <c r="AG20">
        <f t="shared" si="4"/>
        <v>1</v>
      </c>
      <c r="AH20">
        <f t="shared" si="5"/>
        <v>1</v>
      </c>
    </row>
    <row r="21" spans="1:34" x14ac:dyDescent="0.3">
      <c r="A21" t="s">
        <v>149</v>
      </c>
      <c r="B21" t="s">
        <v>150</v>
      </c>
      <c r="C21" t="s">
        <v>151</v>
      </c>
      <c r="D21">
        <v>81</v>
      </c>
      <c r="E21">
        <v>0.74</v>
      </c>
      <c r="F21">
        <v>0</v>
      </c>
      <c r="G21">
        <v>0</v>
      </c>
      <c r="H21">
        <v>0</v>
      </c>
      <c r="I21">
        <v>0.22</v>
      </c>
      <c r="J21">
        <v>0.04</v>
      </c>
      <c r="K21">
        <v>0</v>
      </c>
      <c r="L21">
        <v>0</v>
      </c>
      <c r="M21" t="str">
        <f t="shared" si="0"/>
        <v>PASS</v>
      </c>
      <c r="N21">
        <f t="shared" si="1"/>
        <v>1.6733601070950468</v>
      </c>
      <c r="O21">
        <f t="shared" si="2"/>
        <v>0.90380569898642193</v>
      </c>
      <c r="P21">
        <v>0.22</v>
      </c>
      <c r="Q21">
        <v>0.74</v>
      </c>
      <c r="R21">
        <v>0.04</v>
      </c>
      <c r="S21">
        <v>0</v>
      </c>
      <c r="T21">
        <v>0</v>
      </c>
      <c r="U21">
        <v>0</v>
      </c>
      <c r="V21">
        <v>0</v>
      </c>
      <c r="W21">
        <v>0</v>
      </c>
      <c r="X21">
        <v>0</v>
      </c>
      <c r="Y21">
        <v>0</v>
      </c>
      <c r="Z21">
        <v>0</v>
      </c>
      <c r="AA21">
        <v>0</v>
      </c>
      <c r="AB21">
        <v>0</v>
      </c>
      <c r="AC21">
        <v>0</v>
      </c>
      <c r="AD21">
        <v>0</v>
      </c>
      <c r="AE21">
        <v>0</v>
      </c>
      <c r="AF21" t="str">
        <f t="shared" si="3"/>
        <v>PASS</v>
      </c>
      <c r="AG21">
        <f t="shared" si="4"/>
        <v>1.6733601070950468</v>
      </c>
      <c r="AH21">
        <f t="shared" si="5"/>
        <v>0.95510932619366351</v>
      </c>
    </row>
    <row r="22" spans="1:34" x14ac:dyDescent="0.3">
      <c r="A22" t="s">
        <v>152</v>
      </c>
      <c r="B22" t="s">
        <v>152</v>
      </c>
      <c r="C22" t="s">
        <v>153</v>
      </c>
      <c r="D22">
        <v>194</v>
      </c>
      <c r="E22">
        <v>0.9</v>
      </c>
      <c r="F22">
        <v>0.02</v>
      </c>
      <c r="G22">
        <v>0.04</v>
      </c>
      <c r="H22">
        <v>0</v>
      </c>
      <c r="I22">
        <v>0.04</v>
      </c>
      <c r="J22">
        <v>0</v>
      </c>
      <c r="K22">
        <v>0</v>
      </c>
      <c r="L22">
        <v>0</v>
      </c>
      <c r="M22" t="str">
        <f t="shared" si="0"/>
        <v>PASS</v>
      </c>
      <c r="N22">
        <f t="shared" si="1"/>
        <v>1.2291052114060963</v>
      </c>
      <c r="O22">
        <f t="shared" si="2"/>
        <v>0.9672706840848434</v>
      </c>
      <c r="P22">
        <v>0.04</v>
      </c>
      <c r="Q22">
        <v>0.7</v>
      </c>
      <c r="R22">
        <v>0.03</v>
      </c>
      <c r="S22">
        <v>0.01</v>
      </c>
      <c r="T22">
        <v>0</v>
      </c>
      <c r="U22">
        <v>0</v>
      </c>
      <c r="V22">
        <v>0</v>
      </c>
      <c r="W22">
        <v>0.01</v>
      </c>
      <c r="X22">
        <v>0.04</v>
      </c>
      <c r="Y22">
        <v>0.01</v>
      </c>
      <c r="Z22">
        <v>0</v>
      </c>
      <c r="AA22">
        <v>0</v>
      </c>
      <c r="AB22">
        <v>0.16</v>
      </c>
      <c r="AC22">
        <v>0</v>
      </c>
      <c r="AD22">
        <v>0</v>
      </c>
      <c r="AE22">
        <v>0</v>
      </c>
      <c r="AF22" t="str">
        <f t="shared" si="3"/>
        <v>PASS</v>
      </c>
      <c r="AG22">
        <f t="shared" si="4"/>
        <v>1.9230769230769234</v>
      </c>
      <c r="AH22">
        <f t="shared" si="5"/>
        <v>0.93846153846153846</v>
      </c>
    </row>
    <row r="23" spans="1:34" x14ac:dyDescent="0.3">
      <c r="A23" t="s">
        <v>154</v>
      </c>
      <c r="B23" t="s">
        <v>154</v>
      </c>
      <c r="C23" t="s">
        <v>155</v>
      </c>
      <c r="D23">
        <v>151</v>
      </c>
      <c r="E23">
        <v>0</v>
      </c>
      <c r="F23">
        <v>1</v>
      </c>
      <c r="G23">
        <v>0</v>
      </c>
      <c r="H23">
        <v>0</v>
      </c>
      <c r="I23">
        <v>0</v>
      </c>
      <c r="J23">
        <v>0</v>
      </c>
      <c r="K23">
        <v>0</v>
      </c>
      <c r="L23">
        <v>0</v>
      </c>
      <c r="M23" t="str">
        <f t="shared" si="0"/>
        <v>PASS</v>
      </c>
      <c r="N23">
        <f t="shared" si="1"/>
        <v>1</v>
      </c>
      <c r="O23">
        <f t="shared" si="2"/>
        <v>1</v>
      </c>
      <c r="P23">
        <v>0</v>
      </c>
      <c r="Q23">
        <v>0.41</v>
      </c>
      <c r="R23">
        <v>0.05</v>
      </c>
      <c r="S23">
        <v>0.01</v>
      </c>
      <c r="T23">
        <v>0.04</v>
      </c>
      <c r="U23">
        <v>7.0000000000000007E-2</v>
      </c>
      <c r="V23">
        <v>0.01</v>
      </c>
      <c r="W23">
        <v>0.08</v>
      </c>
      <c r="X23">
        <v>0.14000000000000001</v>
      </c>
      <c r="Y23">
        <v>0.16</v>
      </c>
      <c r="Z23">
        <v>0.02</v>
      </c>
      <c r="AA23">
        <v>0</v>
      </c>
      <c r="AB23">
        <v>0.01</v>
      </c>
      <c r="AC23">
        <v>0</v>
      </c>
      <c r="AD23">
        <v>0</v>
      </c>
      <c r="AE23">
        <v>0</v>
      </c>
      <c r="AF23" t="str">
        <f t="shared" si="3"/>
        <v>PASS</v>
      </c>
      <c r="AG23">
        <f t="shared" si="4"/>
        <v>4.3591979075850054</v>
      </c>
      <c r="AH23">
        <f t="shared" si="5"/>
        <v>0.77605347282766635</v>
      </c>
    </row>
    <row r="24" spans="1:34" x14ac:dyDescent="0.3">
      <c r="A24" t="s">
        <v>156</v>
      </c>
      <c r="B24" t="s">
        <v>157</v>
      </c>
      <c r="C24" t="s">
        <v>158</v>
      </c>
      <c r="D24">
        <v>480</v>
      </c>
      <c r="E24">
        <v>0</v>
      </c>
      <c r="F24">
        <v>1</v>
      </c>
      <c r="G24">
        <v>0</v>
      </c>
      <c r="H24">
        <v>0</v>
      </c>
      <c r="I24">
        <v>0</v>
      </c>
      <c r="J24">
        <v>0</v>
      </c>
      <c r="K24">
        <v>0</v>
      </c>
      <c r="L24">
        <v>0</v>
      </c>
      <c r="M24" t="str">
        <f t="shared" si="0"/>
        <v>PASS</v>
      </c>
      <c r="N24">
        <f t="shared" si="1"/>
        <v>1</v>
      </c>
      <c r="O24">
        <f t="shared" si="2"/>
        <v>1</v>
      </c>
      <c r="P24">
        <v>0</v>
      </c>
      <c r="Q24">
        <v>7.0000000000000007E-2</v>
      </c>
      <c r="R24">
        <v>0</v>
      </c>
      <c r="S24">
        <v>0</v>
      </c>
      <c r="T24">
        <v>0</v>
      </c>
      <c r="U24">
        <v>0</v>
      </c>
      <c r="V24">
        <v>0</v>
      </c>
      <c r="W24">
        <v>0</v>
      </c>
      <c r="X24">
        <v>0</v>
      </c>
      <c r="Y24">
        <v>0</v>
      </c>
      <c r="Z24">
        <v>0</v>
      </c>
      <c r="AA24">
        <v>0</v>
      </c>
      <c r="AB24">
        <v>0</v>
      </c>
      <c r="AC24">
        <v>0</v>
      </c>
      <c r="AD24">
        <v>0</v>
      </c>
      <c r="AE24">
        <v>0.93</v>
      </c>
      <c r="AF24" t="str">
        <f t="shared" si="3"/>
        <v>PASS</v>
      </c>
      <c r="AG24">
        <f t="shared" si="4"/>
        <v>1.1496895838123704</v>
      </c>
      <c r="AH24">
        <f t="shared" si="5"/>
        <v>0.99002069441250862</v>
      </c>
    </row>
    <row r="25" spans="1:34" x14ac:dyDescent="0.3">
      <c r="A25" t="s">
        <v>159</v>
      </c>
      <c r="B25" t="s">
        <v>160</v>
      </c>
      <c r="C25" t="s">
        <v>161</v>
      </c>
      <c r="D25">
        <v>204</v>
      </c>
      <c r="E25">
        <v>0.59</v>
      </c>
      <c r="F25">
        <v>0.37</v>
      </c>
      <c r="G25">
        <v>0</v>
      </c>
      <c r="H25">
        <v>0.02</v>
      </c>
      <c r="I25">
        <v>0.02</v>
      </c>
      <c r="J25">
        <v>0</v>
      </c>
      <c r="K25">
        <v>0</v>
      </c>
      <c r="L25">
        <v>0</v>
      </c>
      <c r="M25" t="str">
        <f t="shared" si="0"/>
        <v>PASS</v>
      </c>
      <c r="N25">
        <f t="shared" si="1"/>
        <v>2.0584602717167559</v>
      </c>
      <c r="O25">
        <f t="shared" si="2"/>
        <v>0.84879138975474921</v>
      </c>
      <c r="P25">
        <v>0.02</v>
      </c>
      <c r="Q25">
        <v>0.75</v>
      </c>
      <c r="R25">
        <v>0</v>
      </c>
      <c r="S25">
        <v>0</v>
      </c>
      <c r="T25">
        <v>0.02</v>
      </c>
      <c r="U25">
        <v>0.01</v>
      </c>
      <c r="V25">
        <v>0</v>
      </c>
      <c r="W25">
        <v>0.02</v>
      </c>
      <c r="X25">
        <v>0.03</v>
      </c>
      <c r="Y25">
        <v>0.1</v>
      </c>
      <c r="Z25">
        <v>0.03</v>
      </c>
      <c r="AA25">
        <v>0</v>
      </c>
      <c r="AB25">
        <v>0</v>
      </c>
      <c r="AC25">
        <v>0.02</v>
      </c>
      <c r="AD25">
        <v>0</v>
      </c>
      <c r="AE25">
        <v>0</v>
      </c>
      <c r="AF25" t="str">
        <f t="shared" si="3"/>
        <v>PASS</v>
      </c>
      <c r="AG25">
        <f t="shared" si="4"/>
        <v>1.7361111111111116</v>
      </c>
      <c r="AH25">
        <f t="shared" si="5"/>
        <v>0.95092592592592584</v>
      </c>
    </row>
    <row r="26" spans="1:34" x14ac:dyDescent="0.3">
      <c r="A26" t="s">
        <v>162</v>
      </c>
      <c r="B26" t="s">
        <v>162</v>
      </c>
      <c r="C26" t="s">
        <v>163</v>
      </c>
      <c r="D26">
        <v>89</v>
      </c>
      <c r="E26">
        <v>0</v>
      </c>
      <c r="F26">
        <v>0.34</v>
      </c>
      <c r="G26">
        <v>0</v>
      </c>
      <c r="H26">
        <v>0.63</v>
      </c>
      <c r="I26">
        <v>0.03</v>
      </c>
      <c r="J26">
        <v>0</v>
      </c>
      <c r="K26">
        <v>0</v>
      </c>
      <c r="L26">
        <v>0</v>
      </c>
      <c r="M26" t="str">
        <f t="shared" si="0"/>
        <v>PASS</v>
      </c>
      <c r="N26">
        <f t="shared" si="1"/>
        <v>1.9477989871445265</v>
      </c>
      <c r="O26">
        <f t="shared" si="2"/>
        <v>0.86460014469363911</v>
      </c>
      <c r="P26">
        <v>0.03</v>
      </c>
      <c r="Q26">
        <v>0.77</v>
      </c>
      <c r="R26">
        <v>0.05</v>
      </c>
      <c r="S26">
        <v>0.01</v>
      </c>
      <c r="T26">
        <v>0</v>
      </c>
      <c r="U26">
        <v>0</v>
      </c>
      <c r="V26">
        <v>0</v>
      </c>
      <c r="W26">
        <v>0</v>
      </c>
      <c r="X26">
        <v>0.01</v>
      </c>
      <c r="Y26">
        <v>0.01</v>
      </c>
      <c r="Z26">
        <v>0</v>
      </c>
      <c r="AA26">
        <v>0</v>
      </c>
      <c r="AB26">
        <v>0.12</v>
      </c>
      <c r="AC26">
        <v>0</v>
      </c>
      <c r="AD26">
        <v>0</v>
      </c>
      <c r="AE26">
        <v>0</v>
      </c>
      <c r="AF26" t="str">
        <f t="shared" si="3"/>
        <v>PASS</v>
      </c>
      <c r="AG26">
        <f t="shared" si="4"/>
        <v>1.6366612111292966</v>
      </c>
      <c r="AH26">
        <f t="shared" si="5"/>
        <v>0.95755591925804684</v>
      </c>
    </row>
    <row r="27" spans="1:34" x14ac:dyDescent="0.3">
      <c r="A27" t="s">
        <v>164</v>
      </c>
      <c r="B27" t="s">
        <v>164</v>
      </c>
      <c r="C27" t="s">
        <v>165</v>
      </c>
      <c r="D27">
        <v>75</v>
      </c>
      <c r="E27">
        <v>0</v>
      </c>
      <c r="F27">
        <v>0.77</v>
      </c>
      <c r="G27">
        <v>0</v>
      </c>
      <c r="H27">
        <v>0</v>
      </c>
      <c r="I27">
        <v>0.03</v>
      </c>
      <c r="J27">
        <v>0</v>
      </c>
      <c r="K27">
        <v>0.2</v>
      </c>
      <c r="L27">
        <v>0</v>
      </c>
      <c r="M27" t="str">
        <f t="shared" si="0"/>
        <v>PASS</v>
      </c>
      <c r="N27">
        <f t="shared" si="1"/>
        <v>1.5777847901546229</v>
      </c>
      <c r="O27">
        <f t="shared" si="2"/>
        <v>0.91745931569219674</v>
      </c>
      <c r="P27">
        <v>0.03</v>
      </c>
      <c r="Q27">
        <v>7.0000000000000007E-2</v>
      </c>
      <c r="R27">
        <v>0</v>
      </c>
      <c r="S27">
        <v>0</v>
      </c>
      <c r="T27">
        <v>0.21</v>
      </c>
      <c r="U27">
        <v>0.34</v>
      </c>
      <c r="V27">
        <v>0</v>
      </c>
      <c r="W27">
        <v>0</v>
      </c>
      <c r="X27">
        <v>0.05</v>
      </c>
      <c r="Y27">
        <v>0.08</v>
      </c>
      <c r="Z27">
        <v>0</v>
      </c>
      <c r="AA27">
        <v>0</v>
      </c>
      <c r="AB27">
        <v>0</v>
      </c>
      <c r="AC27">
        <v>0.01</v>
      </c>
      <c r="AD27">
        <v>0.16</v>
      </c>
      <c r="AE27">
        <v>0.05</v>
      </c>
      <c r="AF27" t="str">
        <f t="shared" si="3"/>
        <v>PASS</v>
      </c>
      <c r="AG27">
        <f t="shared" si="4"/>
        <v>4.9358341559723593</v>
      </c>
      <c r="AH27">
        <f t="shared" si="5"/>
        <v>0.73761105626850942</v>
      </c>
    </row>
    <row r="28" spans="1:34" x14ac:dyDescent="0.3">
      <c r="A28" t="s">
        <v>166</v>
      </c>
      <c r="B28" t="s">
        <v>166</v>
      </c>
      <c r="C28" t="s">
        <v>167</v>
      </c>
      <c r="D28">
        <v>47</v>
      </c>
      <c r="E28">
        <v>0.02</v>
      </c>
      <c r="F28">
        <v>0.98</v>
      </c>
      <c r="G28">
        <v>0</v>
      </c>
      <c r="H28">
        <v>0</v>
      </c>
      <c r="I28">
        <v>0</v>
      </c>
      <c r="J28">
        <v>0</v>
      </c>
      <c r="K28">
        <v>0</v>
      </c>
      <c r="L28">
        <v>0</v>
      </c>
      <c r="M28" t="str">
        <f t="shared" si="0"/>
        <v>PASS</v>
      </c>
      <c r="N28">
        <f t="shared" si="1"/>
        <v>1.0407993338884265</v>
      </c>
      <c r="O28">
        <f t="shared" si="2"/>
        <v>0.99417152373022477</v>
      </c>
      <c r="P28">
        <v>0</v>
      </c>
      <c r="Q28">
        <v>0.81</v>
      </c>
      <c r="R28">
        <v>0</v>
      </c>
      <c r="S28">
        <v>0</v>
      </c>
      <c r="T28">
        <v>0.05</v>
      </c>
      <c r="U28">
        <v>0</v>
      </c>
      <c r="V28">
        <v>0</v>
      </c>
      <c r="W28">
        <v>0</v>
      </c>
      <c r="X28">
        <v>0</v>
      </c>
      <c r="Y28">
        <v>0</v>
      </c>
      <c r="Z28">
        <v>0.02</v>
      </c>
      <c r="AA28">
        <v>0</v>
      </c>
      <c r="AB28">
        <v>0</v>
      </c>
      <c r="AC28">
        <v>0</v>
      </c>
      <c r="AD28">
        <v>0</v>
      </c>
      <c r="AE28">
        <v>0.12</v>
      </c>
      <c r="AF28" t="str">
        <f t="shared" si="3"/>
        <v>PASS</v>
      </c>
      <c r="AG28">
        <f t="shared" si="4"/>
        <v>1.485001485001485</v>
      </c>
      <c r="AH28">
        <f t="shared" si="5"/>
        <v>0.96766656766656767</v>
      </c>
    </row>
    <row r="29" spans="1:34" x14ac:dyDescent="0.3">
      <c r="C29" t="s">
        <v>168</v>
      </c>
      <c r="D29">
        <f>SUM(D2:D28)</f>
        <v>3109</v>
      </c>
      <c r="N29" t="s">
        <v>169</v>
      </c>
      <c r="O29">
        <f>AVERAGE(O2:O28)</f>
        <v>0.95618295988264412</v>
      </c>
      <c r="AG29" t="s">
        <v>169</v>
      </c>
      <c r="AH29">
        <f>AVERAGE(AH2:AH28)</f>
        <v>0.92431101189544052</v>
      </c>
    </row>
    <row r="30" spans="1:34" x14ac:dyDescent="0.3">
      <c r="B30" t="s">
        <v>74</v>
      </c>
      <c r="C30" t="s">
        <v>75</v>
      </c>
      <c r="E30" t="s">
        <v>77</v>
      </c>
      <c r="F30" t="s">
        <v>78</v>
      </c>
      <c r="G30" t="s">
        <v>79</v>
      </c>
      <c r="H30" t="s">
        <v>80</v>
      </c>
      <c r="I30" t="s">
        <v>81</v>
      </c>
      <c r="J30" t="s">
        <v>82</v>
      </c>
      <c r="K30" t="s">
        <v>83</v>
      </c>
      <c r="L30" t="s">
        <v>84</v>
      </c>
      <c r="P30" t="s">
        <v>88</v>
      </c>
      <c r="Q30" t="s">
        <v>89</v>
      </c>
      <c r="R30" t="s">
        <v>90</v>
      </c>
      <c r="S30" t="s">
        <v>91</v>
      </c>
      <c r="T30" t="s">
        <v>92</v>
      </c>
      <c r="U30" t="s">
        <v>93</v>
      </c>
      <c r="V30" t="s">
        <v>94</v>
      </c>
      <c r="W30" t="s">
        <v>95</v>
      </c>
      <c r="X30" t="s">
        <v>96</v>
      </c>
      <c r="Y30" t="s">
        <v>97</v>
      </c>
      <c r="Z30" t="s">
        <v>98</v>
      </c>
      <c r="AA30" t="s">
        <v>99</v>
      </c>
      <c r="AB30" t="s">
        <v>100</v>
      </c>
      <c r="AC30" t="s">
        <v>101</v>
      </c>
      <c r="AD30" t="s">
        <v>102</v>
      </c>
      <c r="AE30" t="s">
        <v>103</v>
      </c>
    </row>
    <row r="31" spans="1:34" x14ac:dyDescent="0.3">
      <c r="B31" t="s">
        <v>107</v>
      </c>
      <c r="C31" t="s">
        <v>108</v>
      </c>
      <c r="E31">
        <f t="shared" ref="E31:E57" si="6">E2*D2</f>
        <v>0</v>
      </c>
      <c r="F31">
        <f t="shared" ref="F31:F57" si="7">F2*D2</f>
        <v>21</v>
      </c>
      <c r="G31">
        <f t="shared" ref="G31:G57" si="8">G2*D2</f>
        <v>0</v>
      </c>
      <c r="H31">
        <f t="shared" ref="H31:H57" si="9">H2*D2</f>
        <v>0</v>
      </c>
      <c r="I31">
        <f t="shared" ref="I31:I57" si="10">I2*D2</f>
        <v>0</v>
      </c>
      <c r="J31">
        <f t="shared" ref="J31:J57" si="11">J2*D2</f>
        <v>0</v>
      </c>
      <c r="K31">
        <f t="shared" ref="K31:K57" si="12">K2*D2</f>
        <v>0</v>
      </c>
      <c r="L31">
        <f t="shared" ref="L31:L57" si="13">L2*D2</f>
        <v>0</v>
      </c>
      <c r="P31">
        <f t="shared" ref="P31:AE31" si="14">P2*$D2</f>
        <v>0</v>
      </c>
      <c r="Q31">
        <f t="shared" si="14"/>
        <v>1.05</v>
      </c>
      <c r="R31">
        <f t="shared" si="14"/>
        <v>0</v>
      </c>
      <c r="S31">
        <f t="shared" si="14"/>
        <v>0</v>
      </c>
      <c r="T31">
        <f t="shared" si="14"/>
        <v>0</v>
      </c>
      <c r="U31">
        <f t="shared" si="14"/>
        <v>0</v>
      </c>
      <c r="V31">
        <f t="shared" si="14"/>
        <v>0</v>
      </c>
      <c r="W31">
        <f t="shared" si="14"/>
        <v>0</v>
      </c>
      <c r="X31">
        <f t="shared" si="14"/>
        <v>1.05</v>
      </c>
      <c r="Y31">
        <f t="shared" si="14"/>
        <v>0</v>
      </c>
      <c r="Z31">
        <f t="shared" si="14"/>
        <v>0</v>
      </c>
      <c r="AA31">
        <f t="shared" si="14"/>
        <v>0</v>
      </c>
      <c r="AB31">
        <f t="shared" si="14"/>
        <v>0</v>
      </c>
      <c r="AC31">
        <f t="shared" si="14"/>
        <v>0</v>
      </c>
      <c r="AD31">
        <f t="shared" si="14"/>
        <v>0</v>
      </c>
      <c r="AE31">
        <f t="shared" si="14"/>
        <v>18.900000000000002</v>
      </c>
    </row>
    <row r="32" spans="1:34" x14ac:dyDescent="0.3">
      <c r="B32" t="s">
        <v>109</v>
      </c>
      <c r="C32" t="s">
        <v>110</v>
      </c>
      <c r="E32">
        <f t="shared" si="6"/>
        <v>0</v>
      </c>
      <c r="F32">
        <f t="shared" si="7"/>
        <v>400</v>
      </c>
      <c r="G32">
        <f t="shared" si="8"/>
        <v>0</v>
      </c>
      <c r="H32">
        <f t="shared" si="9"/>
        <v>0</v>
      </c>
      <c r="I32">
        <f t="shared" si="10"/>
        <v>0</v>
      </c>
      <c r="J32">
        <f t="shared" si="11"/>
        <v>0</v>
      </c>
      <c r="K32">
        <f t="shared" si="12"/>
        <v>0</v>
      </c>
      <c r="L32">
        <f t="shared" si="13"/>
        <v>0</v>
      </c>
      <c r="P32">
        <f t="shared" ref="P32:AE32" si="15">P3*$D3</f>
        <v>0</v>
      </c>
      <c r="Q32">
        <f t="shared" si="15"/>
        <v>20</v>
      </c>
      <c r="R32">
        <f t="shared" si="15"/>
        <v>0</v>
      </c>
      <c r="S32">
        <f t="shared" si="15"/>
        <v>0</v>
      </c>
      <c r="T32">
        <f t="shared" si="15"/>
        <v>0</v>
      </c>
      <c r="U32">
        <f t="shared" si="15"/>
        <v>0</v>
      </c>
      <c r="V32">
        <f t="shared" si="15"/>
        <v>0</v>
      </c>
      <c r="W32">
        <f t="shared" si="15"/>
        <v>0</v>
      </c>
      <c r="X32">
        <f t="shared" si="15"/>
        <v>0</v>
      </c>
      <c r="Y32">
        <f t="shared" si="15"/>
        <v>0</v>
      </c>
      <c r="Z32">
        <f t="shared" si="15"/>
        <v>0</v>
      </c>
      <c r="AA32">
        <f t="shared" si="15"/>
        <v>0</v>
      </c>
      <c r="AB32">
        <f t="shared" si="15"/>
        <v>0</v>
      </c>
      <c r="AC32">
        <f t="shared" si="15"/>
        <v>0</v>
      </c>
      <c r="AD32">
        <f t="shared" si="15"/>
        <v>0</v>
      </c>
      <c r="AE32">
        <f t="shared" si="15"/>
        <v>380</v>
      </c>
    </row>
    <row r="33" spans="2:31" x14ac:dyDescent="0.3">
      <c r="B33" t="s">
        <v>111</v>
      </c>
      <c r="C33" t="s">
        <v>112</v>
      </c>
      <c r="E33">
        <f t="shared" si="6"/>
        <v>0</v>
      </c>
      <c r="F33">
        <f t="shared" si="7"/>
        <v>0</v>
      </c>
      <c r="G33">
        <f t="shared" si="8"/>
        <v>0</v>
      </c>
      <c r="H33">
        <f t="shared" si="9"/>
        <v>0</v>
      </c>
      <c r="I33">
        <f t="shared" si="10"/>
        <v>0.88</v>
      </c>
      <c r="J33">
        <f t="shared" si="11"/>
        <v>87.12</v>
      </c>
      <c r="K33">
        <f t="shared" si="12"/>
        <v>0</v>
      </c>
      <c r="L33">
        <f t="shared" si="13"/>
        <v>0</v>
      </c>
      <c r="P33">
        <f t="shared" ref="P33:AE33" si="16">P4*$D4</f>
        <v>0.88</v>
      </c>
      <c r="Q33">
        <f t="shared" si="16"/>
        <v>0</v>
      </c>
      <c r="R33">
        <f t="shared" si="16"/>
        <v>46.64</v>
      </c>
      <c r="S33">
        <f t="shared" si="16"/>
        <v>35.200000000000003</v>
      </c>
      <c r="T33">
        <f t="shared" si="16"/>
        <v>0</v>
      </c>
      <c r="U33">
        <f t="shared" si="16"/>
        <v>0</v>
      </c>
      <c r="V33">
        <f t="shared" si="16"/>
        <v>0</v>
      </c>
      <c r="W33">
        <f t="shared" si="16"/>
        <v>5.2799999999999994</v>
      </c>
      <c r="X33">
        <f t="shared" si="16"/>
        <v>0</v>
      </c>
      <c r="Y33">
        <f t="shared" si="16"/>
        <v>0</v>
      </c>
      <c r="Z33">
        <f t="shared" si="16"/>
        <v>0</v>
      </c>
      <c r="AA33">
        <f t="shared" si="16"/>
        <v>0</v>
      </c>
      <c r="AB33">
        <f t="shared" si="16"/>
        <v>0</v>
      </c>
      <c r="AC33">
        <f t="shared" si="16"/>
        <v>0</v>
      </c>
      <c r="AD33">
        <f t="shared" si="16"/>
        <v>0</v>
      </c>
      <c r="AE33">
        <f t="shared" si="16"/>
        <v>0</v>
      </c>
    </row>
    <row r="34" spans="2:31" x14ac:dyDescent="0.3">
      <c r="B34" t="s">
        <v>113</v>
      </c>
      <c r="C34" t="s">
        <v>114</v>
      </c>
      <c r="E34">
        <f t="shared" si="6"/>
        <v>0</v>
      </c>
      <c r="F34">
        <f t="shared" si="7"/>
        <v>93</v>
      </c>
      <c r="G34">
        <f t="shared" si="8"/>
        <v>0</v>
      </c>
      <c r="H34">
        <f t="shared" si="9"/>
        <v>0</v>
      </c>
      <c r="I34">
        <f t="shared" si="10"/>
        <v>0</v>
      </c>
      <c r="J34">
        <f t="shared" si="11"/>
        <v>0</v>
      </c>
      <c r="K34">
        <f t="shared" si="12"/>
        <v>0</v>
      </c>
      <c r="L34">
        <f t="shared" si="13"/>
        <v>0</v>
      </c>
      <c r="P34">
        <f t="shared" ref="P34:AE34" si="17">P5*$D5</f>
        <v>0</v>
      </c>
      <c r="Q34">
        <f t="shared" si="17"/>
        <v>0</v>
      </c>
      <c r="R34">
        <f t="shared" si="17"/>
        <v>0</v>
      </c>
      <c r="S34">
        <f t="shared" si="17"/>
        <v>0</v>
      </c>
      <c r="T34">
        <f t="shared" si="17"/>
        <v>0</v>
      </c>
      <c r="U34">
        <f t="shared" si="17"/>
        <v>0</v>
      </c>
      <c r="V34">
        <f t="shared" si="17"/>
        <v>0</v>
      </c>
      <c r="W34">
        <f t="shared" si="17"/>
        <v>0</v>
      </c>
      <c r="X34">
        <f t="shared" si="17"/>
        <v>0</v>
      </c>
      <c r="Y34">
        <f t="shared" si="17"/>
        <v>0</v>
      </c>
      <c r="Z34">
        <f t="shared" si="17"/>
        <v>0</v>
      </c>
      <c r="AA34">
        <f t="shared" si="17"/>
        <v>0</v>
      </c>
      <c r="AB34">
        <f t="shared" si="17"/>
        <v>0</v>
      </c>
      <c r="AC34">
        <f t="shared" si="17"/>
        <v>0</v>
      </c>
      <c r="AD34">
        <f t="shared" si="17"/>
        <v>0</v>
      </c>
      <c r="AE34">
        <f t="shared" si="17"/>
        <v>93</v>
      </c>
    </row>
    <row r="35" spans="2:31" x14ac:dyDescent="0.3">
      <c r="B35" t="s">
        <v>116</v>
      </c>
      <c r="C35" t="s">
        <v>117</v>
      </c>
      <c r="E35">
        <f t="shared" si="6"/>
        <v>7.5</v>
      </c>
      <c r="F35">
        <f t="shared" si="7"/>
        <v>21</v>
      </c>
      <c r="G35">
        <f t="shared" si="8"/>
        <v>0</v>
      </c>
      <c r="H35">
        <f t="shared" si="9"/>
        <v>0</v>
      </c>
      <c r="I35">
        <f t="shared" si="10"/>
        <v>1.5</v>
      </c>
      <c r="J35">
        <f t="shared" si="11"/>
        <v>0</v>
      </c>
      <c r="K35">
        <f t="shared" si="12"/>
        <v>0</v>
      </c>
      <c r="L35">
        <f t="shared" si="13"/>
        <v>0</v>
      </c>
      <c r="P35">
        <f t="shared" ref="P35:AE35" si="18">P6*$D6</f>
        <v>1.5</v>
      </c>
      <c r="Q35">
        <f t="shared" si="18"/>
        <v>28.5</v>
      </c>
      <c r="R35">
        <f t="shared" si="18"/>
        <v>0</v>
      </c>
      <c r="S35">
        <f t="shared" si="18"/>
        <v>0</v>
      </c>
      <c r="T35">
        <f t="shared" si="18"/>
        <v>0</v>
      </c>
      <c r="U35">
        <f t="shared" si="18"/>
        <v>0</v>
      </c>
      <c r="V35">
        <f t="shared" si="18"/>
        <v>0</v>
      </c>
      <c r="W35">
        <f t="shared" si="18"/>
        <v>0</v>
      </c>
      <c r="X35">
        <f t="shared" si="18"/>
        <v>0</v>
      </c>
      <c r="Y35">
        <f t="shared" si="18"/>
        <v>0</v>
      </c>
      <c r="Z35">
        <f t="shared" si="18"/>
        <v>0</v>
      </c>
      <c r="AA35">
        <f t="shared" si="18"/>
        <v>0</v>
      </c>
      <c r="AB35">
        <f t="shared" si="18"/>
        <v>0</v>
      </c>
      <c r="AC35">
        <f t="shared" si="18"/>
        <v>0</v>
      </c>
      <c r="AD35">
        <f t="shared" si="18"/>
        <v>0</v>
      </c>
      <c r="AE35">
        <f t="shared" si="18"/>
        <v>0</v>
      </c>
    </row>
    <row r="36" spans="2:31" x14ac:dyDescent="0.3">
      <c r="B36" t="s">
        <v>118</v>
      </c>
      <c r="C36" t="s">
        <v>119</v>
      </c>
      <c r="E36">
        <f t="shared" si="6"/>
        <v>4.2</v>
      </c>
      <c r="F36">
        <f t="shared" si="7"/>
        <v>130.20000000000002</v>
      </c>
      <c r="G36">
        <f t="shared" si="8"/>
        <v>0</v>
      </c>
      <c r="H36">
        <f t="shared" si="9"/>
        <v>0</v>
      </c>
      <c r="I36">
        <f t="shared" si="10"/>
        <v>5.6000000000000005</v>
      </c>
      <c r="J36">
        <f t="shared" si="11"/>
        <v>0</v>
      </c>
      <c r="K36">
        <f t="shared" si="12"/>
        <v>0</v>
      </c>
      <c r="L36">
        <f t="shared" si="13"/>
        <v>0</v>
      </c>
      <c r="P36">
        <f t="shared" ref="P36:AE36" si="19">P7*$D7</f>
        <v>5.6000000000000005</v>
      </c>
      <c r="Q36">
        <f t="shared" si="19"/>
        <v>44.800000000000004</v>
      </c>
      <c r="R36">
        <f t="shared" si="19"/>
        <v>16.8</v>
      </c>
      <c r="S36">
        <f t="shared" si="19"/>
        <v>14</v>
      </c>
      <c r="T36">
        <f t="shared" si="19"/>
        <v>0</v>
      </c>
      <c r="U36">
        <f t="shared" si="19"/>
        <v>5.6000000000000005</v>
      </c>
      <c r="V36">
        <f t="shared" si="19"/>
        <v>0</v>
      </c>
      <c r="W36">
        <f t="shared" si="19"/>
        <v>5.6000000000000005</v>
      </c>
      <c r="X36">
        <f t="shared" si="19"/>
        <v>14</v>
      </c>
      <c r="Y36">
        <f t="shared" si="19"/>
        <v>14</v>
      </c>
      <c r="Z36">
        <f t="shared" si="19"/>
        <v>4.2</v>
      </c>
      <c r="AA36">
        <f t="shared" si="19"/>
        <v>0</v>
      </c>
      <c r="AB36">
        <f t="shared" si="19"/>
        <v>14</v>
      </c>
      <c r="AC36">
        <f t="shared" si="19"/>
        <v>1.4000000000000001</v>
      </c>
      <c r="AD36">
        <f t="shared" si="19"/>
        <v>0</v>
      </c>
      <c r="AE36">
        <f t="shared" si="19"/>
        <v>0</v>
      </c>
    </row>
    <row r="37" spans="2:31" x14ac:dyDescent="0.3">
      <c r="B37" t="s">
        <v>120</v>
      </c>
      <c r="C37" t="s">
        <v>121</v>
      </c>
      <c r="E37">
        <f t="shared" si="6"/>
        <v>0</v>
      </c>
      <c r="F37">
        <f t="shared" si="7"/>
        <v>41</v>
      </c>
      <c r="G37">
        <f t="shared" si="8"/>
        <v>0</v>
      </c>
      <c r="H37">
        <f t="shared" si="9"/>
        <v>0</v>
      </c>
      <c r="I37">
        <f t="shared" si="10"/>
        <v>0</v>
      </c>
      <c r="J37">
        <f t="shared" si="11"/>
        <v>0</v>
      </c>
      <c r="K37">
        <f t="shared" si="12"/>
        <v>0</v>
      </c>
      <c r="L37">
        <f t="shared" si="13"/>
        <v>0</v>
      </c>
      <c r="P37">
        <f t="shared" ref="P37:AE37" si="20">P8*$D8</f>
        <v>0</v>
      </c>
      <c r="Q37">
        <f t="shared" si="20"/>
        <v>4.1000000000000005</v>
      </c>
      <c r="R37">
        <f t="shared" si="20"/>
        <v>0</v>
      </c>
      <c r="S37">
        <f t="shared" si="20"/>
        <v>0</v>
      </c>
      <c r="T37">
        <f t="shared" si="20"/>
        <v>0</v>
      </c>
      <c r="U37">
        <f t="shared" si="20"/>
        <v>0</v>
      </c>
      <c r="V37">
        <f t="shared" si="20"/>
        <v>0</v>
      </c>
      <c r="W37">
        <f t="shared" si="20"/>
        <v>0</v>
      </c>
      <c r="X37">
        <f t="shared" si="20"/>
        <v>0</v>
      </c>
      <c r="Y37">
        <f t="shared" si="20"/>
        <v>0</v>
      </c>
      <c r="Z37">
        <f t="shared" si="20"/>
        <v>0</v>
      </c>
      <c r="AA37">
        <f t="shared" si="20"/>
        <v>0</v>
      </c>
      <c r="AB37">
        <f t="shared" si="20"/>
        <v>0</v>
      </c>
      <c r="AC37">
        <f t="shared" si="20"/>
        <v>0</v>
      </c>
      <c r="AD37">
        <f t="shared" si="20"/>
        <v>0</v>
      </c>
      <c r="AE37">
        <f t="shared" si="20"/>
        <v>36.9</v>
      </c>
    </row>
    <row r="38" spans="2:31" x14ac:dyDescent="0.3">
      <c r="B38" t="s">
        <v>123</v>
      </c>
      <c r="C38" t="s">
        <v>124</v>
      </c>
      <c r="E38">
        <f t="shared" si="6"/>
        <v>0</v>
      </c>
      <c r="F38">
        <f t="shared" si="7"/>
        <v>21</v>
      </c>
      <c r="G38">
        <f t="shared" si="8"/>
        <v>0</v>
      </c>
      <c r="H38">
        <f t="shared" si="9"/>
        <v>0</v>
      </c>
      <c r="I38">
        <f t="shared" si="10"/>
        <v>0</v>
      </c>
      <c r="J38">
        <f t="shared" si="11"/>
        <v>0</v>
      </c>
      <c r="K38">
        <f t="shared" si="12"/>
        <v>0</v>
      </c>
      <c r="L38">
        <f t="shared" si="13"/>
        <v>0</v>
      </c>
      <c r="P38">
        <f t="shared" ref="P38:AE38" si="21">P9*$D9</f>
        <v>0</v>
      </c>
      <c r="Q38">
        <f t="shared" si="21"/>
        <v>0</v>
      </c>
      <c r="R38">
        <f t="shared" si="21"/>
        <v>0</v>
      </c>
      <c r="S38">
        <f t="shared" si="21"/>
        <v>0</v>
      </c>
      <c r="T38">
        <f t="shared" si="21"/>
        <v>0</v>
      </c>
      <c r="U38">
        <f t="shared" si="21"/>
        <v>0</v>
      </c>
      <c r="V38">
        <f t="shared" si="21"/>
        <v>0</v>
      </c>
      <c r="W38">
        <f t="shared" si="21"/>
        <v>0</v>
      </c>
      <c r="X38">
        <f t="shared" si="21"/>
        <v>0</v>
      </c>
      <c r="Y38">
        <f t="shared" si="21"/>
        <v>0</v>
      </c>
      <c r="Z38">
        <f t="shared" si="21"/>
        <v>0</v>
      </c>
      <c r="AA38">
        <f t="shared" si="21"/>
        <v>0</v>
      </c>
      <c r="AB38">
        <f t="shared" si="21"/>
        <v>0</v>
      </c>
      <c r="AC38">
        <f t="shared" si="21"/>
        <v>0</v>
      </c>
      <c r="AD38">
        <f t="shared" si="21"/>
        <v>0</v>
      </c>
      <c r="AE38">
        <f t="shared" si="21"/>
        <v>21</v>
      </c>
    </row>
    <row r="39" spans="2:31" x14ac:dyDescent="0.3">
      <c r="B39" t="s">
        <v>125</v>
      </c>
      <c r="C39" t="s">
        <v>126</v>
      </c>
      <c r="E39">
        <f t="shared" si="6"/>
        <v>0</v>
      </c>
      <c r="F39">
        <f t="shared" si="7"/>
        <v>35.64</v>
      </c>
      <c r="G39">
        <f t="shared" si="8"/>
        <v>7.48</v>
      </c>
      <c r="H39">
        <f t="shared" si="9"/>
        <v>0</v>
      </c>
      <c r="I39">
        <f t="shared" si="10"/>
        <v>0.88</v>
      </c>
      <c r="J39">
        <f t="shared" si="11"/>
        <v>0</v>
      </c>
      <c r="K39">
        <f t="shared" si="12"/>
        <v>0</v>
      </c>
      <c r="L39">
        <f t="shared" si="13"/>
        <v>0</v>
      </c>
      <c r="P39">
        <f t="shared" ref="P39:AE39" si="22">P10*$D10</f>
        <v>0.88</v>
      </c>
      <c r="Q39">
        <f t="shared" si="22"/>
        <v>15.84</v>
      </c>
      <c r="R39">
        <f t="shared" si="22"/>
        <v>0</v>
      </c>
      <c r="S39">
        <f t="shared" si="22"/>
        <v>0</v>
      </c>
      <c r="T39">
        <f t="shared" si="22"/>
        <v>2.2000000000000002</v>
      </c>
      <c r="U39">
        <f t="shared" si="22"/>
        <v>0</v>
      </c>
      <c r="V39">
        <f t="shared" si="22"/>
        <v>2.2000000000000002</v>
      </c>
      <c r="W39">
        <f t="shared" si="22"/>
        <v>0</v>
      </c>
      <c r="X39">
        <f t="shared" si="22"/>
        <v>0</v>
      </c>
      <c r="Y39">
        <f t="shared" si="22"/>
        <v>0</v>
      </c>
      <c r="Z39">
        <f t="shared" si="22"/>
        <v>0.88</v>
      </c>
      <c r="AA39">
        <f t="shared" si="22"/>
        <v>21.119999999999997</v>
      </c>
      <c r="AB39">
        <f t="shared" si="22"/>
        <v>0</v>
      </c>
      <c r="AC39">
        <f t="shared" si="22"/>
        <v>0</v>
      </c>
      <c r="AD39">
        <f t="shared" si="22"/>
        <v>0</v>
      </c>
      <c r="AE39">
        <f t="shared" si="22"/>
        <v>0.88</v>
      </c>
    </row>
    <row r="40" spans="2:31" x14ac:dyDescent="0.3">
      <c r="B40" t="s">
        <v>127</v>
      </c>
      <c r="C40" t="s">
        <v>128</v>
      </c>
      <c r="E40">
        <f t="shared" si="6"/>
        <v>0</v>
      </c>
      <c r="F40">
        <f t="shared" si="7"/>
        <v>21</v>
      </c>
      <c r="G40">
        <f t="shared" si="8"/>
        <v>0</v>
      </c>
      <c r="H40">
        <f t="shared" si="9"/>
        <v>0</v>
      </c>
      <c r="I40">
        <f t="shared" si="10"/>
        <v>0</v>
      </c>
      <c r="J40">
        <f t="shared" si="11"/>
        <v>0</v>
      </c>
      <c r="K40">
        <f t="shared" si="12"/>
        <v>0</v>
      </c>
      <c r="L40">
        <f t="shared" si="13"/>
        <v>0</v>
      </c>
      <c r="P40">
        <f t="shared" ref="P40:AE40" si="23">P11*$D11</f>
        <v>0</v>
      </c>
      <c r="Q40">
        <f t="shared" si="23"/>
        <v>0</v>
      </c>
      <c r="R40">
        <f t="shared" si="23"/>
        <v>0</v>
      </c>
      <c r="S40">
        <f t="shared" si="23"/>
        <v>0</v>
      </c>
      <c r="T40">
        <f t="shared" si="23"/>
        <v>0</v>
      </c>
      <c r="U40">
        <f t="shared" si="23"/>
        <v>0</v>
      </c>
      <c r="V40">
        <f t="shared" si="23"/>
        <v>0</v>
      </c>
      <c r="W40">
        <f t="shared" si="23"/>
        <v>0</v>
      </c>
      <c r="X40">
        <f t="shared" si="23"/>
        <v>0</v>
      </c>
      <c r="Y40">
        <f t="shared" si="23"/>
        <v>0</v>
      </c>
      <c r="Z40">
        <f t="shared" si="23"/>
        <v>0</v>
      </c>
      <c r="AA40">
        <f t="shared" si="23"/>
        <v>0</v>
      </c>
      <c r="AB40">
        <f t="shared" si="23"/>
        <v>0</v>
      </c>
      <c r="AC40">
        <f t="shared" si="23"/>
        <v>0</v>
      </c>
      <c r="AD40">
        <f t="shared" si="23"/>
        <v>0</v>
      </c>
      <c r="AE40">
        <f t="shared" si="23"/>
        <v>21</v>
      </c>
    </row>
    <row r="41" spans="2:31" x14ac:dyDescent="0.3">
      <c r="B41" t="s">
        <v>129</v>
      </c>
      <c r="C41" t="s">
        <v>130</v>
      </c>
      <c r="E41">
        <f t="shared" si="6"/>
        <v>0</v>
      </c>
      <c r="F41">
        <f t="shared" si="7"/>
        <v>78.400000000000006</v>
      </c>
      <c r="G41">
        <f t="shared" si="8"/>
        <v>0.8</v>
      </c>
      <c r="H41">
        <f t="shared" si="9"/>
        <v>0</v>
      </c>
      <c r="I41">
        <f t="shared" si="10"/>
        <v>0.8</v>
      </c>
      <c r="J41">
        <f t="shared" si="11"/>
        <v>0</v>
      </c>
      <c r="K41">
        <f t="shared" si="12"/>
        <v>0</v>
      </c>
      <c r="L41">
        <f t="shared" si="13"/>
        <v>0</v>
      </c>
      <c r="P41">
        <f t="shared" ref="P41:AE41" si="24">P12*$D12</f>
        <v>0.8</v>
      </c>
      <c r="Q41">
        <f t="shared" si="24"/>
        <v>70.400000000000006</v>
      </c>
      <c r="R41">
        <f t="shared" si="24"/>
        <v>0</v>
      </c>
      <c r="S41">
        <f t="shared" si="24"/>
        <v>0</v>
      </c>
      <c r="T41">
        <f t="shared" si="24"/>
        <v>4</v>
      </c>
      <c r="U41">
        <f t="shared" si="24"/>
        <v>0.8</v>
      </c>
      <c r="V41">
        <f t="shared" si="24"/>
        <v>0</v>
      </c>
      <c r="W41">
        <f t="shared" si="24"/>
        <v>0.8</v>
      </c>
      <c r="X41">
        <f t="shared" si="24"/>
        <v>0.8</v>
      </c>
      <c r="Y41">
        <f t="shared" si="24"/>
        <v>2.4</v>
      </c>
      <c r="Z41">
        <f t="shared" si="24"/>
        <v>0</v>
      </c>
      <c r="AA41">
        <f t="shared" si="24"/>
        <v>0</v>
      </c>
      <c r="AB41">
        <f t="shared" si="24"/>
        <v>0</v>
      </c>
      <c r="AC41">
        <f t="shared" si="24"/>
        <v>0</v>
      </c>
      <c r="AD41">
        <f t="shared" si="24"/>
        <v>0</v>
      </c>
      <c r="AE41">
        <f t="shared" si="24"/>
        <v>0</v>
      </c>
    </row>
    <row r="42" spans="2:31" x14ac:dyDescent="0.3">
      <c r="B42" t="s">
        <v>131</v>
      </c>
      <c r="C42" t="s">
        <v>132</v>
      </c>
      <c r="E42">
        <f t="shared" si="6"/>
        <v>1.46</v>
      </c>
      <c r="F42">
        <f t="shared" si="7"/>
        <v>71.539999999999992</v>
      </c>
      <c r="G42">
        <f t="shared" si="8"/>
        <v>0</v>
      </c>
      <c r="H42">
        <f t="shared" si="9"/>
        <v>0</v>
      </c>
      <c r="I42">
        <f t="shared" si="10"/>
        <v>0</v>
      </c>
      <c r="J42">
        <f t="shared" si="11"/>
        <v>0</v>
      </c>
      <c r="K42">
        <f t="shared" si="12"/>
        <v>0</v>
      </c>
      <c r="L42">
        <f t="shared" si="13"/>
        <v>0</v>
      </c>
      <c r="P42">
        <f t="shared" ref="P42:AE42" si="25">P13*$D13</f>
        <v>0</v>
      </c>
      <c r="Q42">
        <f t="shared" si="25"/>
        <v>33.58</v>
      </c>
      <c r="R42">
        <f t="shared" si="25"/>
        <v>0</v>
      </c>
      <c r="S42">
        <f t="shared" si="25"/>
        <v>8.0299999999999994</v>
      </c>
      <c r="T42">
        <f t="shared" si="25"/>
        <v>0</v>
      </c>
      <c r="U42">
        <f t="shared" si="25"/>
        <v>0</v>
      </c>
      <c r="V42">
        <f t="shared" si="25"/>
        <v>0.73</v>
      </c>
      <c r="W42">
        <f t="shared" si="25"/>
        <v>2.19</v>
      </c>
      <c r="X42">
        <f t="shared" si="25"/>
        <v>0.73</v>
      </c>
      <c r="Y42">
        <f t="shared" si="25"/>
        <v>0</v>
      </c>
      <c r="Z42">
        <f t="shared" si="25"/>
        <v>0</v>
      </c>
      <c r="AA42">
        <f t="shared" si="25"/>
        <v>0.73</v>
      </c>
      <c r="AB42">
        <f t="shared" si="25"/>
        <v>0</v>
      </c>
      <c r="AC42">
        <f t="shared" si="25"/>
        <v>0</v>
      </c>
      <c r="AD42">
        <f t="shared" si="25"/>
        <v>0</v>
      </c>
      <c r="AE42">
        <f t="shared" si="25"/>
        <v>27.009999999999998</v>
      </c>
    </row>
    <row r="43" spans="2:31" x14ac:dyDescent="0.3">
      <c r="B43" t="s">
        <v>134</v>
      </c>
      <c r="C43" t="s">
        <v>135</v>
      </c>
      <c r="E43">
        <f t="shared" si="6"/>
        <v>0</v>
      </c>
      <c r="F43">
        <f t="shared" si="7"/>
        <v>32.25</v>
      </c>
      <c r="G43">
        <f t="shared" si="8"/>
        <v>0</v>
      </c>
      <c r="H43">
        <f t="shared" si="9"/>
        <v>0</v>
      </c>
      <c r="I43">
        <f t="shared" si="10"/>
        <v>0</v>
      </c>
      <c r="J43">
        <f t="shared" si="11"/>
        <v>0</v>
      </c>
      <c r="K43">
        <f t="shared" si="12"/>
        <v>10.75</v>
      </c>
      <c r="L43">
        <f t="shared" si="13"/>
        <v>0</v>
      </c>
      <c r="P43">
        <f t="shared" ref="P43:AE43" si="26">P14*$D14</f>
        <v>0</v>
      </c>
      <c r="Q43">
        <f t="shared" si="26"/>
        <v>2.15</v>
      </c>
      <c r="R43">
        <f t="shared" si="26"/>
        <v>2.15</v>
      </c>
      <c r="S43">
        <f t="shared" si="26"/>
        <v>4.3</v>
      </c>
      <c r="T43">
        <f t="shared" si="26"/>
        <v>0</v>
      </c>
      <c r="U43">
        <f t="shared" si="26"/>
        <v>0.86</v>
      </c>
      <c r="V43">
        <f t="shared" si="26"/>
        <v>8.17</v>
      </c>
      <c r="W43">
        <f t="shared" si="26"/>
        <v>0</v>
      </c>
      <c r="X43">
        <f t="shared" si="26"/>
        <v>2.15</v>
      </c>
      <c r="Y43">
        <f t="shared" si="26"/>
        <v>6.0200000000000005</v>
      </c>
      <c r="Z43">
        <f t="shared" si="26"/>
        <v>0.86</v>
      </c>
      <c r="AA43">
        <f t="shared" si="26"/>
        <v>0</v>
      </c>
      <c r="AB43">
        <f t="shared" si="26"/>
        <v>0</v>
      </c>
      <c r="AC43">
        <f t="shared" si="26"/>
        <v>2.15</v>
      </c>
      <c r="AD43">
        <f t="shared" si="26"/>
        <v>0</v>
      </c>
      <c r="AE43">
        <f t="shared" si="26"/>
        <v>14.190000000000001</v>
      </c>
    </row>
    <row r="44" spans="2:31" x14ac:dyDescent="0.3">
      <c r="B44" t="s">
        <v>136</v>
      </c>
      <c r="C44" t="s">
        <v>137</v>
      </c>
      <c r="E44">
        <f t="shared" si="6"/>
        <v>37.5</v>
      </c>
      <c r="F44">
        <f t="shared" si="7"/>
        <v>7.5</v>
      </c>
      <c r="G44">
        <f t="shared" si="8"/>
        <v>0.75</v>
      </c>
      <c r="H44">
        <f t="shared" si="9"/>
        <v>26.25</v>
      </c>
      <c r="I44">
        <f t="shared" si="10"/>
        <v>3</v>
      </c>
      <c r="J44">
        <f t="shared" si="11"/>
        <v>0</v>
      </c>
      <c r="K44">
        <f t="shared" si="12"/>
        <v>0</v>
      </c>
      <c r="L44">
        <f t="shared" si="13"/>
        <v>0</v>
      </c>
      <c r="P44">
        <f t="shared" ref="P44:AE44" si="27">P15*$D15</f>
        <v>3</v>
      </c>
      <c r="Q44">
        <f t="shared" si="27"/>
        <v>71.25</v>
      </c>
      <c r="R44">
        <f t="shared" si="27"/>
        <v>0</v>
      </c>
      <c r="S44">
        <f t="shared" si="27"/>
        <v>0</v>
      </c>
      <c r="T44">
        <f t="shared" si="27"/>
        <v>0</v>
      </c>
      <c r="U44">
        <f t="shared" si="27"/>
        <v>0.75</v>
      </c>
      <c r="V44">
        <f t="shared" si="27"/>
        <v>0</v>
      </c>
      <c r="W44">
        <f t="shared" si="27"/>
        <v>0</v>
      </c>
      <c r="X44">
        <f t="shared" si="27"/>
        <v>0</v>
      </c>
      <c r="Y44">
        <f t="shared" si="27"/>
        <v>0</v>
      </c>
      <c r="Z44">
        <f t="shared" si="27"/>
        <v>0</v>
      </c>
      <c r="AA44">
        <f t="shared" si="27"/>
        <v>0</v>
      </c>
      <c r="AB44">
        <f t="shared" si="27"/>
        <v>0</v>
      </c>
      <c r="AC44">
        <f t="shared" si="27"/>
        <v>0</v>
      </c>
      <c r="AD44">
        <f t="shared" si="27"/>
        <v>0</v>
      </c>
      <c r="AE44">
        <f t="shared" si="27"/>
        <v>0</v>
      </c>
    </row>
    <row r="45" spans="2:31" x14ac:dyDescent="0.3">
      <c r="B45" t="s">
        <v>139</v>
      </c>
      <c r="C45" t="s">
        <v>140</v>
      </c>
      <c r="E45">
        <f t="shared" si="6"/>
        <v>0</v>
      </c>
      <c r="F45">
        <f t="shared" si="7"/>
        <v>201.6</v>
      </c>
      <c r="G45">
        <f t="shared" si="8"/>
        <v>0</v>
      </c>
      <c r="H45">
        <f t="shared" si="9"/>
        <v>0</v>
      </c>
      <c r="I45">
        <f t="shared" si="10"/>
        <v>0</v>
      </c>
      <c r="J45">
        <f t="shared" si="11"/>
        <v>8.4</v>
      </c>
      <c r="K45">
        <f t="shared" si="12"/>
        <v>0</v>
      </c>
      <c r="L45">
        <f t="shared" si="13"/>
        <v>0</v>
      </c>
      <c r="P45">
        <f t="shared" ref="P45:AE45" si="28">P16*$D16</f>
        <v>0</v>
      </c>
      <c r="Q45">
        <f t="shared" si="28"/>
        <v>92.4</v>
      </c>
      <c r="R45">
        <f t="shared" si="28"/>
        <v>4.2</v>
      </c>
      <c r="S45">
        <f t="shared" si="28"/>
        <v>0</v>
      </c>
      <c r="T45">
        <f t="shared" si="28"/>
        <v>4.2</v>
      </c>
      <c r="U45">
        <f t="shared" si="28"/>
        <v>0</v>
      </c>
      <c r="V45">
        <f t="shared" si="28"/>
        <v>0</v>
      </c>
      <c r="W45">
        <f t="shared" si="28"/>
        <v>6.3</v>
      </c>
      <c r="X45">
        <f t="shared" si="28"/>
        <v>0</v>
      </c>
      <c r="Y45">
        <f t="shared" si="28"/>
        <v>0</v>
      </c>
      <c r="Z45">
        <f t="shared" si="28"/>
        <v>2.1</v>
      </c>
      <c r="AA45">
        <f t="shared" si="28"/>
        <v>18.899999999999999</v>
      </c>
      <c r="AB45">
        <f t="shared" si="28"/>
        <v>0</v>
      </c>
      <c r="AC45">
        <f t="shared" si="28"/>
        <v>0</v>
      </c>
      <c r="AD45">
        <f t="shared" si="28"/>
        <v>37.799999999999997</v>
      </c>
      <c r="AE45">
        <f t="shared" si="28"/>
        <v>44.1</v>
      </c>
    </row>
    <row r="46" spans="2:31" x14ac:dyDescent="0.3">
      <c r="B46" t="s">
        <v>141</v>
      </c>
      <c r="C46" t="s">
        <v>142</v>
      </c>
      <c r="E46">
        <f t="shared" si="6"/>
        <v>0</v>
      </c>
      <c r="F46">
        <f t="shared" si="7"/>
        <v>122.83999999999999</v>
      </c>
      <c r="G46">
        <f t="shared" si="8"/>
        <v>25.16</v>
      </c>
      <c r="H46">
        <f t="shared" si="9"/>
        <v>0</v>
      </c>
      <c r="I46">
        <f t="shared" si="10"/>
        <v>0</v>
      </c>
      <c r="J46">
        <f t="shared" si="11"/>
        <v>0</v>
      </c>
      <c r="K46">
        <f t="shared" si="12"/>
        <v>0</v>
      </c>
      <c r="L46">
        <f t="shared" si="13"/>
        <v>0</v>
      </c>
      <c r="P46">
        <f t="shared" ref="P46:AE46" si="29">P17*$D17</f>
        <v>0</v>
      </c>
      <c r="Q46">
        <f t="shared" si="29"/>
        <v>94.72</v>
      </c>
      <c r="R46">
        <f t="shared" si="29"/>
        <v>0</v>
      </c>
      <c r="S46">
        <f t="shared" si="29"/>
        <v>1.48</v>
      </c>
      <c r="T46">
        <f t="shared" si="29"/>
        <v>2.96</v>
      </c>
      <c r="U46">
        <f t="shared" si="29"/>
        <v>0</v>
      </c>
      <c r="V46">
        <f t="shared" si="29"/>
        <v>0</v>
      </c>
      <c r="W46">
        <f t="shared" si="29"/>
        <v>5.92</v>
      </c>
      <c r="X46">
        <f t="shared" si="29"/>
        <v>0</v>
      </c>
      <c r="Y46">
        <f t="shared" si="29"/>
        <v>0</v>
      </c>
      <c r="Z46">
        <f t="shared" si="29"/>
        <v>0</v>
      </c>
      <c r="AA46">
        <f t="shared" si="29"/>
        <v>4.4399999999999995</v>
      </c>
      <c r="AB46">
        <f t="shared" si="29"/>
        <v>0</v>
      </c>
      <c r="AC46">
        <f t="shared" si="29"/>
        <v>0</v>
      </c>
      <c r="AD46">
        <f t="shared" si="29"/>
        <v>38.480000000000004</v>
      </c>
      <c r="AE46">
        <f t="shared" si="29"/>
        <v>0</v>
      </c>
    </row>
    <row r="47" spans="2:31" x14ac:dyDescent="0.3">
      <c r="B47" t="s">
        <v>143</v>
      </c>
      <c r="C47" t="s">
        <v>144</v>
      </c>
      <c r="E47">
        <f t="shared" si="6"/>
        <v>0</v>
      </c>
      <c r="F47">
        <f t="shared" si="7"/>
        <v>6.4</v>
      </c>
      <c r="G47">
        <f t="shared" si="8"/>
        <v>0</v>
      </c>
      <c r="H47">
        <f t="shared" si="9"/>
        <v>0</v>
      </c>
      <c r="I47">
        <f t="shared" si="10"/>
        <v>0</v>
      </c>
      <c r="J47">
        <f t="shared" si="11"/>
        <v>0</v>
      </c>
      <c r="K47">
        <f t="shared" si="12"/>
        <v>0</v>
      </c>
      <c r="L47">
        <f t="shared" si="13"/>
        <v>57.6</v>
      </c>
      <c r="P47">
        <f t="shared" ref="P47:AE47" si="30">P18*$D18</f>
        <v>0</v>
      </c>
      <c r="Q47">
        <f t="shared" si="30"/>
        <v>1.28</v>
      </c>
      <c r="R47">
        <f t="shared" si="30"/>
        <v>0</v>
      </c>
      <c r="S47">
        <f t="shared" si="30"/>
        <v>0</v>
      </c>
      <c r="T47">
        <f t="shared" si="30"/>
        <v>0</v>
      </c>
      <c r="U47">
        <f t="shared" si="30"/>
        <v>0</v>
      </c>
      <c r="V47">
        <f t="shared" si="30"/>
        <v>0</v>
      </c>
      <c r="W47">
        <f t="shared" si="30"/>
        <v>0</v>
      </c>
      <c r="X47">
        <f t="shared" si="30"/>
        <v>5.12</v>
      </c>
      <c r="Y47">
        <f t="shared" si="30"/>
        <v>0</v>
      </c>
      <c r="Z47">
        <f t="shared" si="30"/>
        <v>0</v>
      </c>
      <c r="AA47">
        <f t="shared" si="30"/>
        <v>0</v>
      </c>
      <c r="AB47">
        <f t="shared" si="30"/>
        <v>57.6</v>
      </c>
      <c r="AC47">
        <f t="shared" si="30"/>
        <v>0</v>
      </c>
      <c r="AD47">
        <f t="shared" si="30"/>
        <v>0</v>
      </c>
      <c r="AE47">
        <f t="shared" si="30"/>
        <v>0</v>
      </c>
    </row>
    <row r="48" spans="2:31" x14ac:dyDescent="0.3">
      <c r="B48" t="s">
        <v>145</v>
      </c>
      <c r="C48" t="s">
        <v>146</v>
      </c>
      <c r="E48">
        <f t="shared" si="6"/>
        <v>3.9899999999999998</v>
      </c>
      <c r="F48">
        <f t="shared" si="7"/>
        <v>114.38</v>
      </c>
      <c r="G48">
        <f t="shared" si="8"/>
        <v>3.9899999999999998</v>
      </c>
      <c r="H48">
        <f t="shared" si="9"/>
        <v>9.31</v>
      </c>
      <c r="I48">
        <f t="shared" si="10"/>
        <v>1.33</v>
      </c>
      <c r="J48">
        <f t="shared" si="11"/>
        <v>0</v>
      </c>
      <c r="K48">
        <f t="shared" si="12"/>
        <v>0</v>
      </c>
      <c r="L48">
        <f t="shared" si="13"/>
        <v>0</v>
      </c>
      <c r="P48">
        <f t="shared" ref="P48:AE48" si="31">P19*$D19</f>
        <v>1.33</v>
      </c>
      <c r="Q48">
        <f t="shared" si="31"/>
        <v>106.4</v>
      </c>
      <c r="R48">
        <f t="shared" si="31"/>
        <v>0</v>
      </c>
      <c r="S48">
        <f t="shared" si="31"/>
        <v>10.64</v>
      </c>
      <c r="T48">
        <f t="shared" si="31"/>
        <v>3.9899999999999998</v>
      </c>
      <c r="U48">
        <f t="shared" si="31"/>
        <v>0</v>
      </c>
      <c r="V48">
        <f t="shared" si="31"/>
        <v>1.33</v>
      </c>
      <c r="W48">
        <f t="shared" si="31"/>
        <v>2.66</v>
      </c>
      <c r="X48">
        <f t="shared" si="31"/>
        <v>2.66</v>
      </c>
      <c r="Y48">
        <f t="shared" si="31"/>
        <v>0</v>
      </c>
      <c r="Z48">
        <f t="shared" si="31"/>
        <v>1.33</v>
      </c>
      <c r="AA48">
        <f t="shared" si="31"/>
        <v>1.33</v>
      </c>
      <c r="AB48">
        <f t="shared" si="31"/>
        <v>0</v>
      </c>
      <c r="AC48">
        <f t="shared" si="31"/>
        <v>0</v>
      </c>
      <c r="AD48">
        <f t="shared" si="31"/>
        <v>1.33</v>
      </c>
      <c r="AE48">
        <f t="shared" si="31"/>
        <v>0</v>
      </c>
    </row>
    <row r="49" spans="1:31" x14ac:dyDescent="0.3">
      <c r="B49" t="s">
        <v>147</v>
      </c>
      <c r="C49" t="s">
        <v>148</v>
      </c>
      <c r="E49">
        <f t="shared" si="6"/>
        <v>0</v>
      </c>
      <c r="F49">
        <f t="shared" si="7"/>
        <v>0</v>
      </c>
      <c r="G49">
        <f t="shared" si="8"/>
        <v>0</v>
      </c>
      <c r="H49">
        <f t="shared" si="9"/>
        <v>0</v>
      </c>
      <c r="I49">
        <f t="shared" si="10"/>
        <v>0</v>
      </c>
      <c r="J49">
        <f t="shared" si="11"/>
        <v>0</v>
      </c>
      <c r="K49">
        <f t="shared" si="12"/>
        <v>0</v>
      </c>
      <c r="L49">
        <f t="shared" si="13"/>
        <v>63</v>
      </c>
      <c r="P49">
        <f t="shared" ref="P49:AE49" si="32">P20*$D20</f>
        <v>0</v>
      </c>
      <c r="Q49">
        <f t="shared" si="32"/>
        <v>0</v>
      </c>
      <c r="R49">
        <f t="shared" si="32"/>
        <v>0</v>
      </c>
      <c r="S49">
        <f t="shared" si="32"/>
        <v>0</v>
      </c>
      <c r="T49">
        <f t="shared" si="32"/>
        <v>0</v>
      </c>
      <c r="U49">
        <f t="shared" si="32"/>
        <v>0</v>
      </c>
      <c r="V49">
        <f t="shared" si="32"/>
        <v>0</v>
      </c>
      <c r="W49">
        <f t="shared" si="32"/>
        <v>0</v>
      </c>
      <c r="X49">
        <f t="shared" si="32"/>
        <v>0</v>
      </c>
      <c r="Y49">
        <f t="shared" si="32"/>
        <v>0</v>
      </c>
      <c r="Z49">
        <f t="shared" si="32"/>
        <v>0</v>
      </c>
      <c r="AA49">
        <f t="shared" si="32"/>
        <v>0</v>
      </c>
      <c r="AB49">
        <f t="shared" si="32"/>
        <v>63</v>
      </c>
      <c r="AC49">
        <f t="shared" si="32"/>
        <v>0</v>
      </c>
      <c r="AD49">
        <f t="shared" si="32"/>
        <v>0</v>
      </c>
      <c r="AE49">
        <f t="shared" si="32"/>
        <v>0</v>
      </c>
    </row>
    <row r="50" spans="1:31" x14ac:dyDescent="0.3">
      <c r="B50" t="s">
        <v>150</v>
      </c>
      <c r="C50" t="s">
        <v>151</v>
      </c>
      <c r="E50">
        <f t="shared" si="6"/>
        <v>59.94</v>
      </c>
      <c r="F50">
        <f t="shared" si="7"/>
        <v>0</v>
      </c>
      <c r="G50">
        <f t="shared" si="8"/>
        <v>0</v>
      </c>
      <c r="H50">
        <f t="shared" si="9"/>
        <v>0</v>
      </c>
      <c r="I50">
        <f t="shared" si="10"/>
        <v>17.82</v>
      </c>
      <c r="J50">
        <f t="shared" si="11"/>
        <v>3.24</v>
      </c>
      <c r="K50">
        <f t="shared" si="12"/>
        <v>0</v>
      </c>
      <c r="L50">
        <f t="shared" si="13"/>
        <v>0</v>
      </c>
      <c r="P50">
        <f t="shared" ref="P50:AE50" si="33">P21*$D21</f>
        <v>17.82</v>
      </c>
      <c r="Q50">
        <f t="shared" si="33"/>
        <v>59.94</v>
      </c>
      <c r="R50">
        <f t="shared" si="33"/>
        <v>3.24</v>
      </c>
      <c r="S50">
        <f t="shared" si="33"/>
        <v>0</v>
      </c>
      <c r="T50">
        <f t="shared" si="33"/>
        <v>0</v>
      </c>
      <c r="U50">
        <f t="shared" si="33"/>
        <v>0</v>
      </c>
      <c r="V50">
        <f t="shared" si="33"/>
        <v>0</v>
      </c>
      <c r="W50">
        <f t="shared" si="33"/>
        <v>0</v>
      </c>
      <c r="X50">
        <f t="shared" si="33"/>
        <v>0</v>
      </c>
      <c r="Y50">
        <f t="shared" si="33"/>
        <v>0</v>
      </c>
      <c r="Z50">
        <f t="shared" si="33"/>
        <v>0</v>
      </c>
      <c r="AA50">
        <f t="shared" si="33"/>
        <v>0</v>
      </c>
      <c r="AB50">
        <f t="shared" si="33"/>
        <v>0</v>
      </c>
      <c r="AC50">
        <f t="shared" si="33"/>
        <v>0</v>
      </c>
      <c r="AD50">
        <f t="shared" si="33"/>
        <v>0</v>
      </c>
      <c r="AE50">
        <f t="shared" si="33"/>
        <v>0</v>
      </c>
    </row>
    <row r="51" spans="1:31" x14ac:dyDescent="0.3">
      <c r="B51" t="s">
        <v>152</v>
      </c>
      <c r="C51" t="s">
        <v>153</v>
      </c>
      <c r="E51">
        <f t="shared" si="6"/>
        <v>174.6</v>
      </c>
      <c r="F51">
        <f t="shared" si="7"/>
        <v>3.88</v>
      </c>
      <c r="G51">
        <f t="shared" si="8"/>
        <v>7.76</v>
      </c>
      <c r="H51">
        <f t="shared" si="9"/>
        <v>0</v>
      </c>
      <c r="I51">
        <f t="shared" si="10"/>
        <v>7.76</v>
      </c>
      <c r="J51">
        <f t="shared" si="11"/>
        <v>0</v>
      </c>
      <c r="K51">
        <f t="shared" si="12"/>
        <v>0</v>
      </c>
      <c r="L51">
        <f t="shared" si="13"/>
        <v>0</v>
      </c>
      <c r="P51">
        <f t="shared" ref="P51:AE51" si="34">P22*$D22</f>
        <v>7.76</v>
      </c>
      <c r="Q51">
        <f t="shared" si="34"/>
        <v>135.79999999999998</v>
      </c>
      <c r="R51">
        <f t="shared" si="34"/>
        <v>5.8199999999999994</v>
      </c>
      <c r="S51">
        <f t="shared" si="34"/>
        <v>1.94</v>
      </c>
      <c r="T51">
        <f t="shared" si="34"/>
        <v>0</v>
      </c>
      <c r="U51">
        <f t="shared" si="34"/>
        <v>0</v>
      </c>
      <c r="V51">
        <f t="shared" si="34"/>
        <v>0</v>
      </c>
      <c r="W51">
        <f t="shared" si="34"/>
        <v>1.94</v>
      </c>
      <c r="X51">
        <f t="shared" si="34"/>
        <v>7.76</v>
      </c>
      <c r="Y51">
        <f t="shared" si="34"/>
        <v>1.94</v>
      </c>
      <c r="Z51">
        <f t="shared" si="34"/>
        <v>0</v>
      </c>
      <c r="AA51">
        <f t="shared" si="34"/>
        <v>0</v>
      </c>
      <c r="AB51">
        <f t="shared" si="34"/>
        <v>31.04</v>
      </c>
      <c r="AC51">
        <f t="shared" si="34"/>
        <v>0</v>
      </c>
      <c r="AD51">
        <f t="shared" si="34"/>
        <v>0</v>
      </c>
      <c r="AE51">
        <f t="shared" si="34"/>
        <v>0</v>
      </c>
    </row>
    <row r="52" spans="1:31" x14ac:dyDescent="0.3">
      <c r="B52" t="s">
        <v>154</v>
      </c>
      <c r="C52" t="s">
        <v>155</v>
      </c>
      <c r="E52">
        <f t="shared" si="6"/>
        <v>0</v>
      </c>
      <c r="F52">
        <f t="shared" si="7"/>
        <v>151</v>
      </c>
      <c r="G52">
        <f t="shared" si="8"/>
        <v>0</v>
      </c>
      <c r="H52">
        <f t="shared" si="9"/>
        <v>0</v>
      </c>
      <c r="I52">
        <f t="shared" si="10"/>
        <v>0</v>
      </c>
      <c r="J52">
        <f t="shared" si="11"/>
        <v>0</v>
      </c>
      <c r="K52">
        <f t="shared" si="12"/>
        <v>0</v>
      </c>
      <c r="L52">
        <f t="shared" si="13"/>
        <v>0</v>
      </c>
      <c r="P52">
        <f t="shared" ref="P52:AE52" si="35">P23*$D23</f>
        <v>0</v>
      </c>
      <c r="Q52">
        <f t="shared" si="35"/>
        <v>61.91</v>
      </c>
      <c r="R52">
        <f t="shared" si="35"/>
        <v>7.5500000000000007</v>
      </c>
      <c r="S52">
        <f t="shared" si="35"/>
        <v>1.51</v>
      </c>
      <c r="T52">
        <f t="shared" si="35"/>
        <v>6.04</v>
      </c>
      <c r="U52">
        <f t="shared" si="35"/>
        <v>10.57</v>
      </c>
      <c r="V52">
        <f t="shared" si="35"/>
        <v>1.51</v>
      </c>
      <c r="W52">
        <f t="shared" si="35"/>
        <v>12.08</v>
      </c>
      <c r="X52">
        <f t="shared" si="35"/>
        <v>21.14</v>
      </c>
      <c r="Y52">
        <f t="shared" si="35"/>
        <v>24.16</v>
      </c>
      <c r="Z52">
        <f t="shared" si="35"/>
        <v>3.02</v>
      </c>
      <c r="AA52">
        <f t="shared" si="35"/>
        <v>0</v>
      </c>
      <c r="AB52">
        <f t="shared" si="35"/>
        <v>1.51</v>
      </c>
      <c r="AC52">
        <f t="shared" si="35"/>
        <v>0</v>
      </c>
      <c r="AD52">
        <f t="shared" si="35"/>
        <v>0</v>
      </c>
      <c r="AE52">
        <f t="shared" si="35"/>
        <v>0</v>
      </c>
    </row>
    <row r="53" spans="1:31" x14ac:dyDescent="0.3">
      <c r="B53" t="s">
        <v>157</v>
      </c>
      <c r="C53" t="s">
        <v>158</v>
      </c>
      <c r="E53">
        <f t="shared" si="6"/>
        <v>0</v>
      </c>
      <c r="F53">
        <f t="shared" si="7"/>
        <v>480</v>
      </c>
      <c r="G53">
        <f t="shared" si="8"/>
        <v>0</v>
      </c>
      <c r="H53">
        <f t="shared" si="9"/>
        <v>0</v>
      </c>
      <c r="I53">
        <f t="shared" si="10"/>
        <v>0</v>
      </c>
      <c r="J53">
        <f t="shared" si="11"/>
        <v>0</v>
      </c>
      <c r="K53">
        <f t="shared" si="12"/>
        <v>0</v>
      </c>
      <c r="L53">
        <f t="shared" si="13"/>
        <v>0</v>
      </c>
      <c r="P53">
        <f t="shared" ref="P53:AE53" si="36">P24*$D24</f>
        <v>0</v>
      </c>
      <c r="Q53">
        <f t="shared" si="36"/>
        <v>33.6</v>
      </c>
      <c r="R53">
        <f t="shared" si="36"/>
        <v>0</v>
      </c>
      <c r="S53">
        <f t="shared" si="36"/>
        <v>0</v>
      </c>
      <c r="T53">
        <f t="shared" si="36"/>
        <v>0</v>
      </c>
      <c r="U53">
        <f t="shared" si="36"/>
        <v>0</v>
      </c>
      <c r="V53">
        <f t="shared" si="36"/>
        <v>0</v>
      </c>
      <c r="W53">
        <f t="shared" si="36"/>
        <v>0</v>
      </c>
      <c r="X53">
        <f t="shared" si="36"/>
        <v>0</v>
      </c>
      <c r="Y53">
        <f t="shared" si="36"/>
        <v>0</v>
      </c>
      <c r="Z53">
        <f t="shared" si="36"/>
        <v>0</v>
      </c>
      <c r="AA53">
        <f t="shared" si="36"/>
        <v>0</v>
      </c>
      <c r="AB53">
        <f t="shared" si="36"/>
        <v>0</v>
      </c>
      <c r="AC53">
        <f t="shared" si="36"/>
        <v>0</v>
      </c>
      <c r="AD53">
        <f t="shared" si="36"/>
        <v>0</v>
      </c>
      <c r="AE53">
        <f t="shared" si="36"/>
        <v>446.40000000000003</v>
      </c>
    </row>
    <row r="54" spans="1:31" x14ac:dyDescent="0.3">
      <c r="B54" t="s">
        <v>160</v>
      </c>
      <c r="C54" t="s">
        <v>161</v>
      </c>
      <c r="E54">
        <f t="shared" si="6"/>
        <v>120.36</v>
      </c>
      <c r="F54">
        <f t="shared" si="7"/>
        <v>75.48</v>
      </c>
      <c r="G54">
        <f t="shared" si="8"/>
        <v>0</v>
      </c>
      <c r="H54">
        <f t="shared" si="9"/>
        <v>4.08</v>
      </c>
      <c r="I54">
        <f t="shared" si="10"/>
        <v>4.08</v>
      </c>
      <c r="J54">
        <f t="shared" si="11"/>
        <v>0</v>
      </c>
      <c r="K54">
        <f t="shared" si="12"/>
        <v>0</v>
      </c>
      <c r="L54">
        <f t="shared" si="13"/>
        <v>0</v>
      </c>
      <c r="P54">
        <f t="shared" ref="P54:AE54" si="37">P25*$D25</f>
        <v>4.08</v>
      </c>
      <c r="Q54">
        <f t="shared" si="37"/>
        <v>153</v>
      </c>
      <c r="R54">
        <f t="shared" si="37"/>
        <v>0</v>
      </c>
      <c r="S54">
        <f t="shared" si="37"/>
        <v>0</v>
      </c>
      <c r="T54">
        <f t="shared" si="37"/>
        <v>4.08</v>
      </c>
      <c r="U54">
        <f t="shared" si="37"/>
        <v>2.04</v>
      </c>
      <c r="V54">
        <f t="shared" si="37"/>
        <v>0</v>
      </c>
      <c r="W54">
        <f t="shared" si="37"/>
        <v>4.08</v>
      </c>
      <c r="X54">
        <f t="shared" si="37"/>
        <v>6.12</v>
      </c>
      <c r="Y54">
        <f t="shared" si="37"/>
        <v>20.400000000000002</v>
      </c>
      <c r="Z54">
        <f t="shared" si="37"/>
        <v>6.12</v>
      </c>
      <c r="AA54">
        <f t="shared" si="37"/>
        <v>0</v>
      </c>
      <c r="AB54">
        <f t="shared" si="37"/>
        <v>0</v>
      </c>
      <c r="AC54">
        <f t="shared" si="37"/>
        <v>4.08</v>
      </c>
      <c r="AD54">
        <f t="shared" si="37"/>
        <v>0</v>
      </c>
      <c r="AE54">
        <f t="shared" si="37"/>
        <v>0</v>
      </c>
    </row>
    <row r="55" spans="1:31" x14ac:dyDescent="0.3">
      <c r="B55" t="s">
        <v>162</v>
      </c>
      <c r="C55" t="s">
        <v>163</v>
      </c>
      <c r="E55">
        <f t="shared" si="6"/>
        <v>0</v>
      </c>
      <c r="F55">
        <f t="shared" si="7"/>
        <v>30.26</v>
      </c>
      <c r="G55">
        <f t="shared" si="8"/>
        <v>0</v>
      </c>
      <c r="H55">
        <f t="shared" si="9"/>
        <v>56.07</v>
      </c>
      <c r="I55">
        <f t="shared" si="10"/>
        <v>2.67</v>
      </c>
      <c r="J55">
        <f t="shared" si="11"/>
        <v>0</v>
      </c>
      <c r="K55">
        <f t="shared" si="12"/>
        <v>0</v>
      </c>
      <c r="L55">
        <f t="shared" si="13"/>
        <v>0</v>
      </c>
      <c r="P55">
        <f t="shared" ref="P55:AE55" si="38">P26*$D26</f>
        <v>2.67</v>
      </c>
      <c r="Q55">
        <f t="shared" si="38"/>
        <v>68.53</v>
      </c>
      <c r="R55">
        <f t="shared" si="38"/>
        <v>4.45</v>
      </c>
      <c r="S55">
        <f t="shared" si="38"/>
        <v>0.89</v>
      </c>
      <c r="T55">
        <f t="shared" si="38"/>
        <v>0</v>
      </c>
      <c r="U55">
        <f t="shared" si="38"/>
        <v>0</v>
      </c>
      <c r="V55">
        <f t="shared" si="38"/>
        <v>0</v>
      </c>
      <c r="W55">
        <f t="shared" si="38"/>
        <v>0</v>
      </c>
      <c r="X55">
        <f t="shared" si="38"/>
        <v>0.89</v>
      </c>
      <c r="Y55">
        <f t="shared" si="38"/>
        <v>0.89</v>
      </c>
      <c r="Z55">
        <f t="shared" si="38"/>
        <v>0</v>
      </c>
      <c r="AA55">
        <f t="shared" si="38"/>
        <v>0</v>
      </c>
      <c r="AB55">
        <f t="shared" si="38"/>
        <v>10.68</v>
      </c>
      <c r="AC55">
        <f t="shared" si="38"/>
        <v>0</v>
      </c>
      <c r="AD55">
        <f t="shared" si="38"/>
        <v>0</v>
      </c>
      <c r="AE55">
        <f t="shared" si="38"/>
        <v>0</v>
      </c>
    </row>
    <row r="56" spans="1:31" x14ac:dyDescent="0.3">
      <c r="B56" t="s">
        <v>164</v>
      </c>
      <c r="C56" t="s">
        <v>165</v>
      </c>
      <c r="E56">
        <f t="shared" si="6"/>
        <v>0</v>
      </c>
      <c r="F56">
        <f t="shared" si="7"/>
        <v>57.75</v>
      </c>
      <c r="G56">
        <f t="shared" si="8"/>
        <v>0</v>
      </c>
      <c r="H56">
        <f t="shared" si="9"/>
        <v>0</v>
      </c>
      <c r="I56">
        <f t="shared" si="10"/>
        <v>2.25</v>
      </c>
      <c r="J56">
        <f t="shared" si="11"/>
        <v>0</v>
      </c>
      <c r="K56">
        <f t="shared" si="12"/>
        <v>15</v>
      </c>
      <c r="L56">
        <f t="shared" si="13"/>
        <v>0</v>
      </c>
      <c r="P56">
        <f t="shared" ref="P56:AE56" si="39">P27*$D27</f>
        <v>2.25</v>
      </c>
      <c r="Q56">
        <f t="shared" si="39"/>
        <v>5.2500000000000009</v>
      </c>
      <c r="R56">
        <f t="shared" si="39"/>
        <v>0</v>
      </c>
      <c r="S56">
        <f t="shared" si="39"/>
        <v>0</v>
      </c>
      <c r="T56">
        <f t="shared" si="39"/>
        <v>15.75</v>
      </c>
      <c r="U56">
        <f t="shared" si="39"/>
        <v>25.500000000000004</v>
      </c>
      <c r="V56">
        <f t="shared" si="39"/>
        <v>0</v>
      </c>
      <c r="W56">
        <f t="shared" si="39"/>
        <v>0</v>
      </c>
      <c r="X56">
        <f t="shared" si="39"/>
        <v>3.75</v>
      </c>
      <c r="Y56">
        <f t="shared" si="39"/>
        <v>6</v>
      </c>
      <c r="Z56">
        <f t="shared" si="39"/>
        <v>0</v>
      </c>
      <c r="AA56">
        <f t="shared" si="39"/>
        <v>0</v>
      </c>
      <c r="AB56">
        <f t="shared" si="39"/>
        <v>0</v>
      </c>
      <c r="AC56">
        <f t="shared" si="39"/>
        <v>0.75</v>
      </c>
      <c r="AD56">
        <f t="shared" si="39"/>
        <v>12</v>
      </c>
      <c r="AE56">
        <f t="shared" si="39"/>
        <v>3.75</v>
      </c>
    </row>
    <row r="57" spans="1:31" x14ac:dyDescent="0.3">
      <c r="B57" t="s">
        <v>166</v>
      </c>
      <c r="C57" t="s">
        <v>167</v>
      </c>
      <c r="E57">
        <f t="shared" si="6"/>
        <v>0.94000000000000006</v>
      </c>
      <c r="F57">
        <f t="shared" si="7"/>
        <v>46.06</v>
      </c>
      <c r="G57">
        <f t="shared" si="8"/>
        <v>0</v>
      </c>
      <c r="H57">
        <f t="shared" si="9"/>
        <v>0</v>
      </c>
      <c r="I57">
        <f t="shared" si="10"/>
        <v>0</v>
      </c>
      <c r="J57">
        <f t="shared" si="11"/>
        <v>0</v>
      </c>
      <c r="K57">
        <f t="shared" si="12"/>
        <v>0</v>
      </c>
      <c r="L57">
        <f t="shared" si="13"/>
        <v>0</v>
      </c>
      <c r="P57">
        <f t="shared" ref="P57:AE57" si="40">P28*$D28</f>
        <v>0</v>
      </c>
      <c r="Q57">
        <f t="shared" si="40"/>
        <v>38.07</v>
      </c>
      <c r="R57">
        <f t="shared" si="40"/>
        <v>0</v>
      </c>
      <c r="S57">
        <f t="shared" si="40"/>
        <v>0</v>
      </c>
      <c r="T57">
        <f t="shared" si="40"/>
        <v>2.35</v>
      </c>
      <c r="U57">
        <f t="shared" si="40"/>
        <v>0</v>
      </c>
      <c r="V57">
        <f t="shared" si="40"/>
        <v>0</v>
      </c>
      <c r="W57">
        <f t="shared" si="40"/>
        <v>0</v>
      </c>
      <c r="X57">
        <f t="shared" si="40"/>
        <v>0</v>
      </c>
      <c r="Y57">
        <f t="shared" si="40"/>
        <v>0</v>
      </c>
      <c r="Z57">
        <f t="shared" si="40"/>
        <v>0.94000000000000006</v>
      </c>
      <c r="AA57">
        <f t="shared" si="40"/>
        <v>0</v>
      </c>
      <c r="AB57">
        <f t="shared" si="40"/>
        <v>0</v>
      </c>
      <c r="AC57">
        <f t="shared" si="40"/>
        <v>0</v>
      </c>
      <c r="AD57">
        <f t="shared" si="40"/>
        <v>0</v>
      </c>
      <c r="AE57">
        <f t="shared" si="40"/>
        <v>5.64</v>
      </c>
    </row>
    <row r="58" spans="1:31" ht="18" customHeight="1" x14ac:dyDescent="0.3">
      <c r="E58" s="7" t="s">
        <v>170</v>
      </c>
      <c r="F58" t="s">
        <v>171</v>
      </c>
      <c r="G58" t="s">
        <v>172</v>
      </c>
      <c r="H58" t="s">
        <v>173</v>
      </c>
      <c r="I58" s="8" t="s">
        <v>174</v>
      </c>
      <c r="J58" s="9" t="s">
        <v>175</v>
      </c>
      <c r="K58" t="s">
        <v>176</v>
      </c>
      <c r="L58" t="s">
        <v>171</v>
      </c>
      <c r="P58" t="s">
        <v>177</v>
      </c>
      <c r="Q58" s="10" t="s">
        <v>178</v>
      </c>
      <c r="R58" t="s">
        <v>179</v>
      </c>
      <c r="S58" t="s">
        <v>179</v>
      </c>
      <c r="T58" t="s">
        <v>180</v>
      </c>
      <c r="U58" t="s">
        <v>181</v>
      </c>
      <c r="V58" t="s">
        <v>179</v>
      </c>
      <c r="W58" t="s">
        <v>180</v>
      </c>
      <c r="X58" t="s">
        <v>181</v>
      </c>
      <c r="Y58" t="s">
        <v>179</v>
      </c>
      <c r="Z58" t="s">
        <v>180</v>
      </c>
      <c r="AA58" t="s">
        <v>181</v>
      </c>
      <c r="AB58" t="s">
        <v>182</v>
      </c>
      <c r="AC58" t="s">
        <v>180</v>
      </c>
      <c r="AD58" t="s">
        <v>183</v>
      </c>
      <c r="AE58" t="s">
        <v>181</v>
      </c>
    </row>
    <row r="60" spans="1:31" x14ac:dyDescent="0.3">
      <c r="A60" t="s">
        <v>73</v>
      </c>
      <c r="B60" t="s">
        <v>74</v>
      </c>
      <c r="C60" t="s">
        <v>75</v>
      </c>
      <c r="E60" s="11" t="s">
        <v>184</v>
      </c>
      <c r="F60" s="12" t="s">
        <v>185</v>
      </c>
      <c r="G60" s="12" t="s">
        <v>79</v>
      </c>
      <c r="H60" s="12" t="s">
        <v>186</v>
      </c>
      <c r="I60" s="12" t="s">
        <v>83</v>
      </c>
      <c r="J60" s="13" t="s">
        <v>187</v>
      </c>
      <c r="K60" s="14" t="s">
        <v>188</v>
      </c>
      <c r="P60" s="15" t="s">
        <v>88</v>
      </c>
      <c r="Q60" s="16" t="s">
        <v>189</v>
      </c>
      <c r="R60" s="16" t="s">
        <v>190</v>
      </c>
      <c r="S60" s="16" t="s">
        <v>191</v>
      </c>
      <c r="T60" s="16" t="s">
        <v>192</v>
      </c>
      <c r="U60" s="17" t="s">
        <v>193</v>
      </c>
      <c r="V60" s="14" t="s">
        <v>194</v>
      </c>
    </row>
    <row r="61" spans="1:31" x14ac:dyDescent="0.3">
      <c r="A61" s="4" t="s">
        <v>106</v>
      </c>
      <c r="B61" t="s">
        <v>107</v>
      </c>
      <c r="C61" t="s">
        <v>108</v>
      </c>
      <c r="E61" s="18">
        <v>0</v>
      </c>
      <c r="F61" s="19">
        <f t="shared" ref="F61:F87" si="41">SUM(E31+F31+L31)</f>
        <v>21</v>
      </c>
      <c r="G61" s="19">
        <v>0</v>
      </c>
      <c r="H61" s="19">
        <v>0</v>
      </c>
      <c r="I61" s="19">
        <v>0</v>
      </c>
      <c r="J61" s="20">
        <v>0</v>
      </c>
      <c r="K61">
        <f t="shared" ref="K61:K87" si="42">SUM(E61:J61)</f>
        <v>21</v>
      </c>
      <c r="P61" s="21">
        <v>0</v>
      </c>
      <c r="Q61" s="19">
        <f t="shared" ref="Q61:Q87" si="43">SUM(R31+S31+V31+Y31)</f>
        <v>0</v>
      </c>
      <c r="R61" s="19">
        <v>0</v>
      </c>
      <c r="S61" s="19">
        <v>0</v>
      </c>
      <c r="T61" s="19">
        <f t="shared" ref="T61:T87" si="44">SUM(T31+W31+Z31+AC31)</f>
        <v>0</v>
      </c>
      <c r="U61" s="22">
        <f t="shared" ref="U61:U87" si="45">SUM(U31+X31+AA31+AE31)</f>
        <v>19.950000000000003</v>
      </c>
      <c r="V61">
        <f t="shared" ref="V61:V87" si="46">SUM(D2-Q31)</f>
        <v>19.95</v>
      </c>
    </row>
    <row r="62" spans="1:31" x14ac:dyDescent="0.3">
      <c r="A62" s="5" t="s">
        <v>109</v>
      </c>
      <c r="B62" t="s">
        <v>109</v>
      </c>
      <c r="C62" t="s">
        <v>110</v>
      </c>
      <c r="E62" s="18">
        <v>0</v>
      </c>
      <c r="F62" s="19">
        <f t="shared" si="41"/>
        <v>400</v>
      </c>
      <c r="G62" s="19">
        <v>0</v>
      </c>
      <c r="H62" s="19">
        <v>0</v>
      </c>
      <c r="I62" s="19">
        <v>0</v>
      </c>
      <c r="J62" s="20">
        <v>0</v>
      </c>
      <c r="K62">
        <f t="shared" si="42"/>
        <v>400</v>
      </c>
      <c r="P62" s="21">
        <v>0</v>
      </c>
      <c r="Q62" s="19">
        <f t="shared" si="43"/>
        <v>0</v>
      </c>
      <c r="R62" s="19">
        <v>0</v>
      </c>
      <c r="S62" s="19">
        <v>0</v>
      </c>
      <c r="T62" s="19">
        <f t="shared" si="44"/>
        <v>0</v>
      </c>
      <c r="U62" s="22">
        <f t="shared" si="45"/>
        <v>380</v>
      </c>
      <c r="V62">
        <f t="shared" si="46"/>
        <v>380</v>
      </c>
    </row>
    <row r="63" spans="1:31" x14ac:dyDescent="0.3">
      <c r="A63" t="s">
        <v>111</v>
      </c>
      <c r="B63" t="s">
        <v>111</v>
      </c>
      <c r="C63" t="s">
        <v>112</v>
      </c>
      <c r="E63" s="18">
        <v>0.88</v>
      </c>
      <c r="F63" s="19">
        <f t="shared" si="41"/>
        <v>0</v>
      </c>
      <c r="G63" s="19">
        <v>0</v>
      </c>
      <c r="H63" s="19">
        <v>0</v>
      </c>
      <c r="I63" s="19">
        <v>0</v>
      </c>
      <c r="J63" s="20">
        <v>87.12</v>
      </c>
      <c r="K63">
        <f t="shared" si="42"/>
        <v>88</v>
      </c>
      <c r="P63" s="21">
        <v>0.88</v>
      </c>
      <c r="Q63" s="19">
        <f t="shared" si="43"/>
        <v>81.84</v>
      </c>
      <c r="R63" s="19">
        <v>0</v>
      </c>
      <c r="S63" s="19">
        <v>0</v>
      </c>
      <c r="T63" s="19">
        <f t="shared" si="44"/>
        <v>5.2799999999999994</v>
      </c>
      <c r="U63" s="22">
        <f t="shared" si="45"/>
        <v>0</v>
      </c>
      <c r="V63">
        <f t="shared" si="46"/>
        <v>88</v>
      </c>
    </row>
    <row r="64" spans="1:31" x14ac:dyDescent="0.3">
      <c r="A64" t="s">
        <v>113</v>
      </c>
      <c r="B64" t="s">
        <v>113</v>
      </c>
      <c r="C64" t="s">
        <v>114</v>
      </c>
      <c r="E64" s="18">
        <v>0</v>
      </c>
      <c r="F64" s="19">
        <f t="shared" si="41"/>
        <v>93</v>
      </c>
      <c r="G64" s="19">
        <v>0</v>
      </c>
      <c r="H64" s="19">
        <v>0</v>
      </c>
      <c r="I64" s="19">
        <v>0</v>
      </c>
      <c r="J64" s="20">
        <v>0</v>
      </c>
      <c r="K64">
        <f t="shared" si="42"/>
        <v>93</v>
      </c>
      <c r="P64" s="21">
        <v>0</v>
      </c>
      <c r="Q64" s="19">
        <f t="shared" si="43"/>
        <v>0</v>
      </c>
      <c r="R64" s="19">
        <v>0</v>
      </c>
      <c r="S64" s="19">
        <v>0</v>
      </c>
      <c r="T64" s="19">
        <f t="shared" si="44"/>
        <v>0</v>
      </c>
      <c r="U64" s="22">
        <f t="shared" si="45"/>
        <v>93</v>
      </c>
      <c r="V64">
        <f t="shared" si="46"/>
        <v>93</v>
      </c>
    </row>
    <row r="65" spans="1:22" x14ac:dyDescent="0.3">
      <c r="A65" t="s">
        <v>115</v>
      </c>
      <c r="B65" t="s">
        <v>116</v>
      </c>
      <c r="C65" t="s">
        <v>117</v>
      </c>
      <c r="E65" s="18">
        <v>1.5</v>
      </c>
      <c r="F65" s="19">
        <f t="shared" si="41"/>
        <v>28.5</v>
      </c>
      <c r="G65" s="19">
        <v>0</v>
      </c>
      <c r="H65" s="19">
        <v>0</v>
      </c>
      <c r="I65" s="19">
        <v>0</v>
      </c>
      <c r="J65" s="20">
        <v>0</v>
      </c>
      <c r="K65">
        <f t="shared" si="42"/>
        <v>30</v>
      </c>
      <c r="P65" s="21">
        <v>1.5</v>
      </c>
      <c r="Q65" s="19">
        <f t="shared" si="43"/>
        <v>0</v>
      </c>
      <c r="R65" s="19">
        <v>0</v>
      </c>
      <c r="S65" s="19">
        <v>0</v>
      </c>
      <c r="T65" s="19">
        <f t="shared" si="44"/>
        <v>0</v>
      </c>
      <c r="U65" s="22">
        <f t="shared" si="45"/>
        <v>0</v>
      </c>
      <c r="V65">
        <f t="shared" si="46"/>
        <v>1.5</v>
      </c>
    </row>
    <row r="66" spans="1:22" x14ac:dyDescent="0.3">
      <c r="A66" s="6" t="s">
        <v>118</v>
      </c>
      <c r="B66" t="s">
        <v>118</v>
      </c>
      <c r="C66" t="s">
        <v>119</v>
      </c>
      <c r="E66" s="18">
        <v>5.6</v>
      </c>
      <c r="F66" s="19">
        <f t="shared" si="41"/>
        <v>134.4</v>
      </c>
      <c r="G66" s="19">
        <v>0</v>
      </c>
      <c r="H66" s="19">
        <v>0</v>
      </c>
      <c r="I66" s="19">
        <v>0</v>
      </c>
      <c r="J66" s="20">
        <v>0</v>
      </c>
      <c r="K66">
        <f t="shared" si="42"/>
        <v>140</v>
      </c>
      <c r="P66" s="21">
        <v>5.6</v>
      </c>
      <c r="Q66" s="19">
        <f t="shared" si="43"/>
        <v>44.8</v>
      </c>
      <c r="R66" s="19">
        <v>0</v>
      </c>
      <c r="S66" s="19">
        <v>14</v>
      </c>
      <c r="T66" s="19">
        <f t="shared" si="44"/>
        <v>11.200000000000001</v>
      </c>
      <c r="U66" s="22">
        <f t="shared" si="45"/>
        <v>19.600000000000001</v>
      </c>
      <c r="V66">
        <f t="shared" si="46"/>
        <v>95.199999999999989</v>
      </c>
    </row>
    <row r="67" spans="1:22" x14ac:dyDescent="0.3">
      <c r="A67" t="s">
        <v>120</v>
      </c>
      <c r="B67" t="s">
        <v>120</v>
      </c>
      <c r="C67" t="s">
        <v>121</v>
      </c>
      <c r="E67" s="18">
        <v>0</v>
      </c>
      <c r="F67" s="19">
        <f t="shared" si="41"/>
        <v>41</v>
      </c>
      <c r="G67" s="19">
        <v>0</v>
      </c>
      <c r="H67" s="19">
        <v>0</v>
      </c>
      <c r="I67" s="19">
        <v>0</v>
      </c>
      <c r="J67" s="20">
        <v>0</v>
      </c>
      <c r="K67">
        <f t="shared" si="42"/>
        <v>41</v>
      </c>
      <c r="P67" s="21">
        <v>0</v>
      </c>
      <c r="Q67" s="19">
        <f t="shared" si="43"/>
        <v>0</v>
      </c>
      <c r="R67" s="19">
        <v>0</v>
      </c>
      <c r="S67" s="19">
        <v>0</v>
      </c>
      <c r="T67" s="19">
        <f t="shared" si="44"/>
        <v>0</v>
      </c>
      <c r="U67" s="22">
        <f t="shared" si="45"/>
        <v>36.9</v>
      </c>
      <c r="V67">
        <f t="shared" si="46"/>
        <v>36.9</v>
      </c>
    </row>
    <row r="68" spans="1:22" x14ac:dyDescent="0.3">
      <c r="A68" s="6" t="s">
        <v>122</v>
      </c>
      <c r="B68" t="s">
        <v>123</v>
      </c>
      <c r="C68" t="s">
        <v>124</v>
      </c>
      <c r="E68" s="18">
        <v>0</v>
      </c>
      <c r="F68" s="19">
        <f t="shared" si="41"/>
        <v>21</v>
      </c>
      <c r="G68" s="19">
        <v>0</v>
      </c>
      <c r="H68" s="19">
        <v>0</v>
      </c>
      <c r="I68" s="19">
        <v>0</v>
      </c>
      <c r="J68" s="20">
        <v>0</v>
      </c>
      <c r="K68">
        <f t="shared" si="42"/>
        <v>21</v>
      </c>
      <c r="P68" s="21">
        <v>0</v>
      </c>
      <c r="Q68" s="19">
        <f t="shared" si="43"/>
        <v>0</v>
      </c>
      <c r="R68" s="19">
        <v>0</v>
      </c>
      <c r="S68" s="19">
        <v>0</v>
      </c>
      <c r="T68" s="19">
        <f t="shared" si="44"/>
        <v>0</v>
      </c>
      <c r="U68" s="22">
        <f t="shared" si="45"/>
        <v>21</v>
      </c>
      <c r="V68">
        <f t="shared" si="46"/>
        <v>21</v>
      </c>
    </row>
    <row r="69" spans="1:22" x14ac:dyDescent="0.3">
      <c r="A69" t="s">
        <v>125</v>
      </c>
      <c r="B69" t="s">
        <v>125</v>
      </c>
      <c r="C69" t="s">
        <v>126</v>
      </c>
      <c r="E69" s="18">
        <v>0.88</v>
      </c>
      <c r="F69" s="19">
        <f t="shared" si="41"/>
        <v>35.64</v>
      </c>
      <c r="G69" s="19">
        <v>7.48</v>
      </c>
      <c r="H69" s="19">
        <v>0</v>
      </c>
      <c r="I69" s="19">
        <v>0</v>
      </c>
      <c r="J69" s="20">
        <v>0</v>
      </c>
      <c r="K69">
        <f t="shared" si="42"/>
        <v>44</v>
      </c>
      <c r="P69" s="21">
        <v>0.88</v>
      </c>
      <c r="Q69" s="19">
        <f t="shared" si="43"/>
        <v>2.2000000000000002</v>
      </c>
      <c r="R69" s="19">
        <v>0</v>
      </c>
      <c r="S69" s="19">
        <v>0</v>
      </c>
      <c r="T69" s="19">
        <f t="shared" si="44"/>
        <v>3.08</v>
      </c>
      <c r="U69" s="22">
        <f t="shared" si="45"/>
        <v>21.999999999999996</v>
      </c>
      <c r="V69">
        <f t="shared" si="46"/>
        <v>28.16</v>
      </c>
    </row>
    <row r="70" spans="1:22" x14ac:dyDescent="0.3">
      <c r="A70" t="s">
        <v>127</v>
      </c>
      <c r="B70" t="s">
        <v>127</v>
      </c>
      <c r="C70" t="s">
        <v>128</v>
      </c>
      <c r="E70" s="18">
        <v>0</v>
      </c>
      <c r="F70" s="19">
        <f t="shared" si="41"/>
        <v>21</v>
      </c>
      <c r="G70" s="19">
        <v>0</v>
      </c>
      <c r="H70" s="19">
        <v>0</v>
      </c>
      <c r="I70" s="19">
        <v>0</v>
      </c>
      <c r="J70" s="20">
        <v>0</v>
      </c>
      <c r="K70">
        <f t="shared" si="42"/>
        <v>21</v>
      </c>
      <c r="P70" s="21">
        <v>0</v>
      </c>
      <c r="Q70" s="19">
        <f t="shared" si="43"/>
        <v>0</v>
      </c>
      <c r="R70" s="19">
        <v>0</v>
      </c>
      <c r="S70" s="19">
        <v>0</v>
      </c>
      <c r="T70" s="19">
        <f t="shared" si="44"/>
        <v>0</v>
      </c>
      <c r="U70" s="22">
        <f t="shared" si="45"/>
        <v>21</v>
      </c>
      <c r="V70">
        <f t="shared" si="46"/>
        <v>21</v>
      </c>
    </row>
    <row r="71" spans="1:22" x14ac:dyDescent="0.3">
      <c r="A71" t="s">
        <v>129</v>
      </c>
      <c r="B71" t="s">
        <v>129</v>
      </c>
      <c r="C71" t="s">
        <v>130</v>
      </c>
      <c r="E71" s="18">
        <v>0.8</v>
      </c>
      <c r="F71" s="19">
        <f t="shared" si="41"/>
        <v>78.400000000000006</v>
      </c>
      <c r="G71" s="19">
        <v>0.8</v>
      </c>
      <c r="H71" s="19">
        <v>0</v>
      </c>
      <c r="I71" s="19">
        <v>0</v>
      </c>
      <c r="J71" s="20">
        <v>0</v>
      </c>
      <c r="K71">
        <f t="shared" si="42"/>
        <v>80</v>
      </c>
      <c r="P71" s="21">
        <v>0.8</v>
      </c>
      <c r="Q71" s="19">
        <f t="shared" si="43"/>
        <v>2.4</v>
      </c>
      <c r="R71" s="19">
        <v>0</v>
      </c>
      <c r="S71" s="19">
        <v>0</v>
      </c>
      <c r="T71" s="19">
        <f t="shared" si="44"/>
        <v>4.8</v>
      </c>
      <c r="U71" s="22">
        <f t="shared" si="45"/>
        <v>1.6</v>
      </c>
      <c r="V71">
        <f t="shared" si="46"/>
        <v>9.5999999999999943</v>
      </c>
    </row>
    <row r="72" spans="1:22" x14ac:dyDescent="0.3">
      <c r="A72" s="5" t="s">
        <v>131</v>
      </c>
      <c r="B72" t="s">
        <v>131</v>
      </c>
      <c r="C72" t="s">
        <v>132</v>
      </c>
      <c r="E72" s="18">
        <v>0</v>
      </c>
      <c r="F72" s="19">
        <f t="shared" si="41"/>
        <v>72.999999999999986</v>
      </c>
      <c r="G72" s="19">
        <v>0</v>
      </c>
      <c r="H72" s="19">
        <v>0</v>
      </c>
      <c r="I72" s="19">
        <v>0</v>
      </c>
      <c r="J72" s="20">
        <v>0</v>
      </c>
      <c r="K72">
        <f t="shared" si="42"/>
        <v>72.999999999999986</v>
      </c>
      <c r="P72" s="21">
        <v>0</v>
      </c>
      <c r="Q72" s="19">
        <f t="shared" si="43"/>
        <v>8.76</v>
      </c>
      <c r="R72" s="19">
        <v>0</v>
      </c>
      <c r="S72" s="19">
        <v>0</v>
      </c>
      <c r="T72" s="19">
        <f t="shared" si="44"/>
        <v>2.19</v>
      </c>
      <c r="U72" s="22">
        <f t="shared" si="45"/>
        <v>28.47</v>
      </c>
      <c r="V72">
        <f t="shared" si="46"/>
        <v>39.42</v>
      </c>
    </row>
    <row r="73" spans="1:22" x14ac:dyDescent="0.3">
      <c r="A73" t="s">
        <v>133</v>
      </c>
      <c r="B73" t="s">
        <v>134</v>
      </c>
      <c r="C73" t="s">
        <v>135</v>
      </c>
      <c r="E73" s="18">
        <v>0</v>
      </c>
      <c r="F73" s="19">
        <f t="shared" si="41"/>
        <v>32.25</v>
      </c>
      <c r="G73" s="19">
        <v>0</v>
      </c>
      <c r="H73" s="19">
        <v>0</v>
      </c>
      <c r="I73" s="19">
        <v>10.75</v>
      </c>
      <c r="J73" s="20">
        <v>0</v>
      </c>
      <c r="K73">
        <f t="shared" si="42"/>
        <v>43</v>
      </c>
      <c r="P73" s="21">
        <v>0</v>
      </c>
      <c r="Q73" s="19">
        <f t="shared" si="43"/>
        <v>20.64</v>
      </c>
      <c r="R73" s="19">
        <v>0</v>
      </c>
      <c r="S73" s="19">
        <v>0</v>
      </c>
      <c r="T73" s="19">
        <f t="shared" si="44"/>
        <v>3.01</v>
      </c>
      <c r="U73" s="22">
        <f t="shared" si="45"/>
        <v>17.200000000000003</v>
      </c>
      <c r="V73">
        <f t="shared" si="46"/>
        <v>40.85</v>
      </c>
    </row>
    <row r="74" spans="1:22" x14ac:dyDescent="0.3">
      <c r="A74" t="s">
        <v>136</v>
      </c>
      <c r="B74" t="s">
        <v>136</v>
      </c>
      <c r="C74" t="s">
        <v>137</v>
      </c>
      <c r="E74" s="18">
        <v>3</v>
      </c>
      <c r="F74" s="19">
        <f t="shared" si="41"/>
        <v>45</v>
      </c>
      <c r="G74" s="19">
        <v>0.75</v>
      </c>
      <c r="H74" s="19">
        <v>26.25</v>
      </c>
      <c r="I74" s="19">
        <v>0</v>
      </c>
      <c r="J74" s="20">
        <v>0</v>
      </c>
      <c r="K74">
        <f t="shared" si="42"/>
        <v>75</v>
      </c>
      <c r="P74" s="21">
        <v>3</v>
      </c>
      <c r="Q74" s="19">
        <f t="shared" si="43"/>
        <v>0</v>
      </c>
      <c r="R74" s="19">
        <v>0</v>
      </c>
      <c r="S74" s="19">
        <v>0</v>
      </c>
      <c r="T74" s="19">
        <f t="shared" si="44"/>
        <v>0</v>
      </c>
      <c r="U74" s="22">
        <f t="shared" si="45"/>
        <v>0.75</v>
      </c>
      <c r="V74">
        <f t="shared" si="46"/>
        <v>3.75</v>
      </c>
    </row>
    <row r="75" spans="1:22" x14ac:dyDescent="0.3">
      <c r="A75" t="s">
        <v>138</v>
      </c>
      <c r="B75" t="s">
        <v>139</v>
      </c>
      <c r="C75" t="s">
        <v>140</v>
      </c>
      <c r="E75" s="18">
        <v>0</v>
      </c>
      <c r="F75" s="19">
        <f t="shared" si="41"/>
        <v>201.6</v>
      </c>
      <c r="G75" s="19">
        <v>0</v>
      </c>
      <c r="H75" s="19">
        <v>0</v>
      </c>
      <c r="I75" s="19">
        <v>0</v>
      </c>
      <c r="J75" s="20">
        <v>8.4</v>
      </c>
      <c r="K75">
        <f t="shared" si="42"/>
        <v>210</v>
      </c>
      <c r="P75" s="21">
        <v>0</v>
      </c>
      <c r="Q75" s="19">
        <f t="shared" si="43"/>
        <v>4.2</v>
      </c>
      <c r="R75" s="19">
        <v>37.799999999999997</v>
      </c>
      <c r="S75" s="19">
        <v>0</v>
      </c>
      <c r="T75" s="19">
        <f t="shared" si="44"/>
        <v>12.6</v>
      </c>
      <c r="U75" s="22">
        <f t="shared" si="45"/>
        <v>63</v>
      </c>
      <c r="V75">
        <f t="shared" si="46"/>
        <v>117.6</v>
      </c>
    </row>
    <row r="76" spans="1:22" x14ac:dyDescent="0.3">
      <c r="A76" t="s">
        <v>141</v>
      </c>
      <c r="B76" t="s">
        <v>141</v>
      </c>
      <c r="C76" t="s">
        <v>142</v>
      </c>
      <c r="E76" s="18">
        <v>0</v>
      </c>
      <c r="F76" s="19">
        <f t="shared" si="41"/>
        <v>122.83999999999999</v>
      </c>
      <c r="G76" s="19">
        <v>25.16</v>
      </c>
      <c r="H76" s="19">
        <v>0</v>
      </c>
      <c r="I76" s="19">
        <v>0</v>
      </c>
      <c r="J76" s="20">
        <v>0</v>
      </c>
      <c r="K76">
        <f t="shared" si="42"/>
        <v>148</v>
      </c>
      <c r="P76" s="21">
        <v>0</v>
      </c>
      <c r="Q76" s="19">
        <f t="shared" si="43"/>
        <v>1.48</v>
      </c>
      <c r="R76" s="19">
        <v>38.479999999999997</v>
      </c>
      <c r="S76" s="19">
        <v>0</v>
      </c>
      <c r="T76" s="19">
        <f t="shared" si="44"/>
        <v>8.879999999999999</v>
      </c>
      <c r="U76" s="22">
        <f t="shared" si="45"/>
        <v>4.4399999999999995</v>
      </c>
      <c r="V76">
        <f t="shared" si="46"/>
        <v>53.28</v>
      </c>
    </row>
    <row r="77" spans="1:22" x14ac:dyDescent="0.3">
      <c r="A77" t="s">
        <v>143</v>
      </c>
      <c r="B77" t="s">
        <v>143</v>
      </c>
      <c r="C77" t="s">
        <v>144</v>
      </c>
      <c r="E77" s="18">
        <v>0</v>
      </c>
      <c r="F77" s="19">
        <f t="shared" si="41"/>
        <v>64</v>
      </c>
      <c r="G77" s="19">
        <v>0</v>
      </c>
      <c r="H77" s="19">
        <v>0</v>
      </c>
      <c r="I77" s="19">
        <v>0</v>
      </c>
      <c r="J77" s="20">
        <v>0</v>
      </c>
      <c r="K77">
        <f t="shared" si="42"/>
        <v>64</v>
      </c>
      <c r="P77" s="21">
        <v>0</v>
      </c>
      <c r="Q77" s="19">
        <f t="shared" si="43"/>
        <v>0</v>
      </c>
      <c r="R77" s="19">
        <v>0</v>
      </c>
      <c r="S77" s="19">
        <v>57.6</v>
      </c>
      <c r="T77" s="19">
        <f t="shared" si="44"/>
        <v>0</v>
      </c>
      <c r="U77" s="22">
        <f t="shared" si="45"/>
        <v>5.12</v>
      </c>
      <c r="V77">
        <f t="shared" si="46"/>
        <v>62.72</v>
      </c>
    </row>
    <row r="78" spans="1:22" x14ac:dyDescent="0.3">
      <c r="A78" t="s">
        <v>145</v>
      </c>
      <c r="B78" t="s">
        <v>145</v>
      </c>
      <c r="C78" t="s">
        <v>146</v>
      </c>
      <c r="E78" s="18">
        <v>1.33</v>
      </c>
      <c r="F78" s="19">
        <f t="shared" si="41"/>
        <v>118.36999999999999</v>
      </c>
      <c r="G78" s="19">
        <v>3.99</v>
      </c>
      <c r="H78" s="19">
        <v>9.31</v>
      </c>
      <c r="I78" s="19">
        <v>0</v>
      </c>
      <c r="J78" s="20">
        <v>0</v>
      </c>
      <c r="K78">
        <f t="shared" si="42"/>
        <v>132.99999999999997</v>
      </c>
      <c r="P78" s="21">
        <v>1.33</v>
      </c>
      <c r="Q78" s="19">
        <f t="shared" si="43"/>
        <v>11.97</v>
      </c>
      <c r="R78" s="19">
        <v>1.33</v>
      </c>
      <c r="S78" s="19">
        <v>0</v>
      </c>
      <c r="T78" s="19">
        <f t="shared" si="44"/>
        <v>7.98</v>
      </c>
      <c r="U78" s="22">
        <f t="shared" si="45"/>
        <v>3.99</v>
      </c>
      <c r="V78">
        <f t="shared" si="46"/>
        <v>26.599999999999994</v>
      </c>
    </row>
    <row r="79" spans="1:22" x14ac:dyDescent="0.3">
      <c r="A79" t="s">
        <v>147</v>
      </c>
      <c r="B79" t="s">
        <v>147</v>
      </c>
      <c r="C79" t="s">
        <v>148</v>
      </c>
      <c r="E79" s="18">
        <v>0</v>
      </c>
      <c r="F79" s="19">
        <f t="shared" si="41"/>
        <v>63</v>
      </c>
      <c r="G79" s="19">
        <v>0</v>
      </c>
      <c r="H79" s="19">
        <v>0</v>
      </c>
      <c r="I79" s="19">
        <v>0</v>
      </c>
      <c r="J79" s="20">
        <v>0</v>
      </c>
      <c r="K79">
        <f t="shared" si="42"/>
        <v>63</v>
      </c>
      <c r="P79" s="21">
        <v>0</v>
      </c>
      <c r="Q79" s="19">
        <f t="shared" si="43"/>
        <v>0</v>
      </c>
      <c r="R79" s="19">
        <v>0</v>
      </c>
      <c r="S79" s="19">
        <v>63</v>
      </c>
      <c r="T79" s="19">
        <f t="shared" si="44"/>
        <v>0</v>
      </c>
      <c r="U79" s="22">
        <f t="shared" si="45"/>
        <v>0</v>
      </c>
      <c r="V79">
        <f t="shared" si="46"/>
        <v>63</v>
      </c>
    </row>
    <row r="80" spans="1:22" x14ac:dyDescent="0.3">
      <c r="A80" t="s">
        <v>149</v>
      </c>
      <c r="B80" t="s">
        <v>150</v>
      </c>
      <c r="C80" t="s">
        <v>151</v>
      </c>
      <c r="E80" s="18">
        <v>17.82</v>
      </c>
      <c r="F80" s="19">
        <f t="shared" si="41"/>
        <v>59.94</v>
      </c>
      <c r="G80" s="19">
        <v>0</v>
      </c>
      <c r="H80" s="19">
        <v>0</v>
      </c>
      <c r="I80" s="19">
        <v>0</v>
      </c>
      <c r="J80" s="20">
        <v>3.24</v>
      </c>
      <c r="K80">
        <f t="shared" si="42"/>
        <v>80.999999999999986</v>
      </c>
      <c r="P80" s="21">
        <v>17.82</v>
      </c>
      <c r="Q80" s="19">
        <f t="shared" si="43"/>
        <v>3.24</v>
      </c>
      <c r="R80" s="19">
        <v>0</v>
      </c>
      <c r="S80" s="19">
        <v>0</v>
      </c>
      <c r="T80" s="19">
        <f t="shared" si="44"/>
        <v>0</v>
      </c>
      <c r="U80" s="22">
        <f t="shared" si="45"/>
        <v>0</v>
      </c>
      <c r="V80">
        <f t="shared" si="46"/>
        <v>21.060000000000002</v>
      </c>
    </row>
    <row r="81" spans="1:22" x14ac:dyDescent="0.3">
      <c r="A81" t="s">
        <v>152</v>
      </c>
      <c r="B81" t="s">
        <v>152</v>
      </c>
      <c r="C81" t="s">
        <v>153</v>
      </c>
      <c r="E81" s="18">
        <v>7.76</v>
      </c>
      <c r="F81" s="19">
        <f t="shared" si="41"/>
        <v>178.48</v>
      </c>
      <c r="G81" s="19">
        <v>7.76</v>
      </c>
      <c r="H81" s="19">
        <v>0</v>
      </c>
      <c r="I81" s="19">
        <v>0</v>
      </c>
      <c r="J81" s="20">
        <v>0</v>
      </c>
      <c r="K81">
        <f t="shared" si="42"/>
        <v>193.99999999999997</v>
      </c>
      <c r="P81" s="21">
        <v>7.76</v>
      </c>
      <c r="Q81" s="19">
        <f t="shared" si="43"/>
        <v>9.6999999999999993</v>
      </c>
      <c r="R81" s="19">
        <v>0</v>
      </c>
      <c r="S81" s="19">
        <v>31.04</v>
      </c>
      <c r="T81" s="19">
        <f t="shared" si="44"/>
        <v>1.94</v>
      </c>
      <c r="U81" s="22">
        <f t="shared" si="45"/>
        <v>7.76</v>
      </c>
      <c r="V81">
        <f t="shared" si="46"/>
        <v>58.200000000000017</v>
      </c>
    </row>
    <row r="82" spans="1:22" x14ac:dyDescent="0.3">
      <c r="A82" t="s">
        <v>154</v>
      </c>
      <c r="B82" t="s">
        <v>154</v>
      </c>
      <c r="C82" t="s">
        <v>155</v>
      </c>
      <c r="E82" s="18">
        <v>0</v>
      </c>
      <c r="F82" s="19">
        <f t="shared" si="41"/>
        <v>151</v>
      </c>
      <c r="G82" s="19">
        <v>0</v>
      </c>
      <c r="H82" s="19">
        <v>0</v>
      </c>
      <c r="I82" s="19">
        <v>0</v>
      </c>
      <c r="J82" s="20">
        <v>0</v>
      </c>
      <c r="K82">
        <f t="shared" si="42"/>
        <v>151</v>
      </c>
      <c r="P82" s="21">
        <v>0</v>
      </c>
      <c r="Q82" s="19">
        <f t="shared" si="43"/>
        <v>34.730000000000004</v>
      </c>
      <c r="R82" s="19">
        <v>0</v>
      </c>
      <c r="S82" s="19">
        <v>1.51</v>
      </c>
      <c r="T82" s="19">
        <f t="shared" si="44"/>
        <v>21.14</v>
      </c>
      <c r="U82" s="22">
        <f t="shared" si="45"/>
        <v>31.71</v>
      </c>
      <c r="V82">
        <f t="shared" si="46"/>
        <v>89.09</v>
      </c>
    </row>
    <row r="83" spans="1:22" x14ac:dyDescent="0.3">
      <c r="A83" t="s">
        <v>156</v>
      </c>
      <c r="B83" t="s">
        <v>157</v>
      </c>
      <c r="C83" t="s">
        <v>158</v>
      </c>
      <c r="E83" s="18">
        <v>0</v>
      </c>
      <c r="F83" s="19">
        <f t="shared" si="41"/>
        <v>480</v>
      </c>
      <c r="G83" s="19">
        <v>0</v>
      </c>
      <c r="H83" s="19">
        <v>0</v>
      </c>
      <c r="I83" s="19">
        <v>0</v>
      </c>
      <c r="J83" s="20">
        <v>0</v>
      </c>
      <c r="K83">
        <f t="shared" si="42"/>
        <v>480</v>
      </c>
      <c r="P83" s="21">
        <v>0</v>
      </c>
      <c r="Q83" s="19">
        <f t="shared" si="43"/>
        <v>0</v>
      </c>
      <c r="R83" s="19">
        <v>0</v>
      </c>
      <c r="S83" s="19">
        <v>0</v>
      </c>
      <c r="T83" s="19">
        <f t="shared" si="44"/>
        <v>0</v>
      </c>
      <c r="U83" s="22">
        <f t="shared" si="45"/>
        <v>446.40000000000003</v>
      </c>
      <c r="V83">
        <f t="shared" si="46"/>
        <v>446.4</v>
      </c>
    </row>
    <row r="84" spans="1:22" x14ac:dyDescent="0.3">
      <c r="A84" t="s">
        <v>159</v>
      </c>
      <c r="B84" t="s">
        <v>160</v>
      </c>
      <c r="C84" t="s">
        <v>161</v>
      </c>
      <c r="E84" s="18">
        <v>4.08</v>
      </c>
      <c r="F84" s="19">
        <f t="shared" si="41"/>
        <v>195.84</v>
      </c>
      <c r="G84" s="19">
        <v>0</v>
      </c>
      <c r="H84" s="19">
        <v>4.08</v>
      </c>
      <c r="I84" s="19">
        <v>0</v>
      </c>
      <c r="J84" s="20">
        <v>0</v>
      </c>
      <c r="K84">
        <f t="shared" si="42"/>
        <v>204.00000000000003</v>
      </c>
      <c r="P84" s="21">
        <v>4.08</v>
      </c>
      <c r="Q84" s="19">
        <f t="shared" si="43"/>
        <v>20.400000000000002</v>
      </c>
      <c r="R84" s="19">
        <v>0</v>
      </c>
      <c r="S84" s="19">
        <v>0</v>
      </c>
      <c r="T84" s="19">
        <f t="shared" si="44"/>
        <v>18.36</v>
      </c>
      <c r="U84" s="22">
        <f t="shared" si="45"/>
        <v>8.16</v>
      </c>
      <c r="V84">
        <f t="shared" si="46"/>
        <v>51</v>
      </c>
    </row>
    <row r="85" spans="1:22" x14ac:dyDescent="0.3">
      <c r="A85" t="s">
        <v>162</v>
      </c>
      <c r="B85" t="s">
        <v>162</v>
      </c>
      <c r="C85" t="s">
        <v>163</v>
      </c>
      <c r="E85" s="18">
        <v>2.67</v>
      </c>
      <c r="F85" s="19">
        <f t="shared" si="41"/>
        <v>30.26</v>
      </c>
      <c r="G85" s="19">
        <v>0</v>
      </c>
      <c r="H85" s="19">
        <v>56.07</v>
      </c>
      <c r="I85" s="19">
        <v>0</v>
      </c>
      <c r="J85" s="20">
        <v>0</v>
      </c>
      <c r="K85">
        <f t="shared" si="42"/>
        <v>89</v>
      </c>
      <c r="P85" s="21">
        <v>2.67</v>
      </c>
      <c r="Q85" s="19">
        <f t="shared" si="43"/>
        <v>6.2299999999999995</v>
      </c>
      <c r="R85" s="19">
        <v>0</v>
      </c>
      <c r="S85" s="19">
        <v>10.68</v>
      </c>
      <c r="T85" s="19">
        <f t="shared" si="44"/>
        <v>0</v>
      </c>
      <c r="U85" s="22">
        <f t="shared" si="45"/>
        <v>0.89</v>
      </c>
      <c r="V85">
        <f t="shared" si="46"/>
        <v>20.47</v>
      </c>
    </row>
    <row r="86" spans="1:22" x14ac:dyDescent="0.3">
      <c r="A86" t="s">
        <v>164</v>
      </c>
      <c r="B86" t="s">
        <v>164</v>
      </c>
      <c r="C86" t="s">
        <v>165</v>
      </c>
      <c r="E86" s="18">
        <v>2.25</v>
      </c>
      <c r="F86" s="19">
        <f t="shared" si="41"/>
        <v>57.75</v>
      </c>
      <c r="G86" s="19">
        <v>0</v>
      </c>
      <c r="H86" s="19">
        <v>0</v>
      </c>
      <c r="I86" s="19">
        <v>15</v>
      </c>
      <c r="J86" s="20">
        <v>0</v>
      </c>
      <c r="K86">
        <f t="shared" si="42"/>
        <v>75</v>
      </c>
      <c r="P86" s="21">
        <v>2.25</v>
      </c>
      <c r="Q86" s="19">
        <f t="shared" si="43"/>
        <v>6</v>
      </c>
      <c r="R86" s="19">
        <v>12</v>
      </c>
      <c r="S86" s="19">
        <v>0</v>
      </c>
      <c r="T86" s="19">
        <f t="shared" si="44"/>
        <v>16.5</v>
      </c>
      <c r="U86" s="22">
        <f t="shared" si="45"/>
        <v>33</v>
      </c>
      <c r="V86">
        <f t="shared" si="46"/>
        <v>69.75</v>
      </c>
    </row>
    <row r="87" spans="1:22" x14ac:dyDescent="0.3">
      <c r="A87" t="s">
        <v>166</v>
      </c>
      <c r="B87" t="s">
        <v>166</v>
      </c>
      <c r="C87" t="s">
        <v>167</v>
      </c>
      <c r="E87" s="23">
        <v>0</v>
      </c>
      <c r="F87" s="24">
        <f t="shared" si="41"/>
        <v>47</v>
      </c>
      <c r="G87" s="24">
        <v>0</v>
      </c>
      <c r="H87" s="24">
        <v>0</v>
      </c>
      <c r="I87" s="24">
        <v>0</v>
      </c>
      <c r="J87" s="25">
        <v>0</v>
      </c>
      <c r="K87">
        <f t="shared" si="42"/>
        <v>47</v>
      </c>
      <c r="P87" s="26">
        <v>0</v>
      </c>
      <c r="Q87" s="27">
        <f t="shared" si="43"/>
        <v>0</v>
      </c>
      <c r="R87" s="27">
        <v>0</v>
      </c>
      <c r="S87" s="27">
        <v>0</v>
      </c>
      <c r="T87" s="27">
        <f t="shared" si="44"/>
        <v>3.29</v>
      </c>
      <c r="U87" s="28">
        <f t="shared" si="45"/>
        <v>5.64</v>
      </c>
      <c r="V87">
        <f t="shared" si="46"/>
        <v>8.93</v>
      </c>
    </row>
  </sheetData>
  <autoFilter ref="B1:AN29" xr:uid="{00000000-0009-0000-0000-000001000000}"/>
  <pageMargins left="0.7" right="0.7" top="0.75" bottom="0.75" header="0.511811023622047" footer="0.511811023622047"/>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76"/>
  <sheetViews>
    <sheetView topLeftCell="A43" zoomScaleNormal="100" workbookViewId="0">
      <selection activeCell="A78" sqref="A78"/>
    </sheetView>
  </sheetViews>
  <sheetFormatPr defaultColWidth="8.6640625" defaultRowHeight="14.4" x14ac:dyDescent="0.3"/>
  <cols>
    <col min="1" max="1" width="24.109375" customWidth="1"/>
    <col min="2" max="2" width="26" customWidth="1"/>
    <col min="4" max="4" width="13.109375" customWidth="1"/>
    <col min="5" max="5" width="16.44140625" customWidth="1"/>
    <col min="8" max="8" width="15.33203125" customWidth="1"/>
    <col min="9" max="9" width="12.109375" customWidth="1"/>
    <col min="10" max="10" width="13.6640625" customWidth="1"/>
    <col min="11" max="11" width="8.109375" customWidth="1"/>
    <col min="12" max="12" width="11.5546875" customWidth="1"/>
    <col min="13" max="13" width="11.33203125" customWidth="1"/>
    <col min="14" max="14" width="10.5546875" customWidth="1"/>
    <col min="17" max="17" width="12.109375" customWidth="1"/>
    <col min="20" max="20" width="9.6640625" customWidth="1"/>
    <col min="26" max="26" width="10.5546875" customWidth="1"/>
    <col min="28" max="28" width="10.33203125" customWidth="1"/>
    <col min="29" max="29" width="9.109375" customWidth="1"/>
  </cols>
  <sheetData>
    <row r="1" spans="1:30" x14ac:dyDescent="0.3">
      <c r="A1" t="s">
        <v>195</v>
      </c>
      <c r="B1" t="s">
        <v>196</v>
      </c>
      <c r="C1" t="s">
        <v>197</v>
      </c>
      <c r="D1" s="29" t="s">
        <v>88</v>
      </c>
      <c r="E1" t="s">
        <v>198</v>
      </c>
      <c r="F1" t="s">
        <v>199</v>
      </c>
      <c r="G1" t="s">
        <v>91</v>
      </c>
      <c r="H1" t="s">
        <v>89</v>
      </c>
      <c r="I1" t="s">
        <v>200</v>
      </c>
      <c r="J1" t="s">
        <v>201</v>
      </c>
      <c r="K1" t="s">
        <v>202</v>
      </c>
      <c r="L1" t="s">
        <v>96</v>
      </c>
      <c r="M1" t="s">
        <v>203</v>
      </c>
      <c r="N1" t="s">
        <v>98</v>
      </c>
      <c r="O1" t="s">
        <v>204</v>
      </c>
      <c r="P1" t="s">
        <v>100</v>
      </c>
      <c r="Q1" t="s">
        <v>102</v>
      </c>
      <c r="R1" t="s">
        <v>205</v>
      </c>
      <c r="S1" t="s">
        <v>206</v>
      </c>
      <c r="V1" t="s">
        <v>77</v>
      </c>
      <c r="W1" t="s">
        <v>78</v>
      </c>
      <c r="X1" t="s">
        <v>79</v>
      </c>
      <c r="Y1" t="s">
        <v>80</v>
      </c>
      <c r="Z1" t="s">
        <v>81</v>
      </c>
      <c r="AA1" t="s">
        <v>207</v>
      </c>
      <c r="AB1" t="s">
        <v>83</v>
      </c>
      <c r="AC1" t="s">
        <v>84</v>
      </c>
      <c r="AD1" t="s">
        <v>206</v>
      </c>
    </row>
    <row r="2" spans="1:30" x14ac:dyDescent="0.3">
      <c r="A2" t="s">
        <v>208</v>
      </c>
      <c r="B2" t="s">
        <v>208</v>
      </c>
      <c r="C2">
        <v>17</v>
      </c>
      <c r="D2">
        <v>0</v>
      </c>
      <c r="E2">
        <v>0</v>
      </c>
      <c r="F2">
        <v>0</v>
      </c>
      <c r="G2">
        <v>0</v>
      </c>
      <c r="H2">
        <v>0</v>
      </c>
      <c r="I2">
        <v>0</v>
      </c>
      <c r="J2">
        <v>0</v>
      </c>
      <c r="K2">
        <v>0</v>
      </c>
      <c r="L2">
        <v>0</v>
      </c>
      <c r="M2">
        <v>0</v>
      </c>
      <c r="N2">
        <v>0</v>
      </c>
      <c r="O2">
        <v>0</v>
      </c>
      <c r="P2">
        <v>0</v>
      </c>
      <c r="Q2">
        <v>0</v>
      </c>
      <c r="R2">
        <v>100</v>
      </c>
      <c r="S2" s="30">
        <f t="shared" ref="S2:S24" si="0">SUM(D2:R2)</f>
        <v>100</v>
      </c>
      <c r="V2">
        <v>0</v>
      </c>
      <c r="W2">
        <v>100</v>
      </c>
      <c r="X2">
        <v>0</v>
      </c>
      <c r="Y2">
        <v>0</v>
      </c>
      <c r="Z2">
        <v>0</v>
      </c>
      <c r="AA2">
        <v>0</v>
      </c>
      <c r="AB2">
        <v>0</v>
      </c>
      <c r="AC2">
        <v>0</v>
      </c>
      <c r="AD2" s="30">
        <f t="shared" ref="AD2:AD24" si="1">SUM(V2:AC2)</f>
        <v>100</v>
      </c>
    </row>
    <row r="3" spans="1:30" x14ac:dyDescent="0.3">
      <c r="A3" t="s">
        <v>209</v>
      </c>
      <c r="B3" t="s">
        <v>209</v>
      </c>
      <c r="C3">
        <v>10</v>
      </c>
      <c r="D3">
        <v>0</v>
      </c>
      <c r="E3">
        <v>0</v>
      </c>
      <c r="F3">
        <v>0</v>
      </c>
      <c r="G3">
        <v>0</v>
      </c>
      <c r="H3">
        <v>0</v>
      </c>
      <c r="I3">
        <v>0</v>
      </c>
      <c r="J3">
        <v>0</v>
      </c>
      <c r="K3">
        <v>0</v>
      </c>
      <c r="L3">
        <v>0</v>
      </c>
      <c r="M3">
        <v>0</v>
      </c>
      <c r="N3">
        <v>0</v>
      </c>
      <c r="O3">
        <v>10</v>
      </c>
      <c r="P3">
        <v>10</v>
      </c>
      <c r="Q3">
        <v>0</v>
      </c>
      <c r="R3">
        <v>80</v>
      </c>
      <c r="S3" s="30">
        <f t="shared" si="0"/>
        <v>100</v>
      </c>
      <c r="V3">
        <v>0</v>
      </c>
      <c r="W3">
        <v>100</v>
      </c>
      <c r="X3">
        <v>0</v>
      </c>
      <c r="Y3">
        <v>0</v>
      </c>
      <c r="Z3">
        <v>0</v>
      </c>
      <c r="AA3">
        <v>0</v>
      </c>
      <c r="AB3">
        <v>0</v>
      </c>
      <c r="AC3">
        <v>0</v>
      </c>
      <c r="AD3" s="30">
        <f t="shared" si="1"/>
        <v>100</v>
      </c>
    </row>
    <row r="4" spans="1:30" x14ac:dyDescent="0.3">
      <c r="A4" t="s">
        <v>210</v>
      </c>
      <c r="B4" t="s">
        <v>210</v>
      </c>
      <c r="C4">
        <v>28</v>
      </c>
      <c r="D4">
        <v>0</v>
      </c>
      <c r="E4">
        <v>0</v>
      </c>
      <c r="F4">
        <v>0</v>
      </c>
      <c r="G4">
        <v>0</v>
      </c>
      <c r="H4">
        <v>0</v>
      </c>
      <c r="I4">
        <v>0</v>
      </c>
      <c r="J4">
        <v>0</v>
      </c>
      <c r="K4">
        <v>0</v>
      </c>
      <c r="L4">
        <v>0</v>
      </c>
      <c r="M4">
        <v>0</v>
      </c>
      <c r="N4">
        <v>0</v>
      </c>
      <c r="O4">
        <v>0</v>
      </c>
      <c r="P4">
        <v>0</v>
      </c>
      <c r="Q4">
        <v>0</v>
      </c>
      <c r="R4">
        <v>100</v>
      </c>
      <c r="S4" s="30">
        <f t="shared" si="0"/>
        <v>100</v>
      </c>
      <c r="V4">
        <v>0</v>
      </c>
      <c r="W4">
        <v>100</v>
      </c>
      <c r="X4">
        <v>0</v>
      </c>
      <c r="Y4">
        <v>0</v>
      </c>
      <c r="Z4">
        <v>0</v>
      </c>
      <c r="AA4">
        <v>0</v>
      </c>
      <c r="AB4">
        <v>0</v>
      </c>
      <c r="AC4">
        <v>0</v>
      </c>
      <c r="AD4" s="30">
        <f t="shared" si="1"/>
        <v>100</v>
      </c>
    </row>
    <row r="5" spans="1:30" x14ac:dyDescent="0.3">
      <c r="A5" t="s">
        <v>120</v>
      </c>
      <c r="B5" t="s">
        <v>120</v>
      </c>
      <c r="C5">
        <v>10</v>
      </c>
      <c r="D5">
        <v>0</v>
      </c>
      <c r="E5">
        <v>0</v>
      </c>
      <c r="F5">
        <v>0</v>
      </c>
      <c r="G5">
        <v>0</v>
      </c>
      <c r="H5">
        <v>0</v>
      </c>
      <c r="I5">
        <v>0</v>
      </c>
      <c r="J5">
        <v>0</v>
      </c>
      <c r="K5">
        <v>0</v>
      </c>
      <c r="L5">
        <v>0</v>
      </c>
      <c r="M5">
        <v>0</v>
      </c>
      <c r="N5">
        <v>0</v>
      </c>
      <c r="O5">
        <v>0</v>
      </c>
      <c r="P5">
        <v>0</v>
      </c>
      <c r="Q5">
        <v>0</v>
      </c>
      <c r="R5">
        <v>100</v>
      </c>
      <c r="S5" s="30">
        <f t="shared" si="0"/>
        <v>100</v>
      </c>
      <c r="V5">
        <v>0</v>
      </c>
      <c r="W5">
        <v>100</v>
      </c>
      <c r="X5">
        <v>0</v>
      </c>
      <c r="Y5">
        <v>0</v>
      </c>
      <c r="Z5">
        <v>0</v>
      </c>
      <c r="AA5">
        <v>0</v>
      </c>
      <c r="AB5">
        <v>0</v>
      </c>
      <c r="AC5">
        <v>0</v>
      </c>
      <c r="AD5" s="30">
        <f t="shared" si="1"/>
        <v>100</v>
      </c>
    </row>
    <row r="6" spans="1:30" x14ac:dyDescent="0.3">
      <c r="A6" t="s">
        <v>211</v>
      </c>
      <c r="B6" t="s">
        <v>211</v>
      </c>
      <c r="C6">
        <v>10</v>
      </c>
      <c r="D6">
        <v>0</v>
      </c>
      <c r="E6">
        <v>60</v>
      </c>
      <c r="F6">
        <v>0</v>
      </c>
      <c r="G6">
        <v>0</v>
      </c>
      <c r="H6">
        <v>0</v>
      </c>
      <c r="I6">
        <v>0</v>
      </c>
      <c r="J6">
        <v>0</v>
      </c>
      <c r="K6">
        <v>0</v>
      </c>
      <c r="L6">
        <v>0</v>
      </c>
      <c r="M6">
        <v>0</v>
      </c>
      <c r="N6">
        <v>0</v>
      </c>
      <c r="O6">
        <v>0</v>
      </c>
      <c r="P6">
        <v>0</v>
      </c>
      <c r="Q6">
        <v>40</v>
      </c>
      <c r="R6">
        <v>0</v>
      </c>
      <c r="S6" s="30">
        <f t="shared" si="0"/>
        <v>100</v>
      </c>
      <c r="V6">
        <v>0</v>
      </c>
      <c r="W6">
        <v>100</v>
      </c>
      <c r="X6">
        <v>0</v>
      </c>
      <c r="Y6">
        <v>0</v>
      </c>
      <c r="Z6">
        <v>0</v>
      </c>
      <c r="AA6">
        <v>0</v>
      </c>
      <c r="AB6">
        <v>0</v>
      </c>
      <c r="AC6">
        <v>0</v>
      </c>
      <c r="AD6" s="30">
        <f t="shared" si="1"/>
        <v>100</v>
      </c>
    </row>
    <row r="7" spans="1:30" x14ac:dyDescent="0.3">
      <c r="A7" t="s">
        <v>212</v>
      </c>
      <c r="B7" t="s">
        <v>212</v>
      </c>
      <c r="C7">
        <v>127</v>
      </c>
      <c r="D7">
        <v>1.6</v>
      </c>
      <c r="E7">
        <v>44.9</v>
      </c>
      <c r="F7">
        <v>1.6</v>
      </c>
      <c r="G7">
        <v>0</v>
      </c>
      <c r="H7">
        <v>4.7</v>
      </c>
      <c r="I7">
        <v>1.6</v>
      </c>
      <c r="J7">
        <v>0</v>
      </c>
      <c r="K7">
        <v>0</v>
      </c>
      <c r="L7">
        <v>0</v>
      </c>
      <c r="M7">
        <v>0</v>
      </c>
      <c r="N7">
        <v>0</v>
      </c>
      <c r="O7">
        <v>0.8</v>
      </c>
      <c r="P7">
        <v>0</v>
      </c>
      <c r="Q7">
        <v>40.1</v>
      </c>
      <c r="R7">
        <v>4.7</v>
      </c>
      <c r="S7" s="30">
        <f t="shared" si="0"/>
        <v>100.00000000000001</v>
      </c>
      <c r="V7">
        <v>0</v>
      </c>
      <c r="W7">
        <v>96</v>
      </c>
      <c r="X7">
        <v>0.8</v>
      </c>
      <c r="Y7">
        <v>2.4</v>
      </c>
      <c r="Z7">
        <v>0.8</v>
      </c>
      <c r="AA7">
        <v>0</v>
      </c>
      <c r="AB7">
        <v>0</v>
      </c>
      <c r="AC7">
        <v>0</v>
      </c>
      <c r="AD7" s="30">
        <f t="shared" si="1"/>
        <v>100</v>
      </c>
    </row>
    <row r="8" spans="1:30" x14ac:dyDescent="0.3">
      <c r="A8" t="s">
        <v>213</v>
      </c>
      <c r="B8" t="s">
        <v>213</v>
      </c>
      <c r="C8">
        <v>10</v>
      </c>
      <c r="D8">
        <v>10</v>
      </c>
      <c r="E8">
        <v>40</v>
      </c>
      <c r="F8">
        <v>0</v>
      </c>
      <c r="G8">
        <v>0</v>
      </c>
      <c r="H8">
        <v>0</v>
      </c>
      <c r="I8">
        <v>0</v>
      </c>
      <c r="J8">
        <v>0</v>
      </c>
      <c r="K8">
        <v>0</v>
      </c>
      <c r="L8">
        <v>0</v>
      </c>
      <c r="M8">
        <v>0</v>
      </c>
      <c r="N8">
        <v>0</v>
      </c>
      <c r="O8">
        <v>10</v>
      </c>
      <c r="P8">
        <v>0</v>
      </c>
      <c r="Q8">
        <v>40</v>
      </c>
      <c r="R8">
        <v>0</v>
      </c>
      <c r="S8" s="30">
        <f t="shared" si="0"/>
        <v>100</v>
      </c>
      <c r="V8">
        <v>0</v>
      </c>
      <c r="W8">
        <v>90</v>
      </c>
      <c r="X8">
        <v>0</v>
      </c>
      <c r="Y8">
        <v>0</v>
      </c>
      <c r="Z8">
        <v>10</v>
      </c>
      <c r="AA8">
        <v>0</v>
      </c>
      <c r="AB8">
        <v>0</v>
      </c>
      <c r="AC8">
        <v>0</v>
      </c>
      <c r="AD8" s="30">
        <f t="shared" si="1"/>
        <v>100</v>
      </c>
    </row>
    <row r="9" spans="1:30" x14ac:dyDescent="0.3">
      <c r="A9" t="s">
        <v>214</v>
      </c>
      <c r="B9" t="s">
        <v>215</v>
      </c>
      <c r="C9">
        <v>33</v>
      </c>
      <c r="D9">
        <v>0</v>
      </c>
      <c r="E9">
        <v>0</v>
      </c>
      <c r="F9">
        <v>0</v>
      </c>
      <c r="G9">
        <v>0</v>
      </c>
      <c r="H9">
        <v>0</v>
      </c>
      <c r="I9">
        <v>0</v>
      </c>
      <c r="J9">
        <v>0</v>
      </c>
      <c r="K9">
        <v>0</v>
      </c>
      <c r="L9">
        <v>0</v>
      </c>
      <c r="M9">
        <v>0</v>
      </c>
      <c r="N9">
        <v>0</v>
      </c>
      <c r="O9">
        <v>0</v>
      </c>
      <c r="P9">
        <v>0</v>
      </c>
      <c r="Q9">
        <v>0</v>
      </c>
      <c r="R9">
        <v>100</v>
      </c>
      <c r="S9" s="30">
        <f t="shared" si="0"/>
        <v>100</v>
      </c>
      <c r="V9">
        <v>0</v>
      </c>
      <c r="W9">
        <v>84.9</v>
      </c>
      <c r="X9">
        <v>0</v>
      </c>
      <c r="Y9">
        <v>15.1</v>
      </c>
      <c r="Z9">
        <v>0</v>
      </c>
      <c r="AA9">
        <v>0</v>
      </c>
      <c r="AB9">
        <v>0</v>
      </c>
      <c r="AC9">
        <v>0</v>
      </c>
      <c r="AD9" s="30">
        <f t="shared" si="1"/>
        <v>100</v>
      </c>
    </row>
    <row r="10" spans="1:30" x14ac:dyDescent="0.3">
      <c r="A10" t="s">
        <v>133</v>
      </c>
      <c r="B10" t="s">
        <v>133</v>
      </c>
      <c r="C10">
        <v>65</v>
      </c>
      <c r="D10">
        <v>0</v>
      </c>
      <c r="E10">
        <v>0</v>
      </c>
      <c r="F10">
        <v>15.4</v>
      </c>
      <c r="G10">
        <v>18.5</v>
      </c>
      <c r="H10">
        <v>0</v>
      </c>
      <c r="I10">
        <v>1.5</v>
      </c>
      <c r="J10">
        <v>21.5</v>
      </c>
      <c r="K10">
        <v>4.5999999999999996</v>
      </c>
      <c r="L10">
        <v>3.1</v>
      </c>
      <c r="M10">
        <v>0</v>
      </c>
      <c r="N10">
        <v>0</v>
      </c>
      <c r="O10">
        <v>0</v>
      </c>
      <c r="P10">
        <v>0</v>
      </c>
      <c r="Q10">
        <v>3.1</v>
      </c>
      <c r="R10">
        <v>32.299999999999997</v>
      </c>
      <c r="S10" s="30">
        <f t="shared" si="0"/>
        <v>99.999999999999986</v>
      </c>
      <c r="V10">
        <v>0</v>
      </c>
      <c r="W10">
        <v>44.6</v>
      </c>
      <c r="X10">
        <v>0</v>
      </c>
      <c r="Y10">
        <v>0</v>
      </c>
      <c r="Z10">
        <v>0</v>
      </c>
      <c r="AA10">
        <v>0</v>
      </c>
      <c r="AB10">
        <v>55.4</v>
      </c>
      <c r="AC10">
        <v>0</v>
      </c>
      <c r="AD10" s="30">
        <f t="shared" si="1"/>
        <v>100</v>
      </c>
    </row>
    <row r="11" spans="1:30" x14ac:dyDescent="0.3">
      <c r="A11" t="s">
        <v>162</v>
      </c>
      <c r="B11" t="s">
        <v>216</v>
      </c>
      <c r="C11">
        <v>35</v>
      </c>
      <c r="D11">
        <v>20</v>
      </c>
      <c r="E11">
        <v>31.3</v>
      </c>
      <c r="F11">
        <v>22.9</v>
      </c>
      <c r="G11">
        <v>0</v>
      </c>
      <c r="H11">
        <v>8.6</v>
      </c>
      <c r="I11">
        <v>0</v>
      </c>
      <c r="J11">
        <v>0</v>
      </c>
      <c r="K11">
        <v>0</v>
      </c>
      <c r="L11">
        <v>5.7</v>
      </c>
      <c r="M11">
        <v>2.9</v>
      </c>
      <c r="N11">
        <v>0</v>
      </c>
      <c r="O11">
        <v>0</v>
      </c>
      <c r="P11">
        <v>8.6</v>
      </c>
      <c r="Q11">
        <v>0</v>
      </c>
      <c r="R11">
        <v>0</v>
      </c>
      <c r="S11" s="30">
        <f t="shared" si="0"/>
        <v>99.999999999999986</v>
      </c>
      <c r="V11">
        <v>0</v>
      </c>
      <c r="W11">
        <v>37.1</v>
      </c>
      <c r="X11">
        <v>5.7</v>
      </c>
      <c r="Y11">
        <v>37.1</v>
      </c>
      <c r="Z11">
        <v>20.100000000000001</v>
      </c>
      <c r="AA11">
        <v>0</v>
      </c>
      <c r="AB11">
        <v>0</v>
      </c>
      <c r="AC11">
        <v>0</v>
      </c>
      <c r="AD11" s="30">
        <f t="shared" si="1"/>
        <v>100</v>
      </c>
    </row>
    <row r="12" spans="1:30" x14ac:dyDescent="0.3">
      <c r="A12" t="s">
        <v>217</v>
      </c>
      <c r="B12" t="s">
        <v>217</v>
      </c>
      <c r="C12">
        <v>67</v>
      </c>
      <c r="D12">
        <v>4.5</v>
      </c>
      <c r="E12">
        <v>73</v>
      </c>
      <c r="F12">
        <v>3</v>
      </c>
      <c r="G12">
        <v>6</v>
      </c>
      <c r="H12">
        <v>6</v>
      </c>
      <c r="I12">
        <v>0</v>
      </c>
      <c r="J12">
        <v>1.5</v>
      </c>
      <c r="K12">
        <v>1.5</v>
      </c>
      <c r="L12">
        <v>0</v>
      </c>
      <c r="M12">
        <v>3</v>
      </c>
      <c r="N12">
        <v>0</v>
      </c>
      <c r="O12">
        <v>1.5</v>
      </c>
      <c r="P12">
        <v>0</v>
      </c>
      <c r="Q12">
        <v>0</v>
      </c>
      <c r="R12">
        <v>0</v>
      </c>
      <c r="S12" s="30">
        <f t="shared" si="0"/>
        <v>100</v>
      </c>
      <c r="V12">
        <v>1.5</v>
      </c>
      <c r="W12">
        <v>77.599999999999994</v>
      </c>
      <c r="X12">
        <v>0</v>
      </c>
      <c r="Y12">
        <v>11.9</v>
      </c>
      <c r="Z12">
        <v>9</v>
      </c>
      <c r="AA12">
        <v>0</v>
      </c>
      <c r="AB12">
        <v>0</v>
      </c>
      <c r="AC12">
        <v>0</v>
      </c>
      <c r="AD12" s="30">
        <f t="shared" si="1"/>
        <v>100</v>
      </c>
    </row>
    <row r="13" spans="1:30" x14ac:dyDescent="0.3">
      <c r="A13" t="s">
        <v>218</v>
      </c>
      <c r="B13" t="s">
        <v>218</v>
      </c>
      <c r="C13">
        <v>85</v>
      </c>
      <c r="D13">
        <v>0</v>
      </c>
      <c r="E13">
        <v>68.099999999999994</v>
      </c>
      <c r="F13">
        <v>2.4</v>
      </c>
      <c r="G13">
        <v>5.9</v>
      </c>
      <c r="H13">
        <v>10.5</v>
      </c>
      <c r="I13">
        <v>1.2</v>
      </c>
      <c r="J13">
        <v>0</v>
      </c>
      <c r="K13">
        <v>2.4</v>
      </c>
      <c r="L13">
        <v>5.9</v>
      </c>
      <c r="M13">
        <v>1.2</v>
      </c>
      <c r="N13">
        <v>1.2</v>
      </c>
      <c r="O13">
        <v>0</v>
      </c>
      <c r="P13">
        <v>1.2</v>
      </c>
      <c r="Q13">
        <v>0</v>
      </c>
      <c r="R13">
        <v>0</v>
      </c>
      <c r="S13" s="30">
        <f t="shared" si="0"/>
        <v>100.00000000000003</v>
      </c>
      <c r="V13">
        <v>0</v>
      </c>
      <c r="W13">
        <v>95.3</v>
      </c>
      <c r="X13">
        <v>0</v>
      </c>
      <c r="Y13">
        <v>4.7</v>
      </c>
      <c r="Z13">
        <v>0</v>
      </c>
      <c r="AA13">
        <v>0</v>
      </c>
      <c r="AB13">
        <v>0</v>
      </c>
      <c r="AC13">
        <v>0</v>
      </c>
      <c r="AD13" s="30">
        <f t="shared" si="1"/>
        <v>100</v>
      </c>
    </row>
    <row r="14" spans="1:30" x14ac:dyDescent="0.3">
      <c r="A14" t="s">
        <v>152</v>
      </c>
      <c r="B14" t="s">
        <v>152</v>
      </c>
      <c r="C14">
        <v>75</v>
      </c>
      <c r="D14">
        <v>17.3</v>
      </c>
      <c r="E14">
        <v>58.7</v>
      </c>
      <c r="F14">
        <v>1.3</v>
      </c>
      <c r="G14">
        <v>0</v>
      </c>
      <c r="H14">
        <v>6.7</v>
      </c>
      <c r="I14">
        <v>0</v>
      </c>
      <c r="J14">
        <v>0</v>
      </c>
      <c r="K14">
        <v>0</v>
      </c>
      <c r="L14">
        <v>4</v>
      </c>
      <c r="M14">
        <v>6.7</v>
      </c>
      <c r="N14">
        <v>0</v>
      </c>
      <c r="O14">
        <v>0</v>
      </c>
      <c r="P14">
        <v>5.3</v>
      </c>
      <c r="Q14">
        <v>0</v>
      </c>
      <c r="R14">
        <v>0</v>
      </c>
      <c r="S14" s="30">
        <f t="shared" si="0"/>
        <v>100</v>
      </c>
      <c r="V14">
        <v>61.4</v>
      </c>
      <c r="W14">
        <v>16</v>
      </c>
      <c r="X14">
        <v>0</v>
      </c>
      <c r="Y14">
        <v>5.3</v>
      </c>
      <c r="Z14">
        <v>17.3</v>
      </c>
      <c r="AA14">
        <v>0</v>
      </c>
      <c r="AB14">
        <v>0</v>
      </c>
      <c r="AC14">
        <v>0</v>
      </c>
      <c r="AD14" s="30">
        <f t="shared" si="1"/>
        <v>100</v>
      </c>
    </row>
    <row r="15" spans="1:30" x14ac:dyDescent="0.3">
      <c r="A15" t="s">
        <v>219</v>
      </c>
      <c r="B15" t="s">
        <v>219</v>
      </c>
      <c r="C15">
        <v>517</v>
      </c>
      <c r="D15">
        <v>75</v>
      </c>
      <c r="E15">
        <v>19.899999999999999</v>
      </c>
      <c r="F15">
        <v>0.2</v>
      </c>
      <c r="G15">
        <v>0.8</v>
      </c>
      <c r="H15">
        <v>0.96</v>
      </c>
      <c r="I15">
        <v>0</v>
      </c>
      <c r="J15">
        <v>0.2</v>
      </c>
      <c r="K15">
        <v>0.2</v>
      </c>
      <c r="L15">
        <v>0.8</v>
      </c>
      <c r="M15">
        <v>0.57999999999999996</v>
      </c>
      <c r="N15">
        <v>0</v>
      </c>
      <c r="O15">
        <v>0</v>
      </c>
      <c r="P15">
        <v>0.96</v>
      </c>
      <c r="Q15">
        <v>0.4</v>
      </c>
      <c r="R15">
        <v>0</v>
      </c>
      <c r="S15" s="30">
        <f t="shared" si="0"/>
        <v>100</v>
      </c>
      <c r="V15">
        <v>25</v>
      </c>
      <c r="W15">
        <v>1.4</v>
      </c>
      <c r="X15">
        <v>0.2</v>
      </c>
      <c r="Y15">
        <v>2.5</v>
      </c>
      <c r="Z15">
        <v>70.900000000000006</v>
      </c>
      <c r="AA15">
        <v>0</v>
      </c>
      <c r="AB15">
        <v>0</v>
      </c>
      <c r="AC15">
        <v>0</v>
      </c>
      <c r="AD15" s="30">
        <f t="shared" si="1"/>
        <v>100</v>
      </c>
    </row>
    <row r="16" spans="1:30" x14ac:dyDescent="0.3">
      <c r="A16" t="s">
        <v>154</v>
      </c>
      <c r="B16" t="s">
        <v>220</v>
      </c>
      <c r="C16">
        <v>205</v>
      </c>
      <c r="D16">
        <v>0.5</v>
      </c>
      <c r="E16">
        <v>43</v>
      </c>
      <c r="F16">
        <v>7.8</v>
      </c>
      <c r="G16">
        <v>1</v>
      </c>
      <c r="H16">
        <v>20.6</v>
      </c>
      <c r="I16">
        <v>2</v>
      </c>
      <c r="J16">
        <v>1</v>
      </c>
      <c r="K16">
        <v>1.5</v>
      </c>
      <c r="L16">
        <v>15.2</v>
      </c>
      <c r="M16">
        <v>7.4</v>
      </c>
      <c r="N16">
        <v>0</v>
      </c>
      <c r="O16">
        <v>0</v>
      </c>
      <c r="P16">
        <v>0</v>
      </c>
      <c r="Q16">
        <v>0</v>
      </c>
      <c r="R16">
        <v>0</v>
      </c>
      <c r="S16" s="30">
        <f t="shared" si="0"/>
        <v>100.00000000000001</v>
      </c>
      <c r="V16">
        <v>0</v>
      </c>
      <c r="W16">
        <v>97</v>
      </c>
      <c r="X16">
        <v>1</v>
      </c>
      <c r="Y16">
        <v>2</v>
      </c>
      <c r="Z16">
        <v>0</v>
      </c>
      <c r="AA16">
        <v>0</v>
      </c>
      <c r="AB16">
        <v>0</v>
      </c>
      <c r="AC16">
        <v>0</v>
      </c>
      <c r="AD16" s="30">
        <f t="shared" si="1"/>
        <v>100</v>
      </c>
    </row>
    <row r="17" spans="1:30" x14ac:dyDescent="0.3">
      <c r="A17" t="s">
        <v>221</v>
      </c>
      <c r="B17" t="s">
        <v>221</v>
      </c>
      <c r="C17">
        <v>212</v>
      </c>
      <c r="D17">
        <v>0</v>
      </c>
      <c r="E17">
        <v>83.4</v>
      </c>
      <c r="F17">
        <v>0</v>
      </c>
      <c r="G17">
        <v>0.9</v>
      </c>
      <c r="H17">
        <v>6.6</v>
      </c>
      <c r="I17">
        <v>0</v>
      </c>
      <c r="J17">
        <v>0.9</v>
      </c>
      <c r="K17">
        <v>0</v>
      </c>
      <c r="L17">
        <v>6.3</v>
      </c>
      <c r="M17">
        <v>0</v>
      </c>
      <c r="N17">
        <v>0</v>
      </c>
      <c r="O17">
        <v>1.9</v>
      </c>
      <c r="P17">
        <v>0</v>
      </c>
      <c r="Q17">
        <v>0</v>
      </c>
      <c r="R17">
        <v>0</v>
      </c>
      <c r="S17" s="30">
        <f t="shared" si="0"/>
        <v>100.00000000000001</v>
      </c>
      <c r="V17">
        <v>0.9</v>
      </c>
      <c r="W17">
        <v>84.5</v>
      </c>
      <c r="X17">
        <v>4</v>
      </c>
      <c r="Y17">
        <v>12.7</v>
      </c>
      <c r="Z17">
        <v>0.5</v>
      </c>
      <c r="AA17">
        <v>0</v>
      </c>
      <c r="AB17">
        <v>0</v>
      </c>
      <c r="AC17">
        <v>0</v>
      </c>
      <c r="AD17" s="9">
        <f t="shared" si="1"/>
        <v>102.60000000000001</v>
      </c>
    </row>
    <row r="18" spans="1:30" x14ac:dyDescent="0.3">
      <c r="A18" t="s">
        <v>222</v>
      </c>
      <c r="B18" t="s">
        <v>223</v>
      </c>
      <c r="C18">
        <v>58</v>
      </c>
      <c r="D18">
        <v>0</v>
      </c>
      <c r="E18">
        <v>0</v>
      </c>
      <c r="F18">
        <v>88</v>
      </c>
      <c r="G18">
        <v>10.3</v>
      </c>
      <c r="H18">
        <v>0</v>
      </c>
      <c r="I18">
        <v>0</v>
      </c>
      <c r="J18">
        <v>1.7</v>
      </c>
      <c r="K18">
        <v>0</v>
      </c>
      <c r="L18">
        <v>0</v>
      </c>
      <c r="M18">
        <v>0</v>
      </c>
      <c r="N18">
        <v>0</v>
      </c>
      <c r="O18">
        <v>0</v>
      </c>
      <c r="P18">
        <v>0</v>
      </c>
      <c r="Q18">
        <v>0</v>
      </c>
      <c r="R18">
        <v>0</v>
      </c>
      <c r="S18" s="30">
        <f t="shared" si="0"/>
        <v>100</v>
      </c>
      <c r="V18">
        <v>0</v>
      </c>
      <c r="W18">
        <v>34.5</v>
      </c>
      <c r="X18">
        <v>0</v>
      </c>
      <c r="Y18">
        <v>0</v>
      </c>
      <c r="Z18">
        <v>0</v>
      </c>
      <c r="AA18">
        <v>65.5</v>
      </c>
      <c r="AB18">
        <v>0</v>
      </c>
      <c r="AC18">
        <v>0</v>
      </c>
      <c r="AD18" s="30">
        <f t="shared" si="1"/>
        <v>100</v>
      </c>
    </row>
    <row r="19" spans="1:30" x14ac:dyDescent="0.3">
      <c r="A19" t="s">
        <v>224</v>
      </c>
      <c r="B19" t="s">
        <v>224</v>
      </c>
      <c r="C19">
        <v>13</v>
      </c>
      <c r="D19">
        <v>0</v>
      </c>
      <c r="E19">
        <v>0</v>
      </c>
      <c r="F19">
        <v>0</v>
      </c>
      <c r="G19">
        <v>0</v>
      </c>
      <c r="H19">
        <v>0</v>
      </c>
      <c r="I19">
        <v>0</v>
      </c>
      <c r="J19">
        <v>0</v>
      </c>
      <c r="K19">
        <v>0</v>
      </c>
      <c r="L19">
        <v>0</v>
      </c>
      <c r="M19">
        <v>0</v>
      </c>
      <c r="N19">
        <v>0</v>
      </c>
      <c r="O19">
        <v>0</v>
      </c>
      <c r="P19">
        <v>84.6</v>
      </c>
      <c r="Q19">
        <v>0</v>
      </c>
      <c r="R19">
        <v>15.4</v>
      </c>
      <c r="S19" s="30">
        <f t="shared" si="0"/>
        <v>100</v>
      </c>
      <c r="V19">
        <v>0</v>
      </c>
      <c r="W19">
        <v>15.1</v>
      </c>
      <c r="X19">
        <v>0</v>
      </c>
      <c r="Y19">
        <v>0</v>
      </c>
      <c r="Z19">
        <v>0</v>
      </c>
      <c r="AA19">
        <v>0</v>
      </c>
      <c r="AB19">
        <v>0</v>
      </c>
      <c r="AC19">
        <v>84.9</v>
      </c>
      <c r="AD19" s="30">
        <f t="shared" si="1"/>
        <v>100</v>
      </c>
    </row>
    <row r="20" spans="1:30" x14ac:dyDescent="0.3">
      <c r="A20" t="s">
        <v>225</v>
      </c>
      <c r="B20" t="s">
        <v>226</v>
      </c>
      <c r="C20">
        <v>55</v>
      </c>
      <c r="D20">
        <v>0</v>
      </c>
      <c r="E20">
        <v>0</v>
      </c>
      <c r="F20">
        <v>1.8</v>
      </c>
      <c r="G20">
        <v>0</v>
      </c>
      <c r="H20">
        <v>0</v>
      </c>
      <c r="I20">
        <v>0</v>
      </c>
      <c r="J20">
        <v>0</v>
      </c>
      <c r="K20">
        <v>0</v>
      </c>
      <c r="L20">
        <v>0</v>
      </c>
      <c r="M20">
        <v>1.8</v>
      </c>
      <c r="N20">
        <v>0</v>
      </c>
      <c r="O20">
        <v>0</v>
      </c>
      <c r="P20">
        <v>96.4</v>
      </c>
      <c r="Q20">
        <v>0</v>
      </c>
      <c r="R20">
        <v>0</v>
      </c>
      <c r="S20" s="30">
        <f t="shared" si="0"/>
        <v>100</v>
      </c>
      <c r="V20">
        <v>0</v>
      </c>
      <c r="W20">
        <v>1.8</v>
      </c>
      <c r="X20">
        <v>0</v>
      </c>
      <c r="Y20">
        <v>96.4</v>
      </c>
      <c r="Z20">
        <v>0</v>
      </c>
      <c r="AA20">
        <v>0</v>
      </c>
      <c r="AB20">
        <v>0</v>
      </c>
      <c r="AC20">
        <v>1.8</v>
      </c>
      <c r="AD20" s="30">
        <f t="shared" si="1"/>
        <v>100</v>
      </c>
    </row>
    <row r="21" spans="1:30" x14ac:dyDescent="0.3">
      <c r="A21" t="s">
        <v>143</v>
      </c>
      <c r="B21" t="s">
        <v>143</v>
      </c>
      <c r="C21">
        <v>200</v>
      </c>
      <c r="D21">
        <v>0</v>
      </c>
      <c r="E21">
        <v>0</v>
      </c>
      <c r="F21">
        <v>0</v>
      </c>
      <c r="G21">
        <v>0</v>
      </c>
      <c r="H21">
        <v>0</v>
      </c>
      <c r="I21">
        <v>0</v>
      </c>
      <c r="J21">
        <v>0</v>
      </c>
      <c r="K21">
        <v>0</v>
      </c>
      <c r="L21">
        <v>0</v>
      </c>
      <c r="M21">
        <v>0</v>
      </c>
      <c r="N21">
        <v>0</v>
      </c>
      <c r="O21">
        <v>0</v>
      </c>
      <c r="P21">
        <v>100</v>
      </c>
      <c r="Q21">
        <v>0</v>
      </c>
      <c r="R21">
        <v>0</v>
      </c>
      <c r="S21" s="30">
        <f t="shared" si="0"/>
        <v>100</v>
      </c>
      <c r="V21">
        <v>0</v>
      </c>
      <c r="W21">
        <v>0</v>
      </c>
      <c r="X21">
        <v>0</v>
      </c>
      <c r="Y21">
        <v>0</v>
      </c>
      <c r="Z21">
        <v>0</v>
      </c>
      <c r="AA21">
        <v>0</v>
      </c>
      <c r="AB21">
        <v>0</v>
      </c>
      <c r="AC21">
        <v>100</v>
      </c>
      <c r="AD21" s="30">
        <f t="shared" si="1"/>
        <v>100</v>
      </c>
    </row>
    <row r="22" spans="1:30" x14ac:dyDescent="0.3">
      <c r="A22" t="s">
        <v>227</v>
      </c>
      <c r="B22" t="s">
        <v>227</v>
      </c>
      <c r="C22">
        <v>51</v>
      </c>
      <c r="D22">
        <v>0</v>
      </c>
      <c r="E22">
        <v>7.8</v>
      </c>
      <c r="F22">
        <v>9.8000000000000007</v>
      </c>
      <c r="G22">
        <v>0</v>
      </c>
      <c r="H22">
        <v>0</v>
      </c>
      <c r="I22">
        <v>7.8</v>
      </c>
      <c r="J22">
        <v>0</v>
      </c>
      <c r="K22">
        <v>0</v>
      </c>
      <c r="L22">
        <v>3.9</v>
      </c>
      <c r="M22">
        <v>0</v>
      </c>
      <c r="N22">
        <v>0</v>
      </c>
      <c r="O22">
        <v>0</v>
      </c>
      <c r="P22">
        <v>70.7</v>
      </c>
      <c r="Q22">
        <v>0</v>
      </c>
      <c r="R22">
        <v>0</v>
      </c>
      <c r="S22" s="30">
        <f t="shared" si="0"/>
        <v>100</v>
      </c>
      <c r="V22">
        <v>0</v>
      </c>
      <c r="W22">
        <v>100</v>
      </c>
      <c r="X22">
        <v>0</v>
      </c>
      <c r="Y22">
        <v>0</v>
      </c>
      <c r="Z22">
        <v>0</v>
      </c>
      <c r="AA22">
        <v>0</v>
      </c>
      <c r="AB22">
        <v>0</v>
      </c>
      <c r="AC22">
        <v>0</v>
      </c>
      <c r="AD22" s="30">
        <f t="shared" si="1"/>
        <v>100</v>
      </c>
    </row>
    <row r="23" spans="1:30" x14ac:dyDescent="0.3">
      <c r="A23" t="s">
        <v>228</v>
      </c>
      <c r="B23" t="s">
        <v>229</v>
      </c>
      <c r="C23">
        <v>11</v>
      </c>
      <c r="D23">
        <v>0</v>
      </c>
      <c r="E23">
        <v>0</v>
      </c>
      <c r="F23">
        <v>0</v>
      </c>
      <c r="G23">
        <v>0</v>
      </c>
      <c r="H23">
        <v>0</v>
      </c>
      <c r="I23">
        <v>0</v>
      </c>
      <c r="J23">
        <v>11</v>
      </c>
      <c r="K23">
        <v>0</v>
      </c>
      <c r="L23">
        <v>0</v>
      </c>
      <c r="M23">
        <v>0</v>
      </c>
      <c r="N23">
        <v>0</v>
      </c>
      <c r="O23">
        <v>0</v>
      </c>
      <c r="P23">
        <v>89</v>
      </c>
      <c r="Q23">
        <v>0</v>
      </c>
      <c r="R23">
        <v>0</v>
      </c>
      <c r="S23" s="30">
        <f t="shared" si="0"/>
        <v>100</v>
      </c>
      <c r="V23">
        <v>0</v>
      </c>
      <c r="W23">
        <v>100</v>
      </c>
      <c r="X23">
        <v>0</v>
      </c>
      <c r="Y23">
        <v>0</v>
      </c>
      <c r="Z23">
        <v>0</v>
      </c>
      <c r="AA23">
        <v>0</v>
      </c>
      <c r="AB23">
        <v>0</v>
      </c>
      <c r="AC23">
        <v>0</v>
      </c>
      <c r="AD23" s="30">
        <f t="shared" si="1"/>
        <v>100</v>
      </c>
    </row>
    <row r="24" spans="1:30" x14ac:dyDescent="0.3">
      <c r="A24" t="s">
        <v>230</v>
      </c>
      <c r="B24" t="s">
        <v>230</v>
      </c>
      <c r="C24">
        <v>486</v>
      </c>
      <c r="D24">
        <v>0.2</v>
      </c>
      <c r="E24">
        <v>1.9</v>
      </c>
      <c r="F24">
        <v>0</v>
      </c>
      <c r="G24">
        <v>0.2</v>
      </c>
      <c r="H24">
        <v>0</v>
      </c>
      <c r="I24">
        <v>0</v>
      </c>
      <c r="J24">
        <v>3.9</v>
      </c>
      <c r="K24">
        <v>0</v>
      </c>
      <c r="L24">
        <v>0.6</v>
      </c>
      <c r="M24">
        <v>0.2</v>
      </c>
      <c r="N24">
        <v>0</v>
      </c>
      <c r="O24">
        <v>0</v>
      </c>
      <c r="P24">
        <v>93</v>
      </c>
      <c r="Q24">
        <v>0</v>
      </c>
      <c r="R24">
        <v>0</v>
      </c>
      <c r="S24" s="30">
        <f t="shared" si="0"/>
        <v>100</v>
      </c>
      <c r="V24">
        <v>0</v>
      </c>
      <c r="W24">
        <v>99.6</v>
      </c>
      <c r="X24">
        <v>0</v>
      </c>
      <c r="Y24">
        <v>0.2</v>
      </c>
      <c r="Z24">
        <v>0.2</v>
      </c>
      <c r="AA24">
        <v>0</v>
      </c>
      <c r="AB24">
        <v>0</v>
      </c>
      <c r="AC24">
        <v>0</v>
      </c>
      <c r="AD24" s="30">
        <f t="shared" si="1"/>
        <v>100</v>
      </c>
    </row>
    <row r="25" spans="1:30" x14ac:dyDescent="0.3">
      <c r="C25">
        <f>SUM(C2:C24)</f>
        <v>2380</v>
      </c>
    </row>
    <row r="27" spans="1:30" x14ac:dyDescent="0.3">
      <c r="A27" t="s">
        <v>195</v>
      </c>
      <c r="B27" t="s">
        <v>231</v>
      </c>
      <c r="C27" t="s">
        <v>76</v>
      </c>
      <c r="D27" s="29" t="s">
        <v>88</v>
      </c>
      <c r="E27" t="s">
        <v>198</v>
      </c>
      <c r="F27" t="s">
        <v>199</v>
      </c>
      <c r="G27" t="s">
        <v>91</v>
      </c>
      <c r="H27" t="s">
        <v>89</v>
      </c>
      <c r="I27" t="s">
        <v>200</v>
      </c>
      <c r="J27" t="s">
        <v>201</v>
      </c>
      <c r="K27" t="s">
        <v>202</v>
      </c>
      <c r="L27" t="s">
        <v>96</v>
      </c>
      <c r="M27" t="s">
        <v>203</v>
      </c>
      <c r="N27" t="s">
        <v>98</v>
      </c>
      <c r="O27" t="s">
        <v>204</v>
      </c>
      <c r="P27" t="s">
        <v>100</v>
      </c>
      <c r="Q27" t="s">
        <v>102</v>
      </c>
      <c r="R27" t="s">
        <v>205</v>
      </c>
      <c r="S27" t="s">
        <v>206</v>
      </c>
      <c r="V27" t="s">
        <v>77</v>
      </c>
      <c r="W27" t="s">
        <v>78</v>
      </c>
      <c r="X27" t="s">
        <v>79</v>
      </c>
      <c r="Y27" t="s">
        <v>80</v>
      </c>
      <c r="Z27" t="s">
        <v>81</v>
      </c>
      <c r="AA27" t="s">
        <v>207</v>
      </c>
      <c r="AB27" t="s">
        <v>83</v>
      </c>
      <c r="AC27" t="s">
        <v>84</v>
      </c>
      <c r="AD27" t="s">
        <v>206</v>
      </c>
    </row>
    <row r="28" spans="1:30" x14ac:dyDescent="0.3">
      <c r="A28" t="s">
        <v>208</v>
      </c>
      <c r="B28" t="s">
        <v>208</v>
      </c>
      <c r="C28">
        <v>17</v>
      </c>
      <c r="D28">
        <f t="shared" ref="D28:R28" si="2">$C2*SUM(D2/100)</f>
        <v>0</v>
      </c>
      <c r="E28">
        <f t="shared" si="2"/>
        <v>0</v>
      </c>
      <c r="F28">
        <f t="shared" si="2"/>
        <v>0</v>
      </c>
      <c r="G28">
        <f t="shared" si="2"/>
        <v>0</v>
      </c>
      <c r="H28">
        <f t="shared" si="2"/>
        <v>0</v>
      </c>
      <c r="I28">
        <f t="shared" si="2"/>
        <v>0</v>
      </c>
      <c r="J28">
        <f t="shared" si="2"/>
        <v>0</v>
      </c>
      <c r="K28">
        <f t="shared" si="2"/>
        <v>0</v>
      </c>
      <c r="L28">
        <f t="shared" si="2"/>
        <v>0</v>
      </c>
      <c r="M28">
        <f t="shared" si="2"/>
        <v>0</v>
      </c>
      <c r="N28">
        <f t="shared" si="2"/>
        <v>0</v>
      </c>
      <c r="O28">
        <f t="shared" si="2"/>
        <v>0</v>
      </c>
      <c r="P28">
        <f t="shared" si="2"/>
        <v>0</v>
      </c>
      <c r="Q28">
        <f t="shared" si="2"/>
        <v>0</v>
      </c>
      <c r="R28">
        <f t="shared" si="2"/>
        <v>17</v>
      </c>
      <c r="S28" s="30">
        <f t="shared" ref="S28:S50" si="3">SUM(D28:R28)</f>
        <v>17</v>
      </c>
      <c r="V28">
        <f t="shared" ref="V28:AC37" si="4">$C2*(V2/100)</f>
        <v>0</v>
      </c>
      <c r="W28">
        <f t="shared" si="4"/>
        <v>17</v>
      </c>
      <c r="X28">
        <f t="shared" si="4"/>
        <v>0</v>
      </c>
      <c r="Y28">
        <f t="shared" si="4"/>
        <v>0</v>
      </c>
      <c r="Z28">
        <f t="shared" si="4"/>
        <v>0</v>
      </c>
      <c r="AA28">
        <f t="shared" si="4"/>
        <v>0</v>
      </c>
      <c r="AB28">
        <f t="shared" si="4"/>
        <v>0</v>
      </c>
      <c r="AC28">
        <f t="shared" si="4"/>
        <v>0</v>
      </c>
      <c r="AD28" s="30">
        <f t="shared" ref="AD28:AD50" si="5">SUM(V28:AC28)</f>
        <v>17</v>
      </c>
    </row>
    <row r="29" spans="1:30" x14ac:dyDescent="0.3">
      <c r="A29" t="s">
        <v>209</v>
      </c>
      <c r="B29" t="s">
        <v>209</v>
      </c>
      <c r="C29">
        <v>10</v>
      </c>
      <c r="D29">
        <f t="shared" ref="D29:R29" si="6">$C3*SUM(D3/100)</f>
        <v>0</v>
      </c>
      <c r="E29">
        <f t="shared" si="6"/>
        <v>0</v>
      </c>
      <c r="F29">
        <f t="shared" si="6"/>
        <v>0</v>
      </c>
      <c r="G29">
        <f t="shared" si="6"/>
        <v>0</v>
      </c>
      <c r="H29">
        <f t="shared" si="6"/>
        <v>0</v>
      </c>
      <c r="I29">
        <f t="shared" si="6"/>
        <v>0</v>
      </c>
      <c r="J29">
        <f t="shared" si="6"/>
        <v>0</v>
      </c>
      <c r="K29">
        <f t="shared" si="6"/>
        <v>0</v>
      </c>
      <c r="L29">
        <f t="shared" si="6"/>
        <v>0</v>
      </c>
      <c r="M29">
        <f t="shared" si="6"/>
        <v>0</v>
      </c>
      <c r="N29">
        <f t="shared" si="6"/>
        <v>0</v>
      </c>
      <c r="O29">
        <f t="shared" si="6"/>
        <v>1</v>
      </c>
      <c r="P29">
        <f t="shared" si="6"/>
        <v>1</v>
      </c>
      <c r="Q29">
        <f t="shared" si="6"/>
        <v>0</v>
      </c>
      <c r="R29">
        <f t="shared" si="6"/>
        <v>8</v>
      </c>
      <c r="S29" s="30">
        <f t="shared" si="3"/>
        <v>10</v>
      </c>
      <c r="V29">
        <f t="shared" si="4"/>
        <v>0</v>
      </c>
      <c r="W29">
        <f t="shared" si="4"/>
        <v>10</v>
      </c>
      <c r="X29">
        <f t="shared" si="4"/>
        <v>0</v>
      </c>
      <c r="Y29">
        <f t="shared" si="4"/>
        <v>0</v>
      </c>
      <c r="Z29">
        <f t="shared" si="4"/>
        <v>0</v>
      </c>
      <c r="AA29">
        <f t="shared" si="4"/>
        <v>0</v>
      </c>
      <c r="AB29">
        <f t="shared" si="4"/>
        <v>0</v>
      </c>
      <c r="AC29">
        <f t="shared" si="4"/>
        <v>0</v>
      </c>
      <c r="AD29" s="30">
        <f t="shared" si="5"/>
        <v>10</v>
      </c>
    </row>
    <row r="30" spans="1:30" x14ac:dyDescent="0.3">
      <c r="A30" t="s">
        <v>210</v>
      </c>
      <c r="B30" t="s">
        <v>210</v>
      </c>
      <c r="C30">
        <v>28</v>
      </c>
      <c r="D30">
        <f t="shared" ref="D30:R30" si="7">$C4*SUM(D4/100)</f>
        <v>0</v>
      </c>
      <c r="E30">
        <f t="shared" si="7"/>
        <v>0</v>
      </c>
      <c r="F30">
        <f t="shared" si="7"/>
        <v>0</v>
      </c>
      <c r="G30">
        <f t="shared" si="7"/>
        <v>0</v>
      </c>
      <c r="H30">
        <f t="shared" si="7"/>
        <v>0</v>
      </c>
      <c r="I30">
        <f t="shared" si="7"/>
        <v>0</v>
      </c>
      <c r="J30">
        <f t="shared" si="7"/>
        <v>0</v>
      </c>
      <c r="K30">
        <f t="shared" si="7"/>
        <v>0</v>
      </c>
      <c r="L30">
        <f t="shared" si="7"/>
        <v>0</v>
      </c>
      <c r="M30">
        <f t="shared" si="7"/>
        <v>0</v>
      </c>
      <c r="N30">
        <f t="shared" si="7"/>
        <v>0</v>
      </c>
      <c r="O30">
        <f t="shared" si="7"/>
        <v>0</v>
      </c>
      <c r="P30">
        <f t="shared" si="7"/>
        <v>0</v>
      </c>
      <c r="Q30">
        <f t="shared" si="7"/>
        <v>0</v>
      </c>
      <c r="R30">
        <f t="shared" si="7"/>
        <v>28</v>
      </c>
      <c r="S30" s="30">
        <f t="shared" si="3"/>
        <v>28</v>
      </c>
      <c r="V30">
        <f t="shared" si="4"/>
        <v>0</v>
      </c>
      <c r="W30">
        <f t="shared" si="4"/>
        <v>28</v>
      </c>
      <c r="X30">
        <f t="shared" si="4"/>
        <v>0</v>
      </c>
      <c r="Y30">
        <f t="shared" si="4"/>
        <v>0</v>
      </c>
      <c r="Z30">
        <f t="shared" si="4"/>
        <v>0</v>
      </c>
      <c r="AA30">
        <f t="shared" si="4"/>
        <v>0</v>
      </c>
      <c r="AB30">
        <f t="shared" si="4"/>
        <v>0</v>
      </c>
      <c r="AC30">
        <f t="shared" si="4"/>
        <v>0</v>
      </c>
      <c r="AD30" s="30">
        <f t="shared" si="5"/>
        <v>28</v>
      </c>
    </row>
    <row r="31" spans="1:30" x14ac:dyDescent="0.3">
      <c r="A31" t="s">
        <v>120</v>
      </c>
      <c r="B31" t="s">
        <v>120</v>
      </c>
      <c r="C31">
        <v>10</v>
      </c>
      <c r="D31">
        <f t="shared" ref="D31:R31" si="8">$C5*SUM(D5/100)</f>
        <v>0</v>
      </c>
      <c r="E31">
        <f t="shared" si="8"/>
        <v>0</v>
      </c>
      <c r="F31">
        <f t="shared" si="8"/>
        <v>0</v>
      </c>
      <c r="G31">
        <f t="shared" si="8"/>
        <v>0</v>
      </c>
      <c r="H31">
        <f t="shared" si="8"/>
        <v>0</v>
      </c>
      <c r="I31">
        <f t="shared" si="8"/>
        <v>0</v>
      </c>
      <c r="J31">
        <f t="shared" si="8"/>
        <v>0</v>
      </c>
      <c r="K31">
        <f t="shared" si="8"/>
        <v>0</v>
      </c>
      <c r="L31">
        <f t="shared" si="8"/>
        <v>0</v>
      </c>
      <c r="M31">
        <f t="shared" si="8"/>
        <v>0</v>
      </c>
      <c r="N31">
        <f t="shared" si="8"/>
        <v>0</v>
      </c>
      <c r="O31">
        <f t="shared" si="8"/>
        <v>0</v>
      </c>
      <c r="P31">
        <f t="shared" si="8"/>
        <v>0</v>
      </c>
      <c r="Q31">
        <f t="shared" si="8"/>
        <v>0</v>
      </c>
      <c r="R31">
        <f t="shared" si="8"/>
        <v>10</v>
      </c>
      <c r="S31" s="30">
        <f t="shared" si="3"/>
        <v>10</v>
      </c>
      <c r="V31">
        <f t="shared" si="4"/>
        <v>0</v>
      </c>
      <c r="W31">
        <f t="shared" si="4"/>
        <v>10</v>
      </c>
      <c r="X31">
        <f t="shared" si="4"/>
        <v>0</v>
      </c>
      <c r="Y31">
        <f t="shared" si="4"/>
        <v>0</v>
      </c>
      <c r="Z31">
        <f t="shared" si="4"/>
        <v>0</v>
      </c>
      <c r="AA31">
        <f t="shared" si="4"/>
        <v>0</v>
      </c>
      <c r="AB31">
        <f t="shared" si="4"/>
        <v>0</v>
      </c>
      <c r="AC31">
        <f t="shared" si="4"/>
        <v>0</v>
      </c>
      <c r="AD31" s="30">
        <f t="shared" si="5"/>
        <v>10</v>
      </c>
    </row>
    <row r="32" spans="1:30" x14ac:dyDescent="0.3">
      <c r="A32" t="s">
        <v>211</v>
      </c>
      <c r="B32" t="s">
        <v>211</v>
      </c>
      <c r="C32">
        <v>10</v>
      </c>
      <c r="D32">
        <f t="shared" ref="D32:R32" si="9">$C6*SUM(D6/100)</f>
        <v>0</v>
      </c>
      <c r="E32">
        <f t="shared" si="9"/>
        <v>6</v>
      </c>
      <c r="F32">
        <f t="shared" si="9"/>
        <v>0</v>
      </c>
      <c r="G32">
        <f t="shared" si="9"/>
        <v>0</v>
      </c>
      <c r="H32">
        <f t="shared" si="9"/>
        <v>0</v>
      </c>
      <c r="I32">
        <f t="shared" si="9"/>
        <v>0</v>
      </c>
      <c r="J32">
        <f t="shared" si="9"/>
        <v>0</v>
      </c>
      <c r="K32">
        <f t="shared" si="9"/>
        <v>0</v>
      </c>
      <c r="L32">
        <f t="shared" si="9"/>
        <v>0</v>
      </c>
      <c r="M32">
        <f t="shared" si="9"/>
        <v>0</v>
      </c>
      <c r="N32">
        <f t="shared" si="9"/>
        <v>0</v>
      </c>
      <c r="O32">
        <f t="shared" si="9"/>
        <v>0</v>
      </c>
      <c r="P32">
        <f t="shared" si="9"/>
        <v>0</v>
      </c>
      <c r="Q32">
        <f t="shared" si="9"/>
        <v>4</v>
      </c>
      <c r="R32">
        <f t="shared" si="9"/>
        <v>0</v>
      </c>
      <c r="S32" s="30">
        <f t="shared" si="3"/>
        <v>10</v>
      </c>
      <c r="V32">
        <f t="shared" si="4"/>
        <v>0</v>
      </c>
      <c r="W32">
        <f t="shared" si="4"/>
        <v>10</v>
      </c>
      <c r="X32">
        <f t="shared" si="4"/>
        <v>0</v>
      </c>
      <c r="Y32">
        <f t="shared" si="4"/>
        <v>0</v>
      </c>
      <c r="Z32">
        <f t="shared" si="4"/>
        <v>0</v>
      </c>
      <c r="AA32">
        <f t="shared" si="4"/>
        <v>0</v>
      </c>
      <c r="AB32">
        <f t="shared" si="4"/>
        <v>0</v>
      </c>
      <c r="AC32">
        <f t="shared" si="4"/>
        <v>0</v>
      </c>
      <c r="AD32" s="30">
        <f t="shared" si="5"/>
        <v>10</v>
      </c>
    </row>
    <row r="33" spans="1:30" x14ac:dyDescent="0.3">
      <c r="A33" t="s">
        <v>212</v>
      </c>
      <c r="B33" t="s">
        <v>212</v>
      </c>
      <c r="C33">
        <v>127</v>
      </c>
      <c r="D33">
        <f t="shared" ref="D33:R33" si="10">$C7*SUM(D7/100)</f>
        <v>2.032</v>
      </c>
      <c r="E33">
        <f t="shared" si="10"/>
        <v>57.023000000000003</v>
      </c>
      <c r="F33">
        <f t="shared" si="10"/>
        <v>2.032</v>
      </c>
      <c r="G33">
        <f t="shared" si="10"/>
        <v>0</v>
      </c>
      <c r="H33">
        <f t="shared" si="10"/>
        <v>5.9690000000000003</v>
      </c>
      <c r="I33">
        <f t="shared" si="10"/>
        <v>2.032</v>
      </c>
      <c r="J33">
        <f t="shared" si="10"/>
        <v>0</v>
      </c>
      <c r="K33">
        <f t="shared" si="10"/>
        <v>0</v>
      </c>
      <c r="L33">
        <f t="shared" si="10"/>
        <v>0</v>
      </c>
      <c r="M33">
        <f t="shared" si="10"/>
        <v>0</v>
      </c>
      <c r="N33">
        <f t="shared" si="10"/>
        <v>0</v>
      </c>
      <c r="O33">
        <f t="shared" si="10"/>
        <v>1.016</v>
      </c>
      <c r="P33">
        <f t="shared" si="10"/>
        <v>0</v>
      </c>
      <c r="Q33">
        <f t="shared" si="10"/>
        <v>50.927</v>
      </c>
      <c r="R33">
        <f t="shared" si="10"/>
        <v>5.9690000000000003</v>
      </c>
      <c r="S33" s="30">
        <f t="shared" si="3"/>
        <v>127</v>
      </c>
      <c r="V33">
        <f t="shared" si="4"/>
        <v>0</v>
      </c>
      <c r="W33">
        <f t="shared" si="4"/>
        <v>121.92</v>
      </c>
      <c r="X33">
        <f t="shared" si="4"/>
        <v>1.016</v>
      </c>
      <c r="Y33">
        <f t="shared" si="4"/>
        <v>3.048</v>
      </c>
      <c r="Z33">
        <f t="shared" si="4"/>
        <v>1.016</v>
      </c>
      <c r="AA33">
        <f t="shared" si="4"/>
        <v>0</v>
      </c>
      <c r="AB33">
        <f t="shared" si="4"/>
        <v>0</v>
      </c>
      <c r="AC33">
        <f t="shared" si="4"/>
        <v>0</v>
      </c>
      <c r="AD33" s="30">
        <f t="shared" si="5"/>
        <v>127.00000000000001</v>
      </c>
    </row>
    <row r="34" spans="1:30" x14ac:dyDescent="0.3">
      <c r="A34" t="s">
        <v>213</v>
      </c>
      <c r="B34" t="s">
        <v>213</v>
      </c>
      <c r="C34">
        <v>10</v>
      </c>
      <c r="D34">
        <f t="shared" ref="D34:R34" si="11">$C8*SUM(D8/100)</f>
        <v>1</v>
      </c>
      <c r="E34">
        <f t="shared" si="11"/>
        <v>4</v>
      </c>
      <c r="F34">
        <f t="shared" si="11"/>
        <v>0</v>
      </c>
      <c r="G34">
        <f t="shared" si="11"/>
        <v>0</v>
      </c>
      <c r="H34">
        <f t="shared" si="11"/>
        <v>0</v>
      </c>
      <c r="I34">
        <f t="shared" si="11"/>
        <v>0</v>
      </c>
      <c r="J34">
        <f t="shared" si="11"/>
        <v>0</v>
      </c>
      <c r="K34">
        <f t="shared" si="11"/>
        <v>0</v>
      </c>
      <c r="L34">
        <f t="shared" si="11"/>
        <v>0</v>
      </c>
      <c r="M34">
        <f t="shared" si="11"/>
        <v>0</v>
      </c>
      <c r="N34">
        <f t="shared" si="11"/>
        <v>0</v>
      </c>
      <c r="O34">
        <f t="shared" si="11"/>
        <v>1</v>
      </c>
      <c r="P34">
        <f t="shared" si="11"/>
        <v>0</v>
      </c>
      <c r="Q34">
        <f t="shared" si="11"/>
        <v>4</v>
      </c>
      <c r="R34">
        <f t="shared" si="11"/>
        <v>0</v>
      </c>
      <c r="S34" s="30">
        <f t="shared" si="3"/>
        <v>10</v>
      </c>
      <c r="V34">
        <f t="shared" si="4"/>
        <v>0</v>
      </c>
      <c r="W34">
        <f t="shared" si="4"/>
        <v>9</v>
      </c>
      <c r="X34">
        <f t="shared" si="4"/>
        <v>0</v>
      </c>
      <c r="Y34">
        <f t="shared" si="4"/>
        <v>0</v>
      </c>
      <c r="Z34">
        <f t="shared" si="4"/>
        <v>1</v>
      </c>
      <c r="AA34">
        <f t="shared" si="4"/>
        <v>0</v>
      </c>
      <c r="AB34">
        <f t="shared" si="4"/>
        <v>0</v>
      </c>
      <c r="AC34">
        <f t="shared" si="4"/>
        <v>0</v>
      </c>
      <c r="AD34" s="30">
        <f t="shared" si="5"/>
        <v>10</v>
      </c>
    </row>
    <row r="35" spans="1:30" x14ac:dyDescent="0.3">
      <c r="A35" t="s">
        <v>214</v>
      </c>
      <c r="B35" t="s">
        <v>215</v>
      </c>
      <c r="C35">
        <v>33</v>
      </c>
      <c r="D35">
        <f t="shared" ref="D35:R35" si="12">$C9*SUM(D9/100)</f>
        <v>0</v>
      </c>
      <c r="E35">
        <f t="shared" si="12"/>
        <v>0</v>
      </c>
      <c r="F35">
        <f t="shared" si="12"/>
        <v>0</v>
      </c>
      <c r="G35">
        <f t="shared" si="12"/>
        <v>0</v>
      </c>
      <c r="H35">
        <f t="shared" si="12"/>
        <v>0</v>
      </c>
      <c r="I35">
        <f t="shared" si="12"/>
        <v>0</v>
      </c>
      <c r="J35">
        <f t="shared" si="12"/>
        <v>0</v>
      </c>
      <c r="K35">
        <f t="shared" si="12"/>
        <v>0</v>
      </c>
      <c r="L35">
        <f t="shared" si="12"/>
        <v>0</v>
      </c>
      <c r="M35">
        <f t="shared" si="12"/>
        <v>0</v>
      </c>
      <c r="N35">
        <f t="shared" si="12"/>
        <v>0</v>
      </c>
      <c r="O35">
        <f t="shared" si="12"/>
        <v>0</v>
      </c>
      <c r="P35">
        <f t="shared" si="12"/>
        <v>0</v>
      </c>
      <c r="Q35">
        <f t="shared" si="12"/>
        <v>0</v>
      </c>
      <c r="R35">
        <f t="shared" si="12"/>
        <v>33</v>
      </c>
      <c r="S35" s="30">
        <f t="shared" si="3"/>
        <v>33</v>
      </c>
      <c r="V35">
        <f t="shared" si="4"/>
        <v>0</v>
      </c>
      <c r="W35">
        <f t="shared" si="4"/>
        <v>28.017000000000003</v>
      </c>
      <c r="X35">
        <f t="shared" si="4"/>
        <v>0</v>
      </c>
      <c r="Y35">
        <f t="shared" si="4"/>
        <v>4.9829999999999997</v>
      </c>
      <c r="Z35">
        <f t="shared" si="4"/>
        <v>0</v>
      </c>
      <c r="AA35">
        <f t="shared" si="4"/>
        <v>0</v>
      </c>
      <c r="AB35">
        <f t="shared" si="4"/>
        <v>0</v>
      </c>
      <c r="AC35">
        <f t="shared" si="4"/>
        <v>0</v>
      </c>
      <c r="AD35" s="30">
        <f t="shared" si="5"/>
        <v>33</v>
      </c>
    </row>
    <row r="36" spans="1:30" x14ac:dyDescent="0.3">
      <c r="A36" t="s">
        <v>133</v>
      </c>
      <c r="B36" t="s">
        <v>133</v>
      </c>
      <c r="C36">
        <v>65</v>
      </c>
      <c r="D36">
        <f t="shared" ref="D36:R36" si="13">$C10*SUM(D10/100)</f>
        <v>0</v>
      </c>
      <c r="E36">
        <f t="shared" si="13"/>
        <v>0</v>
      </c>
      <c r="F36">
        <f t="shared" si="13"/>
        <v>10.01</v>
      </c>
      <c r="G36">
        <f t="shared" si="13"/>
        <v>12.025</v>
      </c>
      <c r="H36">
        <f t="shared" si="13"/>
        <v>0</v>
      </c>
      <c r="I36">
        <f t="shared" si="13"/>
        <v>0.97499999999999998</v>
      </c>
      <c r="J36">
        <f t="shared" si="13"/>
        <v>13.975</v>
      </c>
      <c r="K36">
        <f t="shared" si="13"/>
        <v>2.9899999999999998</v>
      </c>
      <c r="L36">
        <f t="shared" si="13"/>
        <v>2.0150000000000001</v>
      </c>
      <c r="M36">
        <f t="shared" si="13"/>
        <v>0</v>
      </c>
      <c r="N36">
        <f t="shared" si="13"/>
        <v>0</v>
      </c>
      <c r="O36">
        <f t="shared" si="13"/>
        <v>0</v>
      </c>
      <c r="P36">
        <f t="shared" si="13"/>
        <v>0</v>
      </c>
      <c r="Q36">
        <f t="shared" si="13"/>
        <v>2.0150000000000001</v>
      </c>
      <c r="R36">
        <f t="shared" si="13"/>
        <v>20.994999999999997</v>
      </c>
      <c r="S36" s="30">
        <f t="shared" si="3"/>
        <v>65</v>
      </c>
      <c r="V36">
        <f t="shared" si="4"/>
        <v>0</v>
      </c>
      <c r="W36">
        <f t="shared" si="4"/>
        <v>28.990000000000002</v>
      </c>
      <c r="X36">
        <f t="shared" si="4"/>
        <v>0</v>
      </c>
      <c r="Y36">
        <f t="shared" si="4"/>
        <v>0</v>
      </c>
      <c r="Z36">
        <f t="shared" si="4"/>
        <v>0</v>
      </c>
      <c r="AA36">
        <f t="shared" si="4"/>
        <v>0</v>
      </c>
      <c r="AB36">
        <f t="shared" si="4"/>
        <v>36.01</v>
      </c>
      <c r="AC36">
        <f t="shared" si="4"/>
        <v>0</v>
      </c>
      <c r="AD36" s="30">
        <f t="shared" si="5"/>
        <v>65</v>
      </c>
    </row>
    <row r="37" spans="1:30" x14ac:dyDescent="0.3">
      <c r="A37" t="s">
        <v>162</v>
      </c>
      <c r="B37" t="s">
        <v>216</v>
      </c>
      <c r="C37">
        <v>35</v>
      </c>
      <c r="D37">
        <f t="shared" ref="D37:R37" si="14">$C11*SUM(D11/100)</f>
        <v>7</v>
      </c>
      <c r="E37">
        <f t="shared" si="14"/>
        <v>10.955</v>
      </c>
      <c r="F37">
        <f t="shared" si="14"/>
        <v>8.0149999999999988</v>
      </c>
      <c r="G37">
        <f t="shared" si="14"/>
        <v>0</v>
      </c>
      <c r="H37">
        <f t="shared" si="14"/>
        <v>3.01</v>
      </c>
      <c r="I37">
        <f t="shared" si="14"/>
        <v>0</v>
      </c>
      <c r="J37">
        <f t="shared" si="14"/>
        <v>0</v>
      </c>
      <c r="K37">
        <f t="shared" si="14"/>
        <v>0</v>
      </c>
      <c r="L37">
        <f t="shared" si="14"/>
        <v>1.9950000000000001</v>
      </c>
      <c r="M37">
        <f t="shared" si="14"/>
        <v>1.0149999999999999</v>
      </c>
      <c r="N37">
        <f t="shared" si="14"/>
        <v>0</v>
      </c>
      <c r="O37">
        <f t="shared" si="14"/>
        <v>0</v>
      </c>
      <c r="P37">
        <f t="shared" si="14"/>
        <v>3.01</v>
      </c>
      <c r="Q37">
        <f t="shared" si="14"/>
        <v>0</v>
      </c>
      <c r="R37">
        <f t="shared" si="14"/>
        <v>0</v>
      </c>
      <c r="S37" s="30">
        <f t="shared" si="3"/>
        <v>35</v>
      </c>
      <c r="V37">
        <f t="shared" si="4"/>
        <v>0</v>
      </c>
      <c r="W37">
        <f t="shared" si="4"/>
        <v>12.984999999999999</v>
      </c>
      <c r="X37">
        <f t="shared" si="4"/>
        <v>1.9950000000000001</v>
      </c>
      <c r="Y37">
        <f t="shared" si="4"/>
        <v>12.984999999999999</v>
      </c>
      <c r="Z37">
        <f t="shared" si="4"/>
        <v>7.0350000000000001</v>
      </c>
      <c r="AA37">
        <f t="shared" si="4"/>
        <v>0</v>
      </c>
      <c r="AB37">
        <f t="shared" si="4"/>
        <v>0</v>
      </c>
      <c r="AC37">
        <f t="shared" si="4"/>
        <v>0</v>
      </c>
      <c r="AD37" s="30">
        <f t="shared" si="5"/>
        <v>35</v>
      </c>
    </row>
    <row r="38" spans="1:30" x14ac:dyDescent="0.3">
      <c r="A38" t="s">
        <v>217</v>
      </c>
      <c r="B38" t="s">
        <v>217</v>
      </c>
      <c r="C38">
        <v>67</v>
      </c>
      <c r="D38">
        <f t="shared" ref="D38:R38" si="15">$C12*SUM(D12/100)</f>
        <v>3.0149999999999997</v>
      </c>
      <c r="E38">
        <f t="shared" si="15"/>
        <v>48.91</v>
      </c>
      <c r="F38">
        <f t="shared" si="15"/>
        <v>2.0099999999999998</v>
      </c>
      <c r="G38">
        <f t="shared" si="15"/>
        <v>4.0199999999999996</v>
      </c>
      <c r="H38">
        <f t="shared" si="15"/>
        <v>4.0199999999999996</v>
      </c>
      <c r="I38">
        <f t="shared" si="15"/>
        <v>0</v>
      </c>
      <c r="J38">
        <f t="shared" si="15"/>
        <v>1.0049999999999999</v>
      </c>
      <c r="K38">
        <f t="shared" si="15"/>
        <v>1.0049999999999999</v>
      </c>
      <c r="L38">
        <f t="shared" si="15"/>
        <v>0</v>
      </c>
      <c r="M38">
        <f t="shared" si="15"/>
        <v>2.0099999999999998</v>
      </c>
      <c r="N38">
        <f t="shared" si="15"/>
        <v>0</v>
      </c>
      <c r="O38">
        <f t="shared" si="15"/>
        <v>1.0049999999999999</v>
      </c>
      <c r="P38">
        <f t="shared" si="15"/>
        <v>0</v>
      </c>
      <c r="Q38">
        <f t="shared" si="15"/>
        <v>0</v>
      </c>
      <c r="R38">
        <f t="shared" si="15"/>
        <v>0</v>
      </c>
      <c r="S38" s="30">
        <f t="shared" si="3"/>
        <v>67</v>
      </c>
      <c r="V38">
        <f t="shared" ref="V38:AC47" si="16">$C12*(V12/100)</f>
        <v>1.0049999999999999</v>
      </c>
      <c r="W38">
        <f t="shared" si="16"/>
        <v>51.991999999999997</v>
      </c>
      <c r="X38">
        <f t="shared" si="16"/>
        <v>0</v>
      </c>
      <c r="Y38">
        <f t="shared" si="16"/>
        <v>7.9730000000000008</v>
      </c>
      <c r="Z38">
        <f t="shared" si="16"/>
        <v>6.0299999999999994</v>
      </c>
      <c r="AA38">
        <f t="shared" si="16"/>
        <v>0</v>
      </c>
      <c r="AB38">
        <f t="shared" si="16"/>
        <v>0</v>
      </c>
      <c r="AC38">
        <f t="shared" si="16"/>
        <v>0</v>
      </c>
      <c r="AD38" s="30">
        <f t="shared" si="5"/>
        <v>67</v>
      </c>
    </row>
    <row r="39" spans="1:30" x14ac:dyDescent="0.3">
      <c r="A39" t="s">
        <v>218</v>
      </c>
      <c r="B39" t="s">
        <v>218</v>
      </c>
      <c r="C39">
        <v>85</v>
      </c>
      <c r="D39">
        <f t="shared" ref="D39:R39" si="17">$C13*SUM(D13/100)</f>
        <v>0</v>
      </c>
      <c r="E39">
        <f t="shared" si="17"/>
        <v>57.884999999999998</v>
      </c>
      <c r="F39">
        <f t="shared" si="17"/>
        <v>2.04</v>
      </c>
      <c r="G39">
        <f t="shared" si="17"/>
        <v>5.0150000000000006</v>
      </c>
      <c r="H39">
        <f t="shared" si="17"/>
        <v>8.9249999999999989</v>
      </c>
      <c r="I39">
        <f t="shared" si="17"/>
        <v>1.02</v>
      </c>
      <c r="J39">
        <f t="shared" si="17"/>
        <v>0</v>
      </c>
      <c r="K39">
        <f t="shared" si="17"/>
        <v>2.04</v>
      </c>
      <c r="L39">
        <f t="shared" si="17"/>
        <v>5.0150000000000006</v>
      </c>
      <c r="M39">
        <f t="shared" si="17"/>
        <v>1.02</v>
      </c>
      <c r="N39">
        <f t="shared" si="17"/>
        <v>1.02</v>
      </c>
      <c r="O39">
        <f t="shared" si="17"/>
        <v>0</v>
      </c>
      <c r="P39">
        <f t="shared" si="17"/>
        <v>1.02</v>
      </c>
      <c r="Q39">
        <f t="shared" si="17"/>
        <v>0</v>
      </c>
      <c r="R39">
        <f t="shared" si="17"/>
        <v>0</v>
      </c>
      <c r="S39" s="30">
        <f t="shared" si="3"/>
        <v>84.999999999999986</v>
      </c>
      <c r="V39">
        <f t="shared" si="16"/>
        <v>0</v>
      </c>
      <c r="W39">
        <f t="shared" si="16"/>
        <v>81.004999999999995</v>
      </c>
      <c r="X39">
        <f t="shared" si="16"/>
        <v>0</v>
      </c>
      <c r="Y39">
        <f t="shared" si="16"/>
        <v>3.9950000000000001</v>
      </c>
      <c r="Z39">
        <f t="shared" si="16"/>
        <v>0</v>
      </c>
      <c r="AA39">
        <f t="shared" si="16"/>
        <v>0</v>
      </c>
      <c r="AB39">
        <f t="shared" si="16"/>
        <v>0</v>
      </c>
      <c r="AC39">
        <f t="shared" si="16"/>
        <v>0</v>
      </c>
      <c r="AD39" s="30">
        <f t="shared" si="5"/>
        <v>85</v>
      </c>
    </row>
    <row r="40" spans="1:30" x14ac:dyDescent="0.3">
      <c r="A40" t="s">
        <v>152</v>
      </c>
      <c r="B40" t="s">
        <v>152</v>
      </c>
      <c r="C40">
        <v>75</v>
      </c>
      <c r="D40">
        <f t="shared" ref="D40:R40" si="18">$C14*SUM(D14/100)</f>
        <v>12.975000000000001</v>
      </c>
      <c r="E40">
        <f t="shared" si="18"/>
        <v>44.025000000000006</v>
      </c>
      <c r="F40">
        <f t="shared" si="18"/>
        <v>0.97500000000000009</v>
      </c>
      <c r="G40">
        <f t="shared" si="18"/>
        <v>0</v>
      </c>
      <c r="H40">
        <f t="shared" si="18"/>
        <v>5.0250000000000004</v>
      </c>
      <c r="I40">
        <f t="shared" si="18"/>
        <v>0</v>
      </c>
      <c r="J40">
        <f t="shared" si="18"/>
        <v>0</v>
      </c>
      <c r="K40">
        <f t="shared" si="18"/>
        <v>0</v>
      </c>
      <c r="L40">
        <f t="shared" si="18"/>
        <v>3</v>
      </c>
      <c r="M40">
        <f t="shared" si="18"/>
        <v>5.0250000000000004</v>
      </c>
      <c r="N40">
        <f t="shared" si="18"/>
        <v>0</v>
      </c>
      <c r="O40">
        <f t="shared" si="18"/>
        <v>0</v>
      </c>
      <c r="P40">
        <f t="shared" si="18"/>
        <v>3.9750000000000001</v>
      </c>
      <c r="Q40">
        <f t="shared" si="18"/>
        <v>0</v>
      </c>
      <c r="R40">
        <f t="shared" si="18"/>
        <v>0</v>
      </c>
      <c r="S40" s="30">
        <f t="shared" si="3"/>
        <v>75</v>
      </c>
      <c r="V40">
        <f t="shared" si="16"/>
        <v>46.05</v>
      </c>
      <c r="W40">
        <f t="shared" si="16"/>
        <v>12</v>
      </c>
      <c r="X40">
        <f t="shared" si="16"/>
        <v>0</v>
      </c>
      <c r="Y40">
        <f t="shared" si="16"/>
        <v>3.9750000000000001</v>
      </c>
      <c r="Z40">
        <f t="shared" si="16"/>
        <v>12.975000000000001</v>
      </c>
      <c r="AA40">
        <f t="shared" si="16"/>
        <v>0</v>
      </c>
      <c r="AB40">
        <f t="shared" si="16"/>
        <v>0</v>
      </c>
      <c r="AC40">
        <f t="shared" si="16"/>
        <v>0</v>
      </c>
      <c r="AD40" s="30">
        <f t="shared" si="5"/>
        <v>75</v>
      </c>
    </row>
    <row r="41" spans="1:30" x14ac:dyDescent="0.3">
      <c r="A41" t="s">
        <v>219</v>
      </c>
      <c r="B41" t="s">
        <v>219</v>
      </c>
      <c r="C41">
        <v>517</v>
      </c>
      <c r="D41">
        <f t="shared" ref="D41:R41" si="19">$C15*SUM(D15/100)</f>
        <v>387.75</v>
      </c>
      <c r="E41">
        <f t="shared" si="19"/>
        <v>102.883</v>
      </c>
      <c r="F41">
        <f t="shared" si="19"/>
        <v>1.034</v>
      </c>
      <c r="G41">
        <f t="shared" si="19"/>
        <v>4.1360000000000001</v>
      </c>
      <c r="H41">
        <f t="shared" si="19"/>
        <v>4.9631999999999996</v>
      </c>
      <c r="I41">
        <f t="shared" si="19"/>
        <v>0</v>
      </c>
      <c r="J41">
        <f t="shared" si="19"/>
        <v>1.034</v>
      </c>
      <c r="K41">
        <f t="shared" si="19"/>
        <v>1.034</v>
      </c>
      <c r="L41">
        <f t="shared" si="19"/>
        <v>4.1360000000000001</v>
      </c>
      <c r="M41">
        <f t="shared" si="19"/>
        <v>2.9985999999999997</v>
      </c>
      <c r="N41">
        <f t="shared" si="19"/>
        <v>0</v>
      </c>
      <c r="O41">
        <f t="shared" si="19"/>
        <v>0</v>
      </c>
      <c r="P41">
        <f t="shared" si="19"/>
        <v>4.9631999999999996</v>
      </c>
      <c r="Q41">
        <f t="shared" si="19"/>
        <v>2.0680000000000001</v>
      </c>
      <c r="R41">
        <f t="shared" si="19"/>
        <v>0</v>
      </c>
      <c r="S41" s="30">
        <f t="shared" si="3"/>
        <v>517</v>
      </c>
      <c r="V41">
        <f t="shared" si="16"/>
        <v>129.25</v>
      </c>
      <c r="W41">
        <f t="shared" si="16"/>
        <v>7.2379999999999995</v>
      </c>
      <c r="X41">
        <f t="shared" si="16"/>
        <v>1.034</v>
      </c>
      <c r="Y41">
        <f t="shared" si="16"/>
        <v>12.925000000000001</v>
      </c>
      <c r="Z41">
        <f t="shared" si="16"/>
        <v>366.55300000000005</v>
      </c>
      <c r="AA41">
        <f t="shared" si="16"/>
        <v>0</v>
      </c>
      <c r="AB41">
        <f t="shared" si="16"/>
        <v>0</v>
      </c>
      <c r="AC41">
        <f t="shared" si="16"/>
        <v>0</v>
      </c>
      <c r="AD41" s="30">
        <f t="shared" si="5"/>
        <v>517</v>
      </c>
    </row>
    <row r="42" spans="1:30" x14ac:dyDescent="0.3">
      <c r="A42" t="s">
        <v>154</v>
      </c>
      <c r="B42" t="s">
        <v>220</v>
      </c>
      <c r="C42">
        <v>205</v>
      </c>
      <c r="D42">
        <f t="shared" ref="D42:R42" si="20">$C16*SUM(D16/100)</f>
        <v>1.0249999999999999</v>
      </c>
      <c r="E42">
        <f t="shared" si="20"/>
        <v>88.15</v>
      </c>
      <c r="F42">
        <f t="shared" si="20"/>
        <v>15.99</v>
      </c>
      <c r="G42">
        <f t="shared" si="20"/>
        <v>2.0499999999999998</v>
      </c>
      <c r="H42">
        <f t="shared" si="20"/>
        <v>42.230000000000004</v>
      </c>
      <c r="I42">
        <f t="shared" si="20"/>
        <v>4.0999999999999996</v>
      </c>
      <c r="J42">
        <f t="shared" si="20"/>
        <v>2.0499999999999998</v>
      </c>
      <c r="K42">
        <f t="shared" si="20"/>
        <v>3.0749999999999997</v>
      </c>
      <c r="L42">
        <f t="shared" si="20"/>
        <v>31.16</v>
      </c>
      <c r="M42">
        <f t="shared" si="20"/>
        <v>15.170000000000002</v>
      </c>
      <c r="N42">
        <f t="shared" si="20"/>
        <v>0</v>
      </c>
      <c r="O42">
        <f t="shared" si="20"/>
        <v>0</v>
      </c>
      <c r="P42">
        <f t="shared" si="20"/>
        <v>0</v>
      </c>
      <c r="Q42">
        <f t="shared" si="20"/>
        <v>0</v>
      </c>
      <c r="R42">
        <f t="shared" si="20"/>
        <v>0</v>
      </c>
      <c r="S42" s="30">
        <f t="shared" si="3"/>
        <v>205</v>
      </c>
      <c r="V42">
        <f t="shared" si="16"/>
        <v>0</v>
      </c>
      <c r="W42">
        <f t="shared" si="16"/>
        <v>198.85</v>
      </c>
      <c r="X42">
        <f t="shared" si="16"/>
        <v>2.0499999999999998</v>
      </c>
      <c r="Y42">
        <f t="shared" si="16"/>
        <v>4.0999999999999996</v>
      </c>
      <c r="Z42">
        <f t="shared" si="16"/>
        <v>0</v>
      </c>
      <c r="AA42">
        <f t="shared" si="16"/>
        <v>0</v>
      </c>
      <c r="AB42">
        <f t="shared" si="16"/>
        <v>0</v>
      </c>
      <c r="AC42">
        <f t="shared" si="16"/>
        <v>0</v>
      </c>
      <c r="AD42" s="30">
        <f t="shared" si="5"/>
        <v>205</v>
      </c>
    </row>
    <row r="43" spans="1:30" x14ac:dyDescent="0.3">
      <c r="A43" t="s">
        <v>221</v>
      </c>
      <c r="B43" t="s">
        <v>221</v>
      </c>
      <c r="C43">
        <v>212</v>
      </c>
      <c r="D43">
        <f t="shared" ref="D43:R43" si="21">$C17*SUM(D17/100)</f>
        <v>0</v>
      </c>
      <c r="E43">
        <f t="shared" si="21"/>
        <v>176.80800000000002</v>
      </c>
      <c r="F43">
        <f t="shared" si="21"/>
        <v>0</v>
      </c>
      <c r="G43">
        <f t="shared" si="21"/>
        <v>1.9080000000000001</v>
      </c>
      <c r="H43">
        <f t="shared" si="21"/>
        <v>13.992000000000001</v>
      </c>
      <c r="I43">
        <f t="shared" si="21"/>
        <v>0</v>
      </c>
      <c r="J43">
        <f t="shared" si="21"/>
        <v>1.9080000000000001</v>
      </c>
      <c r="K43">
        <f t="shared" si="21"/>
        <v>0</v>
      </c>
      <c r="L43">
        <f t="shared" si="21"/>
        <v>13.356</v>
      </c>
      <c r="M43">
        <f t="shared" si="21"/>
        <v>0</v>
      </c>
      <c r="N43">
        <f t="shared" si="21"/>
        <v>0</v>
      </c>
      <c r="O43">
        <f t="shared" si="21"/>
        <v>4.0279999999999996</v>
      </c>
      <c r="P43">
        <f t="shared" si="21"/>
        <v>0</v>
      </c>
      <c r="Q43">
        <f t="shared" si="21"/>
        <v>0</v>
      </c>
      <c r="R43">
        <f t="shared" si="21"/>
        <v>0</v>
      </c>
      <c r="S43" s="30">
        <f t="shared" si="3"/>
        <v>211.99999999999997</v>
      </c>
      <c r="V43">
        <f t="shared" si="16"/>
        <v>1.9080000000000001</v>
      </c>
      <c r="W43">
        <f t="shared" si="16"/>
        <v>179.14</v>
      </c>
      <c r="X43">
        <f t="shared" si="16"/>
        <v>8.48</v>
      </c>
      <c r="Y43">
        <f t="shared" si="16"/>
        <v>26.923999999999999</v>
      </c>
      <c r="Z43">
        <f t="shared" si="16"/>
        <v>1.06</v>
      </c>
      <c r="AA43">
        <f t="shared" si="16"/>
        <v>0</v>
      </c>
      <c r="AB43">
        <f t="shared" si="16"/>
        <v>0</v>
      </c>
      <c r="AC43">
        <f t="shared" si="16"/>
        <v>0</v>
      </c>
      <c r="AD43" s="9">
        <f t="shared" si="5"/>
        <v>217.51199999999997</v>
      </c>
    </row>
    <row r="44" spans="1:30" x14ac:dyDescent="0.3">
      <c r="A44" t="s">
        <v>222</v>
      </c>
      <c r="B44" t="s">
        <v>223</v>
      </c>
      <c r="C44">
        <v>58</v>
      </c>
      <c r="D44">
        <f t="shared" ref="D44:R44" si="22">$C18*SUM(D18/100)</f>
        <v>0</v>
      </c>
      <c r="E44">
        <f t="shared" si="22"/>
        <v>0</v>
      </c>
      <c r="F44">
        <f t="shared" si="22"/>
        <v>51.04</v>
      </c>
      <c r="G44">
        <f t="shared" si="22"/>
        <v>5.9740000000000002</v>
      </c>
      <c r="H44">
        <f t="shared" si="22"/>
        <v>0</v>
      </c>
      <c r="I44">
        <f t="shared" si="22"/>
        <v>0</v>
      </c>
      <c r="J44">
        <f t="shared" si="22"/>
        <v>0.9860000000000001</v>
      </c>
      <c r="K44">
        <f t="shared" si="22"/>
        <v>0</v>
      </c>
      <c r="L44">
        <f t="shared" si="22"/>
        <v>0</v>
      </c>
      <c r="M44">
        <f t="shared" si="22"/>
        <v>0</v>
      </c>
      <c r="N44">
        <f t="shared" si="22"/>
        <v>0</v>
      </c>
      <c r="O44">
        <f t="shared" si="22"/>
        <v>0</v>
      </c>
      <c r="P44">
        <f t="shared" si="22"/>
        <v>0</v>
      </c>
      <c r="Q44">
        <f t="shared" si="22"/>
        <v>0</v>
      </c>
      <c r="R44">
        <f t="shared" si="22"/>
        <v>0</v>
      </c>
      <c r="S44" s="30">
        <f t="shared" si="3"/>
        <v>57.999999999999993</v>
      </c>
      <c r="V44">
        <f t="shared" si="16"/>
        <v>0</v>
      </c>
      <c r="W44">
        <f t="shared" si="16"/>
        <v>20.009999999999998</v>
      </c>
      <c r="X44">
        <f t="shared" si="16"/>
        <v>0</v>
      </c>
      <c r="Y44">
        <f t="shared" si="16"/>
        <v>0</v>
      </c>
      <c r="Z44">
        <f t="shared" si="16"/>
        <v>0</v>
      </c>
      <c r="AA44">
        <f t="shared" si="16"/>
        <v>37.99</v>
      </c>
      <c r="AB44">
        <f t="shared" si="16"/>
        <v>0</v>
      </c>
      <c r="AC44">
        <f t="shared" si="16"/>
        <v>0</v>
      </c>
      <c r="AD44" s="30">
        <f t="shared" si="5"/>
        <v>58</v>
      </c>
    </row>
    <row r="45" spans="1:30" x14ac:dyDescent="0.3">
      <c r="A45" t="s">
        <v>224</v>
      </c>
      <c r="B45" t="s">
        <v>224</v>
      </c>
      <c r="C45">
        <v>13</v>
      </c>
      <c r="D45">
        <f t="shared" ref="D45:R45" si="23">$C19*SUM(D19/100)</f>
        <v>0</v>
      </c>
      <c r="E45">
        <f t="shared" si="23"/>
        <v>0</v>
      </c>
      <c r="F45">
        <f t="shared" si="23"/>
        <v>0</v>
      </c>
      <c r="G45">
        <f t="shared" si="23"/>
        <v>0</v>
      </c>
      <c r="H45">
        <f t="shared" si="23"/>
        <v>0</v>
      </c>
      <c r="I45">
        <f t="shared" si="23"/>
        <v>0</v>
      </c>
      <c r="J45">
        <f t="shared" si="23"/>
        <v>0</v>
      </c>
      <c r="K45">
        <f t="shared" si="23"/>
        <v>0</v>
      </c>
      <c r="L45">
        <f t="shared" si="23"/>
        <v>0</v>
      </c>
      <c r="M45">
        <f t="shared" si="23"/>
        <v>0</v>
      </c>
      <c r="N45">
        <f t="shared" si="23"/>
        <v>0</v>
      </c>
      <c r="O45">
        <f t="shared" si="23"/>
        <v>0</v>
      </c>
      <c r="P45">
        <f t="shared" si="23"/>
        <v>10.997999999999999</v>
      </c>
      <c r="Q45">
        <f t="shared" si="23"/>
        <v>0</v>
      </c>
      <c r="R45">
        <f t="shared" si="23"/>
        <v>2.0019999999999998</v>
      </c>
      <c r="S45" s="30">
        <f t="shared" si="3"/>
        <v>13</v>
      </c>
      <c r="V45">
        <f t="shared" si="16"/>
        <v>0</v>
      </c>
      <c r="W45">
        <f t="shared" si="16"/>
        <v>1.9629999999999999</v>
      </c>
      <c r="X45">
        <f t="shared" si="16"/>
        <v>0</v>
      </c>
      <c r="Y45">
        <f t="shared" si="16"/>
        <v>0</v>
      </c>
      <c r="Z45">
        <f t="shared" si="16"/>
        <v>0</v>
      </c>
      <c r="AA45">
        <f t="shared" si="16"/>
        <v>0</v>
      </c>
      <c r="AB45">
        <f t="shared" si="16"/>
        <v>0</v>
      </c>
      <c r="AC45">
        <f t="shared" si="16"/>
        <v>11.037000000000001</v>
      </c>
      <c r="AD45" s="30">
        <f t="shared" si="5"/>
        <v>13</v>
      </c>
    </row>
    <row r="46" spans="1:30" x14ac:dyDescent="0.3">
      <c r="A46" t="s">
        <v>225</v>
      </c>
      <c r="B46" t="s">
        <v>226</v>
      </c>
      <c r="C46">
        <v>55</v>
      </c>
      <c r="D46">
        <f t="shared" ref="D46:R46" si="24">$C20*SUM(D20/100)</f>
        <v>0</v>
      </c>
      <c r="E46">
        <f t="shared" si="24"/>
        <v>0</v>
      </c>
      <c r="F46">
        <f t="shared" si="24"/>
        <v>0.9900000000000001</v>
      </c>
      <c r="G46">
        <f t="shared" si="24"/>
        <v>0</v>
      </c>
      <c r="H46">
        <f t="shared" si="24"/>
        <v>0</v>
      </c>
      <c r="I46">
        <f t="shared" si="24"/>
        <v>0</v>
      </c>
      <c r="J46">
        <f t="shared" si="24"/>
        <v>0</v>
      </c>
      <c r="K46">
        <f t="shared" si="24"/>
        <v>0</v>
      </c>
      <c r="L46">
        <f t="shared" si="24"/>
        <v>0</v>
      </c>
      <c r="M46">
        <f t="shared" si="24"/>
        <v>0.9900000000000001</v>
      </c>
      <c r="N46">
        <f t="shared" si="24"/>
        <v>0</v>
      </c>
      <c r="O46">
        <f t="shared" si="24"/>
        <v>0</v>
      </c>
      <c r="P46">
        <f t="shared" si="24"/>
        <v>53.02</v>
      </c>
      <c r="Q46">
        <f t="shared" si="24"/>
        <v>0</v>
      </c>
      <c r="R46">
        <f t="shared" si="24"/>
        <v>0</v>
      </c>
      <c r="S46" s="30">
        <f t="shared" si="3"/>
        <v>55</v>
      </c>
      <c r="V46">
        <f t="shared" si="16"/>
        <v>0</v>
      </c>
      <c r="W46">
        <f t="shared" si="16"/>
        <v>0.9900000000000001</v>
      </c>
      <c r="X46">
        <f t="shared" si="16"/>
        <v>0</v>
      </c>
      <c r="Y46">
        <f t="shared" si="16"/>
        <v>53.02</v>
      </c>
      <c r="Z46">
        <f t="shared" si="16"/>
        <v>0</v>
      </c>
      <c r="AA46">
        <f t="shared" si="16"/>
        <v>0</v>
      </c>
      <c r="AB46">
        <f t="shared" si="16"/>
        <v>0</v>
      </c>
      <c r="AC46">
        <f t="shared" si="16"/>
        <v>0.9900000000000001</v>
      </c>
      <c r="AD46" s="30">
        <f t="shared" si="5"/>
        <v>55.000000000000007</v>
      </c>
    </row>
    <row r="47" spans="1:30" x14ac:dyDescent="0.3">
      <c r="A47" t="s">
        <v>143</v>
      </c>
      <c r="B47" t="s">
        <v>143</v>
      </c>
      <c r="C47">
        <v>200</v>
      </c>
      <c r="D47">
        <f t="shared" ref="D47:R47" si="25">$C21*SUM(D21/100)</f>
        <v>0</v>
      </c>
      <c r="E47">
        <f t="shared" si="25"/>
        <v>0</v>
      </c>
      <c r="F47">
        <f t="shared" si="25"/>
        <v>0</v>
      </c>
      <c r="G47">
        <f t="shared" si="25"/>
        <v>0</v>
      </c>
      <c r="H47">
        <f t="shared" si="25"/>
        <v>0</v>
      </c>
      <c r="I47">
        <f t="shared" si="25"/>
        <v>0</v>
      </c>
      <c r="J47">
        <f t="shared" si="25"/>
        <v>0</v>
      </c>
      <c r="K47">
        <f t="shared" si="25"/>
        <v>0</v>
      </c>
      <c r="L47">
        <f t="shared" si="25"/>
        <v>0</v>
      </c>
      <c r="M47">
        <f t="shared" si="25"/>
        <v>0</v>
      </c>
      <c r="N47">
        <f t="shared" si="25"/>
        <v>0</v>
      </c>
      <c r="O47">
        <f t="shared" si="25"/>
        <v>0</v>
      </c>
      <c r="P47">
        <f t="shared" si="25"/>
        <v>200</v>
      </c>
      <c r="Q47">
        <f t="shared" si="25"/>
        <v>0</v>
      </c>
      <c r="R47">
        <f t="shared" si="25"/>
        <v>0</v>
      </c>
      <c r="S47" s="30">
        <f t="shared" si="3"/>
        <v>200</v>
      </c>
      <c r="V47">
        <f t="shared" si="16"/>
        <v>0</v>
      </c>
      <c r="W47">
        <f t="shared" si="16"/>
        <v>0</v>
      </c>
      <c r="X47">
        <f t="shared" si="16"/>
        <v>0</v>
      </c>
      <c r="Y47">
        <f t="shared" si="16"/>
        <v>0</v>
      </c>
      <c r="Z47">
        <f t="shared" si="16"/>
        <v>0</v>
      </c>
      <c r="AA47">
        <f t="shared" si="16"/>
        <v>0</v>
      </c>
      <c r="AB47">
        <f t="shared" si="16"/>
        <v>0</v>
      </c>
      <c r="AC47">
        <f t="shared" si="16"/>
        <v>200</v>
      </c>
      <c r="AD47" s="30">
        <f t="shared" si="5"/>
        <v>200</v>
      </c>
    </row>
    <row r="48" spans="1:30" x14ac:dyDescent="0.3">
      <c r="A48" t="s">
        <v>227</v>
      </c>
      <c r="B48" t="s">
        <v>227</v>
      </c>
      <c r="C48">
        <v>51</v>
      </c>
      <c r="D48">
        <f t="shared" ref="D48:R48" si="26">$C22*SUM(D22/100)</f>
        <v>0</v>
      </c>
      <c r="E48">
        <f t="shared" si="26"/>
        <v>3.9780000000000002</v>
      </c>
      <c r="F48">
        <f t="shared" si="26"/>
        <v>4.9980000000000002</v>
      </c>
      <c r="G48">
        <f t="shared" si="26"/>
        <v>0</v>
      </c>
      <c r="H48">
        <f t="shared" si="26"/>
        <v>0</v>
      </c>
      <c r="I48">
        <f t="shared" si="26"/>
        <v>3.9780000000000002</v>
      </c>
      <c r="J48">
        <f t="shared" si="26"/>
        <v>0</v>
      </c>
      <c r="K48">
        <f t="shared" si="26"/>
        <v>0</v>
      </c>
      <c r="L48">
        <f t="shared" si="26"/>
        <v>1.9890000000000001</v>
      </c>
      <c r="M48">
        <f t="shared" si="26"/>
        <v>0</v>
      </c>
      <c r="N48">
        <f t="shared" si="26"/>
        <v>0</v>
      </c>
      <c r="O48">
        <f t="shared" si="26"/>
        <v>0</v>
      </c>
      <c r="P48">
        <f t="shared" si="26"/>
        <v>36.057000000000002</v>
      </c>
      <c r="Q48">
        <f t="shared" si="26"/>
        <v>0</v>
      </c>
      <c r="R48">
        <f t="shared" si="26"/>
        <v>0</v>
      </c>
      <c r="S48" s="30">
        <f t="shared" si="3"/>
        <v>51</v>
      </c>
      <c r="V48">
        <f t="shared" ref="V48:AC50" si="27">$C22*(V22/100)</f>
        <v>0</v>
      </c>
      <c r="W48">
        <f t="shared" si="27"/>
        <v>51</v>
      </c>
      <c r="X48">
        <f t="shared" si="27"/>
        <v>0</v>
      </c>
      <c r="Y48">
        <f t="shared" si="27"/>
        <v>0</v>
      </c>
      <c r="Z48">
        <f t="shared" si="27"/>
        <v>0</v>
      </c>
      <c r="AA48">
        <f t="shared" si="27"/>
        <v>0</v>
      </c>
      <c r="AB48">
        <f t="shared" si="27"/>
        <v>0</v>
      </c>
      <c r="AC48">
        <f t="shared" si="27"/>
        <v>0</v>
      </c>
      <c r="AD48" s="30">
        <f t="shared" si="5"/>
        <v>51</v>
      </c>
    </row>
    <row r="49" spans="1:30" x14ac:dyDescent="0.3">
      <c r="A49" t="s">
        <v>228</v>
      </c>
      <c r="B49" t="s">
        <v>229</v>
      </c>
      <c r="C49">
        <v>11</v>
      </c>
      <c r="D49">
        <f t="shared" ref="D49:R49" si="28">$C23*SUM(D23/100)</f>
        <v>0</v>
      </c>
      <c r="E49">
        <f t="shared" si="28"/>
        <v>0</v>
      </c>
      <c r="F49">
        <f t="shared" si="28"/>
        <v>0</v>
      </c>
      <c r="G49">
        <f t="shared" si="28"/>
        <v>0</v>
      </c>
      <c r="H49">
        <f t="shared" si="28"/>
        <v>0</v>
      </c>
      <c r="I49">
        <f t="shared" si="28"/>
        <v>0</v>
      </c>
      <c r="J49">
        <f t="shared" si="28"/>
        <v>1.21</v>
      </c>
      <c r="K49">
        <f t="shared" si="28"/>
        <v>0</v>
      </c>
      <c r="L49">
        <f t="shared" si="28"/>
        <v>0</v>
      </c>
      <c r="M49">
        <f t="shared" si="28"/>
        <v>0</v>
      </c>
      <c r="N49">
        <f t="shared" si="28"/>
        <v>0</v>
      </c>
      <c r="O49">
        <f t="shared" si="28"/>
        <v>0</v>
      </c>
      <c r="P49">
        <f t="shared" si="28"/>
        <v>9.7900000000000009</v>
      </c>
      <c r="Q49">
        <f t="shared" si="28"/>
        <v>0</v>
      </c>
      <c r="R49">
        <f t="shared" si="28"/>
        <v>0</v>
      </c>
      <c r="S49" s="30">
        <f t="shared" si="3"/>
        <v>11</v>
      </c>
      <c r="V49">
        <f t="shared" si="27"/>
        <v>0</v>
      </c>
      <c r="W49">
        <f t="shared" si="27"/>
        <v>11</v>
      </c>
      <c r="X49">
        <f t="shared" si="27"/>
        <v>0</v>
      </c>
      <c r="Y49">
        <f t="shared" si="27"/>
        <v>0</v>
      </c>
      <c r="Z49">
        <f t="shared" si="27"/>
        <v>0</v>
      </c>
      <c r="AA49">
        <f t="shared" si="27"/>
        <v>0</v>
      </c>
      <c r="AB49">
        <f t="shared" si="27"/>
        <v>0</v>
      </c>
      <c r="AC49">
        <f t="shared" si="27"/>
        <v>0</v>
      </c>
      <c r="AD49" s="30">
        <f t="shared" si="5"/>
        <v>11</v>
      </c>
    </row>
    <row r="50" spans="1:30" x14ac:dyDescent="0.3">
      <c r="A50" t="s">
        <v>230</v>
      </c>
      <c r="B50" t="s">
        <v>230</v>
      </c>
      <c r="C50">
        <v>486</v>
      </c>
      <c r="D50">
        <f t="shared" ref="D50:R50" si="29">$C24*SUM(D24/100)</f>
        <v>0.97199999999999998</v>
      </c>
      <c r="E50">
        <f t="shared" si="29"/>
        <v>9.234</v>
      </c>
      <c r="F50">
        <f t="shared" si="29"/>
        <v>0</v>
      </c>
      <c r="G50">
        <f t="shared" si="29"/>
        <v>0.97199999999999998</v>
      </c>
      <c r="H50">
        <f t="shared" si="29"/>
        <v>0</v>
      </c>
      <c r="I50">
        <f t="shared" si="29"/>
        <v>0</v>
      </c>
      <c r="J50">
        <f t="shared" si="29"/>
        <v>18.954000000000001</v>
      </c>
      <c r="K50">
        <f t="shared" si="29"/>
        <v>0</v>
      </c>
      <c r="L50">
        <f t="shared" si="29"/>
        <v>2.9159999999999999</v>
      </c>
      <c r="M50">
        <f t="shared" si="29"/>
        <v>0.97199999999999998</v>
      </c>
      <c r="N50">
        <f t="shared" si="29"/>
        <v>0</v>
      </c>
      <c r="O50">
        <f t="shared" si="29"/>
        <v>0</v>
      </c>
      <c r="P50">
        <f t="shared" si="29"/>
        <v>451.98</v>
      </c>
      <c r="Q50">
        <f t="shared" si="29"/>
        <v>0</v>
      </c>
      <c r="R50">
        <f t="shared" si="29"/>
        <v>0</v>
      </c>
      <c r="S50" s="30">
        <f t="shared" si="3"/>
        <v>486</v>
      </c>
      <c r="V50">
        <f t="shared" si="27"/>
        <v>0</v>
      </c>
      <c r="W50">
        <f t="shared" si="27"/>
        <v>484.05599999999998</v>
      </c>
      <c r="X50">
        <f t="shared" si="27"/>
        <v>0</v>
      </c>
      <c r="Y50">
        <f t="shared" si="27"/>
        <v>0.97199999999999998</v>
      </c>
      <c r="Z50">
        <f t="shared" si="27"/>
        <v>0.97199999999999998</v>
      </c>
      <c r="AA50">
        <f t="shared" si="27"/>
        <v>0</v>
      </c>
      <c r="AB50">
        <f t="shared" si="27"/>
        <v>0</v>
      </c>
      <c r="AC50">
        <f t="shared" si="27"/>
        <v>0</v>
      </c>
      <c r="AD50" s="30">
        <f t="shared" si="5"/>
        <v>485.99999999999994</v>
      </c>
    </row>
    <row r="51" spans="1:30" x14ac:dyDescent="0.3">
      <c r="C51">
        <f>SUM(C28:C50)</f>
        <v>2380</v>
      </c>
      <c r="D51" t="s">
        <v>232</v>
      </c>
      <c r="E51" s="9" t="s">
        <v>180</v>
      </c>
      <c r="F51" t="s">
        <v>179</v>
      </c>
      <c r="G51" t="s">
        <v>179</v>
      </c>
      <c r="H51" t="s">
        <v>180</v>
      </c>
      <c r="I51" t="s">
        <v>182</v>
      </c>
      <c r="J51" t="s">
        <v>179</v>
      </c>
      <c r="K51" t="s">
        <v>180</v>
      </c>
      <c r="L51" t="s">
        <v>180</v>
      </c>
      <c r="M51" t="s">
        <v>179</v>
      </c>
      <c r="N51" t="s">
        <v>180</v>
      </c>
      <c r="O51" t="s">
        <v>181</v>
      </c>
      <c r="P51" t="s">
        <v>182</v>
      </c>
      <c r="Q51" t="s">
        <v>233</v>
      </c>
      <c r="R51" t="s">
        <v>181</v>
      </c>
      <c r="S51">
        <f>SUM(S28:S50)</f>
        <v>2380</v>
      </c>
      <c r="V51" t="s">
        <v>171</v>
      </c>
      <c r="W51" t="s">
        <v>171</v>
      </c>
      <c r="X51" t="s">
        <v>172</v>
      </c>
      <c r="Y51" t="s">
        <v>173</v>
      </c>
      <c r="Z51" s="31" t="s">
        <v>174</v>
      </c>
      <c r="AA51" s="9" t="s">
        <v>234</v>
      </c>
      <c r="AB51" t="s">
        <v>176</v>
      </c>
      <c r="AC51" t="s">
        <v>171</v>
      </c>
      <c r="AD51" s="30">
        <f>SUM(AD28:AD50)</f>
        <v>2385.5119999999997</v>
      </c>
    </row>
    <row r="53" spans="1:30" x14ac:dyDescent="0.3">
      <c r="A53" t="s">
        <v>195</v>
      </c>
      <c r="B53" t="s">
        <v>231</v>
      </c>
      <c r="C53" t="s">
        <v>76</v>
      </c>
      <c r="D53" s="32" t="s">
        <v>88</v>
      </c>
      <c r="E53" s="32" t="s">
        <v>189</v>
      </c>
      <c r="F53" s="32" t="s">
        <v>190</v>
      </c>
      <c r="G53" s="32" t="s">
        <v>191</v>
      </c>
      <c r="H53" s="32" t="s">
        <v>192</v>
      </c>
      <c r="I53" s="32" t="s">
        <v>193</v>
      </c>
      <c r="J53" s="14" t="s">
        <v>194</v>
      </c>
      <c r="V53" s="33" t="s">
        <v>184</v>
      </c>
      <c r="W53" s="33" t="s">
        <v>185</v>
      </c>
      <c r="X53" s="33" t="s">
        <v>79</v>
      </c>
      <c r="Y53" s="33" t="s">
        <v>186</v>
      </c>
      <c r="Z53" s="33" t="s">
        <v>83</v>
      </c>
      <c r="AA53" s="33" t="s">
        <v>187</v>
      </c>
      <c r="AB53" s="14" t="s">
        <v>188</v>
      </c>
    </row>
    <row r="54" spans="1:30" x14ac:dyDescent="0.3">
      <c r="A54" t="s">
        <v>208</v>
      </c>
      <c r="B54" t="s">
        <v>208</v>
      </c>
      <c r="C54">
        <v>17</v>
      </c>
      <c r="D54" s="19">
        <v>0</v>
      </c>
      <c r="E54" s="19">
        <f t="shared" ref="E54:E76" si="30">SUM(F28,G28,J28,M28)</f>
        <v>0</v>
      </c>
      <c r="F54" s="19">
        <v>0</v>
      </c>
      <c r="G54" s="19">
        <f t="shared" ref="G54:G76" si="31">SUM(I28,P28)</f>
        <v>0</v>
      </c>
      <c r="H54" s="19">
        <f t="shared" ref="H54:H76" si="32">SUM(E28,K28,L28,N28,H28)</f>
        <v>0</v>
      </c>
      <c r="I54" s="19">
        <f t="shared" ref="I54:I76" si="33">SUM(O28,R28)</f>
        <v>17</v>
      </c>
      <c r="J54" s="34">
        <f t="shared" ref="J54:J76" si="34">SUM(D54:I54)</f>
        <v>17</v>
      </c>
      <c r="V54" s="19">
        <v>0</v>
      </c>
      <c r="W54" s="19">
        <f t="shared" ref="W54:W76" si="35">SUM(V28,W28,AC28)</f>
        <v>17</v>
      </c>
      <c r="X54" s="19">
        <v>0</v>
      </c>
      <c r="Y54" s="19">
        <v>0</v>
      </c>
      <c r="Z54" s="19">
        <v>0</v>
      </c>
      <c r="AA54" s="19">
        <v>0</v>
      </c>
      <c r="AB54" s="35">
        <f t="shared" ref="AB54:AB76" si="36">SUM(V54:AA54)</f>
        <v>17</v>
      </c>
    </row>
    <row r="55" spans="1:30" x14ac:dyDescent="0.3">
      <c r="A55" t="s">
        <v>209</v>
      </c>
      <c r="B55" t="s">
        <v>209</v>
      </c>
      <c r="C55">
        <v>10</v>
      </c>
      <c r="D55" s="19">
        <v>0</v>
      </c>
      <c r="E55" s="19">
        <f t="shared" si="30"/>
        <v>0</v>
      </c>
      <c r="F55" s="19">
        <v>0</v>
      </c>
      <c r="G55" s="19">
        <f t="shared" si="31"/>
        <v>1</v>
      </c>
      <c r="H55" s="19">
        <f t="shared" si="32"/>
        <v>0</v>
      </c>
      <c r="I55" s="19">
        <f t="shared" si="33"/>
        <v>9</v>
      </c>
      <c r="J55" s="34">
        <f t="shared" si="34"/>
        <v>10</v>
      </c>
      <c r="V55" s="19">
        <v>0</v>
      </c>
      <c r="W55" s="19">
        <f t="shared" si="35"/>
        <v>10</v>
      </c>
      <c r="X55" s="19">
        <v>0</v>
      </c>
      <c r="Y55" s="19">
        <v>0</v>
      </c>
      <c r="Z55" s="19">
        <v>0</v>
      </c>
      <c r="AA55" s="19">
        <v>0</v>
      </c>
      <c r="AB55" s="35">
        <f t="shared" si="36"/>
        <v>10</v>
      </c>
    </row>
    <row r="56" spans="1:30" x14ac:dyDescent="0.3">
      <c r="A56" t="s">
        <v>210</v>
      </c>
      <c r="B56" t="s">
        <v>210</v>
      </c>
      <c r="C56">
        <v>28</v>
      </c>
      <c r="D56" s="19">
        <v>0</v>
      </c>
      <c r="E56" s="19">
        <f t="shared" si="30"/>
        <v>0</v>
      </c>
      <c r="F56" s="19">
        <v>0</v>
      </c>
      <c r="G56" s="19">
        <f t="shared" si="31"/>
        <v>0</v>
      </c>
      <c r="H56" s="19">
        <f t="shared" si="32"/>
        <v>0</v>
      </c>
      <c r="I56" s="19">
        <f t="shared" si="33"/>
        <v>28</v>
      </c>
      <c r="J56" s="34">
        <f t="shared" si="34"/>
        <v>28</v>
      </c>
      <c r="V56" s="19">
        <v>0</v>
      </c>
      <c r="W56" s="19">
        <f t="shared" si="35"/>
        <v>28</v>
      </c>
      <c r="X56" s="19">
        <v>0</v>
      </c>
      <c r="Y56" s="19">
        <v>0</v>
      </c>
      <c r="Z56" s="19">
        <v>0</v>
      </c>
      <c r="AA56" s="19">
        <v>0</v>
      </c>
      <c r="AB56" s="35">
        <f t="shared" si="36"/>
        <v>28</v>
      </c>
    </row>
    <row r="57" spans="1:30" x14ac:dyDescent="0.3">
      <c r="A57" t="s">
        <v>120</v>
      </c>
      <c r="B57" t="s">
        <v>120</v>
      </c>
      <c r="C57">
        <v>10</v>
      </c>
      <c r="D57" s="19">
        <v>0</v>
      </c>
      <c r="E57" s="19">
        <f t="shared" si="30"/>
        <v>0</v>
      </c>
      <c r="F57" s="19">
        <v>0</v>
      </c>
      <c r="G57" s="19">
        <f t="shared" si="31"/>
        <v>0</v>
      </c>
      <c r="H57" s="19">
        <f t="shared" si="32"/>
        <v>0</v>
      </c>
      <c r="I57" s="19">
        <f t="shared" si="33"/>
        <v>10</v>
      </c>
      <c r="J57" s="34">
        <f t="shared" si="34"/>
        <v>10</v>
      </c>
      <c r="V57" s="19">
        <v>0</v>
      </c>
      <c r="W57" s="19">
        <f t="shared" si="35"/>
        <v>10</v>
      </c>
      <c r="X57" s="19">
        <v>0</v>
      </c>
      <c r="Y57" s="19">
        <v>0</v>
      </c>
      <c r="Z57" s="19">
        <v>0</v>
      </c>
      <c r="AA57" s="19">
        <v>0</v>
      </c>
      <c r="AB57" s="35">
        <f t="shared" si="36"/>
        <v>10</v>
      </c>
    </row>
    <row r="58" spans="1:30" x14ac:dyDescent="0.3">
      <c r="A58" t="s">
        <v>211</v>
      </c>
      <c r="B58" t="s">
        <v>211</v>
      </c>
      <c r="C58">
        <v>10</v>
      </c>
      <c r="D58" s="19">
        <v>0</v>
      </c>
      <c r="E58" s="19">
        <f t="shared" si="30"/>
        <v>0</v>
      </c>
      <c r="F58" s="19">
        <v>4</v>
      </c>
      <c r="G58" s="19">
        <f t="shared" si="31"/>
        <v>0</v>
      </c>
      <c r="H58" s="19">
        <f t="shared" si="32"/>
        <v>6</v>
      </c>
      <c r="I58" s="19">
        <f t="shared" si="33"/>
        <v>0</v>
      </c>
      <c r="J58" s="34">
        <f t="shared" si="34"/>
        <v>10</v>
      </c>
      <c r="V58" s="19">
        <v>0</v>
      </c>
      <c r="W58" s="19">
        <f t="shared" si="35"/>
        <v>10</v>
      </c>
      <c r="X58" s="19">
        <v>0</v>
      </c>
      <c r="Y58" s="19">
        <v>0</v>
      </c>
      <c r="Z58" s="19">
        <v>0</v>
      </c>
      <c r="AA58" s="19">
        <v>0</v>
      </c>
      <c r="AB58" s="35">
        <f t="shared" si="36"/>
        <v>10</v>
      </c>
    </row>
    <row r="59" spans="1:30" x14ac:dyDescent="0.3">
      <c r="A59" t="s">
        <v>212</v>
      </c>
      <c r="B59" t="s">
        <v>212</v>
      </c>
      <c r="C59">
        <v>127</v>
      </c>
      <c r="D59" s="19">
        <v>2.032</v>
      </c>
      <c r="E59" s="19">
        <f t="shared" si="30"/>
        <v>2.032</v>
      </c>
      <c r="F59" s="19">
        <v>50.927</v>
      </c>
      <c r="G59" s="19">
        <f t="shared" si="31"/>
        <v>2.032</v>
      </c>
      <c r="H59" s="19">
        <f t="shared" si="32"/>
        <v>62.992000000000004</v>
      </c>
      <c r="I59" s="19">
        <f t="shared" si="33"/>
        <v>6.9850000000000003</v>
      </c>
      <c r="J59" s="34">
        <f t="shared" si="34"/>
        <v>127</v>
      </c>
      <c r="V59" s="19">
        <v>1.016</v>
      </c>
      <c r="W59" s="19">
        <f t="shared" si="35"/>
        <v>121.92</v>
      </c>
      <c r="X59" s="19">
        <v>1.016</v>
      </c>
      <c r="Y59" s="19">
        <v>3.048</v>
      </c>
      <c r="Z59" s="19">
        <v>0</v>
      </c>
      <c r="AA59" s="19">
        <v>0</v>
      </c>
      <c r="AB59" s="35">
        <f t="shared" si="36"/>
        <v>127.00000000000001</v>
      </c>
    </row>
    <row r="60" spans="1:30" x14ac:dyDescent="0.3">
      <c r="A60" t="s">
        <v>213</v>
      </c>
      <c r="B60" t="s">
        <v>213</v>
      </c>
      <c r="C60">
        <v>10</v>
      </c>
      <c r="D60" s="19">
        <v>1</v>
      </c>
      <c r="E60" s="19">
        <f t="shared" si="30"/>
        <v>0</v>
      </c>
      <c r="F60" s="19">
        <v>4</v>
      </c>
      <c r="G60" s="19">
        <f t="shared" si="31"/>
        <v>0</v>
      </c>
      <c r="H60" s="19">
        <f t="shared" si="32"/>
        <v>4</v>
      </c>
      <c r="I60" s="19">
        <f t="shared" si="33"/>
        <v>1</v>
      </c>
      <c r="J60" s="34">
        <f t="shared" si="34"/>
        <v>10</v>
      </c>
      <c r="V60" s="19">
        <v>1</v>
      </c>
      <c r="W60" s="19">
        <f t="shared" si="35"/>
        <v>9</v>
      </c>
      <c r="X60" s="19">
        <v>0</v>
      </c>
      <c r="Y60" s="19">
        <v>0</v>
      </c>
      <c r="Z60" s="19">
        <v>0</v>
      </c>
      <c r="AA60" s="19">
        <v>0</v>
      </c>
      <c r="AB60" s="35">
        <f t="shared" si="36"/>
        <v>10</v>
      </c>
    </row>
    <row r="61" spans="1:30" x14ac:dyDescent="0.3">
      <c r="A61" t="s">
        <v>214</v>
      </c>
      <c r="B61" t="s">
        <v>215</v>
      </c>
      <c r="C61">
        <v>33</v>
      </c>
      <c r="D61" s="19">
        <v>0</v>
      </c>
      <c r="E61" s="19">
        <f t="shared" si="30"/>
        <v>0</v>
      </c>
      <c r="F61" s="19">
        <v>0</v>
      </c>
      <c r="G61" s="19">
        <f t="shared" si="31"/>
        <v>0</v>
      </c>
      <c r="H61" s="19">
        <f t="shared" si="32"/>
        <v>0</v>
      </c>
      <c r="I61" s="19">
        <f t="shared" si="33"/>
        <v>33</v>
      </c>
      <c r="J61" s="34">
        <f t="shared" si="34"/>
        <v>33</v>
      </c>
      <c r="V61" s="19">
        <v>0</v>
      </c>
      <c r="W61" s="19">
        <f t="shared" si="35"/>
        <v>28.017000000000003</v>
      </c>
      <c r="X61" s="19">
        <v>0</v>
      </c>
      <c r="Y61" s="19">
        <v>4.9829999999999997</v>
      </c>
      <c r="Z61" s="19">
        <v>36.01</v>
      </c>
      <c r="AA61" s="19">
        <v>0</v>
      </c>
      <c r="AB61" s="35">
        <f t="shared" si="36"/>
        <v>69.009999999999991</v>
      </c>
    </row>
    <row r="62" spans="1:30" x14ac:dyDescent="0.3">
      <c r="A62" t="s">
        <v>133</v>
      </c>
      <c r="B62" t="s">
        <v>133</v>
      </c>
      <c r="C62">
        <v>65</v>
      </c>
      <c r="D62" s="19">
        <v>0</v>
      </c>
      <c r="E62" s="19">
        <f t="shared" si="30"/>
        <v>36.01</v>
      </c>
      <c r="F62" s="19">
        <v>2.0150000000000001</v>
      </c>
      <c r="G62" s="19">
        <f t="shared" si="31"/>
        <v>0.97499999999999998</v>
      </c>
      <c r="H62" s="19">
        <f t="shared" si="32"/>
        <v>5.0049999999999999</v>
      </c>
      <c r="I62" s="19">
        <f t="shared" si="33"/>
        <v>20.994999999999997</v>
      </c>
      <c r="J62" s="34">
        <f t="shared" si="34"/>
        <v>65</v>
      </c>
      <c r="V62" s="19">
        <v>0</v>
      </c>
      <c r="W62" s="19">
        <f t="shared" si="35"/>
        <v>28.990000000000002</v>
      </c>
      <c r="X62" s="19">
        <v>0</v>
      </c>
      <c r="Y62" s="19">
        <v>0</v>
      </c>
      <c r="Z62" s="19">
        <v>0</v>
      </c>
      <c r="AA62" s="19">
        <v>0</v>
      </c>
      <c r="AB62" s="35">
        <f t="shared" si="36"/>
        <v>28.990000000000002</v>
      </c>
    </row>
    <row r="63" spans="1:30" x14ac:dyDescent="0.3">
      <c r="A63" t="s">
        <v>162</v>
      </c>
      <c r="B63" t="s">
        <v>216</v>
      </c>
      <c r="C63">
        <v>35</v>
      </c>
      <c r="D63" s="19">
        <v>7</v>
      </c>
      <c r="E63" s="19">
        <f t="shared" si="30"/>
        <v>9.0299999999999994</v>
      </c>
      <c r="F63" s="19">
        <v>0</v>
      </c>
      <c r="G63" s="19">
        <f t="shared" si="31"/>
        <v>3.01</v>
      </c>
      <c r="H63" s="19">
        <f t="shared" si="32"/>
        <v>15.959999999999999</v>
      </c>
      <c r="I63" s="19">
        <f t="shared" si="33"/>
        <v>0</v>
      </c>
      <c r="J63" s="34">
        <f t="shared" si="34"/>
        <v>35</v>
      </c>
      <c r="V63" s="19">
        <v>7.0350000000000001</v>
      </c>
      <c r="W63" s="19">
        <f t="shared" si="35"/>
        <v>12.984999999999999</v>
      </c>
      <c r="X63" s="19">
        <v>1.9950000000000001</v>
      </c>
      <c r="Y63" s="19">
        <v>12.984999999999999</v>
      </c>
      <c r="Z63" s="19">
        <v>0</v>
      </c>
      <c r="AA63" s="19">
        <v>0</v>
      </c>
      <c r="AB63" s="35">
        <f t="shared" si="36"/>
        <v>35</v>
      </c>
    </row>
    <row r="64" spans="1:30" x14ac:dyDescent="0.3">
      <c r="A64" t="s">
        <v>217</v>
      </c>
      <c r="B64" t="s">
        <v>217</v>
      </c>
      <c r="C64">
        <v>67</v>
      </c>
      <c r="D64" s="19">
        <v>3.0150000000000001</v>
      </c>
      <c r="E64" s="19">
        <f t="shared" si="30"/>
        <v>9.0449999999999982</v>
      </c>
      <c r="F64" s="19">
        <v>0</v>
      </c>
      <c r="G64" s="19">
        <f t="shared" si="31"/>
        <v>0</v>
      </c>
      <c r="H64" s="19">
        <f t="shared" si="32"/>
        <v>53.935000000000002</v>
      </c>
      <c r="I64" s="19">
        <f t="shared" si="33"/>
        <v>1.0049999999999999</v>
      </c>
      <c r="J64" s="34">
        <f t="shared" si="34"/>
        <v>67</v>
      </c>
      <c r="V64" s="19">
        <v>6.03</v>
      </c>
      <c r="W64" s="19">
        <f t="shared" si="35"/>
        <v>52.997</v>
      </c>
      <c r="X64" s="19">
        <v>0</v>
      </c>
      <c r="Y64" s="19">
        <v>7.9729999999999999</v>
      </c>
      <c r="Z64" s="19">
        <v>0</v>
      </c>
      <c r="AA64" s="19">
        <v>0</v>
      </c>
      <c r="AB64" s="35">
        <f t="shared" si="36"/>
        <v>67</v>
      </c>
    </row>
    <row r="65" spans="1:28" x14ac:dyDescent="0.3">
      <c r="A65" t="s">
        <v>218</v>
      </c>
      <c r="B65" t="s">
        <v>218</v>
      </c>
      <c r="C65">
        <v>85</v>
      </c>
      <c r="D65" s="19">
        <v>0</v>
      </c>
      <c r="E65" s="19">
        <f t="shared" si="30"/>
        <v>8.0750000000000011</v>
      </c>
      <c r="F65" s="19">
        <v>0</v>
      </c>
      <c r="G65" s="19">
        <f t="shared" si="31"/>
        <v>2.04</v>
      </c>
      <c r="H65" s="19">
        <f t="shared" si="32"/>
        <v>74.884999999999991</v>
      </c>
      <c r="I65" s="19">
        <f t="shared" si="33"/>
        <v>0</v>
      </c>
      <c r="J65" s="34">
        <f t="shared" si="34"/>
        <v>85</v>
      </c>
      <c r="V65" s="19">
        <v>0</v>
      </c>
      <c r="W65" s="19">
        <f t="shared" si="35"/>
        <v>81.004999999999995</v>
      </c>
      <c r="X65" s="19">
        <v>0</v>
      </c>
      <c r="Y65" s="19">
        <v>3.9950000000000001</v>
      </c>
      <c r="Z65" s="19">
        <v>0</v>
      </c>
      <c r="AA65" s="19">
        <v>0</v>
      </c>
      <c r="AB65" s="35">
        <f t="shared" si="36"/>
        <v>85</v>
      </c>
    </row>
    <row r="66" spans="1:28" x14ac:dyDescent="0.3">
      <c r="A66" t="s">
        <v>152</v>
      </c>
      <c r="B66" t="s">
        <v>152</v>
      </c>
      <c r="C66">
        <v>75</v>
      </c>
      <c r="D66" s="19">
        <v>12.975</v>
      </c>
      <c r="E66" s="19">
        <f t="shared" si="30"/>
        <v>6</v>
      </c>
      <c r="F66" s="19">
        <v>0</v>
      </c>
      <c r="G66" s="19">
        <f t="shared" si="31"/>
        <v>3.9750000000000001</v>
      </c>
      <c r="H66" s="19">
        <f t="shared" si="32"/>
        <v>52.050000000000004</v>
      </c>
      <c r="I66" s="19">
        <f t="shared" si="33"/>
        <v>0</v>
      </c>
      <c r="J66" s="34">
        <f t="shared" si="34"/>
        <v>75</v>
      </c>
      <c r="V66" s="19">
        <v>12.975</v>
      </c>
      <c r="W66" s="19">
        <f t="shared" si="35"/>
        <v>58.05</v>
      </c>
      <c r="X66" s="19">
        <v>0</v>
      </c>
      <c r="Y66" s="19">
        <v>3.9750000000000001</v>
      </c>
      <c r="Z66" s="19">
        <v>0</v>
      </c>
      <c r="AA66" s="19">
        <v>0</v>
      </c>
      <c r="AB66" s="35">
        <f t="shared" si="36"/>
        <v>74.999999999999986</v>
      </c>
    </row>
    <row r="67" spans="1:28" x14ac:dyDescent="0.3">
      <c r="A67" t="s">
        <v>149</v>
      </c>
      <c r="B67" t="s">
        <v>219</v>
      </c>
      <c r="C67">
        <v>517</v>
      </c>
      <c r="D67" s="19">
        <v>387.75</v>
      </c>
      <c r="E67" s="19">
        <f t="shared" si="30"/>
        <v>9.2026000000000003</v>
      </c>
      <c r="F67" s="19">
        <v>2.0680000000000001</v>
      </c>
      <c r="G67" s="19">
        <f t="shared" si="31"/>
        <v>4.9631999999999996</v>
      </c>
      <c r="H67" s="19">
        <f t="shared" si="32"/>
        <v>113.0162</v>
      </c>
      <c r="I67" s="19">
        <f t="shared" si="33"/>
        <v>0</v>
      </c>
      <c r="J67" s="34">
        <f t="shared" si="34"/>
        <v>517</v>
      </c>
      <c r="V67" s="19">
        <v>366.553</v>
      </c>
      <c r="W67" s="19">
        <f t="shared" si="35"/>
        <v>136.488</v>
      </c>
      <c r="X67" s="19">
        <v>1.034</v>
      </c>
      <c r="Y67" s="19">
        <v>12.925000000000001</v>
      </c>
      <c r="Z67" s="19">
        <v>0</v>
      </c>
      <c r="AA67" s="19">
        <v>0</v>
      </c>
      <c r="AB67" s="35">
        <f t="shared" si="36"/>
        <v>517</v>
      </c>
    </row>
    <row r="68" spans="1:28" x14ac:dyDescent="0.3">
      <c r="A68" t="s">
        <v>154</v>
      </c>
      <c r="B68" t="s">
        <v>220</v>
      </c>
      <c r="C68">
        <v>205</v>
      </c>
      <c r="D68" s="19">
        <v>1.0249999999999999</v>
      </c>
      <c r="E68" s="19">
        <f t="shared" si="30"/>
        <v>35.260000000000005</v>
      </c>
      <c r="F68" s="19">
        <v>0</v>
      </c>
      <c r="G68" s="19">
        <f t="shared" si="31"/>
        <v>4.0999999999999996</v>
      </c>
      <c r="H68" s="19">
        <f t="shared" si="32"/>
        <v>164.61500000000001</v>
      </c>
      <c r="I68" s="19">
        <f t="shared" si="33"/>
        <v>0</v>
      </c>
      <c r="J68" s="34">
        <f t="shared" si="34"/>
        <v>205</v>
      </c>
      <c r="V68" s="19">
        <v>0</v>
      </c>
      <c r="W68" s="19">
        <f t="shared" si="35"/>
        <v>198.85</v>
      </c>
      <c r="X68" s="19">
        <v>2.0499999999999998</v>
      </c>
      <c r="Y68" s="19">
        <v>4.0999999999999996</v>
      </c>
      <c r="Z68" s="19">
        <v>0</v>
      </c>
      <c r="AA68" s="19">
        <v>0</v>
      </c>
      <c r="AB68" s="35">
        <f t="shared" si="36"/>
        <v>205</v>
      </c>
    </row>
    <row r="69" spans="1:28" x14ac:dyDescent="0.3">
      <c r="A69" t="s">
        <v>221</v>
      </c>
      <c r="B69" t="s">
        <v>221</v>
      </c>
      <c r="C69">
        <v>212</v>
      </c>
      <c r="D69" s="19">
        <v>0</v>
      </c>
      <c r="E69" s="19">
        <f t="shared" si="30"/>
        <v>3.8160000000000003</v>
      </c>
      <c r="F69" s="19">
        <v>0</v>
      </c>
      <c r="G69" s="19">
        <f t="shared" si="31"/>
        <v>0</v>
      </c>
      <c r="H69" s="19">
        <f t="shared" si="32"/>
        <v>204.15600000000001</v>
      </c>
      <c r="I69" s="19">
        <f t="shared" si="33"/>
        <v>4.0279999999999996</v>
      </c>
      <c r="J69" s="34">
        <f t="shared" si="34"/>
        <v>212</v>
      </c>
      <c r="V69" s="19">
        <v>1.06</v>
      </c>
      <c r="W69" s="19">
        <f t="shared" si="35"/>
        <v>181.04799999999997</v>
      </c>
      <c r="X69" s="19">
        <v>8.48</v>
      </c>
      <c r="Y69" s="19">
        <v>26.923999999999999</v>
      </c>
      <c r="Z69" s="19">
        <v>0</v>
      </c>
      <c r="AA69" s="19">
        <v>0</v>
      </c>
      <c r="AB69" s="9">
        <f t="shared" si="36"/>
        <v>217.51199999999997</v>
      </c>
    </row>
    <row r="70" spans="1:28" x14ac:dyDescent="0.3">
      <c r="A70" t="s">
        <v>222</v>
      </c>
      <c r="B70" t="s">
        <v>223</v>
      </c>
      <c r="C70">
        <v>58</v>
      </c>
      <c r="D70" s="19">
        <v>0</v>
      </c>
      <c r="E70" s="19">
        <f t="shared" si="30"/>
        <v>57.999999999999993</v>
      </c>
      <c r="F70" s="19">
        <v>0</v>
      </c>
      <c r="G70" s="19">
        <f t="shared" si="31"/>
        <v>0</v>
      </c>
      <c r="H70" s="19">
        <f t="shared" si="32"/>
        <v>0</v>
      </c>
      <c r="I70" s="19">
        <f t="shared" si="33"/>
        <v>0</v>
      </c>
      <c r="J70" s="34">
        <f t="shared" si="34"/>
        <v>57.999999999999993</v>
      </c>
      <c r="V70" s="19">
        <v>0</v>
      </c>
      <c r="W70" s="19">
        <f t="shared" si="35"/>
        <v>20.009999999999998</v>
      </c>
      <c r="X70" s="19">
        <v>0</v>
      </c>
      <c r="Y70" s="19">
        <v>0</v>
      </c>
      <c r="Z70" s="19">
        <v>0</v>
      </c>
      <c r="AA70" s="19">
        <v>37.99</v>
      </c>
      <c r="AB70" s="35">
        <f t="shared" si="36"/>
        <v>58</v>
      </c>
    </row>
    <row r="71" spans="1:28" x14ac:dyDescent="0.3">
      <c r="A71" t="s">
        <v>224</v>
      </c>
      <c r="B71" t="s">
        <v>224</v>
      </c>
      <c r="C71">
        <v>13</v>
      </c>
      <c r="D71" s="19">
        <v>0</v>
      </c>
      <c r="E71" s="19">
        <f t="shared" si="30"/>
        <v>0</v>
      </c>
      <c r="F71" s="19">
        <v>0</v>
      </c>
      <c r="G71" s="19">
        <f t="shared" si="31"/>
        <v>10.997999999999999</v>
      </c>
      <c r="H71" s="19">
        <f t="shared" si="32"/>
        <v>0</v>
      </c>
      <c r="I71" s="19">
        <f t="shared" si="33"/>
        <v>2.0019999999999998</v>
      </c>
      <c r="J71" s="34">
        <f t="shared" si="34"/>
        <v>13</v>
      </c>
      <c r="V71" s="19">
        <v>0</v>
      </c>
      <c r="W71" s="19">
        <f t="shared" si="35"/>
        <v>13</v>
      </c>
      <c r="X71" s="19">
        <v>0</v>
      </c>
      <c r="Y71" s="19">
        <v>0</v>
      </c>
      <c r="Z71" s="19">
        <v>0</v>
      </c>
      <c r="AA71" s="19">
        <v>0</v>
      </c>
      <c r="AB71" s="35">
        <f t="shared" si="36"/>
        <v>13</v>
      </c>
    </row>
    <row r="72" spans="1:28" x14ac:dyDescent="0.3">
      <c r="A72" t="s">
        <v>225</v>
      </c>
      <c r="B72" t="s">
        <v>226</v>
      </c>
      <c r="C72">
        <v>55</v>
      </c>
      <c r="D72" s="19">
        <v>0</v>
      </c>
      <c r="E72" s="19">
        <f t="shared" si="30"/>
        <v>1.9800000000000002</v>
      </c>
      <c r="F72" s="19">
        <v>0</v>
      </c>
      <c r="G72" s="19">
        <f t="shared" si="31"/>
        <v>53.02</v>
      </c>
      <c r="H72" s="19">
        <f t="shared" si="32"/>
        <v>0</v>
      </c>
      <c r="I72" s="19">
        <f t="shared" si="33"/>
        <v>0</v>
      </c>
      <c r="J72" s="34">
        <f t="shared" si="34"/>
        <v>55</v>
      </c>
      <c r="V72" s="19">
        <v>0</v>
      </c>
      <c r="W72" s="19">
        <f t="shared" si="35"/>
        <v>1.9800000000000002</v>
      </c>
      <c r="X72" s="19">
        <v>0</v>
      </c>
      <c r="Y72" s="19">
        <v>53.02</v>
      </c>
      <c r="Z72" s="19">
        <v>0</v>
      </c>
      <c r="AA72" s="19">
        <v>0</v>
      </c>
      <c r="AB72" s="35">
        <f t="shared" si="36"/>
        <v>55</v>
      </c>
    </row>
    <row r="73" spans="1:28" x14ac:dyDescent="0.3">
      <c r="A73" t="s">
        <v>143</v>
      </c>
      <c r="B73" t="s">
        <v>143</v>
      </c>
      <c r="C73">
        <v>200</v>
      </c>
      <c r="D73" s="19">
        <v>0</v>
      </c>
      <c r="E73" s="19">
        <f t="shared" si="30"/>
        <v>0</v>
      </c>
      <c r="F73" s="19">
        <v>0</v>
      </c>
      <c r="G73" s="19">
        <f t="shared" si="31"/>
        <v>200</v>
      </c>
      <c r="H73" s="19">
        <f t="shared" si="32"/>
        <v>0</v>
      </c>
      <c r="I73" s="19">
        <f t="shared" si="33"/>
        <v>0</v>
      </c>
      <c r="J73" s="34">
        <f t="shared" si="34"/>
        <v>200</v>
      </c>
      <c r="V73" s="19">
        <v>0</v>
      </c>
      <c r="W73" s="19">
        <f t="shared" si="35"/>
        <v>200</v>
      </c>
      <c r="X73" s="19">
        <v>0</v>
      </c>
      <c r="Y73" s="19">
        <v>0</v>
      </c>
      <c r="Z73" s="19">
        <v>0</v>
      </c>
      <c r="AA73" s="19">
        <v>0</v>
      </c>
      <c r="AB73" s="35">
        <f t="shared" si="36"/>
        <v>200</v>
      </c>
    </row>
    <row r="74" spans="1:28" x14ac:dyDescent="0.3">
      <c r="A74" t="s">
        <v>227</v>
      </c>
      <c r="B74" t="s">
        <v>227</v>
      </c>
      <c r="C74">
        <v>51</v>
      </c>
      <c r="D74" s="19">
        <v>0</v>
      </c>
      <c r="E74" s="19">
        <f t="shared" si="30"/>
        <v>4.9980000000000002</v>
      </c>
      <c r="F74" s="19">
        <v>0</v>
      </c>
      <c r="G74" s="19">
        <f t="shared" si="31"/>
        <v>40.035000000000004</v>
      </c>
      <c r="H74" s="19">
        <f t="shared" si="32"/>
        <v>5.9670000000000005</v>
      </c>
      <c r="I74" s="19">
        <f t="shared" si="33"/>
        <v>0</v>
      </c>
      <c r="J74" s="34">
        <f t="shared" si="34"/>
        <v>51</v>
      </c>
      <c r="V74" s="19">
        <v>0</v>
      </c>
      <c r="W74" s="19">
        <f t="shared" si="35"/>
        <v>51</v>
      </c>
      <c r="X74" s="19">
        <v>0</v>
      </c>
      <c r="Y74" s="19">
        <v>0</v>
      </c>
      <c r="Z74" s="19">
        <v>0</v>
      </c>
      <c r="AA74" s="19">
        <v>0</v>
      </c>
      <c r="AB74" s="35">
        <f t="shared" si="36"/>
        <v>51</v>
      </c>
    </row>
    <row r="75" spans="1:28" x14ac:dyDescent="0.3">
      <c r="A75" t="s">
        <v>228</v>
      </c>
      <c r="B75" t="s">
        <v>229</v>
      </c>
      <c r="C75">
        <v>11</v>
      </c>
      <c r="D75" s="19">
        <v>0</v>
      </c>
      <c r="E75" s="19">
        <f t="shared" si="30"/>
        <v>1.21</v>
      </c>
      <c r="F75" s="19">
        <v>0</v>
      </c>
      <c r="G75" s="19">
        <f t="shared" si="31"/>
        <v>9.7900000000000009</v>
      </c>
      <c r="H75" s="19">
        <f t="shared" si="32"/>
        <v>0</v>
      </c>
      <c r="I75" s="19">
        <f t="shared" si="33"/>
        <v>0</v>
      </c>
      <c r="J75" s="34">
        <f t="shared" si="34"/>
        <v>11</v>
      </c>
      <c r="V75" s="19">
        <v>0</v>
      </c>
      <c r="W75" s="19">
        <f t="shared" si="35"/>
        <v>11</v>
      </c>
      <c r="X75" s="19">
        <v>0</v>
      </c>
      <c r="Y75" s="19">
        <v>0</v>
      </c>
      <c r="Z75" s="19">
        <v>0</v>
      </c>
      <c r="AA75" s="19">
        <v>0</v>
      </c>
      <c r="AB75" s="35">
        <f t="shared" si="36"/>
        <v>11</v>
      </c>
    </row>
    <row r="76" spans="1:28" x14ac:dyDescent="0.3">
      <c r="A76" t="s">
        <v>230</v>
      </c>
      <c r="B76" t="s">
        <v>230</v>
      </c>
      <c r="C76">
        <v>486</v>
      </c>
      <c r="D76" s="19">
        <v>0.97199999999999998</v>
      </c>
      <c r="E76" s="19">
        <f t="shared" si="30"/>
        <v>20.898000000000003</v>
      </c>
      <c r="F76" s="19">
        <v>0</v>
      </c>
      <c r="G76" s="19">
        <f t="shared" si="31"/>
        <v>451.98</v>
      </c>
      <c r="H76" s="19">
        <f t="shared" si="32"/>
        <v>12.15</v>
      </c>
      <c r="I76" s="19">
        <f t="shared" si="33"/>
        <v>0</v>
      </c>
      <c r="J76" s="34">
        <f t="shared" si="34"/>
        <v>486</v>
      </c>
      <c r="V76" s="19">
        <v>0.97199999999999998</v>
      </c>
      <c r="W76" s="19">
        <f t="shared" si="35"/>
        <v>484.05599999999998</v>
      </c>
      <c r="X76" s="19">
        <v>0</v>
      </c>
      <c r="Y76" s="19">
        <v>0.97199999999999998</v>
      </c>
      <c r="Z76" s="19"/>
      <c r="AA76" s="19">
        <v>0</v>
      </c>
      <c r="AB76" s="35">
        <f t="shared" si="36"/>
        <v>485.99999999999994</v>
      </c>
    </row>
  </sheetData>
  <pageMargins left="0.7" right="0.7" top="0.78749999999999998" bottom="0.78749999999999998"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49"/>
  <sheetViews>
    <sheetView topLeftCell="A22" zoomScaleNormal="100" workbookViewId="0">
      <selection activeCell="A33" sqref="A33"/>
    </sheetView>
  </sheetViews>
  <sheetFormatPr defaultColWidth="11.5546875" defaultRowHeight="14.4" x14ac:dyDescent="0.3"/>
  <cols>
    <col min="1" max="1" width="27.44140625" customWidth="1"/>
    <col min="2" max="2" width="26.5546875" customWidth="1"/>
    <col min="3" max="3" width="13.5546875" customWidth="1"/>
    <col min="17" max="17" width="16.33203125" customWidth="1"/>
  </cols>
  <sheetData>
    <row r="1" spans="1:20" x14ac:dyDescent="0.3">
      <c r="A1" t="s">
        <v>195</v>
      </c>
      <c r="B1" t="s">
        <v>235</v>
      </c>
      <c r="C1" t="s">
        <v>76</v>
      </c>
      <c r="D1" t="s">
        <v>236</v>
      </c>
      <c r="E1" t="s">
        <v>237</v>
      </c>
      <c r="F1" t="s">
        <v>238</v>
      </c>
      <c r="G1" t="s">
        <v>239</v>
      </c>
      <c r="H1" t="s">
        <v>240</v>
      </c>
      <c r="I1" t="s">
        <v>192</v>
      </c>
      <c r="J1" t="s">
        <v>241</v>
      </c>
      <c r="K1" t="s">
        <v>242</v>
      </c>
      <c r="L1" t="s">
        <v>88</v>
      </c>
      <c r="M1" t="s">
        <v>191</v>
      </c>
      <c r="N1" t="s">
        <v>243</v>
      </c>
      <c r="O1" t="s">
        <v>244</v>
      </c>
      <c r="P1" t="s">
        <v>240</v>
      </c>
    </row>
    <row r="2" spans="1:20" x14ac:dyDescent="0.3">
      <c r="A2" t="s">
        <v>245</v>
      </c>
      <c r="B2" t="s">
        <v>245</v>
      </c>
      <c r="C2">
        <v>375</v>
      </c>
      <c r="D2">
        <v>89.625</v>
      </c>
      <c r="E2">
        <v>223.875</v>
      </c>
      <c r="F2">
        <v>32.25</v>
      </c>
      <c r="G2">
        <v>28.875</v>
      </c>
      <c r="H2" s="30">
        <v>374.625</v>
      </c>
      <c r="I2">
        <v>178.875</v>
      </c>
      <c r="J2">
        <v>4.875</v>
      </c>
      <c r="K2">
        <v>3</v>
      </c>
      <c r="L2">
        <v>28.875</v>
      </c>
      <c r="M2">
        <v>145.125</v>
      </c>
      <c r="N2">
        <v>6.75</v>
      </c>
      <c r="O2">
        <v>7.125</v>
      </c>
      <c r="P2" s="30">
        <v>374.625</v>
      </c>
    </row>
    <row r="3" spans="1:20" x14ac:dyDescent="0.3">
      <c r="A3" t="s">
        <v>246</v>
      </c>
      <c r="B3" t="s">
        <v>246</v>
      </c>
      <c r="C3">
        <v>177</v>
      </c>
      <c r="D3">
        <v>36.993000000000002</v>
      </c>
      <c r="E3">
        <v>70.977000000000004</v>
      </c>
      <c r="F3">
        <v>51.152999999999999</v>
      </c>
      <c r="G3">
        <v>18.053999999999998</v>
      </c>
      <c r="H3" s="30">
        <v>177.17699999999999</v>
      </c>
      <c r="I3">
        <v>52.037999999999997</v>
      </c>
      <c r="J3">
        <v>0</v>
      </c>
      <c r="K3">
        <v>0</v>
      </c>
      <c r="L3">
        <v>18.053999999999998</v>
      </c>
      <c r="M3">
        <v>86.022000000000006</v>
      </c>
      <c r="N3">
        <v>9.0269999999999992</v>
      </c>
      <c r="O3">
        <v>12.036</v>
      </c>
      <c r="P3" s="30">
        <v>177.17699999999999</v>
      </c>
    </row>
    <row r="4" spans="1:20" x14ac:dyDescent="0.3">
      <c r="A4" t="s">
        <v>247</v>
      </c>
      <c r="B4" t="s">
        <v>247</v>
      </c>
      <c r="C4">
        <v>344</v>
      </c>
      <c r="D4">
        <v>115.928</v>
      </c>
      <c r="E4">
        <v>134.16</v>
      </c>
      <c r="F4">
        <v>79.808000000000007</v>
      </c>
      <c r="G4">
        <v>14.103999999999999</v>
      </c>
      <c r="H4" s="30">
        <v>344</v>
      </c>
      <c r="I4">
        <v>116.96</v>
      </c>
      <c r="J4">
        <v>2.0640000000000001</v>
      </c>
      <c r="K4">
        <v>3.0960000000000001</v>
      </c>
      <c r="L4">
        <v>14.103999999999999</v>
      </c>
      <c r="M4">
        <v>181.976</v>
      </c>
      <c r="N4">
        <v>19.952000000000002</v>
      </c>
      <c r="O4">
        <v>5.8479999999999999</v>
      </c>
      <c r="P4" s="30">
        <v>344</v>
      </c>
    </row>
    <row r="5" spans="1:20" x14ac:dyDescent="0.3">
      <c r="A5" t="s">
        <v>248</v>
      </c>
      <c r="B5" t="s">
        <v>248</v>
      </c>
      <c r="C5">
        <v>243</v>
      </c>
      <c r="D5">
        <v>18.954000000000001</v>
      </c>
      <c r="E5">
        <v>134.62200000000001</v>
      </c>
      <c r="F5">
        <v>73.143000000000001</v>
      </c>
      <c r="G5">
        <v>16.038</v>
      </c>
      <c r="H5" s="30">
        <v>242.75700000000001</v>
      </c>
      <c r="I5">
        <v>63.18</v>
      </c>
      <c r="J5">
        <v>26.001000000000001</v>
      </c>
      <c r="K5">
        <v>5.1029999999999998</v>
      </c>
      <c r="L5">
        <v>16.038</v>
      </c>
      <c r="M5">
        <v>47.142000000000003</v>
      </c>
      <c r="N5">
        <v>61.235999999999997</v>
      </c>
      <c r="O5">
        <v>24.056999999999999</v>
      </c>
      <c r="P5" s="30">
        <v>242.75700000000001</v>
      </c>
    </row>
    <row r="6" spans="1:20" x14ac:dyDescent="0.3">
      <c r="A6" t="s">
        <v>249</v>
      </c>
      <c r="B6" t="s">
        <v>249</v>
      </c>
      <c r="C6">
        <v>404</v>
      </c>
      <c r="D6">
        <v>68.680000000000007</v>
      </c>
      <c r="E6">
        <v>241.99600000000001</v>
      </c>
      <c r="F6">
        <v>87.263999999999996</v>
      </c>
      <c r="G6">
        <v>6.06</v>
      </c>
      <c r="H6" s="30">
        <v>404</v>
      </c>
      <c r="I6">
        <v>115.94799999999999</v>
      </c>
      <c r="J6">
        <v>2.02</v>
      </c>
      <c r="K6">
        <v>2.8279999999999998</v>
      </c>
      <c r="L6">
        <v>6.06</v>
      </c>
      <c r="M6">
        <v>257.34800000000001</v>
      </c>
      <c r="N6">
        <v>9.6959999999999997</v>
      </c>
      <c r="O6">
        <v>10.1</v>
      </c>
      <c r="P6" s="30">
        <v>404</v>
      </c>
    </row>
    <row r="7" spans="1:20" x14ac:dyDescent="0.3">
      <c r="A7" t="s">
        <v>250</v>
      </c>
      <c r="B7" t="s">
        <v>250</v>
      </c>
      <c r="C7">
        <v>106</v>
      </c>
      <c r="D7">
        <v>36.994</v>
      </c>
      <c r="E7">
        <v>57.875999999999998</v>
      </c>
      <c r="F7">
        <v>10.917999999999999</v>
      </c>
      <c r="G7">
        <v>0</v>
      </c>
      <c r="H7" s="30">
        <v>105.788</v>
      </c>
      <c r="I7">
        <v>41.021999999999998</v>
      </c>
      <c r="J7">
        <v>0.95399999999999996</v>
      </c>
      <c r="K7">
        <v>0</v>
      </c>
      <c r="L7">
        <v>0</v>
      </c>
      <c r="M7">
        <v>56.921999999999997</v>
      </c>
      <c r="N7">
        <v>3.9220000000000002</v>
      </c>
      <c r="O7">
        <v>2.968</v>
      </c>
      <c r="P7" s="30">
        <v>105.788</v>
      </c>
    </row>
    <row r="8" spans="1:20" x14ac:dyDescent="0.3">
      <c r="A8" t="s">
        <v>251</v>
      </c>
      <c r="B8" t="s">
        <v>251</v>
      </c>
      <c r="C8">
        <v>193</v>
      </c>
      <c r="D8">
        <v>11.000999999999999</v>
      </c>
      <c r="E8">
        <v>31.073</v>
      </c>
      <c r="F8">
        <v>147.83799999999999</v>
      </c>
      <c r="G8">
        <v>3.0880000000000001</v>
      </c>
      <c r="H8" s="30">
        <v>193</v>
      </c>
      <c r="I8">
        <v>16.984000000000002</v>
      </c>
      <c r="J8">
        <v>0</v>
      </c>
      <c r="K8">
        <v>0</v>
      </c>
      <c r="L8">
        <v>3.0880000000000001</v>
      </c>
      <c r="M8">
        <v>159.99700000000001</v>
      </c>
      <c r="N8">
        <v>5.0179999999999998</v>
      </c>
      <c r="O8">
        <v>7.9130000000000003</v>
      </c>
      <c r="P8" s="30">
        <v>193</v>
      </c>
    </row>
    <row r="9" spans="1:20" x14ac:dyDescent="0.3">
      <c r="A9" t="s">
        <v>252</v>
      </c>
      <c r="B9" t="s">
        <v>253</v>
      </c>
      <c r="C9">
        <v>121</v>
      </c>
      <c r="D9">
        <v>0</v>
      </c>
      <c r="E9">
        <v>3.9929999999999999</v>
      </c>
      <c r="F9">
        <v>117.00700000000001</v>
      </c>
      <c r="G9">
        <v>0</v>
      </c>
      <c r="H9" s="30">
        <v>121</v>
      </c>
      <c r="I9">
        <v>0</v>
      </c>
      <c r="J9">
        <v>25.167999999999999</v>
      </c>
      <c r="K9">
        <v>0</v>
      </c>
      <c r="L9">
        <v>0</v>
      </c>
      <c r="M9">
        <v>0</v>
      </c>
      <c r="N9">
        <v>95.831999999999994</v>
      </c>
      <c r="O9">
        <v>0</v>
      </c>
      <c r="P9" s="30">
        <v>121</v>
      </c>
    </row>
    <row r="10" spans="1:20" x14ac:dyDescent="0.3">
      <c r="A10" t="s">
        <v>254</v>
      </c>
      <c r="B10" t="s">
        <v>254</v>
      </c>
      <c r="C10">
        <v>169</v>
      </c>
      <c r="D10">
        <v>9.9710000000000001</v>
      </c>
      <c r="E10">
        <v>65.064999999999998</v>
      </c>
      <c r="F10">
        <v>79.091999999999999</v>
      </c>
      <c r="G10">
        <v>15.041</v>
      </c>
      <c r="H10" s="30">
        <v>169.16900000000001</v>
      </c>
      <c r="I10">
        <v>10.984999999999999</v>
      </c>
      <c r="J10">
        <v>43.094999999999999</v>
      </c>
      <c r="K10">
        <v>0</v>
      </c>
      <c r="L10">
        <v>15.041</v>
      </c>
      <c r="M10">
        <v>0</v>
      </c>
      <c r="N10">
        <v>100.048</v>
      </c>
      <c r="O10">
        <v>0</v>
      </c>
      <c r="P10" s="30">
        <v>169.16900000000001</v>
      </c>
      <c r="T10" t="s">
        <v>255</v>
      </c>
    </row>
    <row r="11" spans="1:20" x14ac:dyDescent="0.3">
      <c r="A11" t="s">
        <v>256</v>
      </c>
      <c r="B11" t="s">
        <v>257</v>
      </c>
      <c r="C11">
        <v>189</v>
      </c>
      <c r="D11">
        <v>0.94499999999999995</v>
      </c>
      <c r="E11">
        <v>54.054000000000002</v>
      </c>
      <c r="F11">
        <v>134.001</v>
      </c>
      <c r="G11">
        <v>0</v>
      </c>
      <c r="H11" s="30">
        <v>189</v>
      </c>
      <c r="I11">
        <v>0.94499999999999995</v>
      </c>
      <c r="J11">
        <v>70.119</v>
      </c>
      <c r="K11">
        <v>0</v>
      </c>
      <c r="L11">
        <v>0</v>
      </c>
      <c r="M11">
        <v>0.94499999999999995</v>
      </c>
      <c r="N11">
        <v>116.991</v>
      </c>
      <c r="O11">
        <v>0</v>
      </c>
      <c r="P11" s="30">
        <v>189</v>
      </c>
    </row>
    <row r="12" spans="1:20" x14ac:dyDescent="0.3">
      <c r="A12" t="s">
        <v>258</v>
      </c>
      <c r="B12" t="s">
        <v>258</v>
      </c>
      <c r="C12">
        <v>285</v>
      </c>
      <c r="D12">
        <v>0</v>
      </c>
      <c r="E12">
        <v>188.95500000000001</v>
      </c>
      <c r="F12">
        <v>88.064999999999998</v>
      </c>
      <c r="G12">
        <v>7.98</v>
      </c>
      <c r="H12" s="30">
        <v>285</v>
      </c>
      <c r="I12">
        <v>0</v>
      </c>
      <c r="J12">
        <v>63.84</v>
      </c>
      <c r="K12">
        <v>1.1399999999999999</v>
      </c>
      <c r="L12">
        <v>7.98</v>
      </c>
      <c r="M12">
        <v>0</v>
      </c>
      <c r="N12">
        <v>212.04</v>
      </c>
      <c r="O12">
        <v>0</v>
      </c>
      <c r="P12" s="30">
        <v>285</v>
      </c>
    </row>
    <row r="13" spans="1:20" x14ac:dyDescent="0.3">
      <c r="A13" t="s">
        <v>259</v>
      </c>
      <c r="B13" t="s">
        <v>259</v>
      </c>
      <c r="C13">
        <v>114</v>
      </c>
      <c r="D13">
        <v>75.924000000000007</v>
      </c>
      <c r="E13">
        <v>34.997999999999998</v>
      </c>
      <c r="F13">
        <v>0</v>
      </c>
      <c r="G13">
        <v>2.964</v>
      </c>
      <c r="H13" s="30">
        <v>113.886</v>
      </c>
      <c r="I13">
        <v>36.024000000000001</v>
      </c>
      <c r="J13">
        <v>27.93</v>
      </c>
      <c r="K13">
        <v>3.0779999999999998</v>
      </c>
      <c r="L13">
        <v>2.964</v>
      </c>
      <c r="M13">
        <v>0</v>
      </c>
      <c r="N13">
        <v>43.89</v>
      </c>
      <c r="O13">
        <v>0</v>
      </c>
      <c r="P13" s="30">
        <v>113.886</v>
      </c>
    </row>
    <row r="14" spans="1:20" x14ac:dyDescent="0.3">
      <c r="A14" t="s">
        <v>260</v>
      </c>
      <c r="B14" t="s">
        <v>260</v>
      </c>
      <c r="C14">
        <v>570</v>
      </c>
      <c r="D14">
        <v>142.5</v>
      </c>
      <c r="E14">
        <v>378.48</v>
      </c>
      <c r="F14">
        <v>0</v>
      </c>
      <c r="G14">
        <v>50.16</v>
      </c>
      <c r="H14" s="30">
        <v>571.14</v>
      </c>
      <c r="I14">
        <v>438.9</v>
      </c>
      <c r="J14">
        <v>16.53</v>
      </c>
      <c r="K14">
        <v>31.35</v>
      </c>
      <c r="L14">
        <v>50.16</v>
      </c>
      <c r="M14">
        <v>0</v>
      </c>
      <c r="N14">
        <v>34.200000000000003</v>
      </c>
      <c r="O14">
        <v>0</v>
      </c>
      <c r="P14" s="30">
        <v>571.14</v>
      </c>
    </row>
    <row r="15" spans="1:20" x14ac:dyDescent="0.3">
      <c r="A15" t="s">
        <v>261</v>
      </c>
      <c r="B15" t="s">
        <v>261</v>
      </c>
      <c r="C15">
        <v>451</v>
      </c>
      <c r="D15">
        <v>45.1</v>
      </c>
      <c r="E15">
        <v>391.91899999999998</v>
      </c>
      <c r="F15">
        <v>0.90200000000000002</v>
      </c>
      <c r="G15">
        <v>13.079000000000001</v>
      </c>
      <c r="H15" s="30">
        <v>451</v>
      </c>
      <c r="I15">
        <v>172.28200000000001</v>
      </c>
      <c r="J15">
        <v>78.474000000000004</v>
      </c>
      <c r="K15">
        <v>61.335999999999999</v>
      </c>
      <c r="L15">
        <v>13.079000000000001</v>
      </c>
      <c r="M15">
        <v>3.157</v>
      </c>
      <c r="N15">
        <v>121.77</v>
      </c>
      <c r="O15">
        <v>0.90200000000000002</v>
      </c>
      <c r="P15" s="30">
        <v>451</v>
      </c>
    </row>
    <row r="16" spans="1:20" x14ac:dyDescent="0.3">
      <c r="A16" t="s">
        <v>262</v>
      </c>
      <c r="B16" t="s">
        <v>262</v>
      </c>
      <c r="C16">
        <v>587</v>
      </c>
      <c r="D16">
        <v>210.14599999999999</v>
      </c>
      <c r="E16">
        <v>309.34899999999999</v>
      </c>
      <c r="F16">
        <v>1.1739999999999999</v>
      </c>
      <c r="G16">
        <v>66.918000000000006</v>
      </c>
      <c r="H16" s="30">
        <v>587.58699999999999</v>
      </c>
      <c r="I16">
        <v>433.79300000000001</v>
      </c>
      <c r="J16">
        <v>13.500999999999999</v>
      </c>
      <c r="K16">
        <v>35.22</v>
      </c>
      <c r="L16">
        <v>66.918000000000006</v>
      </c>
      <c r="M16">
        <v>5.87</v>
      </c>
      <c r="N16">
        <v>31.111000000000001</v>
      </c>
      <c r="O16">
        <v>1.1739999999999999</v>
      </c>
      <c r="P16" s="30">
        <v>587.58699999999999</v>
      </c>
    </row>
    <row r="17" spans="1:16" x14ac:dyDescent="0.3">
      <c r="A17" t="s">
        <v>263</v>
      </c>
      <c r="B17" t="s">
        <v>263</v>
      </c>
      <c r="C17">
        <v>1719</v>
      </c>
      <c r="D17">
        <v>979.83</v>
      </c>
      <c r="E17">
        <v>617.12099999999998</v>
      </c>
      <c r="F17">
        <v>0</v>
      </c>
      <c r="G17">
        <v>120.33</v>
      </c>
      <c r="H17" s="30">
        <v>1717.2809999999999</v>
      </c>
      <c r="I17">
        <v>1433.646</v>
      </c>
      <c r="J17">
        <v>63.603000000000002</v>
      </c>
      <c r="K17">
        <v>49.850999999999999</v>
      </c>
      <c r="L17">
        <v>120.33</v>
      </c>
      <c r="M17">
        <v>0</v>
      </c>
      <c r="N17">
        <v>49.850999999999999</v>
      </c>
      <c r="O17">
        <v>0</v>
      </c>
      <c r="P17" s="30">
        <v>1717.2809999999999</v>
      </c>
    </row>
    <row r="18" spans="1:16" x14ac:dyDescent="0.3">
      <c r="A18" t="s">
        <v>264</v>
      </c>
      <c r="B18" t="s">
        <v>264</v>
      </c>
      <c r="C18">
        <v>628</v>
      </c>
      <c r="D18">
        <v>432.69200000000001</v>
      </c>
      <c r="E18">
        <v>157.62799999999999</v>
      </c>
      <c r="F18">
        <v>0</v>
      </c>
      <c r="G18">
        <v>37.052</v>
      </c>
      <c r="H18" s="30">
        <v>627.37199999999996</v>
      </c>
      <c r="I18">
        <v>522.49599999999998</v>
      </c>
      <c r="J18">
        <v>35.795999999999999</v>
      </c>
      <c r="K18">
        <v>17.584</v>
      </c>
      <c r="L18">
        <v>37.052</v>
      </c>
      <c r="M18">
        <v>1.8839999999999999</v>
      </c>
      <c r="N18">
        <v>12.56</v>
      </c>
      <c r="O18">
        <v>0</v>
      </c>
      <c r="P18" s="30">
        <v>627.37199999999996</v>
      </c>
    </row>
    <row r="19" spans="1:16" x14ac:dyDescent="0.3">
      <c r="A19" t="s">
        <v>265</v>
      </c>
      <c r="B19" t="s">
        <v>265</v>
      </c>
      <c r="C19">
        <v>378</v>
      </c>
      <c r="D19">
        <v>142.12799999999999</v>
      </c>
      <c r="E19">
        <v>210.92400000000001</v>
      </c>
      <c r="F19">
        <v>0</v>
      </c>
      <c r="G19">
        <v>24.948</v>
      </c>
      <c r="H19" s="30">
        <v>378</v>
      </c>
      <c r="I19">
        <v>286.90199999999999</v>
      </c>
      <c r="J19">
        <v>13.986000000000001</v>
      </c>
      <c r="K19">
        <v>9.0719999999999992</v>
      </c>
      <c r="L19">
        <v>24.948</v>
      </c>
      <c r="M19">
        <v>4.1580000000000004</v>
      </c>
      <c r="N19">
        <v>38.933999999999997</v>
      </c>
      <c r="O19">
        <v>0</v>
      </c>
      <c r="P19" s="30">
        <v>378</v>
      </c>
    </row>
    <row r="20" spans="1:16" x14ac:dyDescent="0.3">
      <c r="A20" t="s">
        <v>266</v>
      </c>
      <c r="B20" t="s">
        <v>266</v>
      </c>
      <c r="C20">
        <v>207</v>
      </c>
      <c r="D20">
        <v>102.879</v>
      </c>
      <c r="E20">
        <v>53.82</v>
      </c>
      <c r="F20">
        <v>0</v>
      </c>
      <c r="G20">
        <v>50.094000000000001</v>
      </c>
      <c r="H20" s="30">
        <v>206.79300000000001</v>
      </c>
      <c r="I20">
        <v>113.85</v>
      </c>
      <c r="J20">
        <v>24.012</v>
      </c>
      <c r="K20">
        <v>2.8980000000000001</v>
      </c>
      <c r="L20">
        <v>50.094000000000001</v>
      </c>
      <c r="M20">
        <v>1.0349999999999999</v>
      </c>
      <c r="N20">
        <v>14.904</v>
      </c>
      <c r="O20">
        <v>0</v>
      </c>
      <c r="P20" s="30">
        <v>206.79300000000001</v>
      </c>
    </row>
    <row r="21" spans="1:16" x14ac:dyDescent="0.3">
      <c r="A21" t="s">
        <v>267</v>
      </c>
      <c r="B21" t="s">
        <v>267</v>
      </c>
      <c r="C21">
        <v>609</v>
      </c>
      <c r="D21">
        <v>459.18599999999998</v>
      </c>
      <c r="E21">
        <v>18.27</v>
      </c>
      <c r="F21">
        <v>0</v>
      </c>
      <c r="G21">
        <v>132.15299999999999</v>
      </c>
      <c r="H21" s="30">
        <v>609.60900000000004</v>
      </c>
      <c r="I21">
        <v>464.05799999999999</v>
      </c>
      <c r="J21">
        <v>4.2629999999999999</v>
      </c>
      <c r="K21">
        <v>3.0449999999999999</v>
      </c>
      <c r="L21">
        <v>132.15299999999999</v>
      </c>
      <c r="M21">
        <v>0</v>
      </c>
      <c r="N21">
        <v>6.09</v>
      </c>
      <c r="O21">
        <v>0</v>
      </c>
      <c r="P21" s="30">
        <v>609.60900000000004</v>
      </c>
    </row>
    <row r="22" spans="1:16" x14ac:dyDescent="0.3">
      <c r="A22" t="s">
        <v>268</v>
      </c>
      <c r="B22" t="s">
        <v>268</v>
      </c>
      <c r="C22">
        <v>1223</v>
      </c>
      <c r="D22">
        <v>642.07500000000005</v>
      </c>
      <c r="E22">
        <v>220.14</v>
      </c>
      <c r="F22">
        <v>0</v>
      </c>
      <c r="G22">
        <v>359.56200000000001</v>
      </c>
      <c r="H22" s="30">
        <v>1221.777</v>
      </c>
      <c r="I22">
        <v>803.51099999999997</v>
      </c>
      <c r="J22">
        <v>34.244</v>
      </c>
      <c r="K22">
        <v>4.8920000000000003</v>
      </c>
      <c r="L22">
        <v>359.56200000000001</v>
      </c>
      <c r="M22">
        <v>3.669</v>
      </c>
      <c r="N22">
        <v>15.898999999999999</v>
      </c>
      <c r="O22">
        <v>0</v>
      </c>
      <c r="P22" s="30">
        <v>1221.777</v>
      </c>
    </row>
    <row r="23" spans="1:16" x14ac:dyDescent="0.3">
      <c r="A23" t="s">
        <v>269</v>
      </c>
      <c r="B23" t="s">
        <v>269</v>
      </c>
      <c r="C23">
        <v>193</v>
      </c>
      <c r="D23">
        <v>99.009</v>
      </c>
      <c r="E23">
        <v>69.093999999999994</v>
      </c>
      <c r="F23">
        <v>4.0529999999999999</v>
      </c>
      <c r="G23">
        <v>21.036999999999999</v>
      </c>
      <c r="H23" s="30">
        <v>193.19300000000001</v>
      </c>
      <c r="I23">
        <v>152.084</v>
      </c>
      <c r="J23">
        <v>4.0529999999999999</v>
      </c>
      <c r="K23">
        <v>0</v>
      </c>
      <c r="L23">
        <v>21.036999999999999</v>
      </c>
      <c r="M23">
        <v>0</v>
      </c>
      <c r="N23">
        <v>11.965999999999999</v>
      </c>
      <c r="O23">
        <v>4.0529999999999999</v>
      </c>
      <c r="P23" s="30">
        <v>193.19300000000001</v>
      </c>
    </row>
    <row r="24" spans="1:16" x14ac:dyDescent="0.3">
      <c r="D24" t="s">
        <v>270</v>
      </c>
      <c r="E24" t="s">
        <v>271</v>
      </c>
      <c r="F24" t="s">
        <v>176</v>
      </c>
      <c r="G24" t="s">
        <v>272</v>
      </c>
      <c r="I24" t="s">
        <v>180</v>
      </c>
      <c r="J24" t="s">
        <v>179</v>
      </c>
      <c r="K24" t="s">
        <v>179</v>
      </c>
      <c r="L24" t="s">
        <v>232</v>
      </c>
      <c r="M24" t="s">
        <v>182</v>
      </c>
      <c r="N24" t="s">
        <v>179</v>
      </c>
      <c r="O24" t="s">
        <v>179</v>
      </c>
    </row>
    <row r="27" spans="1:16" x14ac:dyDescent="0.3">
      <c r="A27" t="s">
        <v>195</v>
      </c>
      <c r="B27" s="32" t="s">
        <v>88</v>
      </c>
      <c r="C27" s="32" t="s">
        <v>189</v>
      </c>
      <c r="D27" s="32" t="s">
        <v>190</v>
      </c>
      <c r="E27" s="32" t="s">
        <v>191</v>
      </c>
      <c r="F27" s="32" t="s">
        <v>192</v>
      </c>
      <c r="G27" s="32" t="s">
        <v>193</v>
      </c>
      <c r="H27" s="36" t="s">
        <v>194</v>
      </c>
      <c r="I27" s="33" t="s">
        <v>184</v>
      </c>
      <c r="J27" s="33" t="s">
        <v>185</v>
      </c>
      <c r="K27" s="33" t="s">
        <v>79</v>
      </c>
      <c r="L27" s="33" t="s">
        <v>186</v>
      </c>
      <c r="M27" s="33" t="s">
        <v>83</v>
      </c>
      <c r="N27" s="33" t="s">
        <v>187</v>
      </c>
      <c r="O27" s="36" t="s">
        <v>188</v>
      </c>
    </row>
    <row r="28" spans="1:16" x14ac:dyDescent="0.3">
      <c r="A28" t="s">
        <v>245</v>
      </c>
      <c r="B28" s="19">
        <v>28.875</v>
      </c>
      <c r="C28" s="19">
        <f t="shared" ref="C28:C49" si="0">SUM(J2+K2+N2+O2)</f>
        <v>21.75</v>
      </c>
      <c r="D28" s="19"/>
      <c r="E28" s="19">
        <v>145.125</v>
      </c>
      <c r="F28" s="19">
        <v>178.875</v>
      </c>
      <c r="H28" s="36">
        <v>375</v>
      </c>
      <c r="I28" s="19">
        <v>28.875</v>
      </c>
      <c r="J28" s="19">
        <v>223.875</v>
      </c>
      <c r="K28" s="19">
        <v>89.625</v>
      </c>
      <c r="L28" s="19"/>
      <c r="M28" s="19">
        <v>32.25</v>
      </c>
      <c r="O28" s="36">
        <v>375</v>
      </c>
    </row>
    <row r="29" spans="1:16" x14ac:dyDescent="0.3">
      <c r="A29" t="s">
        <v>246</v>
      </c>
      <c r="B29" s="19">
        <v>18.053999999999998</v>
      </c>
      <c r="C29" s="19">
        <f t="shared" si="0"/>
        <v>21.062999999999999</v>
      </c>
      <c r="D29" s="19"/>
      <c r="E29" s="19">
        <v>86.022000000000006</v>
      </c>
      <c r="F29" s="19">
        <v>52.037999999999997</v>
      </c>
      <c r="H29" s="36">
        <v>177</v>
      </c>
      <c r="I29" s="19">
        <v>18.053999999999998</v>
      </c>
      <c r="J29" s="19">
        <v>70.977000000000004</v>
      </c>
      <c r="K29" s="19">
        <v>36.993000000000002</v>
      </c>
      <c r="L29" s="19"/>
      <c r="M29" s="19">
        <v>51.152999999999999</v>
      </c>
      <c r="O29" s="36">
        <v>177</v>
      </c>
    </row>
    <row r="30" spans="1:16" x14ac:dyDescent="0.3">
      <c r="A30" t="s">
        <v>247</v>
      </c>
      <c r="B30" s="19">
        <v>14.103999999999999</v>
      </c>
      <c r="C30" s="19">
        <f t="shared" si="0"/>
        <v>30.96</v>
      </c>
      <c r="D30" s="19"/>
      <c r="E30" s="19">
        <v>181.976</v>
      </c>
      <c r="F30" s="19">
        <v>116.96</v>
      </c>
      <c r="H30" s="36">
        <v>344</v>
      </c>
      <c r="I30" s="19">
        <v>14.103999999999999</v>
      </c>
      <c r="J30" s="19">
        <v>134.16</v>
      </c>
      <c r="K30" s="19">
        <v>115.928</v>
      </c>
      <c r="L30" s="19"/>
      <c r="M30" s="19">
        <v>79.808000000000007</v>
      </c>
      <c r="O30" s="36">
        <v>344</v>
      </c>
    </row>
    <row r="31" spans="1:16" x14ac:dyDescent="0.3">
      <c r="A31" t="s">
        <v>248</v>
      </c>
      <c r="B31" s="19">
        <v>16.038</v>
      </c>
      <c r="C31" s="19">
        <f t="shared" si="0"/>
        <v>116.39700000000001</v>
      </c>
      <c r="D31" s="19"/>
      <c r="E31" s="19">
        <v>47.142000000000003</v>
      </c>
      <c r="F31" s="19">
        <v>63.18</v>
      </c>
      <c r="H31" s="36">
        <v>243</v>
      </c>
      <c r="I31" s="19">
        <v>16.038</v>
      </c>
      <c r="J31" s="19">
        <v>134.62200000000001</v>
      </c>
      <c r="K31" s="19">
        <v>18.954000000000001</v>
      </c>
      <c r="L31" s="19"/>
      <c r="M31" s="19">
        <v>73.143000000000001</v>
      </c>
      <c r="O31" s="36">
        <v>243</v>
      </c>
    </row>
    <row r="32" spans="1:16" x14ac:dyDescent="0.3">
      <c r="A32" t="s">
        <v>2463</v>
      </c>
      <c r="B32" s="19">
        <v>6.06</v>
      </c>
      <c r="C32" s="19">
        <f t="shared" si="0"/>
        <v>24.643999999999998</v>
      </c>
      <c r="D32" s="19"/>
      <c r="E32" s="19">
        <v>257.34800000000001</v>
      </c>
      <c r="F32" s="19">
        <v>115.94799999999999</v>
      </c>
      <c r="H32" s="36">
        <v>404</v>
      </c>
      <c r="I32" s="19">
        <v>6.06</v>
      </c>
      <c r="J32" s="19">
        <v>241.99600000000001</v>
      </c>
      <c r="K32" s="19">
        <v>68.680000000000007</v>
      </c>
      <c r="L32" s="19"/>
      <c r="M32" s="19">
        <v>87.263999999999996</v>
      </c>
      <c r="O32" s="36">
        <v>404</v>
      </c>
    </row>
    <row r="33" spans="1:15" x14ac:dyDescent="0.3">
      <c r="A33" t="s">
        <v>250</v>
      </c>
      <c r="B33" s="19">
        <v>0</v>
      </c>
      <c r="C33" s="19">
        <f t="shared" si="0"/>
        <v>7.8440000000000003</v>
      </c>
      <c r="D33" s="19"/>
      <c r="E33" s="19">
        <v>56.921999999999997</v>
      </c>
      <c r="F33" s="19">
        <v>41.021999999999998</v>
      </c>
      <c r="H33" s="36">
        <v>106</v>
      </c>
      <c r="I33" s="19">
        <v>0</v>
      </c>
      <c r="J33" s="19">
        <v>57.875999999999998</v>
      </c>
      <c r="K33" s="19">
        <v>36.994</v>
      </c>
      <c r="L33" s="19"/>
      <c r="M33" s="19">
        <v>10.917999999999999</v>
      </c>
      <c r="O33" s="36">
        <v>106</v>
      </c>
    </row>
    <row r="34" spans="1:15" x14ac:dyDescent="0.3">
      <c r="A34" t="s">
        <v>251</v>
      </c>
      <c r="B34" s="19">
        <v>3.0880000000000001</v>
      </c>
      <c r="C34" s="19">
        <f t="shared" si="0"/>
        <v>12.931000000000001</v>
      </c>
      <c r="D34" s="19"/>
      <c r="E34" s="19">
        <v>159.99700000000001</v>
      </c>
      <c r="F34" s="19">
        <v>16.984000000000002</v>
      </c>
      <c r="H34" s="36">
        <v>193</v>
      </c>
      <c r="I34" s="19">
        <v>3.0880000000000001</v>
      </c>
      <c r="J34" s="19">
        <v>31.073</v>
      </c>
      <c r="K34" s="19">
        <v>11.000999999999999</v>
      </c>
      <c r="L34" s="19"/>
      <c r="M34" s="19">
        <v>147.83799999999999</v>
      </c>
      <c r="O34" s="36">
        <v>193</v>
      </c>
    </row>
    <row r="35" spans="1:15" x14ac:dyDescent="0.3">
      <c r="A35" t="s">
        <v>252</v>
      </c>
      <c r="B35" s="19">
        <v>0</v>
      </c>
      <c r="C35" s="19">
        <f t="shared" si="0"/>
        <v>121</v>
      </c>
      <c r="D35" s="19"/>
      <c r="E35" s="19">
        <v>0</v>
      </c>
      <c r="F35" s="19">
        <v>0</v>
      </c>
      <c r="H35" s="36">
        <v>121</v>
      </c>
      <c r="I35" s="19">
        <v>0</v>
      </c>
      <c r="J35" s="19">
        <v>3.9929999999999999</v>
      </c>
      <c r="K35" s="19">
        <v>0</v>
      </c>
      <c r="L35" s="19"/>
      <c r="M35" s="19">
        <v>117.00700000000001</v>
      </c>
      <c r="O35" s="36">
        <v>121</v>
      </c>
    </row>
    <row r="36" spans="1:15" x14ac:dyDescent="0.3">
      <c r="A36" t="s">
        <v>254</v>
      </c>
      <c r="B36" s="19">
        <v>15.041</v>
      </c>
      <c r="C36" s="19">
        <f t="shared" si="0"/>
        <v>143.143</v>
      </c>
      <c r="D36" s="19"/>
      <c r="E36" s="19">
        <v>0</v>
      </c>
      <c r="F36" s="19">
        <v>10.984999999999999</v>
      </c>
      <c r="H36" s="36">
        <v>169</v>
      </c>
      <c r="I36" s="19">
        <v>15.041</v>
      </c>
      <c r="J36" s="19">
        <v>65.064999999999998</v>
      </c>
      <c r="K36" s="19">
        <v>9.9710000000000001</v>
      </c>
      <c r="L36" s="19"/>
      <c r="M36" s="19">
        <v>79.091999999999999</v>
      </c>
      <c r="O36" s="36">
        <v>169</v>
      </c>
    </row>
    <row r="37" spans="1:15" x14ac:dyDescent="0.3">
      <c r="A37" t="s">
        <v>256</v>
      </c>
      <c r="B37" s="19">
        <v>0</v>
      </c>
      <c r="C37" s="19">
        <f t="shared" si="0"/>
        <v>187.11</v>
      </c>
      <c r="D37" s="19"/>
      <c r="E37" s="19">
        <v>0.94499999999999995</v>
      </c>
      <c r="F37" s="19">
        <v>0.94499999999999995</v>
      </c>
      <c r="H37" s="36">
        <v>189</v>
      </c>
      <c r="I37" s="19">
        <v>0</v>
      </c>
      <c r="J37" s="19">
        <v>54.054000000000002</v>
      </c>
      <c r="K37" s="19">
        <v>0.94499999999999995</v>
      </c>
      <c r="L37" s="19"/>
      <c r="M37" s="19">
        <v>134.001</v>
      </c>
      <c r="O37" s="36">
        <v>189</v>
      </c>
    </row>
    <row r="38" spans="1:15" x14ac:dyDescent="0.3">
      <c r="A38" t="s">
        <v>258</v>
      </c>
      <c r="B38" s="19">
        <v>7.98</v>
      </c>
      <c r="C38" s="19">
        <f t="shared" si="0"/>
        <v>277.02</v>
      </c>
      <c r="D38" s="19"/>
      <c r="E38" s="19">
        <v>0</v>
      </c>
      <c r="F38" s="19">
        <v>0</v>
      </c>
      <c r="H38" s="36">
        <v>285</v>
      </c>
      <c r="I38" s="19">
        <v>7.98</v>
      </c>
      <c r="J38" s="19">
        <v>188.95500000000001</v>
      </c>
      <c r="K38" s="19">
        <v>0</v>
      </c>
      <c r="L38" s="19"/>
      <c r="M38" s="19">
        <v>88.064999999999998</v>
      </c>
      <c r="O38" s="36">
        <v>285</v>
      </c>
    </row>
    <row r="39" spans="1:15" x14ac:dyDescent="0.3">
      <c r="A39" t="s">
        <v>259</v>
      </c>
      <c r="B39" s="19">
        <v>2.964</v>
      </c>
      <c r="C39" s="19">
        <f t="shared" si="0"/>
        <v>74.897999999999996</v>
      </c>
      <c r="D39" s="19"/>
      <c r="E39" s="19">
        <v>0</v>
      </c>
      <c r="F39" s="19">
        <v>36.024000000000001</v>
      </c>
      <c r="H39" s="36">
        <v>114</v>
      </c>
      <c r="I39" s="19">
        <v>2.964</v>
      </c>
      <c r="J39" s="19">
        <v>34.997999999999998</v>
      </c>
      <c r="K39" s="19">
        <v>75.924000000000007</v>
      </c>
      <c r="L39" s="19"/>
      <c r="M39" s="19">
        <v>0</v>
      </c>
      <c r="O39" s="36">
        <v>114</v>
      </c>
    </row>
    <row r="40" spans="1:15" x14ac:dyDescent="0.3">
      <c r="A40" t="s">
        <v>260</v>
      </c>
      <c r="B40" s="19">
        <v>50.16</v>
      </c>
      <c r="C40" s="19">
        <f t="shared" si="0"/>
        <v>82.080000000000013</v>
      </c>
      <c r="D40" s="19"/>
      <c r="E40" s="19">
        <v>0</v>
      </c>
      <c r="F40" s="19">
        <v>438.9</v>
      </c>
      <c r="H40" s="36">
        <v>570</v>
      </c>
      <c r="I40" s="19">
        <v>50.16</v>
      </c>
      <c r="J40" s="19">
        <v>378.48</v>
      </c>
      <c r="K40" s="19">
        <v>142.5</v>
      </c>
      <c r="L40" s="19"/>
      <c r="M40" s="19">
        <v>0</v>
      </c>
      <c r="O40" s="36">
        <v>570</v>
      </c>
    </row>
    <row r="41" spans="1:15" x14ac:dyDescent="0.3">
      <c r="A41" t="s">
        <v>261</v>
      </c>
      <c r="B41" s="19">
        <v>13.079000000000001</v>
      </c>
      <c r="C41" s="19">
        <f t="shared" si="0"/>
        <v>262.48199999999997</v>
      </c>
      <c r="D41" s="19"/>
      <c r="E41" s="19">
        <v>3.157</v>
      </c>
      <c r="F41" s="19">
        <v>172.28200000000001</v>
      </c>
      <c r="H41" s="36">
        <v>451</v>
      </c>
      <c r="I41" s="19">
        <v>13.079000000000001</v>
      </c>
      <c r="J41" s="19">
        <v>391.91899999999998</v>
      </c>
      <c r="K41" s="19">
        <v>45.1</v>
      </c>
      <c r="L41" s="19"/>
      <c r="M41" s="19">
        <v>0.90200000000000002</v>
      </c>
      <c r="O41" s="36">
        <v>451</v>
      </c>
    </row>
    <row r="42" spans="1:15" x14ac:dyDescent="0.3">
      <c r="A42" t="s">
        <v>262</v>
      </c>
      <c r="B42" s="19">
        <v>66.918000000000006</v>
      </c>
      <c r="C42" s="19">
        <f t="shared" si="0"/>
        <v>81.006</v>
      </c>
      <c r="D42" s="19"/>
      <c r="E42" s="19">
        <v>5.87</v>
      </c>
      <c r="F42" s="19">
        <v>433.79300000000001</v>
      </c>
      <c r="H42" s="36">
        <v>587</v>
      </c>
      <c r="I42" s="19">
        <v>66.918000000000006</v>
      </c>
      <c r="J42" s="19">
        <v>309.34899999999999</v>
      </c>
      <c r="K42" s="19">
        <v>210.14599999999999</v>
      </c>
      <c r="L42" s="19"/>
      <c r="M42" s="19">
        <v>1.1739999999999999</v>
      </c>
      <c r="O42" s="36">
        <v>587</v>
      </c>
    </row>
    <row r="43" spans="1:15" x14ac:dyDescent="0.3">
      <c r="A43" t="s">
        <v>263</v>
      </c>
      <c r="B43" s="19">
        <v>120.33</v>
      </c>
      <c r="C43" s="19">
        <f t="shared" si="0"/>
        <v>163.30500000000001</v>
      </c>
      <c r="D43" s="19"/>
      <c r="E43" s="19">
        <v>0</v>
      </c>
      <c r="F43" s="19">
        <v>1433.646</v>
      </c>
      <c r="H43" s="36">
        <v>1719</v>
      </c>
      <c r="I43" s="19">
        <v>120.33</v>
      </c>
      <c r="J43" s="19">
        <v>617.12099999999998</v>
      </c>
      <c r="K43" s="19">
        <v>979.83</v>
      </c>
      <c r="L43" s="19"/>
      <c r="M43" s="19">
        <v>0</v>
      </c>
      <c r="O43" s="36">
        <v>1719</v>
      </c>
    </row>
    <row r="44" spans="1:15" x14ac:dyDescent="0.3">
      <c r="A44" t="s">
        <v>264</v>
      </c>
      <c r="B44" s="19">
        <v>37.052</v>
      </c>
      <c r="C44" s="19">
        <f t="shared" si="0"/>
        <v>65.94</v>
      </c>
      <c r="D44" s="19"/>
      <c r="E44" s="19">
        <v>1.8839999999999999</v>
      </c>
      <c r="F44" s="19">
        <v>522.49599999999998</v>
      </c>
      <c r="H44" s="36">
        <v>628</v>
      </c>
      <c r="I44" s="19">
        <v>37.052</v>
      </c>
      <c r="J44" s="19">
        <v>157.62799999999999</v>
      </c>
      <c r="K44" s="19">
        <v>432.69200000000001</v>
      </c>
      <c r="L44" s="19"/>
      <c r="M44" s="19">
        <v>0</v>
      </c>
      <c r="O44" s="36">
        <v>628</v>
      </c>
    </row>
    <row r="45" spans="1:15" x14ac:dyDescent="0.3">
      <c r="A45" t="s">
        <v>265</v>
      </c>
      <c r="B45" s="19">
        <v>24.948</v>
      </c>
      <c r="C45" s="19">
        <f t="shared" si="0"/>
        <v>61.991999999999997</v>
      </c>
      <c r="D45" s="19"/>
      <c r="E45" s="19">
        <v>4.1580000000000004</v>
      </c>
      <c r="F45" s="19">
        <v>286.90199999999999</v>
      </c>
      <c r="H45" s="36">
        <v>378</v>
      </c>
      <c r="I45" s="19">
        <v>24.948</v>
      </c>
      <c r="J45" s="19">
        <v>210.92400000000001</v>
      </c>
      <c r="K45" s="19">
        <v>142.12799999999999</v>
      </c>
      <c r="L45" s="19"/>
      <c r="M45" s="19">
        <v>0</v>
      </c>
      <c r="O45" s="36">
        <v>378</v>
      </c>
    </row>
    <row r="46" spans="1:15" x14ac:dyDescent="0.3">
      <c r="A46" t="s">
        <v>266</v>
      </c>
      <c r="B46" s="19">
        <v>50.094000000000001</v>
      </c>
      <c r="C46" s="19">
        <f t="shared" si="0"/>
        <v>41.814</v>
      </c>
      <c r="D46" s="19"/>
      <c r="E46" s="19">
        <v>1.0349999999999999</v>
      </c>
      <c r="F46" s="19">
        <v>113.85</v>
      </c>
      <c r="H46" s="36">
        <v>207</v>
      </c>
      <c r="I46" s="19">
        <v>50.094000000000001</v>
      </c>
      <c r="J46" s="19">
        <v>53.82</v>
      </c>
      <c r="K46" s="19">
        <v>102.879</v>
      </c>
      <c r="L46" s="19"/>
      <c r="M46" s="19">
        <v>0</v>
      </c>
      <c r="O46" s="36">
        <v>207</v>
      </c>
    </row>
    <row r="47" spans="1:15" x14ac:dyDescent="0.3">
      <c r="A47" t="s">
        <v>267</v>
      </c>
      <c r="B47" s="19">
        <v>132.15299999999999</v>
      </c>
      <c r="C47" s="19">
        <f t="shared" si="0"/>
        <v>13.398</v>
      </c>
      <c r="D47" s="19"/>
      <c r="E47" s="19">
        <v>0</v>
      </c>
      <c r="F47" s="19">
        <v>464.05799999999999</v>
      </c>
      <c r="H47" s="36">
        <v>609</v>
      </c>
      <c r="I47" s="19">
        <v>132.15299999999999</v>
      </c>
      <c r="J47" s="19">
        <v>18.27</v>
      </c>
      <c r="K47" s="19">
        <v>459.18599999999998</v>
      </c>
      <c r="L47" s="19"/>
      <c r="M47" s="19">
        <v>0</v>
      </c>
      <c r="O47" s="36">
        <v>609</v>
      </c>
    </row>
    <row r="48" spans="1:15" x14ac:dyDescent="0.3">
      <c r="A48" t="s">
        <v>268</v>
      </c>
      <c r="B48" s="19">
        <v>359.56200000000001</v>
      </c>
      <c r="C48" s="19">
        <f t="shared" si="0"/>
        <v>55.035000000000004</v>
      </c>
      <c r="D48" s="19"/>
      <c r="E48" s="19">
        <v>3.669</v>
      </c>
      <c r="F48" s="19">
        <v>803.51099999999997</v>
      </c>
      <c r="H48" s="36">
        <v>1223</v>
      </c>
      <c r="I48" s="19">
        <v>359.56200000000001</v>
      </c>
      <c r="J48" s="19">
        <v>220.14</v>
      </c>
      <c r="K48" s="19">
        <v>642.07500000000005</v>
      </c>
      <c r="L48" s="19"/>
      <c r="M48" s="19">
        <v>0</v>
      </c>
      <c r="O48" s="36">
        <v>1223</v>
      </c>
    </row>
    <row r="49" spans="1:15" x14ac:dyDescent="0.3">
      <c r="A49" t="s">
        <v>269</v>
      </c>
      <c r="B49" s="19">
        <v>21.036999999999999</v>
      </c>
      <c r="C49" s="19">
        <f t="shared" si="0"/>
        <v>20.071999999999999</v>
      </c>
      <c r="D49" s="19"/>
      <c r="E49" s="19">
        <v>0</v>
      </c>
      <c r="F49" s="19">
        <v>152.084</v>
      </c>
      <c r="H49" s="36">
        <v>193</v>
      </c>
      <c r="I49" s="19">
        <v>21.036999999999999</v>
      </c>
      <c r="J49" s="19">
        <v>69.093999999999994</v>
      </c>
      <c r="K49" s="19">
        <v>99.009</v>
      </c>
      <c r="L49" s="19"/>
      <c r="M49" s="19">
        <v>4.0529999999999999</v>
      </c>
      <c r="O49" s="36">
        <v>193</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Roman,Regular"&amp;12&amp;Kffffff&amp;A</oddHeader>
    <oddFooter>&amp;C&amp;"Times New Roman,Regular"&amp;12&amp;KffffffPage &amp;P</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30"/>
  <sheetViews>
    <sheetView zoomScaleNormal="100" workbookViewId="0">
      <selection activeCell="D18" sqref="D18:I30"/>
    </sheetView>
  </sheetViews>
  <sheetFormatPr defaultColWidth="8.6640625" defaultRowHeight="14.4" x14ac:dyDescent="0.3"/>
  <cols>
    <col min="1" max="1" width="29" customWidth="1"/>
    <col min="2" max="2" width="24.88671875" customWidth="1"/>
    <col min="3" max="3" width="28.88671875" customWidth="1"/>
    <col min="7" max="7" width="8.88671875" customWidth="1"/>
    <col min="9" max="9" width="11.5546875" customWidth="1"/>
    <col min="10" max="10" width="13" customWidth="1"/>
    <col min="11" max="11" width="11.5546875" customWidth="1"/>
  </cols>
  <sheetData>
    <row r="1" spans="1:23" x14ac:dyDescent="0.3">
      <c r="A1" t="s">
        <v>273</v>
      </c>
      <c r="B1" t="s">
        <v>274</v>
      </c>
      <c r="C1" t="s">
        <v>275</v>
      </c>
      <c r="D1" s="36" t="s">
        <v>76</v>
      </c>
      <c r="E1" t="s">
        <v>237</v>
      </c>
      <c r="F1" t="s">
        <v>276</v>
      </c>
      <c r="G1" t="s">
        <v>238</v>
      </c>
      <c r="H1" t="s">
        <v>239</v>
      </c>
      <c r="I1" t="s">
        <v>277</v>
      </c>
      <c r="J1" t="s">
        <v>278</v>
      </c>
      <c r="K1" t="s">
        <v>279</v>
      </c>
      <c r="L1" t="s">
        <v>280</v>
      </c>
      <c r="M1" t="s">
        <v>281</v>
      </c>
      <c r="N1" t="s">
        <v>282</v>
      </c>
      <c r="O1" t="s">
        <v>283</v>
      </c>
      <c r="P1" t="s">
        <v>284</v>
      </c>
      <c r="Q1" t="s">
        <v>285</v>
      </c>
      <c r="R1" t="s">
        <v>91</v>
      </c>
      <c r="S1" t="s">
        <v>286</v>
      </c>
      <c r="T1" t="s">
        <v>287</v>
      </c>
      <c r="U1" t="s">
        <v>88</v>
      </c>
      <c r="V1" t="s">
        <v>279</v>
      </c>
    </row>
    <row r="2" spans="1:23" x14ac:dyDescent="0.3">
      <c r="A2" t="s">
        <v>222</v>
      </c>
      <c r="B2" t="s">
        <v>222</v>
      </c>
      <c r="C2" t="s">
        <v>288</v>
      </c>
      <c r="D2" s="36">
        <v>644</v>
      </c>
      <c r="E2">
        <v>77</v>
      </c>
      <c r="F2">
        <v>0</v>
      </c>
      <c r="G2" s="19">
        <v>23</v>
      </c>
      <c r="H2" s="19">
        <v>0</v>
      </c>
      <c r="I2">
        <v>0</v>
      </c>
      <c r="J2">
        <v>0</v>
      </c>
      <c r="K2" t="str">
        <f t="shared" ref="K2:K14" si="0">IF(SUM(E2:J2)=100,"PASS","FAIL")</f>
        <v>PASS</v>
      </c>
      <c r="L2" s="37">
        <v>36</v>
      </c>
      <c r="M2" s="37">
        <v>12</v>
      </c>
      <c r="N2" s="37">
        <v>1</v>
      </c>
      <c r="O2" s="37">
        <v>2</v>
      </c>
      <c r="P2" s="37">
        <v>22</v>
      </c>
      <c r="Q2" s="37">
        <v>21</v>
      </c>
      <c r="R2" s="37">
        <v>6</v>
      </c>
      <c r="S2" s="37">
        <v>0</v>
      </c>
      <c r="T2" s="37">
        <v>0</v>
      </c>
      <c r="U2" s="38">
        <v>0</v>
      </c>
      <c r="V2" t="str">
        <f t="shared" ref="V2:V14" si="1">IF(SUM(L2:U2)=100,"PASS","FAIL")</f>
        <v>PASS</v>
      </c>
    </row>
    <row r="3" spans="1:23" x14ac:dyDescent="0.3">
      <c r="A3" t="s">
        <v>289</v>
      </c>
      <c r="B3" t="s">
        <v>289</v>
      </c>
      <c r="C3" t="s">
        <v>290</v>
      </c>
      <c r="D3" s="36">
        <v>116</v>
      </c>
      <c r="E3">
        <v>99</v>
      </c>
      <c r="F3">
        <v>0</v>
      </c>
      <c r="G3" s="19">
        <v>1</v>
      </c>
      <c r="H3" s="19">
        <v>0</v>
      </c>
      <c r="I3">
        <v>0</v>
      </c>
      <c r="J3">
        <v>0</v>
      </c>
      <c r="K3" t="str">
        <f t="shared" si="0"/>
        <v>PASS</v>
      </c>
      <c r="L3" s="39">
        <v>29</v>
      </c>
      <c r="M3" s="39">
        <v>5</v>
      </c>
      <c r="N3" s="39">
        <v>3</v>
      </c>
      <c r="O3" s="39">
        <v>20</v>
      </c>
      <c r="P3" s="39">
        <v>19</v>
      </c>
      <c r="Q3" s="39">
        <v>3</v>
      </c>
      <c r="R3" s="39">
        <v>5</v>
      </c>
      <c r="S3" s="39">
        <v>4</v>
      </c>
      <c r="T3" s="39">
        <v>11</v>
      </c>
      <c r="U3" s="40">
        <v>0</v>
      </c>
      <c r="V3" t="str">
        <f t="shared" si="1"/>
        <v>FAIL</v>
      </c>
      <c r="W3" t="s">
        <v>291</v>
      </c>
    </row>
    <row r="4" spans="1:23" x14ac:dyDescent="0.3">
      <c r="A4" t="s">
        <v>292</v>
      </c>
      <c r="B4" t="s">
        <v>292</v>
      </c>
      <c r="C4" t="s">
        <v>293</v>
      </c>
      <c r="D4" s="36">
        <v>185</v>
      </c>
      <c r="E4">
        <v>100</v>
      </c>
      <c r="F4">
        <v>0</v>
      </c>
      <c r="G4" s="19">
        <v>0</v>
      </c>
      <c r="H4" s="19">
        <v>0</v>
      </c>
      <c r="I4">
        <v>0</v>
      </c>
      <c r="J4">
        <v>0</v>
      </c>
      <c r="K4" t="str">
        <f t="shared" si="0"/>
        <v>PASS</v>
      </c>
      <c r="L4" s="37">
        <v>22</v>
      </c>
      <c r="M4" s="37">
        <v>36</v>
      </c>
      <c r="N4" s="37">
        <v>33</v>
      </c>
      <c r="O4" s="37">
        <v>8</v>
      </c>
      <c r="P4" s="37">
        <v>1</v>
      </c>
      <c r="Q4" s="37">
        <v>0</v>
      </c>
      <c r="R4" s="37">
        <v>0</v>
      </c>
      <c r="S4" s="37">
        <v>0</v>
      </c>
      <c r="T4" s="37">
        <v>0</v>
      </c>
      <c r="U4" s="38">
        <v>0</v>
      </c>
      <c r="V4" t="str">
        <f t="shared" si="1"/>
        <v>PASS</v>
      </c>
    </row>
    <row r="5" spans="1:23" x14ac:dyDescent="0.3">
      <c r="A5" t="s">
        <v>294</v>
      </c>
      <c r="B5" t="s">
        <v>294</v>
      </c>
      <c r="C5" t="s">
        <v>295</v>
      </c>
      <c r="D5" s="36">
        <v>209</v>
      </c>
      <c r="E5">
        <v>3</v>
      </c>
      <c r="F5">
        <v>95</v>
      </c>
      <c r="G5" s="19">
        <v>0</v>
      </c>
      <c r="H5" s="19">
        <v>0</v>
      </c>
      <c r="I5">
        <v>2</v>
      </c>
      <c r="J5">
        <v>0</v>
      </c>
      <c r="K5" t="str">
        <f t="shared" si="0"/>
        <v>PASS</v>
      </c>
      <c r="L5" s="39">
        <v>70</v>
      </c>
      <c r="M5" s="39">
        <v>22</v>
      </c>
      <c r="N5" s="39">
        <v>2</v>
      </c>
      <c r="O5" s="39">
        <v>2</v>
      </c>
      <c r="P5" s="39">
        <v>3</v>
      </c>
      <c r="Q5" s="39">
        <v>1</v>
      </c>
      <c r="R5" s="39">
        <v>0</v>
      </c>
      <c r="S5" s="39">
        <v>0</v>
      </c>
      <c r="T5" s="39">
        <v>0</v>
      </c>
      <c r="U5" s="40">
        <v>0</v>
      </c>
      <c r="V5" t="str">
        <f t="shared" si="1"/>
        <v>PASS</v>
      </c>
    </row>
    <row r="6" spans="1:23" x14ac:dyDescent="0.3">
      <c r="A6" t="s">
        <v>296</v>
      </c>
      <c r="B6" t="s">
        <v>296</v>
      </c>
      <c r="C6" t="s">
        <v>297</v>
      </c>
      <c r="D6" s="36">
        <v>222</v>
      </c>
      <c r="E6">
        <v>2</v>
      </c>
      <c r="F6">
        <v>66</v>
      </c>
      <c r="G6" s="19">
        <v>1</v>
      </c>
      <c r="H6" s="19">
        <v>14</v>
      </c>
      <c r="I6">
        <v>15</v>
      </c>
      <c r="J6">
        <v>2</v>
      </c>
      <c r="K6" t="str">
        <f t="shared" si="0"/>
        <v>PASS</v>
      </c>
      <c r="L6" s="37">
        <v>49</v>
      </c>
      <c r="M6" s="37">
        <v>20</v>
      </c>
      <c r="N6" s="37">
        <v>2</v>
      </c>
      <c r="O6" s="37">
        <v>6</v>
      </c>
      <c r="P6" s="37">
        <v>5</v>
      </c>
      <c r="Q6" s="37">
        <v>3</v>
      </c>
      <c r="R6" s="37">
        <v>1</v>
      </c>
      <c r="S6" s="37">
        <v>2</v>
      </c>
      <c r="T6" s="37">
        <v>0</v>
      </c>
      <c r="U6" s="38">
        <v>12</v>
      </c>
      <c r="V6" t="str">
        <f t="shared" si="1"/>
        <v>PASS</v>
      </c>
    </row>
    <row r="7" spans="1:23" x14ac:dyDescent="0.3">
      <c r="A7" t="s">
        <v>298</v>
      </c>
      <c r="B7" t="s">
        <v>298</v>
      </c>
      <c r="C7" t="s">
        <v>299</v>
      </c>
      <c r="D7" s="36">
        <v>479</v>
      </c>
      <c r="E7">
        <v>3</v>
      </c>
      <c r="F7">
        <v>79</v>
      </c>
      <c r="G7" s="19">
        <v>0</v>
      </c>
      <c r="H7" s="19">
        <v>3</v>
      </c>
      <c r="I7">
        <v>6</v>
      </c>
      <c r="J7">
        <v>9</v>
      </c>
      <c r="K7" t="str">
        <f t="shared" si="0"/>
        <v>PASS</v>
      </c>
      <c r="L7" s="39">
        <v>67</v>
      </c>
      <c r="M7" s="39">
        <v>16</v>
      </c>
      <c r="N7" s="39">
        <v>1</v>
      </c>
      <c r="O7" s="39">
        <v>5</v>
      </c>
      <c r="P7" s="39">
        <v>5</v>
      </c>
      <c r="Q7" s="39">
        <v>3</v>
      </c>
      <c r="R7" s="39">
        <v>0</v>
      </c>
      <c r="S7" s="39">
        <v>0</v>
      </c>
      <c r="T7" s="39">
        <v>0</v>
      </c>
      <c r="U7" s="40">
        <v>3</v>
      </c>
      <c r="V7" t="str">
        <f t="shared" si="1"/>
        <v>PASS</v>
      </c>
    </row>
    <row r="8" spans="1:23" x14ac:dyDescent="0.3">
      <c r="A8" t="s">
        <v>300</v>
      </c>
      <c r="B8" t="s">
        <v>300</v>
      </c>
      <c r="C8" t="s">
        <v>301</v>
      </c>
      <c r="D8" s="36">
        <v>87</v>
      </c>
      <c r="E8">
        <v>2</v>
      </c>
      <c r="F8">
        <v>87</v>
      </c>
      <c r="G8" s="19">
        <v>0</v>
      </c>
      <c r="H8" s="19">
        <v>3</v>
      </c>
      <c r="I8">
        <v>8</v>
      </c>
      <c r="J8">
        <v>0</v>
      </c>
      <c r="K8" t="str">
        <f t="shared" si="0"/>
        <v>PASS</v>
      </c>
      <c r="L8" s="37">
        <v>75</v>
      </c>
      <c r="M8" s="37">
        <v>10</v>
      </c>
      <c r="N8" s="37">
        <v>0</v>
      </c>
      <c r="O8" s="37">
        <v>3</v>
      </c>
      <c r="P8" s="37">
        <v>5</v>
      </c>
      <c r="Q8" s="37">
        <v>2</v>
      </c>
      <c r="R8" s="37">
        <v>2</v>
      </c>
      <c r="S8" s="37">
        <v>0</v>
      </c>
      <c r="T8" s="37">
        <v>0</v>
      </c>
      <c r="U8" s="38">
        <v>3</v>
      </c>
      <c r="V8" t="str">
        <f t="shared" si="1"/>
        <v>PASS</v>
      </c>
    </row>
    <row r="9" spans="1:23" x14ac:dyDescent="0.3">
      <c r="A9" t="s">
        <v>302</v>
      </c>
      <c r="B9" t="s">
        <v>302</v>
      </c>
      <c r="C9" t="s">
        <v>303</v>
      </c>
      <c r="D9" s="36">
        <v>125</v>
      </c>
      <c r="E9">
        <v>100</v>
      </c>
      <c r="F9">
        <v>0</v>
      </c>
      <c r="G9" s="19">
        <v>0</v>
      </c>
      <c r="H9" s="19">
        <v>0</v>
      </c>
      <c r="I9">
        <v>0</v>
      </c>
      <c r="J9">
        <v>0</v>
      </c>
      <c r="K9" t="str">
        <f t="shared" si="0"/>
        <v>PASS</v>
      </c>
      <c r="L9" s="39">
        <v>41</v>
      </c>
      <c r="M9" s="39">
        <v>22</v>
      </c>
      <c r="N9" s="39">
        <v>2</v>
      </c>
      <c r="O9" s="39">
        <v>22</v>
      </c>
      <c r="P9" s="39">
        <v>6</v>
      </c>
      <c r="Q9" s="39">
        <v>2</v>
      </c>
      <c r="R9" s="39">
        <v>2</v>
      </c>
      <c r="S9" s="39">
        <v>3</v>
      </c>
      <c r="T9" s="39">
        <v>0</v>
      </c>
      <c r="U9" s="40">
        <v>0</v>
      </c>
      <c r="V9" t="str">
        <f t="shared" si="1"/>
        <v>PASS</v>
      </c>
    </row>
    <row r="10" spans="1:23" x14ac:dyDescent="0.3">
      <c r="A10" t="s">
        <v>304</v>
      </c>
      <c r="B10" t="s">
        <v>304</v>
      </c>
      <c r="C10" t="s">
        <v>305</v>
      </c>
      <c r="D10" s="36">
        <v>298</v>
      </c>
      <c r="E10">
        <v>99</v>
      </c>
      <c r="F10">
        <v>1</v>
      </c>
      <c r="G10" s="19">
        <v>0</v>
      </c>
      <c r="H10" s="19">
        <v>0</v>
      </c>
      <c r="I10">
        <v>0</v>
      </c>
      <c r="J10">
        <v>0</v>
      </c>
      <c r="K10" t="str">
        <f t="shared" si="0"/>
        <v>PASS</v>
      </c>
      <c r="L10" s="37">
        <v>56</v>
      </c>
      <c r="M10" s="37">
        <v>14</v>
      </c>
      <c r="N10" s="37">
        <v>1</v>
      </c>
      <c r="O10" s="37">
        <v>6</v>
      </c>
      <c r="P10" s="37">
        <v>12</v>
      </c>
      <c r="Q10" s="37">
        <v>0</v>
      </c>
      <c r="R10" s="37">
        <v>0</v>
      </c>
      <c r="S10" s="37">
        <v>1</v>
      </c>
      <c r="T10" s="37">
        <v>10</v>
      </c>
      <c r="U10" s="38">
        <v>0</v>
      </c>
      <c r="V10" t="str">
        <f t="shared" si="1"/>
        <v>PASS</v>
      </c>
    </row>
    <row r="11" spans="1:23" x14ac:dyDescent="0.3">
      <c r="A11" t="s">
        <v>306</v>
      </c>
      <c r="B11" t="s">
        <v>306</v>
      </c>
      <c r="C11" t="s">
        <v>307</v>
      </c>
      <c r="D11" s="36">
        <v>158</v>
      </c>
      <c r="E11">
        <v>54</v>
      </c>
      <c r="F11">
        <v>0</v>
      </c>
      <c r="G11" s="19">
        <v>46</v>
      </c>
      <c r="H11" s="19">
        <v>0</v>
      </c>
      <c r="I11">
        <v>0</v>
      </c>
      <c r="J11">
        <v>0</v>
      </c>
      <c r="K11" t="str">
        <f t="shared" si="0"/>
        <v>PASS</v>
      </c>
      <c r="L11" s="39">
        <v>61</v>
      </c>
      <c r="M11" s="39">
        <v>8</v>
      </c>
      <c r="N11" s="39">
        <v>1</v>
      </c>
      <c r="O11" s="39">
        <v>6</v>
      </c>
      <c r="P11" s="39">
        <v>14</v>
      </c>
      <c r="Q11" s="39">
        <v>6</v>
      </c>
      <c r="R11" s="39">
        <v>4</v>
      </c>
      <c r="S11" s="39">
        <v>0</v>
      </c>
      <c r="T11" s="39">
        <v>0</v>
      </c>
      <c r="U11" s="40">
        <v>0</v>
      </c>
      <c r="V11" t="str">
        <f t="shared" si="1"/>
        <v>PASS</v>
      </c>
    </row>
    <row r="12" spans="1:23" x14ac:dyDescent="0.3">
      <c r="A12" t="s">
        <v>308</v>
      </c>
      <c r="B12" t="s">
        <v>308</v>
      </c>
      <c r="C12" t="s">
        <v>309</v>
      </c>
      <c r="D12" s="36">
        <v>203</v>
      </c>
      <c r="E12">
        <v>47</v>
      </c>
      <c r="F12">
        <v>15</v>
      </c>
      <c r="G12" s="19">
        <v>0</v>
      </c>
      <c r="H12" s="19">
        <v>16</v>
      </c>
      <c r="I12">
        <v>4</v>
      </c>
      <c r="J12">
        <v>18</v>
      </c>
      <c r="K12" t="str">
        <f t="shared" si="0"/>
        <v>PASS</v>
      </c>
      <c r="L12" s="37">
        <v>39</v>
      </c>
      <c r="M12" s="37">
        <v>27</v>
      </c>
      <c r="N12" s="37">
        <v>6</v>
      </c>
      <c r="O12" s="37">
        <v>3</v>
      </c>
      <c r="P12" s="37">
        <v>8</v>
      </c>
      <c r="Q12" s="37">
        <v>1</v>
      </c>
      <c r="R12" s="37">
        <v>0</v>
      </c>
      <c r="S12" s="37">
        <v>0</v>
      </c>
      <c r="T12" s="37">
        <v>0</v>
      </c>
      <c r="U12" s="38">
        <v>16</v>
      </c>
      <c r="V12" t="str">
        <f t="shared" si="1"/>
        <v>PASS</v>
      </c>
    </row>
    <row r="13" spans="1:23" x14ac:dyDescent="0.3">
      <c r="A13" t="s">
        <v>310</v>
      </c>
      <c r="B13" t="s">
        <v>310</v>
      </c>
      <c r="C13" t="s">
        <v>311</v>
      </c>
      <c r="D13" s="36">
        <v>499</v>
      </c>
      <c r="E13">
        <v>3</v>
      </c>
      <c r="F13">
        <v>0</v>
      </c>
      <c r="G13" s="19">
        <v>97</v>
      </c>
      <c r="H13" s="19">
        <v>0</v>
      </c>
      <c r="I13">
        <v>0</v>
      </c>
      <c r="J13">
        <v>0</v>
      </c>
      <c r="K13" t="str">
        <f t="shared" si="0"/>
        <v>PASS</v>
      </c>
      <c r="L13" s="39">
        <v>85</v>
      </c>
      <c r="M13" s="39">
        <v>15</v>
      </c>
      <c r="N13" s="39">
        <v>0</v>
      </c>
      <c r="O13" s="39">
        <v>0</v>
      </c>
      <c r="P13" s="39">
        <v>0</v>
      </c>
      <c r="Q13" s="39">
        <v>0</v>
      </c>
      <c r="R13" s="39">
        <v>0</v>
      </c>
      <c r="S13" s="39">
        <v>0</v>
      </c>
      <c r="T13" s="39">
        <v>0</v>
      </c>
      <c r="U13" s="40">
        <v>0</v>
      </c>
      <c r="V13" t="str">
        <f t="shared" si="1"/>
        <v>PASS</v>
      </c>
    </row>
    <row r="14" spans="1:23" x14ac:dyDescent="0.3">
      <c r="A14" t="s">
        <v>312</v>
      </c>
      <c r="B14" t="s">
        <v>312</v>
      </c>
      <c r="C14" t="s">
        <v>313</v>
      </c>
      <c r="D14" s="36">
        <v>208</v>
      </c>
      <c r="E14">
        <v>100</v>
      </c>
      <c r="F14">
        <v>0</v>
      </c>
      <c r="G14" s="19">
        <v>0</v>
      </c>
      <c r="H14" s="19">
        <v>0</v>
      </c>
      <c r="I14">
        <v>0</v>
      </c>
      <c r="J14">
        <v>0</v>
      </c>
      <c r="K14" t="str">
        <f t="shared" si="0"/>
        <v>PASS</v>
      </c>
      <c r="L14" s="37">
        <v>54</v>
      </c>
      <c r="M14" s="37">
        <v>26</v>
      </c>
      <c r="N14" s="37">
        <v>9</v>
      </c>
      <c r="O14" s="37">
        <v>6</v>
      </c>
      <c r="P14" s="37">
        <v>5</v>
      </c>
      <c r="Q14" s="37">
        <v>0</v>
      </c>
      <c r="R14" s="37">
        <v>0</v>
      </c>
      <c r="S14" s="37">
        <v>0</v>
      </c>
      <c r="T14" s="37">
        <v>0</v>
      </c>
      <c r="U14" s="38">
        <v>0</v>
      </c>
      <c r="V14" t="str">
        <f t="shared" si="1"/>
        <v>PASS</v>
      </c>
    </row>
    <row r="15" spans="1:23" x14ac:dyDescent="0.3">
      <c r="A15" t="s">
        <v>314</v>
      </c>
      <c r="E15" t="s">
        <v>271</v>
      </c>
      <c r="F15" t="s">
        <v>315</v>
      </c>
      <c r="G15" t="s">
        <v>316</v>
      </c>
      <c r="H15" t="s">
        <v>272</v>
      </c>
      <c r="I15" t="s">
        <v>317</v>
      </c>
      <c r="J15" s="6" t="s">
        <v>271</v>
      </c>
      <c r="L15" t="s">
        <v>182</v>
      </c>
      <c r="M15" t="s">
        <v>182</v>
      </c>
      <c r="N15" t="s">
        <v>182</v>
      </c>
      <c r="O15" t="s">
        <v>181</v>
      </c>
      <c r="P15" t="s">
        <v>179</v>
      </c>
      <c r="Q15" t="s">
        <v>179</v>
      </c>
      <c r="R15" t="s">
        <v>179</v>
      </c>
      <c r="S15" t="s">
        <v>180</v>
      </c>
      <c r="T15" t="s">
        <v>180</v>
      </c>
      <c r="U15" t="s">
        <v>318</v>
      </c>
    </row>
    <row r="17" spans="1:17" x14ac:dyDescent="0.3">
      <c r="A17" t="s">
        <v>273</v>
      </c>
      <c r="B17" t="s">
        <v>274</v>
      </c>
      <c r="C17" t="s">
        <v>275</v>
      </c>
      <c r="D17" s="32" t="s">
        <v>88</v>
      </c>
      <c r="E17" s="32" t="s">
        <v>189</v>
      </c>
      <c r="F17" s="32" t="s">
        <v>190</v>
      </c>
      <c r="G17" s="32" t="s">
        <v>191</v>
      </c>
      <c r="H17" s="32" t="s">
        <v>192</v>
      </c>
      <c r="I17" s="32" t="s">
        <v>193</v>
      </c>
      <c r="J17" s="36" t="s">
        <v>194</v>
      </c>
      <c r="K17" s="33" t="s">
        <v>184</v>
      </c>
      <c r="L17" s="33" t="s">
        <v>185</v>
      </c>
      <c r="M17" s="33" t="s">
        <v>79</v>
      </c>
      <c r="N17" s="33" t="s">
        <v>186</v>
      </c>
      <c r="O17" s="33" t="s">
        <v>83</v>
      </c>
      <c r="P17" s="33" t="s">
        <v>187</v>
      </c>
      <c r="Q17" s="36" t="s">
        <v>188</v>
      </c>
    </row>
    <row r="18" spans="1:17" x14ac:dyDescent="0.3">
      <c r="A18" t="s">
        <v>222</v>
      </c>
      <c r="B18" t="s">
        <v>222</v>
      </c>
      <c r="C18" t="s">
        <v>288</v>
      </c>
      <c r="D18" s="19">
        <f t="shared" ref="D18:D30" si="2">(U2/100)*D2</f>
        <v>0</v>
      </c>
      <c r="E18" s="19">
        <f t="shared" ref="E18:E30" si="3">((P2+Q2+R2)/100)*D2</f>
        <v>315.56</v>
      </c>
      <c r="F18" s="19">
        <v>0</v>
      </c>
      <c r="G18" s="19">
        <f t="shared" ref="G18:G30" si="4">((L2+M2+N2)/100)*D2</f>
        <v>315.56</v>
      </c>
      <c r="H18" s="19">
        <f t="shared" ref="H18:H30" si="5">((S2+T2)/100)*D2</f>
        <v>0</v>
      </c>
      <c r="I18" s="19">
        <f t="shared" ref="I18:I30" si="6">(O2/100)*D2</f>
        <v>12.88</v>
      </c>
      <c r="J18" s="36">
        <f t="shared" ref="J18:J30" si="7">SUM(D18:I18)</f>
        <v>644</v>
      </c>
      <c r="K18" s="19">
        <f t="shared" ref="K18:K30" si="8">(H2/100)*D2</f>
        <v>0</v>
      </c>
      <c r="L18" s="19">
        <f t="shared" ref="L18:L30" si="9">((E2+J2)/100)*D2</f>
        <v>495.88</v>
      </c>
      <c r="M18" s="19">
        <v>0</v>
      </c>
      <c r="N18" s="19">
        <f t="shared" ref="N18:N30" si="10">(F2/100)*D2</f>
        <v>0</v>
      </c>
      <c r="O18" s="19">
        <f t="shared" ref="O18:O30" si="11">(G2/100)*D2</f>
        <v>148.12</v>
      </c>
      <c r="P18" s="19">
        <f t="shared" ref="P18:P30" si="12">(I2/100)*D2</f>
        <v>0</v>
      </c>
      <c r="Q18" s="36">
        <f t="shared" ref="Q18:Q30" si="13">SUM(K18:P18)</f>
        <v>644</v>
      </c>
    </row>
    <row r="19" spans="1:17" x14ac:dyDescent="0.3">
      <c r="A19" t="s">
        <v>289</v>
      </c>
      <c r="B19" t="s">
        <v>289</v>
      </c>
      <c r="C19" t="s">
        <v>290</v>
      </c>
      <c r="D19" s="19">
        <f t="shared" si="2"/>
        <v>0</v>
      </c>
      <c r="E19" s="19">
        <f t="shared" si="3"/>
        <v>31.32</v>
      </c>
      <c r="F19" s="19">
        <v>0</v>
      </c>
      <c r="G19" s="19">
        <f t="shared" si="4"/>
        <v>42.92</v>
      </c>
      <c r="H19" s="19">
        <f t="shared" si="5"/>
        <v>17.399999999999999</v>
      </c>
      <c r="I19" s="19">
        <f t="shared" si="6"/>
        <v>23.200000000000003</v>
      </c>
      <c r="J19" s="36">
        <f t="shared" si="7"/>
        <v>114.84000000000002</v>
      </c>
      <c r="K19" s="19">
        <f t="shared" si="8"/>
        <v>0</v>
      </c>
      <c r="L19" s="19">
        <f t="shared" si="9"/>
        <v>114.84</v>
      </c>
      <c r="M19" s="19">
        <v>0</v>
      </c>
      <c r="N19" s="19">
        <f t="shared" si="10"/>
        <v>0</v>
      </c>
      <c r="O19" s="19">
        <f t="shared" si="11"/>
        <v>1.1599999999999999</v>
      </c>
      <c r="P19" s="19">
        <f t="shared" si="12"/>
        <v>0</v>
      </c>
      <c r="Q19" s="36">
        <f t="shared" si="13"/>
        <v>116</v>
      </c>
    </row>
    <row r="20" spans="1:17" x14ac:dyDescent="0.3">
      <c r="A20" t="s">
        <v>292</v>
      </c>
      <c r="B20" t="s">
        <v>292</v>
      </c>
      <c r="C20" t="s">
        <v>293</v>
      </c>
      <c r="D20" s="19">
        <f t="shared" si="2"/>
        <v>0</v>
      </c>
      <c r="E20" s="19">
        <f t="shared" si="3"/>
        <v>1.85</v>
      </c>
      <c r="F20" s="19">
        <v>0</v>
      </c>
      <c r="G20" s="19">
        <f t="shared" si="4"/>
        <v>168.35</v>
      </c>
      <c r="H20" s="19">
        <f t="shared" si="5"/>
        <v>0</v>
      </c>
      <c r="I20" s="19">
        <f t="shared" si="6"/>
        <v>14.8</v>
      </c>
      <c r="J20" s="36">
        <f t="shared" si="7"/>
        <v>185</v>
      </c>
      <c r="K20" s="19">
        <f t="shared" si="8"/>
        <v>0</v>
      </c>
      <c r="L20" s="19">
        <f t="shared" si="9"/>
        <v>185</v>
      </c>
      <c r="M20" s="19">
        <v>0</v>
      </c>
      <c r="N20" s="19">
        <f t="shared" si="10"/>
        <v>0</v>
      </c>
      <c r="O20" s="19">
        <f t="shared" si="11"/>
        <v>0</v>
      </c>
      <c r="P20" s="19">
        <f t="shared" si="12"/>
        <v>0</v>
      </c>
      <c r="Q20" s="36">
        <f t="shared" si="13"/>
        <v>185</v>
      </c>
    </row>
    <row r="21" spans="1:17" x14ac:dyDescent="0.3">
      <c r="A21" t="s">
        <v>294</v>
      </c>
      <c r="B21" t="s">
        <v>294</v>
      </c>
      <c r="C21" t="s">
        <v>295</v>
      </c>
      <c r="D21" s="19">
        <f t="shared" si="2"/>
        <v>0</v>
      </c>
      <c r="E21" s="19">
        <f t="shared" si="3"/>
        <v>8.36</v>
      </c>
      <c r="F21" s="19">
        <v>0</v>
      </c>
      <c r="G21" s="19">
        <f t="shared" si="4"/>
        <v>196.45999999999998</v>
      </c>
      <c r="H21" s="19">
        <f t="shared" si="5"/>
        <v>0</v>
      </c>
      <c r="I21" s="19">
        <f t="shared" si="6"/>
        <v>4.18</v>
      </c>
      <c r="J21" s="36">
        <f t="shared" si="7"/>
        <v>209</v>
      </c>
      <c r="K21" s="19">
        <f t="shared" si="8"/>
        <v>0</v>
      </c>
      <c r="L21" s="19">
        <f t="shared" si="9"/>
        <v>6.27</v>
      </c>
      <c r="M21" s="19">
        <v>0</v>
      </c>
      <c r="N21" s="19">
        <f t="shared" si="10"/>
        <v>198.54999999999998</v>
      </c>
      <c r="O21" s="19">
        <f t="shared" si="11"/>
        <v>0</v>
      </c>
      <c r="P21" s="19">
        <f t="shared" si="12"/>
        <v>4.18</v>
      </c>
      <c r="Q21" s="36">
        <f t="shared" si="13"/>
        <v>209</v>
      </c>
    </row>
    <row r="22" spans="1:17" x14ac:dyDescent="0.3">
      <c r="A22" t="s">
        <v>296</v>
      </c>
      <c r="B22" t="s">
        <v>296</v>
      </c>
      <c r="C22" t="s">
        <v>297</v>
      </c>
      <c r="D22" s="19">
        <f t="shared" si="2"/>
        <v>26.64</v>
      </c>
      <c r="E22" s="19">
        <f t="shared" si="3"/>
        <v>19.98</v>
      </c>
      <c r="F22" s="19">
        <v>0</v>
      </c>
      <c r="G22" s="19">
        <f t="shared" si="4"/>
        <v>157.62</v>
      </c>
      <c r="H22" s="19">
        <f t="shared" si="5"/>
        <v>4.4400000000000004</v>
      </c>
      <c r="I22" s="19">
        <f t="shared" si="6"/>
        <v>13.32</v>
      </c>
      <c r="J22" s="36">
        <f t="shared" si="7"/>
        <v>222</v>
      </c>
      <c r="K22" s="19">
        <f t="shared" si="8"/>
        <v>31.080000000000002</v>
      </c>
      <c r="L22" s="19">
        <f t="shared" si="9"/>
        <v>8.8800000000000008</v>
      </c>
      <c r="M22" s="19">
        <v>0</v>
      </c>
      <c r="N22" s="19">
        <f t="shared" si="10"/>
        <v>146.52000000000001</v>
      </c>
      <c r="O22" s="19">
        <f t="shared" si="11"/>
        <v>2.2200000000000002</v>
      </c>
      <c r="P22" s="19">
        <f t="shared" si="12"/>
        <v>33.299999999999997</v>
      </c>
      <c r="Q22" s="36">
        <f t="shared" si="13"/>
        <v>222</v>
      </c>
    </row>
    <row r="23" spans="1:17" x14ac:dyDescent="0.3">
      <c r="A23" t="s">
        <v>298</v>
      </c>
      <c r="B23" t="s">
        <v>298</v>
      </c>
      <c r="C23" t="s">
        <v>299</v>
      </c>
      <c r="D23" s="19">
        <f t="shared" si="2"/>
        <v>14.37</v>
      </c>
      <c r="E23" s="19">
        <f t="shared" si="3"/>
        <v>38.32</v>
      </c>
      <c r="F23" s="19">
        <v>0</v>
      </c>
      <c r="G23" s="19">
        <f t="shared" si="4"/>
        <v>402.35999999999996</v>
      </c>
      <c r="H23" s="19">
        <f t="shared" si="5"/>
        <v>0</v>
      </c>
      <c r="I23" s="19">
        <f t="shared" si="6"/>
        <v>23.950000000000003</v>
      </c>
      <c r="J23" s="36">
        <f t="shared" si="7"/>
        <v>478.99999999999994</v>
      </c>
      <c r="K23" s="19">
        <f t="shared" si="8"/>
        <v>14.37</v>
      </c>
      <c r="L23" s="19">
        <f t="shared" si="9"/>
        <v>57.48</v>
      </c>
      <c r="M23" s="19">
        <v>0</v>
      </c>
      <c r="N23" s="19">
        <f t="shared" si="10"/>
        <v>378.41</v>
      </c>
      <c r="O23" s="19">
        <f t="shared" si="11"/>
        <v>0</v>
      </c>
      <c r="P23" s="19">
        <f t="shared" si="12"/>
        <v>28.74</v>
      </c>
      <c r="Q23" s="36">
        <f t="shared" si="13"/>
        <v>479</v>
      </c>
    </row>
    <row r="24" spans="1:17" x14ac:dyDescent="0.3">
      <c r="A24" t="s">
        <v>300</v>
      </c>
      <c r="B24" t="s">
        <v>300</v>
      </c>
      <c r="C24" t="s">
        <v>301</v>
      </c>
      <c r="D24" s="19">
        <f t="shared" si="2"/>
        <v>2.61</v>
      </c>
      <c r="E24" s="19">
        <f t="shared" si="3"/>
        <v>7.83</v>
      </c>
      <c r="F24" s="19">
        <v>0</v>
      </c>
      <c r="G24" s="19">
        <f t="shared" si="4"/>
        <v>73.95</v>
      </c>
      <c r="H24" s="19">
        <f t="shared" si="5"/>
        <v>0</v>
      </c>
      <c r="I24" s="19">
        <f t="shared" si="6"/>
        <v>2.61</v>
      </c>
      <c r="J24" s="36">
        <f t="shared" si="7"/>
        <v>87</v>
      </c>
      <c r="K24" s="19">
        <f t="shared" si="8"/>
        <v>2.61</v>
      </c>
      <c r="L24" s="19">
        <f t="shared" si="9"/>
        <v>1.74</v>
      </c>
      <c r="M24" s="19">
        <v>0</v>
      </c>
      <c r="N24" s="19">
        <f t="shared" si="10"/>
        <v>75.69</v>
      </c>
      <c r="O24" s="19">
        <f t="shared" si="11"/>
        <v>0</v>
      </c>
      <c r="P24" s="19">
        <f t="shared" si="12"/>
        <v>6.96</v>
      </c>
      <c r="Q24" s="36">
        <f t="shared" si="13"/>
        <v>86.999999999999986</v>
      </c>
    </row>
    <row r="25" spans="1:17" x14ac:dyDescent="0.3">
      <c r="A25" t="s">
        <v>302</v>
      </c>
      <c r="B25" t="s">
        <v>302</v>
      </c>
      <c r="C25" t="s">
        <v>303</v>
      </c>
      <c r="D25" s="19">
        <f t="shared" si="2"/>
        <v>0</v>
      </c>
      <c r="E25" s="19">
        <f t="shared" si="3"/>
        <v>12.5</v>
      </c>
      <c r="F25" s="19">
        <v>0</v>
      </c>
      <c r="G25" s="19">
        <f t="shared" si="4"/>
        <v>81.25</v>
      </c>
      <c r="H25" s="19">
        <f t="shared" si="5"/>
        <v>3.75</v>
      </c>
      <c r="I25" s="19">
        <f t="shared" si="6"/>
        <v>27.5</v>
      </c>
      <c r="J25" s="36">
        <f t="shared" si="7"/>
        <v>125</v>
      </c>
      <c r="K25" s="19">
        <f t="shared" si="8"/>
        <v>0</v>
      </c>
      <c r="L25" s="19">
        <f t="shared" si="9"/>
        <v>125</v>
      </c>
      <c r="M25" s="19">
        <v>0</v>
      </c>
      <c r="N25" s="19">
        <f t="shared" si="10"/>
        <v>0</v>
      </c>
      <c r="O25" s="19">
        <f t="shared" si="11"/>
        <v>0</v>
      </c>
      <c r="P25" s="19">
        <f t="shared" si="12"/>
        <v>0</v>
      </c>
      <c r="Q25" s="36">
        <f t="shared" si="13"/>
        <v>125</v>
      </c>
    </row>
    <row r="26" spans="1:17" x14ac:dyDescent="0.3">
      <c r="A26" t="s">
        <v>304</v>
      </c>
      <c r="B26" t="s">
        <v>304</v>
      </c>
      <c r="C26" t="s">
        <v>305</v>
      </c>
      <c r="D26" s="19">
        <f t="shared" si="2"/>
        <v>0</v>
      </c>
      <c r="E26" s="19">
        <f t="shared" si="3"/>
        <v>35.76</v>
      </c>
      <c r="F26" s="19">
        <v>0</v>
      </c>
      <c r="G26" s="19">
        <f t="shared" si="4"/>
        <v>211.57999999999998</v>
      </c>
      <c r="H26" s="19">
        <f t="shared" si="5"/>
        <v>32.78</v>
      </c>
      <c r="I26" s="19">
        <f t="shared" si="6"/>
        <v>17.88</v>
      </c>
      <c r="J26" s="36">
        <f t="shared" si="7"/>
        <v>298</v>
      </c>
      <c r="K26" s="19">
        <f t="shared" si="8"/>
        <v>0</v>
      </c>
      <c r="L26" s="19">
        <f t="shared" si="9"/>
        <v>295.02</v>
      </c>
      <c r="M26" s="19">
        <v>0</v>
      </c>
      <c r="N26" s="19">
        <f t="shared" si="10"/>
        <v>2.98</v>
      </c>
      <c r="O26" s="19">
        <f t="shared" si="11"/>
        <v>0</v>
      </c>
      <c r="P26" s="19">
        <f t="shared" si="12"/>
        <v>0</v>
      </c>
      <c r="Q26" s="36">
        <f t="shared" si="13"/>
        <v>298</v>
      </c>
    </row>
    <row r="27" spans="1:17" x14ac:dyDescent="0.3">
      <c r="A27" t="s">
        <v>306</v>
      </c>
      <c r="B27" t="s">
        <v>306</v>
      </c>
      <c r="C27" t="s">
        <v>307</v>
      </c>
      <c r="D27" s="19">
        <f t="shared" si="2"/>
        <v>0</v>
      </c>
      <c r="E27" s="19">
        <f t="shared" si="3"/>
        <v>37.92</v>
      </c>
      <c r="F27" s="19">
        <v>0</v>
      </c>
      <c r="G27" s="19">
        <f t="shared" si="4"/>
        <v>110.6</v>
      </c>
      <c r="H27" s="19">
        <f t="shared" si="5"/>
        <v>0</v>
      </c>
      <c r="I27" s="19">
        <f t="shared" si="6"/>
        <v>9.48</v>
      </c>
      <c r="J27" s="36">
        <f t="shared" si="7"/>
        <v>157.99999999999997</v>
      </c>
      <c r="K27" s="19">
        <f t="shared" si="8"/>
        <v>0</v>
      </c>
      <c r="L27" s="19">
        <f t="shared" si="9"/>
        <v>85.320000000000007</v>
      </c>
      <c r="M27" s="19">
        <v>0</v>
      </c>
      <c r="N27" s="19">
        <f t="shared" si="10"/>
        <v>0</v>
      </c>
      <c r="O27" s="19">
        <f t="shared" si="11"/>
        <v>72.680000000000007</v>
      </c>
      <c r="P27" s="19">
        <f t="shared" si="12"/>
        <v>0</v>
      </c>
      <c r="Q27" s="36">
        <f t="shared" si="13"/>
        <v>158</v>
      </c>
    </row>
    <row r="28" spans="1:17" x14ac:dyDescent="0.3">
      <c r="A28" t="s">
        <v>308</v>
      </c>
      <c r="B28" t="s">
        <v>308</v>
      </c>
      <c r="C28" t="s">
        <v>309</v>
      </c>
      <c r="D28" s="19">
        <f t="shared" si="2"/>
        <v>32.480000000000004</v>
      </c>
      <c r="E28" s="19">
        <f t="shared" si="3"/>
        <v>18.27</v>
      </c>
      <c r="F28" s="19">
        <v>0</v>
      </c>
      <c r="G28" s="19">
        <f t="shared" si="4"/>
        <v>146.16</v>
      </c>
      <c r="H28" s="19">
        <f t="shared" si="5"/>
        <v>0</v>
      </c>
      <c r="I28" s="19">
        <f t="shared" si="6"/>
        <v>6.09</v>
      </c>
      <c r="J28" s="36">
        <f t="shared" si="7"/>
        <v>203</v>
      </c>
      <c r="K28" s="19">
        <f t="shared" si="8"/>
        <v>32.480000000000004</v>
      </c>
      <c r="L28" s="19">
        <f t="shared" si="9"/>
        <v>131.95000000000002</v>
      </c>
      <c r="M28" s="19">
        <v>0</v>
      </c>
      <c r="N28" s="19">
        <f t="shared" si="10"/>
        <v>30.45</v>
      </c>
      <c r="O28" s="19">
        <f t="shared" si="11"/>
        <v>0</v>
      </c>
      <c r="P28" s="19">
        <f t="shared" si="12"/>
        <v>8.120000000000001</v>
      </c>
      <c r="Q28" s="36">
        <f t="shared" si="13"/>
        <v>203</v>
      </c>
    </row>
    <row r="29" spans="1:17" x14ac:dyDescent="0.3">
      <c r="A29" t="s">
        <v>310</v>
      </c>
      <c r="B29" t="s">
        <v>310</v>
      </c>
      <c r="C29" t="s">
        <v>311</v>
      </c>
      <c r="D29" s="19">
        <f t="shared" si="2"/>
        <v>0</v>
      </c>
      <c r="E29" s="19">
        <f t="shared" si="3"/>
        <v>0</v>
      </c>
      <c r="F29" s="19">
        <v>0</v>
      </c>
      <c r="G29" s="19">
        <f t="shared" si="4"/>
        <v>499</v>
      </c>
      <c r="H29" s="19">
        <f t="shared" si="5"/>
        <v>0</v>
      </c>
      <c r="I29" s="19">
        <f t="shared" si="6"/>
        <v>0</v>
      </c>
      <c r="J29" s="36">
        <f t="shared" si="7"/>
        <v>499</v>
      </c>
      <c r="K29" s="19">
        <f t="shared" si="8"/>
        <v>0</v>
      </c>
      <c r="L29" s="19">
        <f t="shared" si="9"/>
        <v>14.969999999999999</v>
      </c>
      <c r="M29" s="19">
        <v>0</v>
      </c>
      <c r="N29" s="19">
        <f t="shared" si="10"/>
        <v>0</v>
      </c>
      <c r="O29" s="19">
        <f t="shared" si="11"/>
        <v>484.03</v>
      </c>
      <c r="P29" s="19">
        <f t="shared" si="12"/>
        <v>0</v>
      </c>
      <c r="Q29" s="36">
        <f t="shared" si="13"/>
        <v>499</v>
      </c>
    </row>
    <row r="30" spans="1:17" x14ac:dyDescent="0.3">
      <c r="A30" t="s">
        <v>312</v>
      </c>
      <c r="B30" t="s">
        <v>312</v>
      </c>
      <c r="C30" t="s">
        <v>313</v>
      </c>
      <c r="D30" s="19">
        <f t="shared" si="2"/>
        <v>0</v>
      </c>
      <c r="E30" s="19">
        <f t="shared" si="3"/>
        <v>10.4</v>
      </c>
      <c r="F30" s="19">
        <v>0</v>
      </c>
      <c r="G30" s="19">
        <f t="shared" si="4"/>
        <v>185.12</v>
      </c>
      <c r="H30" s="19">
        <f t="shared" si="5"/>
        <v>0</v>
      </c>
      <c r="I30" s="19">
        <f t="shared" si="6"/>
        <v>12.48</v>
      </c>
      <c r="J30" s="36">
        <f t="shared" si="7"/>
        <v>208</v>
      </c>
      <c r="K30" s="19">
        <f t="shared" si="8"/>
        <v>0</v>
      </c>
      <c r="L30" s="19">
        <f t="shared" si="9"/>
        <v>208</v>
      </c>
      <c r="M30" s="19">
        <v>0</v>
      </c>
      <c r="N30" s="19">
        <f t="shared" si="10"/>
        <v>0</v>
      </c>
      <c r="O30" s="19">
        <f t="shared" si="11"/>
        <v>0</v>
      </c>
      <c r="P30" s="19">
        <f t="shared" si="12"/>
        <v>0</v>
      </c>
      <c r="Q30" s="36">
        <f t="shared" si="13"/>
        <v>208</v>
      </c>
    </row>
  </sheetData>
  <pageMargins left="0.7" right="0.7" top="0.78749999999999998" bottom="0.78749999999999998" header="0.511811023622047" footer="0.511811023622047"/>
  <pageSetup paperSize="9"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45"/>
  <sheetViews>
    <sheetView topLeftCell="A15" zoomScaleNormal="100" workbookViewId="0">
      <selection activeCell="L26" sqref="L26:Q45"/>
    </sheetView>
  </sheetViews>
  <sheetFormatPr defaultColWidth="11.5546875" defaultRowHeight="14.4" x14ac:dyDescent="0.3"/>
  <cols>
    <col min="1" max="1" width="21.33203125" customWidth="1"/>
    <col min="2" max="2" width="8" customWidth="1"/>
    <col min="3" max="3" width="31.5546875" customWidth="1"/>
    <col min="10" max="10" width="8.33203125" customWidth="1"/>
    <col min="12" max="12" width="9.6640625" customWidth="1"/>
    <col min="13" max="13" width="10.6640625" customWidth="1"/>
    <col min="14" max="14" width="9" customWidth="1"/>
    <col min="15" max="15" width="9.44140625" customWidth="1"/>
    <col min="21" max="21" width="5" customWidth="1"/>
    <col min="22" max="22" width="5.109375" customWidth="1"/>
  </cols>
  <sheetData>
    <row r="1" spans="1:22" x14ac:dyDescent="0.3">
      <c r="A1" t="s">
        <v>273</v>
      </c>
      <c r="B1" t="s">
        <v>274</v>
      </c>
      <c r="C1" t="s">
        <v>275</v>
      </c>
      <c r="D1" t="s">
        <v>76</v>
      </c>
      <c r="E1" t="s">
        <v>319</v>
      </c>
      <c r="F1" t="s">
        <v>237</v>
      </c>
      <c r="G1" t="s">
        <v>239</v>
      </c>
      <c r="H1" t="s">
        <v>236</v>
      </c>
      <c r="I1" t="s">
        <v>276</v>
      </c>
      <c r="J1" t="s">
        <v>238</v>
      </c>
      <c r="K1" t="s">
        <v>277</v>
      </c>
      <c r="L1" t="s">
        <v>279</v>
      </c>
      <c r="N1" t="s">
        <v>88</v>
      </c>
      <c r="O1" t="s">
        <v>241</v>
      </c>
      <c r="P1" t="s">
        <v>320</v>
      </c>
      <c r="Q1" t="s">
        <v>321</v>
      </c>
      <c r="R1" t="s">
        <v>191</v>
      </c>
      <c r="S1" t="s">
        <v>322</v>
      </c>
      <c r="T1" t="s">
        <v>243</v>
      </c>
      <c r="U1" t="s">
        <v>279</v>
      </c>
    </row>
    <row r="2" spans="1:22" x14ac:dyDescent="0.3">
      <c r="A2" t="s">
        <v>323</v>
      </c>
      <c r="C2" t="s">
        <v>324</v>
      </c>
      <c r="D2">
        <v>12</v>
      </c>
      <c r="E2">
        <v>0</v>
      </c>
      <c r="F2">
        <v>83</v>
      </c>
      <c r="G2">
        <v>0</v>
      </c>
      <c r="H2">
        <v>0</v>
      </c>
      <c r="I2">
        <v>0</v>
      </c>
      <c r="J2">
        <v>0</v>
      </c>
      <c r="K2">
        <v>17</v>
      </c>
      <c r="L2" s="5" t="str">
        <f t="shared" ref="L2:L21" si="0">IF(SUM(E2:K2)=100,"PASS","FAIL")</f>
        <v>PASS</v>
      </c>
      <c r="M2" s="5">
        <f t="shared" ref="M2:M21" si="1">SUM(E2:K2)</f>
        <v>100</v>
      </c>
      <c r="N2">
        <v>0</v>
      </c>
      <c r="O2">
        <v>25</v>
      </c>
      <c r="P2">
        <v>0</v>
      </c>
      <c r="Q2">
        <v>75</v>
      </c>
      <c r="R2">
        <v>0</v>
      </c>
      <c r="S2">
        <v>0</v>
      </c>
      <c r="T2">
        <v>0</v>
      </c>
      <c r="U2" s="5" t="str">
        <f t="shared" ref="U2:U21" si="2">IF(SUM(N2:T2)=100,"PASS","FAIL")</f>
        <v>PASS</v>
      </c>
      <c r="V2">
        <f t="shared" ref="V2:V21" si="3">SUM(N2:T2)</f>
        <v>100</v>
      </c>
    </row>
    <row r="3" spans="1:22" x14ac:dyDescent="0.3">
      <c r="A3" t="s">
        <v>325</v>
      </c>
      <c r="C3" t="s">
        <v>326</v>
      </c>
      <c r="D3">
        <v>154</v>
      </c>
      <c r="E3">
        <v>0</v>
      </c>
      <c r="F3">
        <v>84</v>
      </c>
      <c r="G3">
        <v>1</v>
      </c>
      <c r="H3">
        <v>2</v>
      </c>
      <c r="I3">
        <v>0</v>
      </c>
      <c r="J3">
        <v>0</v>
      </c>
      <c r="K3">
        <v>13</v>
      </c>
      <c r="L3" s="5" t="str">
        <f t="shared" si="0"/>
        <v>PASS</v>
      </c>
      <c r="M3" s="5">
        <f t="shared" si="1"/>
        <v>100</v>
      </c>
      <c r="N3">
        <v>0</v>
      </c>
      <c r="O3">
        <v>13</v>
      </c>
      <c r="P3">
        <v>1</v>
      </c>
      <c r="Q3">
        <v>81</v>
      </c>
      <c r="R3">
        <v>1</v>
      </c>
      <c r="S3">
        <v>3</v>
      </c>
      <c r="T3">
        <v>1</v>
      </c>
      <c r="U3" s="5" t="str">
        <f t="shared" si="2"/>
        <v>PASS</v>
      </c>
      <c r="V3">
        <f t="shared" si="3"/>
        <v>100</v>
      </c>
    </row>
    <row r="4" spans="1:22" x14ac:dyDescent="0.3">
      <c r="A4" t="s">
        <v>325</v>
      </c>
      <c r="C4" t="s">
        <v>327</v>
      </c>
      <c r="D4">
        <v>103</v>
      </c>
      <c r="E4">
        <v>0</v>
      </c>
      <c r="F4">
        <v>92</v>
      </c>
      <c r="G4">
        <v>1</v>
      </c>
      <c r="H4">
        <v>0</v>
      </c>
      <c r="I4">
        <v>0</v>
      </c>
      <c r="J4">
        <v>0</v>
      </c>
      <c r="K4">
        <v>7</v>
      </c>
      <c r="L4" s="5" t="str">
        <f t="shared" si="0"/>
        <v>PASS</v>
      </c>
      <c r="M4" s="5">
        <f t="shared" si="1"/>
        <v>100</v>
      </c>
      <c r="N4">
        <v>1</v>
      </c>
      <c r="O4">
        <v>8</v>
      </c>
      <c r="P4">
        <v>0</v>
      </c>
      <c r="Q4">
        <v>89</v>
      </c>
      <c r="R4">
        <v>0</v>
      </c>
      <c r="S4">
        <v>1</v>
      </c>
      <c r="T4">
        <v>1</v>
      </c>
      <c r="U4" s="5" t="str">
        <f t="shared" si="2"/>
        <v>PASS</v>
      </c>
      <c r="V4">
        <f t="shared" si="3"/>
        <v>100</v>
      </c>
    </row>
    <row r="5" spans="1:22" x14ac:dyDescent="0.3">
      <c r="A5" t="s">
        <v>328</v>
      </c>
      <c r="C5" t="s">
        <v>329</v>
      </c>
      <c r="D5">
        <v>94</v>
      </c>
      <c r="E5">
        <v>0</v>
      </c>
      <c r="F5">
        <v>64</v>
      </c>
      <c r="G5">
        <v>1</v>
      </c>
      <c r="H5">
        <v>0</v>
      </c>
      <c r="I5">
        <v>1</v>
      </c>
      <c r="J5">
        <v>30</v>
      </c>
      <c r="K5">
        <v>3</v>
      </c>
      <c r="L5" s="5" t="str">
        <f t="shared" si="0"/>
        <v>FAIL</v>
      </c>
      <c r="M5" s="5">
        <f t="shared" si="1"/>
        <v>99</v>
      </c>
      <c r="N5">
        <v>1</v>
      </c>
      <c r="O5">
        <v>15</v>
      </c>
      <c r="P5">
        <v>2</v>
      </c>
      <c r="Q5">
        <v>81</v>
      </c>
      <c r="R5">
        <v>0</v>
      </c>
      <c r="S5">
        <v>0</v>
      </c>
      <c r="T5">
        <v>1</v>
      </c>
      <c r="U5" s="5" t="str">
        <f t="shared" si="2"/>
        <v>PASS</v>
      </c>
      <c r="V5">
        <f t="shared" si="3"/>
        <v>100</v>
      </c>
    </row>
    <row r="6" spans="1:22" x14ac:dyDescent="0.3">
      <c r="A6" t="s">
        <v>330</v>
      </c>
      <c r="C6" t="s">
        <v>331</v>
      </c>
      <c r="D6">
        <v>54</v>
      </c>
      <c r="E6">
        <v>2</v>
      </c>
      <c r="F6">
        <v>49</v>
      </c>
      <c r="G6">
        <v>0</v>
      </c>
      <c r="H6">
        <v>2</v>
      </c>
      <c r="I6">
        <v>0</v>
      </c>
      <c r="J6">
        <v>42</v>
      </c>
      <c r="K6">
        <v>6</v>
      </c>
      <c r="L6" s="5" t="str">
        <f t="shared" si="0"/>
        <v>FAIL</v>
      </c>
      <c r="M6" s="5">
        <f t="shared" si="1"/>
        <v>101</v>
      </c>
      <c r="N6">
        <v>4</v>
      </c>
      <c r="O6">
        <v>33</v>
      </c>
      <c r="P6">
        <v>6</v>
      </c>
      <c r="Q6">
        <v>44</v>
      </c>
      <c r="R6">
        <v>0</v>
      </c>
      <c r="S6">
        <v>4</v>
      </c>
      <c r="T6">
        <v>9</v>
      </c>
      <c r="U6" s="5" t="str">
        <f t="shared" si="2"/>
        <v>PASS</v>
      </c>
      <c r="V6">
        <f t="shared" si="3"/>
        <v>100</v>
      </c>
    </row>
    <row r="7" spans="1:22" x14ac:dyDescent="0.3">
      <c r="A7" t="s">
        <v>332</v>
      </c>
      <c r="C7" t="s">
        <v>333</v>
      </c>
      <c r="D7">
        <v>108</v>
      </c>
      <c r="E7">
        <v>0</v>
      </c>
      <c r="F7">
        <v>93</v>
      </c>
      <c r="G7">
        <v>0</v>
      </c>
      <c r="H7">
        <v>0</v>
      </c>
      <c r="I7">
        <v>1</v>
      </c>
      <c r="J7">
        <v>5</v>
      </c>
      <c r="K7">
        <v>2</v>
      </c>
      <c r="L7" s="5" t="str">
        <f t="shared" si="0"/>
        <v>FAIL</v>
      </c>
      <c r="M7" s="5">
        <f t="shared" si="1"/>
        <v>101</v>
      </c>
      <c r="N7">
        <v>0</v>
      </c>
      <c r="O7">
        <v>14</v>
      </c>
      <c r="P7">
        <v>3</v>
      </c>
      <c r="Q7">
        <v>82</v>
      </c>
      <c r="R7">
        <v>0</v>
      </c>
      <c r="S7">
        <v>1</v>
      </c>
      <c r="T7">
        <v>0</v>
      </c>
      <c r="U7" s="5" t="str">
        <f t="shared" si="2"/>
        <v>PASS</v>
      </c>
      <c r="V7">
        <f t="shared" si="3"/>
        <v>100</v>
      </c>
    </row>
    <row r="8" spans="1:22" x14ac:dyDescent="0.3">
      <c r="A8" t="s">
        <v>131</v>
      </c>
      <c r="C8" t="s">
        <v>334</v>
      </c>
      <c r="D8">
        <v>14</v>
      </c>
      <c r="E8">
        <v>0</v>
      </c>
      <c r="F8">
        <v>77</v>
      </c>
      <c r="G8">
        <v>0</v>
      </c>
      <c r="H8">
        <v>0</v>
      </c>
      <c r="I8">
        <v>0</v>
      </c>
      <c r="J8">
        <v>0</v>
      </c>
      <c r="K8">
        <v>23</v>
      </c>
      <c r="L8" s="5" t="str">
        <f t="shared" si="0"/>
        <v>PASS</v>
      </c>
      <c r="M8" s="5">
        <f t="shared" si="1"/>
        <v>100</v>
      </c>
      <c r="N8">
        <v>0</v>
      </c>
      <c r="O8">
        <v>79</v>
      </c>
      <c r="P8">
        <v>0</v>
      </c>
      <c r="Q8">
        <v>21</v>
      </c>
      <c r="R8">
        <v>0</v>
      </c>
      <c r="S8">
        <v>0</v>
      </c>
      <c r="T8">
        <v>0</v>
      </c>
      <c r="U8" s="5" t="str">
        <f t="shared" si="2"/>
        <v>PASS</v>
      </c>
      <c r="V8">
        <f t="shared" si="3"/>
        <v>100</v>
      </c>
    </row>
    <row r="9" spans="1:22" x14ac:dyDescent="0.3">
      <c r="A9" t="s">
        <v>152</v>
      </c>
      <c r="C9" t="s">
        <v>335</v>
      </c>
      <c r="D9">
        <v>10</v>
      </c>
      <c r="E9">
        <v>0</v>
      </c>
      <c r="F9">
        <v>0</v>
      </c>
      <c r="G9">
        <v>0</v>
      </c>
      <c r="H9">
        <v>10</v>
      </c>
      <c r="I9">
        <v>0</v>
      </c>
      <c r="J9">
        <v>0</v>
      </c>
      <c r="K9">
        <v>90</v>
      </c>
      <c r="L9" s="5" t="str">
        <f t="shared" si="0"/>
        <v>PASS</v>
      </c>
      <c r="M9" s="5">
        <f t="shared" si="1"/>
        <v>100</v>
      </c>
      <c r="N9">
        <v>0</v>
      </c>
      <c r="O9">
        <v>20</v>
      </c>
      <c r="P9">
        <v>0</v>
      </c>
      <c r="Q9">
        <v>50</v>
      </c>
      <c r="R9">
        <v>0</v>
      </c>
      <c r="S9">
        <v>10</v>
      </c>
      <c r="T9">
        <v>20</v>
      </c>
      <c r="U9" s="5" t="str">
        <f t="shared" si="2"/>
        <v>PASS</v>
      </c>
      <c r="V9">
        <f t="shared" si="3"/>
        <v>100</v>
      </c>
    </row>
    <row r="10" spans="1:22" x14ac:dyDescent="0.3">
      <c r="A10" t="s">
        <v>336</v>
      </c>
      <c r="C10" t="s">
        <v>337</v>
      </c>
      <c r="D10">
        <v>48</v>
      </c>
      <c r="E10">
        <v>0</v>
      </c>
      <c r="F10">
        <v>6</v>
      </c>
      <c r="G10">
        <v>0</v>
      </c>
      <c r="H10">
        <v>4</v>
      </c>
      <c r="I10">
        <v>0</v>
      </c>
      <c r="J10">
        <v>0</v>
      </c>
      <c r="K10">
        <v>90</v>
      </c>
      <c r="L10" s="5" t="str">
        <f t="shared" si="0"/>
        <v>PASS</v>
      </c>
      <c r="M10" s="5">
        <f t="shared" si="1"/>
        <v>100</v>
      </c>
      <c r="N10">
        <v>0</v>
      </c>
      <c r="O10">
        <v>42</v>
      </c>
      <c r="P10">
        <v>10</v>
      </c>
      <c r="Q10">
        <v>27</v>
      </c>
      <c r="R10">
        <v>2</v>
      </c>
      <c r="S10">
        <v>19</v>
      </c>
      <c r="T10">
        <v>0</v>
      </c>
      <c r="U10" s="5" t="str">
        <f t="shared" si="2"/>
        <v>PASS</v>
      </c>
      <c r="V10">
        <f t="shared" si="3"/>
        <v>100</v>
      </c>
    </row>
    <row r="11" spans="1:22" x14ac:dyDescent="0.3">
      <c r="A11" t="s">
        <v>336</v>
      </c>
      <c r="C11" t="s">
        <v>338</v>
      </c>
      <c r="D11">
        <v>47</v>
      </c>
      <c r="E11">
        <v>0</v>
      </c>
      <c r="F11">
        <v>40</v>
      </c>
      <c r="G11">
        <v>0</v>
      </c>
      <c r="H11">
        <v>0</v>
      </c>
      <c r="I11">
        <v>2</v>
      </c>
      <c r="J11">
        <v>0</v>
      </c>
      <c r="K11">
        <v>58</v>
      </c>
      <c r="L11" s="5" t="str">
        <f t="shared" si="0"/>
        <v>PASS</v>
      </c>
      <c r="M11" s="5">
        <f t="shared" si="1"/>
        <v>100</v>
      </c>
      <c r="N11">
        <v>0</v>
      </c>
      <c r="O11">
        <v>43</v>
      </c>
      <c r="P11">
        <v>9</v>
      </c>
      <c r="Q11">
        <v>47</v>
      </c>
      <c r="R11">
        <v>0</v>
      </c>
      <c r="S11">
        <v>0</v>
      </c>
      <c r="T11">
        <v>2</v>
      </c>
      <c r="U11" s="5" t="str">
        <f t="shared" si="2"/>
        <v>FAIL</v>
      </c>
      <c r="V11">
        <f t="shared" si="3"/>
        <v>101</v>
      </c>
    </row>
    <row r="12" spans="1:22" x14ac:dyDescent="0.3">
      <c r="A12" t="s">
        <v>339</v>
      </c>
      <c r="C12" t="s">
        <v>340</v>
      </c>
      <c r="D12">
        <v>66</v>
      </c>
      <c r="E12">
        <v>0</v>
      </c>
      <c r="F12">
        <v>16</v>
      </c>
      <c r="G12">
        <v>2</v>
      </c>
      <c r="H12">
        <v>3</v>
      </c>
      <c r="I12">
        <v>0</v>
      </c>
      <c r="J12">
        <v>2</v>
      </c>
      <c r="K12">
        <v>78</v>
      </c>
      <c r="L12" s="5" t="str">
        <f t="shared" si="0"/>
        <v>FAIL</v>
      </c>
      <c r="M12" s="5">
        <f t="shared" si="1"/>
        <v>101</v>
      </c>
      <c r="N12">
        <v>5</v>
      </c>
      <c r="O12">
        <v>41</v>
      </c>
      <c r="P12">
        <v>26</v>
      </c>
      <c r="Q12">
        <v>24</v>
      </c>
      <c r="R12">
        <v>3</v>
      </c>
      <c r="S12">
        <v>2</v>
      </c>
      <c r="T12">
        <v>0</v>
      </c>
      <c r="U12" s="5" t="str">
        <f t="shared" si="2"/>
        <v>FAIL</v>
      </c>
      <c r="V12">
        <f t="shared" si="3"/>
        <v>101</v>
      </c>
    </row>
    <row r="13" spans="1:22" x14ac:dyDescent="0.3">
      <c r="A13" t="s">
        <v>341</v>
      </c>
      <c r="C13" t="s">
        <v>342</v>
      </c>
      <c r="D13">
        <v>16</v>
      </c>
      <c r="E13">
        <v>0</v>
      </c>
      <c r="F13">
        <v>30</v>
      </c>
      <c r="G13">
        <v>0</v>
      </c>
      <c r="H13">
        <v>0</v>
      </c>
      <c r="I13">
        <v>10</v>
      </c>
      <c r="J13">
        <v>0</v>
      </c>
      <c r="K13">
        <v>60</v>
      </c>
      <c r="L13" s="5" t="str">
        <f t="shared" si="0"/>
        <v>PASS</v>
      </c>
      <c r="M13" s="5">
        <f t="shared" si="1"/>
        <v>100</v>
      </c>
      <c r="N13">
        <v>0</v>
      </c>
      <c r="O13">
        <v>75</v>
      </c>
      <c r="P13">
        <v>0</v>
      </c>
      <c r="Q13">
        <v>19</v>
      </c>
      <c r="R13">
        <v>0</v>
      </c>
      <c r="S13">
        <v>0</v>
      </c>
      <c r="T13">
        <v>6</v>
      </c>
      <c r="U13" s="5" t="str">
        <f t="shared" si="2"/>
        <v>PASS</v>
      </c>
      <c r="V13">
        <f t="shared" si="3"/>
        <v>100</v>
      </c>
    </row>
    <row r="14" spans="1:22" x14ac:dyDescent="0.3">
      <c r="A14" t="s">
        <v>343</v>
      </c>
      <c r="C14" t="s">
        <v>344</v>
      </c>
      <c r="D14">
        <v>11</v>
      </c>
      <c r="E14">
        <v>0</v>
      </c>
      <c r="F14">
        <v>64</v>
      </c>
      <c r="G14">
        <v>0</v>
      </c>
      <c r="H14">
        <v>0</v>
      </c>
      <c r="I14">
        <v>0</v>
      </c>
      <c r="J14">
        <v>0</v>
      </c>
      <c r="K14">
        <v>36</v>
      </c>
      <c r="L14" s="5" t="str">
        <f t="shared" si="0"/>
        <v>PASS</v>
      </c>
      <c r="M14" s="5">
        <f t="shared" si="1"/>
        <v>100</v>
      </c>
      <c r="N14">
        <v>0</v>
      </c>
      <c r="O14">
        <v>27</v>
      </c>
      <c r="P14">
        <v>0</v>
      </c>
      <c r="Q14">
        <v>36</v>
      </c>
      <c r="R14">
        <v>0</v>
      </c>
      <c r="S14">
        <v>9</v>
      </c>
      <c r="T14">
        <v>27</v>
      </c>
      <c r="U14" s="5" t="str">
        <f t="shared" si="2"/>
        <v>FAIL</v>
      </c>
      <c r="V14">
        <f t="shared" si="3"/>
        <v>99</v>
      </c>
    </row>
    <row r="15" spans="1:22" x14ac:dyDescent="0.3">
      <c r="A15" t="s">
        <v>345</v>
      </c>
      <c r="C15" t="s">
        <v>346</v>
      </c>
      <c r="D15">
        <v>12</v>
      </c>
      <c r="E15">
        <v>0</v>
      </c>
      <c r="F15">
        <v>8</v>
      </c>
      <c r="G15">
        <v>0</v>
      </c>
      <c r="H15">
        <v>0</v>
      </c>
      <c r="I15">
        <v>42</v>
      </c>
      <c r="J15">
        <v>0</v>
      </c>
      <c r="K15">
        <v>50</v>
      </c>
      <c r="L15" s="5" t="str">
        <f t="shared" si="0"/>
        <v>PASS</v>
      </c>
      <c r="M15" s="5">
        <f t="shared" si="1"/>
        <v>100</v>
      </c>
      <c r="N15">
        <v>0</v>
      </c>
      <c r="O15">
        <v>17</v>
      </c>
      <c r="P15">
        <v>8</v>
      </c>
      <c r="Q15">
        <v>0</v>
      </c>
      <c r="R15">
        <v>17</v>
      </c>
      <c r="S15">
        <v>17</v>
      </c>
      <c r="T15">
        <v>42</v>
      </c>
      <c r="U15" s="5" t="str">
        <f t="shared" si="2"/>
        <v>FAIL</v>
      </c>
      <c r="V15">
        <f t="shared" si="3"/>
        <v>101</v>
      </c>
    </row>
    <row r="16" spans="1:22" x14ac:dyDescent="0.3">
      <c r="A16" t="s">
        <v>347</v>
      </c>
      <c r="C16" t="s">
        <v>348</v>
      </c>
      <c r="D16">
        <v>44</v>
      </c>
      <c r="E16">
        <v>2</v>
      </c>
      <c r="F16">
        <v>2</v>
      </c>
      <c r="G16">
        <v>0</v>
      </c>
      <c r="H16">
        <v>0</v>
      </c>
      <c r="I16">
        <v>0</v>
      </c>
      <c r="J16">
        <v>5</v>
      </c>
      <c r="K16">
        <v>91</v>
      </c>
      <c r="L16" s="5" t="str">
        <f t="shared" si="0"/>
        <v>PASS</v>
      </c>
      <c r="M16" s="5">
        <f t="shared" si="1"/>
        <v>100</v>
      </c>
      <c r="N16">
        <v>2</v>
      </c>
      <c r="O16">
        <v>55</v>
      </c>
      <c r="P16">
        <v>23</v>
      </c>
      <c r="Q16">
        <v>20</v>
      </c>
      <c r="R16">
        <v>0</v>
      </c>
      <c r="S16">
        <v>0</v>
      </c>
      <c r="T16">
        <v>0</v>
      </c>
      <c r="U16" s="5" t="str">
        <f t="shared" si="2"/>
        <v>PASS</v>
      </c>
      <c r="V16">
        <f t="shared" si="3"/>
        <v>100</v>
      </c>
    </row>
    <row r="17" spans="1:22" x14ac:dyDescent="0.3">
      <c r="A17" t="s">
        <v>349</v>
      </c>
      <c r="C17" t="s">
        <v>350</v>
      </c>
      <c r="D17">
        <v>50</v>
      </c>
      <c r="E17">
        <v>2</v>
      </c>
      <c r="F17">
        <v>17</v>
      </c>
      <c r="G17">
        <v>15</v>
      </c>
      <c r="H17">
        <v>0</v>
      </c>
      <c r="I17">
        <v>27</v>
      </c>
      <c r="J17">
        <v>0</v>
      </c>
      <c r="K17">
        <v>40</v>
      </c>
      <c r="L17" s="5" t="str">
        <f t="shared" si="0"/>
        <v>FAIL</v>
      </c>
      <c r="M17" s="5">
        <f t="shared" si="1"/>
        <v>101</v>
      </c>
      <c r="N17">
        <v>14</v>
      </c>
      <c r="O17">
        <v>12</v>
      </c>
      <c r="P17">
        <v>4</v>
      </c>
      <c r="Q17">
        <v>0</v>
      </c>
      <c r="R17">
        <v>32</v>
      </c>
      <c r="S17">
        <v>22</v>
      </c>
      <c r="T17">
        <v>16</v>
      </c>
      <c r="U17" s="5" t="str">
        <f t="shared" si="2"/>
        <v>PASS</v>
      </c>
      <c r="V17">
        <f t="shared" si="3"/>
        <v>100</v>
      </c>
    </row>
    <row r="18" spans="1:22" x14ac:dyDescent="0.3">
      <c r="A18" t="s">
        <v>351</v>
      </c>
      <c r="C18" t="s">
        <v>352</v>
      </c>
      <c r="D18">
        <v>31</v>
      </c>
      <c r="E18">
        <v>0</v>
      </c>
      <c r="F18">
        <v>4</v>
      </c>
      <c r="G18">
        <v>4</v>
      </c>
      <c r="H18">
        <v>0</v>
      </c>
      <c r="I18">
        <v>0</v>
      </c>
      <c r="J18">
        <v>0</v>
      </c>
      <c r="K18">
        <v>91</v>
      </c>
      <c r="L18" s="5" t="str">
        <f t="shared" si="0"/>
        <v>FAIL</v>
      </c>
      <c r="M18" s="5">
        <f t="shared" si="1"/>
        <v>99</v>
      </c>
      <c r="N18">
        <v>42</v>
      </c>
      <c r="O18">
        <v>26</v>
      </c>
      <c r="P18">
        <v>26</v>
      </c>
      <c r="Q18">
        <v>3</v>
      </c>
      <c r="R18">
        <v>3</v>
      </c>
      <c r="S18">
        <v>0</v>
      </c>
      <c r="T18">
        <v>0</v>
      </c>
      <c r="U18" s="5" t="str">
        <f t="shared" si="2"/>
        <v>PASS</v>
      </c>
      <c r="V18">
        <f t="shared" si="3"/>
        <v>100</v>
      </c>
    </row>
    <row r="19" spans="1:22" x14ac:dyDescent="0.3">
      <c r="A19" t="s">
        <v>353</v>
      </c>
      <c r="C19" t="s">
        <v>354</v>
      </c>
      <c r="D19">
        <v>265</v>
      </c>
      <c r="E19">
        <v>0</v>
      </c>
      <c r="F19">
        <v>23</v>
      </c>
      <c r="G19">
        <v>0</v>
      </c>
      <c r="H19">
        <v>3</v>
      </c>
      <c r="I19">
        <v>0</v>
      </c>
      <c r="J19">
        <v>71</v>
      </c>
      <c r="K19">
        <v>3</v>
      </c>
      <c r="L19" s="5" t="str">
        <f t="shared" si="0"/>
        <v>PASS</v>
      </c>
      <c r="M19" s="5">
        <f t="shared" si="1"/>
        <v>100</v>
      </c>
      <c r="N19">
        <v>0</v>
      </c>
      <c r="O19">
        <v>12</v>
      </c>
      <c r="P19">
        <v>1</v>
      </c>
      <c r="Q19">
        <v>86</v>
      </c>
      <c r="R19">
        <v>0</v>
      </c>
      <c r="S19">
        <v>0</v>
      </c>
      <c r="T19">
        <v>0</v>
      </c>
      <c r="U19" s="5" t="str">
        <f t="shared" si="2"/>
        <v>FAIL</v>
      </c>
      <c r="V19">
        <f t="shared" si="3"/>
        <v>99</v>
      </c>
    </row>
    <row r="20" spans="1:22" x14ac:dyDescent="0.3">
      <c r="A20" t="s">
        <v>355</v>
      </c>
      <c r="C20" t="s">
        <v>356</v>
      </c>
      <c r="D20">
        <v>25</v>
      </c>
      <c r="E20">
        <v>0</v>
      </c>
      <c r="F20">
        <v>16</v>
      </c>
      <c r="G20">
        <v>0</v>
      </c>
      <c r="H20">
        <v>0</v>
      </c>
      <c r="I20">
        <v>0</v>
      </c>
      <c r="J20">
        <v>76</v>
      </c>
      <c r="K20">
        <v>8</v>
      </c>
      <c r="L20" s="5" t="str">
        <f t="shared" si="0"/>
        <v>PASS</v>
      </c>
      <c r="M20" s="5">
        <f t="shared" si="1"/>
        <v>100</v>
      </c>
      <c r="N20">
        <v>0</v>
      </c>
      <c r="O20">
        <v>68</v>
      </c>
      <c r="P20">
        <v>4</v>
      </c>
      <c r="Q20">
        <v>24</v>
      </c>
      <c r="R20">
        <v>0</v>
      </c>
      <c r="S20">
        <v>4</v>
      </c>
      <c r="T20">
        <v>0</v>
      </c>
      <c r="U20" s="5" t="str">
        <f t="shared" si="2"/>
        <v>PASS</v>
      </c>
      <c r="V20">
        <f t="shared" si="3"/>
        <v>100</v>
      </c>
    </row>
    <row r="21" spans="1:22" x14ac:dyDescent="0.3">
      <c r="A21" t="s">
        <v>357</v>
      </c>
      <c r="C21" t="s">
        <v>358</v>
      </c>
      <c r="D21">
        <v>478</v>
      </c>
      <c r="E21">
        <v>0</v>
      </c>
      <c r="F21">
        <v>25</v>
      </c>
      <c r="G21">
        <v>0</v>
      </c>
      <c r="H21">
        <v>2</v>
      </c>
      <c r="I21">
        <v>0</v>
      </c>
      <c r="J21">
        <v>71</v>
      </c>
      <c r="K21">
        <v>1</v>
      </c>
      <c r="L21" s="5" t="str">
        <f t="shared" si="0"/>
        <v>FAIL</v>
      </c>
      <c r="M21" s="5">
        <f t="shared" si="1"/>
        <v>99</v>
      </c>
      <c r="N21">
        <v>1</v>
      </c>
      <c r="O21">
        <v>9</v>
      </c>
      <c r="P21">
        <v>2</v>
      </c>
      <c r="Q21">
        <v>88</v>
      </c>
      <c r="R21">
        <v>0</v>
      </c>
      <c r="S21">
        <v>0</v>
      </c>
      <c r="T21">
        <v>0</v>
      </c>
      <c r="U21" s="5" t="str">
        <f t="shared" si="2"/>
        <v>PASS</v>
      </c>
      <c r="V21">
        <f t="shared" si="3"/>
        <v>100</v>
      </c>
    </row>
    <row r="22" spans="1:22" x14ac:dyDescent="0.3">
      <c r="E22" s="6" t="s">
        <v>316</v>
      </c>
      <c r="F22" t="s">
        <v>271</v>
      </c>
      <c r="G22" t="s">
        <v>272</v>
      </c>
      <c r="H22" t="s">
        <v>359</v>
      </c>
      <c r="I22" t="s">
        <v>315</v>
      </c>
      <c r="J22" t="s">
        <v>316</v>
      </c>
      <c r="K22" t="s">
        <v>317</v>
      </c>
      <c r="N22" t="s">
        <v>232</v>
      </c>
      <c r="O22" t="s">
        <v>179</v>
      </c>
      <c r="P22" t="s">
        <v>179</v>
      </c>
      <c r="Q22" t="s">
        <v>180</v>
      </c>
      <c r="R22" t="s">
        <v>182</v>
      </c>
      <c r="S22" t="s">
        <v>179</v>
      </c>
      <c r="T22" t="s">
        <v>179</v>
      </c>
    </row>
    <row r="23" spans="1:22" x14ac:dyDescent="0.3">
      <c r="E23" t="s">
        <v>360</v>
      </c>
      <c r="Q23" t="s">
        <v>361</v>
      </c>
    </row>
    <row r="25" spans="1:22" x14ac:dyDescent="0.3">
      <c r="A25" t="s">
        <v>273</v>
      </c>
      <c r="B25" t="s">
        <v>274</v>
      </c>
      <c r="C25" t="s">
        <v>275</v>
      </c>
      <c r="D25" t="s">
        <v>76</v>
      </c>
      <c r="E25" s="32" t="s">
        <v>88</v>
      </c>
      <c r="F25" s="32" t="s">
        <v>189</v>
      </c>
      <c r="G25" s="32" t="s">
        <v>190</v>
      </c>
      <c r="H25" s="32" t="s">
        <v>191</v>
      </c>
      <c r="I25" s="32" t="s">
        <v>192</v>
      </c>
      <c r="J25" s="32" t="s">
        <v>193</v>
      </c>
      <c r="K25" s="36" t="s">
        <v>194</v>
      </c>
      <c r="L25" s="33" t="s">
        <v>184</v>
      </c>
      <c r="M25" s="33" t="s">
        <v>185</v>
      </c>
      <c r="N25" s="33" t="s">
        <v>79</v>
      </c>
      <c r="O25" s="33" t="s">
        <v>186</v>
      </c>
      <c r="P25" s="33" t="s">
        <v>83</v>
      </c>
      <c r="Q25" s="33" t="s">
        <v>187</v>
      </c>
      <c r="R25" s="36" t="s">
        <v>188</v>
      </c>
    </row>
    <row r="26" spans="1:22" x14ac:dyDescent="0.3">
      <c r="A26" t="s">
        <v>323</v>
      </c>
      <c r="C26" t="s">
        <v>324</v>
      </c>
      <c r="D26">
        <v>12</v>
      </c>
      <c r="E26" s="19">
        <f t="shared" ref="E26:E45" si="4">(N2/100)*D2</f>
        <v>0</v>
      </c>
      <c r="F26" s="19">
        <f t="shared" ref="F26:F45" si="5">((O2+P2+S2+T2)/100)*D2</f>
        <v>3</v>
      </c>
      <c r="G26" s="19">
        <v>0</v>
      </c>
      <c r="H26" s="19">
        <f t="shared" ref="H26:H45" si="6">(R2/100)*D2</f>
        <v>0</v>
      </c>
      <c r="I26" s="19">
        <f t="shared" ref="I26:I45" si="7">(Q2/100)*D2</f>
        <v>9</v>
      </c>
      <c r="J26" s="19"/>
      <c r="K26" s="19">
        <f t="shared" ref="K26:K45" si="8">SUM(E26:I26)</f>
        <v>12</v>
      </c>
      <c r="L26" s="19">
        <f t="shared" ref="L26:L45" si="9">(G2/100)*D2</f>
        <v>0</v>
      </c>
      <c r="M26" s="19">
        <f t="shared" ref="M26:M45" si="10">(F2/100)*D2</f>
        <v>9.9599999999999991</v>
      </c>
      <c r="N26" s="19">
        <f t="shared" ref="N26:N45" si="11">(H2/100)*D2</f>
        <v>0</v>
      </c>
      <c r="O26" s="19">
        <f t="shared" ref="O26:O45" si="12">(I2/100)*D2</f>
        <v>0</v>
      </c>
      <c r="P26" s="19">
        <f t="shared" ref="P26:P45" si="13">((J2+E2)/100)*D2</f>
        <v>0</v>
      </c>
      <c r="Q26" s="19">
        <f t="shared" ref="Q26:Q45" si="14">(K2/100)*D2</f>
        <v>2.04</v>
      </c>
      <c r="R26" s="19">
        <f t="shared" ref="R26:R45" si="15">SUM(L26:Q26)</f>
        <v>12</v>
      </c>
    </row>
    <row r="27" spans="1:22" x14ac:dyDescent="0.3">
      <c r="A27" t="s">
        <v>325</v>
      </c>
      <c r="C27" t="s">
        <v>326</v>
      </c>
      <c r="D27">
        <v>154</v>
      </c>
      <c r="E27" s="19">
        <f t="shared" si="4"/>
        <v>0</v>
      </c>
      <c r="F27" s="19">
        <f t="shared" si="5"/>
        <v>27.72</v>
      </c>
      <c r="G27" s="19">
        <v>0</v>
      </c>
      <c r="H27" s="19">
        <f t="shared" si="6"/>
        <v>1.54</v>
      </c>
      <c r="I27" s="19">
        <f t="shared" si="7"/>
        <v>124.74000000000001</v>
      </c>
      <c r="J27" s="19"/>
      <c r="K27" s="19">
        <f t="shared" si="8"/>
        <v>154</v>
      </c>
      <c r="L27" s="19">
        <f t="shared" si="9"/>
        <v>1.54</v>
      </c>
      <c r="M27" s="19">
        <f t="shared" si="10"/>
        <v>129.35999999999999</v>
      </c>
      <c r="N27" s="19">
        <f t="shared" si="11"/>
        <v>3.08</v>
      </c>
      <c r="O27" s="19">
        <f t="shared" si="12"/>
        <v>0</v>
      </c>
      <c r="P27" s="19">
        <f t="shared" si="13"/>
        <v>0</v>
      </c>
      <c r="Q27" s="19">
        <f t="shared" si="14"/>
        <v>20.02</v>
      </c>
      <c r="R27" s="19">
        <f t="shared" si="15"/>
        <v>154</v>
      </c>
    </row>
    <row r="28" spans="1:22" x14ac:dyDescent="0.3">
      <c r="A28" t="s">
        <v>325</v>
      </c>
      <c r="C28" t="s">
        <v>327</v>
      </c>
      <c r="D28">
        <v>103</v>
      </c>
      <c r="E28" s="19">
        <f t="shared" si="4"/>
        <v>1.03</v>
      </c>
      <c r="F28" s="19">
        <f t="shared" si="5"/>
        <v>10.3</v>
      </c>
      <c r="G28" s="19">
        <v>0</v>
      </c>
      <c r="H28" s="19">
        <f t="shared" si="6"/>
        <v>0</v>
      </c>
      <c r="I28" s="19">
        <f t="shared" si="7"/>
        <v>91.67</v>
      </c>
      <c r="J28" s="19"/>
      <c r="K28" s="19">
        <f t="shared" si="8"/>
        <v>103</v>
      </c>
      <c r="L28" s="19">
        <f t="shared" si="9"/>
        <v>1.03</v>
      </c>
      <c r="M28" s="19">
        <f t="shared" si="10"/>
        <v>94.76</v>
      </c>
      <c r="N28" s="19">
        <f t="shared" si="11"/>
        <v>0</v>
      </c>
      <c r="O28" s="19">
        <f t="shared" si="12"/>
        <v>0</v>
      </c>
      <c r="P28" s="19">
        <f t="shared" si="13"/>
        <v>0</v>
      </c>
      <c r="Q28" s="19">
        <f t="shared" si="14"/>
        <v>7.2100000000000009</v>
      </c>
      <c r="R28" s="19">
        <f t="shared" si="15"/>
        <v>103</v>
      </c>
    </row>
    <row r="29" spans="1:22" x14ac:dyDescent="0.3">
      <c r="A29" t="s">
        <v>328</v>
      </c>
      <c r="C29" t="s">
        <v>329</v>
      </c>
      <c r="D29">
        <v>94</v>
      </c>
      <c r="E29" s="19">
        <f t="shared" si="4"/>
        <v>0.94000000000000006</v>
      </c>
      <c r="F29" s="19">
        <f t="shared" si="5"/>
        <v>16.919999999999998</v>
      </c>
      <c r="G29" s="19">
        <v>0</v>
      </c>
      <c r="H29" s="19">
        <f t="shared" si="6"/>
        <v>0</v>
      </c>
      <c r="I29" s="19">
        <f t="shared" si="7"/>
        <v>76.14</v>
      </c>
      <c r="J29" s="19"/>
      <c r="K29" s="19">
        <f t="shared" si="8"/>
        <v>94</v>
      </c>
      <c r="L29" s="19">
        <f t="shared" si="9"/>
        <v>0.94000000000000006</v>
      </c>
      <c r="M29" s="19">
        <f t="shared" si="10"/>
        <v>60.160000000000004</v>
      </c>
      <c r="N29" s="19">
        <f t="shared" si="11"/>
        <v>0</v>
      </c>
      <c r="O29" s="19">
        <f t="shared" si="12"/>
        <v>0.94000000000000006</v>
      </c>
      <c r="P29" s="19">
        <f t="shared" si="13"/>
        <v>28.2</v>
      </c>
      <c r="Q29" s="19">
        <f t="shared" si="14"/>
        <v>2.82</v>
      </c>
      <c r="R29" s="19">
        <f t="shared" si="15"/>
        <v>93.059999999999988</v>
      </c>
    </row>
    <row r="30" spans="1:22" x14ac:dyDescent="0.3">
      <c r="A30" t="s">
        <v>330</v>
      </c>
      <c r="C30" t="s">
        <v>331</v>
      </c>
      <c r="D30">
        <v>54</v>
      </c>
      <c r="E30" s="19">
        <f t="shared" si="4"/>
        <v>2.16</v>
      </c>
      <c r="F30" s="19">
        <f t="shared" si="5"/>
        <v>28.080000000000002</v>
      </c>
      <c r="G30" s="19">
        <v>0</v>
      </c>
      <c r="H30" s="19">
        <f t="shared" si="6"/>
        <v>0</v>
      </c>
      <c r="I30" s="19">
        <f t="shared" si="7"/>
        <v>23.76</v>
      </c>
      <c r="J30" s="19"/>
      <c r="K30" s="19">
        <f t="shared" si="8"/>
        <v>54</v>
      </c>
      <c r="L30" s="19">
        <f t="shared" si="9"/>
        <v>0</v>
      </c>
      <c r="M30" s="19">
        <f t="shared" si="10"/>
        <v>26.46</v>
      </c>
      <c r="N30" s="19">
        <f t="shared" si="11"/>
        <v>1.08</v>
      </c>
      <c r="O30" s="19">
        <f t="shared" si="12"/>
        <v>0</v>
      </c>
      <c r="P30" s="19">
        <f t="shared" si="13"/>
        <v>23.76</v>
      </c>
      <c r="Q30" s="19">
        <f t="shared" si="14"/>
        <v>3.2399999999999998</v>
      </c>
      <c r="R30" s="19">
        <f t="shared" si="15"/>
        <v>54.54</v>
      </c>
    </row>
    <row r="31" spans="1:22" x14ac:dyDescent="0.3">
      <c r="A31" t="s">
        <v>332</v>
      </c>
      <c r="C31" t="s">
        <v>333</v>
      </c>
      <c r="D31">
        <v>108</v>
      </c>
      <c r="E31" s="19">
        <f t="shared" si="4"/>
        <v>0</v>
      </c>
      <c r="F31" s="19">
        <f t="shared" si="5"/>
        <v>19.439999999999998</v>
      </c>
      <c r="G31" s="19">
        <v>0</v>
      </c>
      <c r="H31" s="19">
        <f t="shared" si="6"/>
        <v>0</v>
      </c>
      <c r="I31" s="19">
        <f t="shared" si="7"/>
        <v>88.559999999999988</v>
      </c>
      <c r="J31" s="19"/>
      <c r="K31" s="19">
        <f t="shared" si="8"/>
        <v>107.99999999999999</v>
      </c>
      <c r="L31" s="19">
        <f t="shared" si="9"/>
        <v>0</v>
      </c>
      <c r="M31" s="19">
        <f t="shared" si="10"/>
        <v>100.44000000000001</v>
      </c>
      <c r="N31" s="19">
        <f t="shared" si="11"/>
        <v>0</v>
      </c>
      <c r="O31" s="19">
        <f t="shared" si="12"/>
        <v>1.08</v>
      </c>
      <c r="P31" s="19">
        <f t="shared" si="13"/>
        <v>5.4</v>
      </c>
      <c r="Q31" s="19">
        <f t="shared" si="14"/>
        <v>2.16</v>
      </c>
      <c r="R31" s="19">
        <f t="shared" si="15"/>
        <v>109.08000000000001</v>
      </c>
    </row>
    <row r="32" spans="1:22" x14ac:dyDescent="0.3">
      <c r="A32" t="s">
        <v>131</v>
      </c>
      <c r="C32" t="s">
        <v>334</v>
      </c>
      <c r="D32">
        <v>14</v>
      </c>
      <c r="E32" s="19">
        <f t="shared" si="4"/>
        <v>0</v>
      </c>
      <c r="F32" s="19">
        <f t="shared" si="5"/>
        <v>11.06</v>
      </c>
      <c r="G32" s="19">
        <v>0</v>
      </c>
      <c r="H32" s="19">
        <f t="shared" si="6"/>
        <v>0</v>
      </c>
      <c r="I32" s="19">
        <f t="shared" si="7"/>
        <v>2.94</v>
      </c>
      <c r="J32" s="19"/>
      <c r="K32" s="19">
        <f t="shared" si="8"/>
        <v>14</v>
      </c>
      <c r="L32" s="19">
        <f t="shared" si="9"/>
        <v>0</v>
      </c>
      <c r="M32" s="19">
        <f t="shared" si="10"/>
        <v>10.780000000000001</v>
      </c>
      <c r="N32" s="19">
        <f t="shared" si="11"/>
        <v>0</v>
      </c>
      <c r="O32" s="19">
        <f t="shared" si="12"/>
        <v>0</v>
      </c>
      <c r="P32" s="19">
        <f t="shared" si="13"/>
        <v>0</v>
      </c>
      <c r="Q32" s="19">
        <f t="shared" si="14"/>
        <v>3.22</v>
      </c>
      <c r="R32" s="19">
        <f t="shared" si="15"/>
        <v>14.000000000000002</v>
      </c>
    </row>
    <row r="33" spans="1:18" x14ac:dyDescent="0.3">
      <c r="A33" t="s">
        <v>152</v>
      </c>
      <c r="C33" t="s">
        <v>335</v>
      </c>
      <c r="D33">
        <v>10</v>
      </c>
      <c r="E33" s="19">
        <f t="shared" si="4"/>
        <v>0</v>
      </c>
      <c r="F33" s="19">
        <f t="shared" si="5"/>
        <v>5</v>
      </c>
      <c r="G33" s="19">
        <v>0</v>
      </c>
      <c r="H33" s="19">
        <f t="shared" si="6"/>
        <v>0</v>
      </c>
      <c r="I33" s="19">
        <f t="shared" si="7"/>
        <v>5</v>
      </c>
      <c r="J33" s="19"/>
      <c r="K33" s="19">
        <f t="shared" si="8"/>
        <v>10</v>
      </c>
      <c r="L33" s="19">
        <f t="shared" si="9"/>
        <v>0</v>
      </c>
      <c r="M33" s="19">
        <f t="shared" si="10"/>
        <v>0</v>
      </c>
      <c r="N33" s="19">
        <f t="shared" si="11"/>
        <v>1</v>
      </c>
      <c r="O33" s="19">
        <f t="shared" si="12"/>
        <v>0</v>
      </c>
      <c r="P33" s="19">
        <f t="shared" si="13"/>
        <v>0</v>
      </c>
      <c r="Q33" s="19">
        <f t="shared" si="14"/>
        <v>9</v>
      </c>
      <c r="R33" s="19">
        <f t="shared" si="15"/>
        <v>10</v>
      </c>
    </row>
    <row r="34" spans="1:18" x14ac:dyDescent="0.3">
      <c r="A34" t="s">
        <v>336</v>
      </c>
      <c r="C34" t="s">
        <v>337</v>
      </c>
      <c r="D34">
        <v>48</v>
      </c>
      <c r="E34" s="19">
        <f t="shared" si="4"/>
        <v>0</v>
      </c>
      <c r="F34" s="19">
        <f t="shared" si="5"/>
        <v>34.08</v>
      </c>
      <c r="G34" s="19">
        <v>0</v>
      </c>
      <c r="H34" s="19">
        <f t="shared" si="6"/>
        <v>0.96</v>
      </c>
      <c r="I34" s="19">
        <f t="shared" si="7"/>
        <v>12.96</v>
      </c>
      <c r="J34" s="19"/>
      <c r="K34" s="19">
        <f t="shared" si="8"/>
        <v>48</v>
      </c>
      <c r="L34" s="19">
        <f t="shared" si="9"/>
        <v>0</v>
      </c>
      <c r="M34" s="19">
        <f t="shared" si="10"/>
        <v>2.88</v>
      </c>
      <c r="N34" s="19">
        <f t="shared" si="11"/>
        <v>1.92</v>
      </c>
      <c r="O34" s="19">
        <f t="shared" si="12"/>
        <v>0</v>
      </c>
      <c r="P34" s="19">
        <f t="shared" si="13"/>
        <v>0</v>
      </c>
      <c r="Q34" s="19">
        <f t="shared" si="14"/>
        <v>43.2</v>
      </c>
      <c r="R34" s="19">
        <f t="shared" si="15"/>
        <v>48</v>
      </c>
    </row>
    <row r="35" spans="1:18" x14ac:dyDescent="0.3">
      <c r="A35" t="s">
        <v>336</v>
      </c>
      <c r="C35" t="s">
        <v>338</v>
      </c>
      <c r="D35">
        <v>47</v>
      </c>
      <c r="E35" s="19">
        <f t="shared" si="4"/>
        <v>0</v>
      </c>
      <c r="F35" s="19">
        <f t="shared" si="5"/>
        <v>25.380000000000003</v>
      </c>
      <c r="G35" s="19">
        <v>0</v>
      </c>
      <c r="H35" s="19">
        <f t="shared" si="6"/>
        <v>0</v>
      </c>
      <c r="I35" s="19">
        <f t="shared" si="7"/>
        <v>22.09</v>
      </c>
      <c r="J35" s="19"/>
      <c r="K35" s="19">
        <f t="shared" si="8"/>
        <v>47.47</v>
      </c>
      <c r="L35" s="19">
        <f t="shared" si="9"/>
        <v>0</v>
      </c>
      <c r="M35" s="19">
        <f t="shared" si="10"/>
        <v>18.8</v>
      </c>
      <c r="N35" s="19">
        <f t="shared" si="11"/>
        <v>0</v>
      </c>
      <c r="O35" s="19">
        <f t="shared" si="12"/>
        <v>0.94000000000000006</v>
      </c>
      <c r="P35" s="19">
        <f t="shared" si="13"/>
        <v>0</v>
      </c>
      <c r="Q35" s="19">
        <f t="shared" si="14"/>
        <v>27.259999999999998</v>
      </c>
      <c r="R35" s="19">
        <f t="shared" si="15"/>
        <v>47</v>
      </c>
    </row>
    <row r="36" spans="1:18" x14ac:dyDescent="0.3">
      <c r="A36" t="s">
        <v>339</v>
      </c>
      <c r="C36" t="s">
        <v>340</v>
      </c>
      <c r="D36">
        <v>66</v>
      </c>
      <c r="E36" s="19">
        <f t="shared" si="4"/>
        <v>3.3000000000000003</v>
      </c>
      <c r="F36" s="19">
        <f t="shared" si="5"/>
        <v>45.54</v>
      </c>
      <c r="G36" s="19">
        <v>0</v>
      </c>
      <c r="H36" s="19">
        <f t="shared" si="6"/>
        <v>1.98</v>
      </c>
      <c r="I36" s="19">
        <f t="shared" si="7"/>
        <v>15.84</v>
      </c>
      <c r="J36" s="19"/>
      <c r="K36" s="19">
        <f t="shared" si="8"/>
        <v>66.66</v>
      </c>
      <c r="L36" s="19">
        <f t="shared" si="9"/>
        <v>1.32</v>
      </c>
      <c r="M36" s="19">
        <f t="shared" si="10"/>
        <v>10.56</v>
      </c>
      <c r="N36" s="19">
        <f t="shared" si="11"/>
        <v>1.98</v>
      </c>
      <c r="O36" s="19">
        <f t="shared" si="12"/>
        <v>0</v>
      </c>
      <c r="P36" s="19">
        <f t="shared" si="13"/>
        <v>1.32</v>
      </c>
      <c r="Q36" s="19">
        <f t="shared" si="14"/>
        <v>51.480000000000004</v>
      </c>
      <c r="R36" s="19">
        <f t="shared" si="15"/>
        <v>66.660000000000011</v>
      </c>
    </row>
    <row r="37" spans="1:18" x14ac:dyDescent="0.3">
      <c r="A37" t="s">
        <v>341</v>
      </c>
      <c r="C37" t="s">
        <v>342</v>
      </c>
      <c r="D37">
        <v>16</v>
      </c>
      <c r="E37" s="19">
        <f t="shared" si="4"/>
        <v>0</v>
      </c>
      <c r="F37" s="19">
        <f t="shared" si="5"/>
        <v>12.96</v>
      </c>
      <c r="G37" s="19">
        <v>0</v>
      </c>
      <c r="H37" s="19">
        <f t="shared" si="6"/>
        <v>0</v>
      </c>
      <c r="I37" s="19">
        <f t="shared" si="7"/>
        <v>3.04</v>
      </c>
      <c r="J37" s="19"/>
      <c r="K37" s="19">
        <f t="shared" si="8"/>
        <v>16</v>
      </c>
      <c r="L37" s="19">
        <f t="shared" si="9"/>
        <v>0</v>
      </c>
      <c r="M37" s="19">
        <f t="shared" si="10"/>
        <v>4.8</v>
      </c>
      <c r="N37" s="19">
        <f t="shared" si="11"/>
        <v>0</v>
      </c>
      <c r="O37" s="19">
        <f t="shared" si="12"/>
        <v>1.6</v>
      </c>
      <c r="P37" s="19">
        <f t="shared" si="13"/>
        <v>0</v>
      </c>
      <c r="Q37" s="19">
        <f t="shared" si="14"/>
        <v>9.6</v>
      </c>
      <c r="R37" s="19">
        <f t="shared" si="15"/>
        <v>16</v>
      </c>
    </row>
    <row r="38" spans="1:18" x14ac:dyDescent="0.3">
      <c r="A38" t="s">
        <v>343</v>
      </c>
      <c r="C38" t="s">
        <v>344</v>
      </c>
      <c r="D38">
        <v>11</v>
      </c>
      <c r="E38" s="19">
        <f t="shared" si="4"/>
        <v>0</v>
      </c>
      <c r="F38" s="19">
        <f t="shared" si="5"/>
        <v>6.93</v>
      </c>
      <c r="G38" s="19">
        <v>0</v>
      </c>
      <c r="H38" s="19">
        <f t="shared" si="6"/>
        <v>0</v>
      </c>
      <c r="I38" s="19">
        <f t="shared" si="7"/>
        <v>3.96</v>
      </c>
      <c r="J38" s="19"/>
      <c r="K38" s="19">
        <f t="shared" si="8"/>
        <v>10.89</v>
      </c>
      <c r="L38" s="19">
        <f t="shared" si="9"/>
        <v>0</v>
      </c>
      <c r="M38" s="19">
        <f t="shared" si="10"/>
        <v>7.04</v>
      </c>
      <c r="N38" s="19">
        <f t="shared" si="11"/>
        <v>0</v>
      </c>
      <c r="O38" s="19">
        <f t="shared" si="12"/>
        <v>0</v>
      </c>
      <c r="P38" s="19">
        <f t="shared" si="13"/>
        <v>0</v>
      </c>
      <c r="Q38" s="19">
        <f t="shared" si="14"/>
        <v>3.96</v>
      </c>
      <c r="R38" s="19">
        <f t="shared" si="15"/>
        <v>11</v>
      </c>
    </row>
    <row r="39" spans="1:18" x14ac:dyDescent="0.3">
      <c r="A39" t="s">
        <v>345</v>
      </c>
      <c r="C39" t="s">
        <v>346</v>
      </c>
      <c r="D39">
        <v>12</v>
      </c>
      <c r="E39" s="19">
        <f t="shared" si="4"/>
        <v>0</v>
      </c>
      <c r="F39" s="19">
        <f t="shared" si="5"/>
        <v>10.08</v>
      </c>
      <c r="G39" s="19">
        <v>0</v>
      </c>
      <c r="H39" s="19">
        <f t="shared" si="6"/>
        <v>2.04</v>
      </c>
      <c r="I39" s="19">
        <f t="shared" si="7"/>
        <v>0</v>
      </c>
      <c r="J39" s="19"/>
      <c r="K39" s="19">
        <f t="shared" si="8"/>
        <v>12.120000000000001</v>
      </c>
      <c r="L39" s="19">
        <f t="shared" si="9"/>
        <v>0</v>
      </c>
      <c r="M39" s="19">
        <f t="shared" si="10"/>
        <v>0.96</v>
      </c>
      <c r="N39" s="19">
        <f t="shared" si="11"/>
        <v>0</v>
      </c>
      <c r="O39" s="19">
        <f t="shared" si="12"/>
        <v>5.04</v>
      </c>
      <c r="P39" s="19">
        <f t="shared" si="13"/>
        <v>0</v>
      </c>
      <c r="Q39" s="19">
        <f t="shared" si="14"/>
        <v>6</v>
      </c>
      <c r="R39" s="19">
        <f t="shared" si="15"/>
        <v>12</v>
      </c>
    </row>
    <row r="40" spans="1:18" x14ac:dyDescent="0.3">
      <c r="A40" t="s">
        <v>347</v>
      </c>
      <c r="C40" t="s">
        <v>348</v>
      </c>
      <c r="D40">
        <v>44</v>
      </c>
      <c r="E40" s="19">
        <f t="shared" si="4"/>
        <v>0.88</v>
      </c>
      <c r="F40" s="19">
        <f t="shared" si="5"/>
        <v>34.32</v>
      </c>
      <c r="G40" s="19">
        <v>0</v>
      </c>
      <c r="H40" s="19">
        <f t="shared" si="6"/>
        <v>0</v>
      </c>
      <c r="I40" s="19">
        <f t="shared" si="7"/>
        <v>8.8000000000000007</v>
      </c>
      <c r="J40" s="19"/>
      <c r="K40" s="19">
        <f t="shared" si="8"/>
        <v>44</v>
      </c>
      <c r="L40" s="19">
        <f t="shared" si="9"/>
        <v>0</v>
      </c>
      <c r="M40" s="19">
        <f t="shared" si="10"/>
        <v>0.88</v>
      </c>
      <c r="N40" s="19">
        <f t="shared" si="11"/>
        <v>0</v>
      </c>
      <c r="O40" s="19">
        <f t="shared" si="12"/>
        <v>0</v>
      </c>
      <c r="P40" s="19">
        <f t="shared" si="13"/>
        <v>3.08</v>
      </c>
      <c r="Q40" s="19">
        <f t="shared" si="14"/>
        <v>40.04</v>
      </c>
      <c r="R40" s="19">
        <f t="shared" si="15"/>
        <v>44</v>
      </c>
    </row>
    <row r="41" spans="1:18" x14ac:dyDescent="0.3">
      <c r="A41" t="s">
        <v>349</v>
      </c>
      <c r="C41" t="s">
        <v>350</v>
      </c>
      <c r="D41">
        <v>50</v>
      </c>
      <c r="E41" s="19">
        <f t="shared" si="4"/>
        <v>7.0000000000000009</v>
      </c>
      <c r="F41" s="19">
        <f t="shared" si="5"/>
        <v>27</v>
      </c>
      <c r="G41" s="19">
        <v>0</v>
      </c>
      <c r="H41" s="19">
        <f t="shared" si="6"/>
        <v>16</v>
      </c>
      <c r="I41" s="19">
        <f t="shared" si="7"/>
        <v>0</v>
      </c>
      <c r="J41" s="19"/>
      <c r="K41" s="19">
        <f t="shared" si="8"/>
        <v>50</v>
      </c>
      <c r="L41" s="19">
        <f t="shared" si="9"/>
        <v>7.5</v>
      </c>
      <c r="M41" s="19">
        <f t="shared" si="10"/>
        <v>8.5</v>
      </c>
      <c r="N41" s="19">
        <f t="shared" si="11"/>
        <v>0</v>
      </c>
      <c r="O41" s="19">
        <f t="shared" si="12"/>
        <v>13.5</v>
      </c>
      <c r="P41" s="19">
        <f t="shared" si="13"/>
        <v>1</v>
      </c>
      <c r="Q41" s="19">
        <f t="shared" si="14"/>
        <v>20</v>
      </c>
      <c r="R41" s="19">
        <f t="shared" si="15"/>
        <v>50.5</v>
      </c>
    </row>
    <row r="42" spans="1:18" x14ac:dyDescent="0.3">
      <c r="A42" t="s">
        <v>351</v>
      </c>
      <c r="C42" t="s">
        <v>352</v>
      </c>
      <c r="D42">
        <v>31</v>
      </c>
      <c r="E42" s="19">
        <f t="shared" si="4"/>
        <v>13.02</v>
      </c>
      <c r="F42" s="19">
        <f t="shared" si="5"/>
        <v>16.12</v>
      </c>
      <c r="G42" s="19">
        <v>0</v>
      </c>
      <c r="H42" s="19">
        <f t="shared" si="6"/>
        <v>0.92999999999999994</v>
      </c>
      <c r="I42" s="19">
        <f t="shared" si="7"/>
        <v>0.92999999999999994</v>
      </c>
      <c r="J42" s="19"/>
      <c r="K42" s="19">
        <f t="shared" si="8"/>
        <v>31</v>
      </c>
      <c r="L42" s="19">
        <f t="shared" si="9"/>
        <v>1.24</v>
      </c>
      <c r="M42" s="19">
        <f t="shared" si="10"/>
        <v>1.24</v>
      </c>
      <c r="N42" s="19">
        <f t="shared" si="11"/>
        <v>0</v>
      </c>
      <c r="O42" s="19">
        <f t="shared" si="12"/>
        <v>0</v>
      </c>
      <c r="P42" s="19">
        <f t="shared" si="13"/>
        <v>0</v>
      </c>
      <c r="Q42" s="19">
        <f t="shared" si="14"/>
        <v>28.21</v>
      </c>
      <c r="R42" s="19">
        <f t="shared" si="15"/>
        <v>30.69</v>
      </c>
    </row>
    <row r="43" spans="1:18" x14ac:dyDescent="0.3">
      <c r="A43" t="s">
        <v>353</v>
      </c>
      <c r="C43" t="s">
        <v>354</v>
      </c>
      <c r="D43">
        <v>265</v>
      </c>
      <c r="E43" s="19">
        <f t="shared" si="4"/>
        <v>0</v>
      </c>
      <c r="F43" s="19">
        <f t="shared" si="5"/>
        <v>34.450000000000003</v>
      </c>
      <c r="G43" s="19">
        <v>0</v>
      </c>
      <c r="H43" s="19">
        <f t="shared" si="6"/>
        <v>0</v>
      </c>
      <c r="I43" s="19">
        <f t="shared" si="7"/>
        <v>227.9</v>
      </c>
      <c r="J43" s="19"/>
      <c r="K43" s="19">
        <f t="shared" si="8"/>
        <v>262.35000000000002</v>
      </c>
      <c r="L43" s="19">
        <f t="shared" si="9"/>
        <v>0</v>
      </c>
      <c r="M43" s="19">
        <f t="shared" si="10"/>
        <v>60.95</v>
      </c>
      <c r="N43" s="19">
        <f t="shared" si="11"/>
        <v>7.9499999999999993</v>
      </c>
      <c r="O43" s="19">
        <f t="shared" si="12"/>
        <v>0</v>
      </c>
      <c r="P43" s="19">
        <f t="shared" si="13"/>
        <v>188.14999999999998</v>
      </c>
      <c r="Q43" s="19">
        <f t="shared" si="14"/>
        <v>7.9499999999999993</v>
      </c>
      <c r="R43" s="19">
        <f t="shared" si="15"/>
        <v>264.99999999999994</v>
      </c>
    </row>
    <row r="44" spans="1:18" x14ac:dyDescent="0.3">
      <c r="A44" t="s">
        <v>355</v>
      </c>
      <c r="C44" t="s">
        <v>356</v>
      </c>
      <c r="D44">
        <v>25</v>
      </c>
      <c r="E44" s="19">
        <f t="shared" si="4"/>
        <v>0</v>
      </c>
      <c r="F44" s="19">
        <f t="shared" si="5"/>
        <v>19</v>
      </c>
      <c r="G44" s="19">
        <v>0</v>
      </c>
      <c r="H44" s="19">
        <f t="shared" si="6"/>
        <v>0</v>
      </c>
      <c r="I44" s="19">
        <f t="shared" si="7"/>
        <v>6</v>
      </c>
      <c r="J44" s="19"/>
      <c r="K44" s="19">
        <f t="shared" si="8"/>
        <v>25</v>
      </c>
      <c r="L44" s="19">
        <f t="shared" si="9"/>
        <v>0</v>
      </c>
      <c r="M44" s="19">
        <f t="shared" si="10"/>
        <v>4</v>
      </c>
      <c r="N44" s="19">
        <f t="shared" si="11"/>
        <v>0</v>
      </c>
      <c r="O44" s="19">
        <f t="shared" si="12"/>
        <v>0</v>
      </c>
      <c r="P44" s="19">
        <f t="shared" si="13"/>
        <v>19</v>
      </c>
      <c r="Q44" s="19">
        <f t="shared" si="14"/>
        <v>2</v>
      </c>
      <c r="R44" s="19">
        <f t="shared" si="15"/>
        <v>25</v>
      </c>
    </row>
    <row r="45" spans="1:18" x14ac:dyDescent="0.3">
      <c r="A45" t="s">
        <v>357</v>
      </c>
      <c r="C45" t="s">
        <v>358</v>
      </c>
      <c r="D45">
        <v>478</v>
      </c>
      <c r="E45" s="19">
        <f t="shared" si="4"/>
        <v>4.78</v>
      </c>
      <c r="F45" s="19">
        <f t="shared" si="5"/>
        <v>52.58</v>
      </c>
      <c r="G45" s="19">
        <v>0</v>
      </c>
      <c r="H45" s="19">
        <f t="shared" si="6"/>
        <v>0</v>
      </c>
      <c r="I45" s="19">
        <f t="shared" si="7"/>
        <v>420.64</v>
      </c>
      <c r="J45" s="19"/>
      <c r="K45" s="19">
        <f t="shared" si="8"/>
        <v>478</v>
      </c>
      <c r="L45" s="19">
        <f t="shared" si="9"/>
        <v>0</v>
      </c>
      <c r="M45" s="19">
        <f t="shared" si="10"/>
        <v>119.5</v>
      </c>
      <c r="N45" s="19">
        <f t="shared" si="11"/>
        <v>9.56</v>
      </c>
      <c r="O45" s="19">
        <f t="shared" si="12"/>
        <v>0</v>
      </c>
      <c r="P45" s="19">
        <f t="shared" si="13"/>
        <v>339.38</v>
      </c>
      <c r="Q45" s="19">
        <f t="shared" si="14"/>
        <v>4.78</v>
      </c>
      <c r="R45" s="19">
        <f t="shared" si="15"/>
        <v>473.21999999999997</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Roman,Regular"&amp;12&amp;Kffffff&amp;A</oddHeader>
    <oddFooter>&amp;C&amp;"Times New Roman,Regular"&amp;12&amp;KffffffPage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28"/>
  <sheetViews>
    <sheetView zoomScaleNormal="100" workbookViewId="0">
      <selection activeCell="S17" sqref="S17:S28"/>
    </sheetView>
  </sheetViews>
  <sheetFormatPr defaultColWidth="11.5546875" defaultRowHeight="14.4" x14ac:dyDescent="0.3"/>
  <cols>
    <col min="1" max="1" width="21.33203125" customWidth="1"/>
    <col min="2" max="2" width="24.109375" customWidth="1"/>
    <col min="3" max="3" width="24.88671875" customWidth="1"/>
  </cols>
  <sheetData>
    <row r="1" spans="1:19" x14ac:dyDescent="0.3">
      <c r="A1" t="s">
        <v>273</v>
      </c>
      <c r="B1" t="s">
        <v>362</v>
      </c>
      <c r="C1" t="s">
        <v>363</v>
      </c>
      <c r="D1" t="s">
        <v>364</v>
      </c>
      <c r="E1" t="s">
        <v>76</v>
      </c>
      <c r="F1" t="s">
        <v>237</v>
      </c>
      <c r="G1" t="s">
        <v>238</v>
      </c>
      <c r="H1" t="s">
        <v>365</v>
      </c>
      <c r="I1" t="s">
        <v>85</v>
      </c>
      <c r="K1" t="s">
        <v>321</v>
      </c>
      <c r="L1" t="s">
        <v>242</v>
      </c>
      <c r="M1" t="s">
        <v>241</v>
      </c>
      <c r="N1" t="s">
        <v>243</v>
      </c>
      <c r="O1" t="s">
        <v>191</v>
      </c>
      <c r="P1" t="s">
        <v>88</v>
      </c>
      <c r="Q1" t="s">
        <v>85</v>
      </c>
    </row>
    <row r="2" spans="1:19" x14ac:dyDescent="0.3">
      <c r="A2" t="s">
        <v>366</v>
      </c>
      <c r="B2" t="s">
        <v>367</v>
      </c>
      <c r="C2" t="s">
        <v>368</v>
      </c>
      <c r="D2" t="s">
        <v>369</v>
      </c>
      <c r="E2">
        <v>386</v>
      </c>
      <c r="F2" s="41">
        <v>9.3000000000000007</v>
      </c>
      <c r="G2" s="41">
        <v>85.5</v>
      </c>
      <c r="H2" s="41">
        <v>5.2</v>
      </c>
      <c r="I2" s="5" t="str">
        <f t="shared" ref="I2:I13" si="0">IF(SUM(F2:H2)=100,"PASS","FAIL")</f>
        <v>PASS</v>
      </c>
      <c r="J2">
        <f t="shared" ref="J2:J13" si="1">SUM(F2:H2)</f>
        <v>100</v>
      </c>
      <c r="K2">
        <v>3.8</v>
      </c>
      <c r="L2">
        <v>0.5</v>
      </c>
      <c r="M2">
        <v>61.2</v>
      </c>
      <c r="N2">
        <v>29.3</v>
      </c>
      <c r="O2">
        <v>1.1000000000000001</v>
      </c>
      <c r="P2">
        <v>4.0999999999999996</v>
      </c>
      <c r="Q2" s="5" t="str">
        <f t="shared" ref="Q2:Q13" si="2">IF(SUM(K2:P2)=100,"PASS","FAIL")</f>
        <v>PASS</v>
      </c>
      <c r="R2">
        <f t="shared" ref="R2:R13" si="3">SUM(K2:P2)</f>
        <v>99.999999999999986</v>
      </c>
    </row>
    <row r="3" spans="1:19" x14ac:dyDescent="0.3">
      <c r="A3" t="s">
        <v>258</v>
      </c>
      <c r="B3" t="s">
        <v>370</v>
      </c>
      <c r="C3" t="s">
        <v>371</v>
      </c>
      <c r="D3" t="s">
        <v>372</v>
      </c>
      <c r="E3">
        <v>350</v>
      </c>
      <c r="F3" s="41">
        <v>60.8</v>
      </c>
      <c r="G3" s="41">
        <v>38.6</v>
      </c>
      <c r="H3" s="41">
        <v>0.6</v>
      </c>
      <c r="I3" s="5" t="str">
        <f t="shared" si="0"/>
        <v>PASS</v>
      </c>
      <c r="J3">
        <f t="shared" si="1"/>
        <v>100</v>
      </c>
      <c r="K3">
        <v>0</v>
      </c>
      <c r="L3">
        <v>1.4</v>
      </c>
      <c r="M3">
        <v>50.4</v>
      </c>
      <c r="N3">
        <v>45.9</v>
      </c>
      <c r="O3">
        <v>2.2999999999999998</v>
      </c>
      <c r="P3">
        <v>0</v>
      </c>
      <c r="Q3" s="5" t="str">
        <f t="shared" si="2"/>
        <v>PASS</v>
      </c>
      <c r="R3">
        <f t="shared" si="3"/>
        <v>99.999999999999986</v>
      </c>
    </row>
    <row r="4" spans="1:19" x14ac:dyDescent="0.3">
      <c r="A4" t="s">
        <v>373</v>
      </c>
      <c r="B4" t="s">
        <v>374</v>
      </c>
      <c r="C4" t="s">
        <v>375</v>
      </c>
      <c r="D4" t="s">
        <v>376</v>
      </c>
      <c r="E4">
        <v>351</v>
      </c>
      <c r="F4" s="41">
        <v>64.5</v>
      </c>
      <c r="G4" s="41">
        <v>35.5</v>
      </c>
      <c r="H4" s="41">
        <v>0</v>
      </c>
      <c r="I4" s="5" t="str">
        <f t="shared" si="0"/>
        <v>PASS</v>
      </c>
      <c r="J4">
        <f t="shared" si="1"/>
        <v>100</v>
      </c>
      <c r="K4">
        <v>4.2</v>
      </c>
      <c r="L4">
        <v>16.399999999999999</v>
      </c>
      <c r="M4">
        <v>30.8</v>
      </c>
      <c r="N4">
        <v>33</v>
      </c>
      <c r="O4">
        <v>15.6</v>
      </c>
      <c r="P4">
        <v>0</v>
      </c>
      <c r="Q4" s="5" t="str">
        <f t="shared" si="2"/>
        <v>PASS</v>
      </c>
      <c r="R4">
        <f t="shared" si="3"/>
        <v>100</v>
      </c>
    </row>
    <row r="5" spans="1:19" x14ac:dyDescent="0.3">
      <c r="A5" t="s">
        <v>377</v>
      </c>
      <c r="B5" t="s">
        <v>378</v>
      </c>
      <c r="C5" t="s">
        <v>379</v>
      </c>
      <c r="D5" t="s">
        <v>380</v>
      </c>
      <c r="E5">
        <v>145</v>
      </c>
      <c r="F5" s="41">
        <v>49.7</v>
      </c>
      <c r="G5" s="41">
        <v>50.3</v>
      </c>
      <c r="H5" s="41">
        <v>0</v>
      </c>
      <c r="I5" s="5" t="str">
        <f t="shared" si="0"/>
        <v>PASS</v>
      </c>
      <c r="J5">
        <f t="shared" si="1"/>
        <v>100</v>
      </c>
      <c r="K5">
        <v>22.8</v>
      </c>
      <c r="L5">
        <v>13.1</v>
      </c>
      <c r="M5">
        <v>61.3</v>
      </c>
      <c r="N5">
        <v>2.8</v>
      </c>
      <c r="O5">
        <v>0</v>
      </c>
      <c r="P5">
        <v>0</v>
      </c>
      <c r="Q5" s="5" t="str">
        <f t="shared" si="2"/>
        <v>PASS</v>
      </c>
      <c r="R5">
        <f t="shared" si="3"/>
        <v>99.999999999999986</v>
      </c>
    </row>
    <row r="6" spans="1:19" x14ac:dyDescent="0.3">
      <c r="A6" t="s">
        <v>381</v>
      </c>
      <c r="B6" t="s">
        <v>382</v>
      </c>
      <c r="C6" t="s">
        <v>383</v>
      </c>
      <c r="D6" t="s">
        <v>384</v>
      </c>
      <c r="E6">
        <v>357</v>
      </c>
      <c r="F6" s="41">
        <v>96</v>
      </c>
      <c r="G6" s="41">
        <v>0</v>
      </c>
      <c r="H6" s="41">
        <v>4</v>
      </c>
      <c r="I6" s="5" t="str">
        <f t="shared" si="0"/>
        <v>PASS</v>
      </c>
      <c r="J6">
        <f t="shared" si="1"/>
        <v>100</v>
      </c>
      <c r="K6">
        <v>64.7</v>
      </c>
      <c r="L6">
        <v>16.5</v>
      </c>
      <c r="M6">
        <v>13.5</v>
      </c>
      <c r="N6">
        <v>1.4</v>
      </c>
      <c r="O6">
        <v>3.9</v>
      </c>
      <c r="P6">
        <v>0</v>
      </c>
      <c r="Q6" s="5" t="str">
        <f t="shared" si="2"/>
        <v>PASS</v>
      </c>
      <c r="R6">
        <f t="shared" si="3"/>
        <v>100.00000000000001</v>
      </c>
    </row>
    <row r="7" spans="1:19" x14ac:dyDescent="0.3">
      <c r="A7" t="s">
        <v>385</v>
      </c>
      <c r="B7" t="s">
        <v>386</v>
      </c>
      <c r="C7" t="s">
        <v>387</v>
      </c>
      <c r="D7" t="s">
        <v>388</v>
      </c>
      <c r="E7">
        <v>235</v>
      </c>
      <c r="F7" s="41">
        <v>100</v>
      </c>
      <c r="G7" s="41">
        <v>0</v>
      </c>
      <c r="H7" s="41">
        <v>0</v>
      </c>
      <c r="I7" s="5" t="str">
        <f t="shared" si="0"/>
        <v>PASS</v>
      </c>
      <c r="J7">
        <f t="shared" si="1"/>
        <v>100</v>
      </c>
      <c r="K7">
        <v>74.900000000000006</v>
      </c>
      <c r="L7">
        <v>22.5</v>
      </c>
      <c r="M7">
        <v>2.6</v>
      </c>
      <c r="N7">
        <v>0</v>
      </c>
      <c r="O7">
        <v>0</v>
      </c>
      <c r="P7">
        <v>0</v>
      </c>
      <c r="Q7" s="5" t="str">
        <f t="shared" si="2"/>
        <v>PASS</v>
      </c>
      <c r="R7">
        <f t="shared" si="3"/>
        <v>100</v>
      </c>
    </row>
    <row r="8" spans="1:19" x14ac:dyDescent="0.3">
      <c r="A8" t="s">
        <v>389</v>
      </c>
      <c r="B8" t="s">
        <v>390</v>
      </c>
      <c r="C8" t="s">
        <v>391</v>
      </c>
      <c r="D8" t="s">
        <v>392</v>
      </c>
      <c r="E8">
        <v>204</v>
      </c>
      <c r="F8" s="41">
        <v>99.2</v>
      </c>
      <c r="G8" s="41">
        <v>0.8</v>
      </c>
      <c r="H8" s="41">
        <v>0</v>
      </c>
      <c r="I8" s="5" t="str">
        <f t="shared" si="0"/>
        <v>PASS</v>
      </c>
      <c r="J8">
        <f t="shared" si="1"/>
        <v>100</v>
      </c>
      <c r="K8">
        <v>97</v>
      </c>
      <c r="L8">
        <v>0.8</v>
      </c>
      <c r="M8">
        <v>2.2000000000000002</v>
      </c>
      <c r="N8">
        <v>0</v>
      </c>
      <c r="O8">
        <v>0</v>
      </c>
      <c r="P8">
        <v>0</v>
      </c>
      <c r="Q8" s="5" t="str">
        <f t="shared" si="2"/>
        <v>PASS</v>
      </c>
      <c r="R8">
        <f t="shared" si="3"/>
        <v>100</v>
      </c>
    </row>
    <row r="9" spans="1:19" x14ac:dyDescent="0.3">
      <c r="A9" t="s">
        <v>393</v>
      </c>
      <c r="B9" t="s">
        <v>394</v>
      </c>
      <c r="C9" t="s">
        <v>395</v>
      </c>
      <c r="D9" t="s">
        <v>396</v>
      </c>
      <c r="E9">
        <v>185</v>
      </c>
      <c r="F9" s="41">
        <v>0</v>
      </c>
      <c r="G9" s="41">
        <v>0</v>
      </c>
      <c r="H9" s="41">
        <v>100</v>
      </c>
      <c r="I9" s="5" t="str">
        <f t="shared" si="0"/>
        <v>PASS</v>
      </c>
      <c r="J9">
        <f t="shared" si="1"/>
        <v>100</v>
      </c>
      <c r="K9">
        <v>0</v>
      </c>
      <c r="L9">
        <v>0</v>
      </c>
      <c r="M9">
        <v>0</v>
      </c>
      <c r="N9">
        <v>0</v>
      </c>
      <c r="O9">
        <v>67.599999999999994</v>
      </c>
      <c r="P9">
        <v>32.4</v>
      </c>
      <c r="Q9" s="5" t="str">
        <f t="shared" si="2"/>
        <v>PASS</v>
      </c>
      <c r="R9">
        <f t="shared" si="3"/>
        <v>100</v>
      </c>
    </row>
    <row r="10" spans="1:19" x14ac:dyDescent="0.3">
      <c r="A10" t="s">
        <v>397</v>
      </c>
      <c r="B10" t="s">
        <v>398</v>
      </c>
      <c r="C10" t="s">
        <v>399</v>
      </c>
      <c r="D10" t="s">
        <v>400</v>
      </c>
      <c r="E10">
        <v>162</v>
      </c>
      <c r="F10" s="41">
        <v>0.6</v>
      </c>
      <c r="G10" s="41">
        <v>0</v>
      </c>
      <c r="H10" s="41">
        <v>99.4</v>
      </c>
      <c r="I10" s="5" t="str">
        <f t="shared" si="0"/>
        <v>PASS</v>
      </c>
      <c r="J10">
        <f t="shared" si="1"/>
        <v>100</v>
      </c>
      <c r="K10">
        <v>0</v>
      </c>
      <c r="L10">
        <v>0</v>
      </c>
      <c r="M10">
        <v>0</v>
      </c>
      <c r="N10">
        <v>0.6</v>
      </c>
      <c r="O10">
        <v>98.2</v>
      </c>
      <c r="P10">
        <v>1.2</v>
      </c>
      <c r="Q10" s="5" t="str">
        <f t="shared" si="2"/>
        <v>PASS</v>
      </c>
      <c r="R10">
        <f t="shared" si="3"/>
        <v>100</v>
      </c>
    </row>
    <row r="11" spans="1:19" x14ac:dyDescent="0.3">
      <c r="A11" t="s">
        <v>401</v>
      </c>
      <c r="B11" t="s">
        <v>402</v>
      </c>
      <c r="C11" t="s">
        <v>403</v>
      </c>
      <c r="D11" t="s">
        <v>404</v>
      </c>
      <c r="E11">
        <v>217</v>
      </c>
      <c r="F11" s="41">
        <v>0</v>
      </c>
      <c r="G11" s="41">
        <v>0</v>
      </c>
      <c r="H11" s="41">
        <v>100</v>
      </c>
      <c r="I11" s="5" t="str">
        <f t="shared" si="0"/>
        <v>PASS</v>
      </c>
      <c r="J11">
        <f t="shared" si="1"/>
        <v>100</v>
      </c>
      <c r="K11">
        <v>14.3</v>
      </c>
      <c r="L11">
        <v>1.7</v>
      </c>
      <c r="M11">
        <v>0</v>
      </c>
      <c r="N11">
        <v>0.9</v>
      </c>
      <c r="O11">
        <v>35.5</v>
      </c>
      <c r="P11">
        <v>47.6</v>
      </c>
      <c r="Q11" s="5" t="str">
        <f t="shared" si="2"/>
        <v>PASS</v>
      </c>
      <c r="R11">
        <f t="shared" si="3"/>
        <v>100</v>
      </c>
    </row>
    <row r="12" spans="1:19" x14ac:dyDescent="0.3">
      <c r="A12" t="s">
        <v>405</v>
      </c>
      <c r="B12" t="s">
        <v>406</v>
      </c>
      <c r="C12" t="s">
        <v>407</v>
      </c>
      <c r="D12" t="s">
        <v>408</v>
      </c>
      <c r="E12">
        <v>235</v>
      </c>
      <c r="F12" s="41">
        <v>0</v>
      </c>
      <c r="G12" s="41">
        <v>0</v>
      </c>
      <c r="H12" s="41">
        <v>100</v>
      </c>
      <c r="I12" s="5" t="str">
        <f t="shared" si="0"/>
        <v>PASS</v>
      </c>
      <c r="J12">
        <f t="shared" si="1"/>
        <v>100</v>
      </c>
      <c r="K12">
        <v>0</v>
      </c>
      <c r="L12">
        <v>0</v>
      </c>
      <c r="M12">
        <v>0</v>
      </c>
      <c r="N12">
        <v>0</v>
      </c>
      <c r="O12">
        <v>30.6</v>
      </c>
      <c r="P12">
        <v>69.400000000000006</v>
      </c>
      <c r="Q12" s="5" t="str">
        <f t="shared" si="2"/>
        <v>PASS</v>
      </c>
      <c r="R12">
        <f t="shared" si="3"/>
        <v>100</v>
      </c>
    </row>
    <row r="13" spans="1:19" x14ac:dyDescent="0.3">
      <c r="A13" t="s">
        <v>409</v>
      </c>
      <c r="B13" t="s">
        <v>410</v>
      </c>
      <c r="C13" t="s">
        <v>411</v>
      </c>
      <c r="D13" t="s">
        <v>412</v>
      </c>
      <c r="E13">
        <v>183</v>
      </c>
      <c r="F13" s="41">
        <v>0</v>
      </c>
      <c r="G13" s="41">
        <v>2.2000000000000002</v>
      </c>
      <c r="H13" s="41">
        <v>97.8</v>
      </c>
      <c r="I13" s="5" t="str">
        <f t="shared" si="0"/>
        <v>PASS</v>
      </c>
      <c r="J13">
        <f t="shared" si="1"/>
        <v>100</v>
      </c>
      <c r="K13">
        <v>7.7</v>
      </c>
      <c r="L13">
        <v>0</v>
      </c>
      <c r="M13">
        <v>0</v>
      </c>
      <c r="N13">
        <v>0</v>
      </c>
      <c r="O13">
        <v>8.6999999999999993</v>
      </c>
      <c r="P13">
        <v>83.6</v>
      </c>
      <c r="Q13" s="5" t="str">
        <f t="shared" si="2"/>
        <v>PASS</v>
      </c>
      <c r="R13">
        <f t="shared" si="3"/>
        <v>100</v>
      </c>
    </row>
    <row r="14" spans="1:19" x14ac:dyDescent="0.3">
      <c r="F14" t="s">
        <v>271</v>
      </c>
      <c r="G14" t="s">
        <v>316</v>
      </c>
      <c r="H14" t="s">
        <v>315</v>
      </c>
      <c r="K14" t="s">
        <v>180</v>
      </c>
      <c r="L14" t="s">
        <v>179</v>
      </c>
      <c r="M14" t="s">
        <v>179</v>
      </c>
      <c r="N14" t="s">
        <v>179</v>
      </c>
      <c r="O14" t="s">
        <v>182</v>
      </c>
      <c r="P14" t="s">
        <v>232</v>
      </c>
    </row>
    <row r="16" spans="1:19" x14ac:dyDescent="0.3">
      <c r="A16" t="s">
        <v>273</v>
      </c>
      <c r="B16" t="s">
        <v>362</v>
      </c>
      <c r="C16" t="s">
        <v>363</v>
      </c>
      <c r="D16" t="s">
        <v>364</v>
      </c>
      <c r="E16" t="s">
        <v>76</v>
      </c>
      <c r="F16" s="32" t="s">
        <v>88</v>
      </c>
      <c r="G16" s="32" t="s">
        <v>189</v>
      </c>
      <c r="H16" s="32" t="s">
        <v>190</v>
      </c>
      <c r="I16" s="32" t="s">
        <v>191</v>
      </c>
      <c r="J16" s="32" t="s">
        <v>192</v>
      </c>
      <c r="K16" s="32" t="s">
        <v>193</v>
      </c>
      <c r="L16" s="36" t="s">
        <v>194</v>
      </c>
      <c r="M16" s="33" t="s">
        <v>184</v>
      </c>
      <c r="N16" s="33" t="s">
        <v>185</v>
      </c>
      <c r="O16" s="33" t="s">
        <v>79</v>
      </c>
      <c r="P16" s="33" t="s">
        <v>186</v>
      </c>
      <c r="Q16" s="33" t="s">
        <v>83</v>
      </c>
      <c r="R16" s="33" t="s">
        <v>187</v>
      </c>
      <c r="S16" s="36" t="s">
        <v>188</v>
      </c>
    </row>
    <row r="17" spans="1:19" x14ac:dyDescent="0.3">
      <c r="A17" t="s">
        <v>366</v>
      </c>
      <c r="B17" t="s">
        <v>367</v>
      </c>
      <c r="C17" t="s">
        <v>368</v>
      </c>
      <c r="D17" t="s">
        <v>369</v>
      </c>
      <c r="E17">
        <v>386</v>
      </c>
      <c r="F17" s="19">
        <f t="shared" ref="F17:F28" si="4">(P2/100)*E2</f>
        <v>15.825999999999999</v>
      </c>
      <c r="G17" s="19">
        <f t="shared" ref="G17:G28" si="5">((L2+M2+N2)/100)*E2</f>
        <v>351.26</v>
      </c>
      <c r="H17" s="19">
        <v>0</v>
      </c>
      <c r="I17" s="19">
        <f t="shared" ref="I17:I28" si="6">(O2/100)*E2</f>
        <v>4.2460000000000004</v>
      </c>
      <c r="J17" s="19">
        <f t="shared" ref="J17:J28" si="7">(K2/100)*E2</f>
        <v>14.667999999999999</v>
      </c>
      <c r="K17" s="19">
        <v>0</v>
      </c>
      <c r="L17" s="42">
        <f t="shared" ref="L17:L28" si="8">SUM(F17:K17)</f>
        <v>386</v>
      </c>
      <c r="M17" s="19"/>
      <c r="N17" s="19">
        <f t="shared" ref="N17:N28" si="9">(F2/100)*E2</f>
        <v>35.898000000000003</v>
      </c>
      <c r="O17" s="19"/>
      <c r="P17" s="19">
        <f t="shared" ref="P17:P28" si="10">(H2/100)*E2</f>
        <v>20.072000000000003</v>
      </c>
      <c r="Q17" s="19">
        <f t="shared" ref="Q17:Q28" si="11">(G2/100)*E2</f>
        <v>330.03</v>
      </c>
      <c r="R17" s="19"/>
      <c r="S17" s="42">
        <f t="shared" ref="S17:S28" si="12">SUM(N17:Q17)</f>
        <v>386</v>
      </c>
    </row>
    <row r="18" spans="1:19" x14ac:dyDescent="0.3">
      <c r="A18" t="s">
        <v>258</v>
      </c>
      <c r="B18" t="s">
        <v>370</v>
      </c>
      <c r="C18" t="s">
        <v>371</v>
      </c>
      <c r="D18" t="s">
        <v>372</v>
      </c>
      <c r="E18">
        <v>350</v>
      </c>
      <c r="F18" s="19">
        <f t="shared" si="4"/>
        <v>0</v>
      </c>
      <c r="G18" s="19">
        <f t="shared" si="5"/>
        <v>341.94999999999993</v>
      </c>
      <c r="H18" s="19">
        <v>0</v>
      </c>
      <c r="I18" s="19">
        <f t="shared" si="6"/>
        <v>8.0500000000000007</v>
      </c>
      <c r="J18" s="19">
        <f t="shared" si="7"/>
        <v>0</v>
      </c>
      <c r="K18" s="19">
        <v>0</v>
      </c>
      <c r="L18" s="42">
        <f t="shared" si="8"/>
        <v>349.99999999999994</v>
      </c>
      <c r="M18" s="19"/>
      <c r="N18" s="19">
        <f t="shared" si="9"/>
        <v>212.79999999999998</v>
      </c>
      <c r="O18" s="19"/>
      <c r="P18" s="19">
        <f t="shared" si="10"/>
        <v>2.1</v>
      </c>
      <c r="Q18" s="19">
        <f t="shared" si="11"/>
        <v>135.1</v>
      </c>
      <c r="R18" s="19"/>
      <c r="S18" s="42">
        <f t="shared" si="12"/>
        <v>350</v>
      </c>
    </row>
    <row r="19" spans="1:19" x14ac:dyDescent="0.3">
      <c r="A19" t="s">
        <v>373</v>
      </c>
      <c r="B19" t="s">
        <v>374</v>
      </c>
      <c r="C19" t="s">
        <v>375</v>
      </c>
      <c r="D19" t="s">
        <v>376</v>
      </c>
      <c r="E19">
        <v>351</v>
      </c>
      <c r="F19" s="19">
        <f t="shared" si="4"/>
        <v>0</v>
      </c>
      <c r="G19" s="19">
        <f t="shared" si="5"/>
        <v>281.50200000000001</v>
      </c>
      <c r="H19" s="19">
        <v>0</v>
      </c>
      <c r="I19" s="19">
        <f t="shared" si="6"/>
        <v>54.756</v>
      </c>
      <c r="J19" s="19">
        <f t="shared" si="7"/>
        <v>14.742000000000001</v>
      </c>
      <c r="K19" s="19">
        <v>0</v>
      </c>
      <c r="L19" s="42">
        <f t="shared" si="8"/>
        <v>351.00000000000006</v>
      </c>
      <c r="M19" s="19"/>
      <c r="N19" s="19">
        <f t="shared" si="9"/>
        <v>226.39500000000001</v>
      </c>
      <c r="O19" s="19"/>
      <c r="P19" s="19">
        <f t="shared" si="10"/>
        <v>0</v>
      </c>
      <c r="Q19" s="19">
        <f t="shared" si="11"/>
        <v>124.60499999999999</v>
      </c>
      <c r="R19" s="19"/>
      <c r="S19" s="42">
        <f t="shared" si="12"/>
        <v>351</v>
      </c>
    </row>
    <row r="20" spans="1:19" x14ac:dyDescent="0.3">
      <c r="A20" t="s">
        <v>377</v>
      </c>
      <c r="B20" t="s">
        <v>378</v>
      </c>
      <c r="C20" t="s">
        <v>379</v>
      </c>
      <c r="D20" t="s">
        <v>380</v>
      </c>
      <c r="E20">
        <v>145</v>
      </c>
      <c r="F20" s="19">
        <f t="shared" si="4"/>
        <v>0</v>
      </c>
      <c r="G20" s="19">
        <f t="shared" si="5"/>
        <v>111.93999999999998</v>
      </c>
      <c r="H20" s="19">
        <v>0</v>
      </c>
      <c r="I20" s="19">
        <f t="shared" si="6"/>
        <v>0</v>
      </c>
      <c r="J20" s="19">
        <f t="shared" si="7"/>
        <v>33.06</v>
      </c>
      <c r="K20" s="19">
        <v>0</v>
      </c>
      <c r="L20" s="42">
        <f t="shared" si="8"/>
        <v>145</v>
      </c>
      <c r="M20" s="19"/>
      <c r="N20" s="19">
        <f t="shared" si="9"/>
        <v>72.065000000000012</v>
      </c>
      <c r="O20" s="19"/>
      <c r="P20" s="19">
        <f t="shared" si="10"/>
        <v>0</v>
      </c>
      <c r="Q20" s="19">
        <f t="shared" si="11"/>
        <v>72.935000000000002</v>
      </c>
      <c r="R20" s="19"/>
      <c r="S20" s="42">
        <f t="shared" si="12"/>
        <v>145</v>
      </c>
    </row>
    <row r="21" spans="1:19" x14ac:dyDescent="0.3">
      <c r="A21" t="s">
        <v>381</v>
      </c>
      <c r="B21" t="s">
        <v>382</v>
      </c>
      <c r="C21" t="s">
        <v>383</v>
      </c>
      <c r="D21" t="s">
        <v>384</v>
      </c>
      <c r="E21">
        <v>357</v>
      </c>
      <c r="F21" s="19">
        <f t="shared" si="4"/>
        <v>0</v>
      </c>
      <c r="G21" s="19">
        <f t="shared" si="5"/>
        <v>112.098</v>
      </c>
      <c r="H21" s="19">
        <v>0</v>
      </c>
      <c r="I21" s="19">
        <f t="shared" si="6"/>
        <v>13.923</v>
      </c>
      <c r="J21" s="19">
        <f t="shared" si="7"/>
        <v>230.97900000000001</v>
      </c>
      <c r="K21" s="19">
        <v>0</v>
      </c>
      <c r="L21" s="42">
        <f t="shared" si="8"/>
        <v>357</v>
      </c>
      <c r="M21" s="19"/>
      <c r="N21" s="19">
        <f t="shared" si="9"/>
        <v>342.71999999999997</v>
      </c>
      <c r="O21" s="19"/>
      <c r="P21" s="19">
        <f t="shared" si="10"/>
        <v>14.280000000000001</v>
      </c>
      <c r="Q21" s="19">
        <f t="shared" si="11"/>
        <v>0</v>
      </c>
      <c r="R21" s="19"/>
      <c r="S21" s="42">
        <f t="shared" si="12"/>
        <v>357</v>
      </c>
    </row>
    <row r="22" spans="1:19" x14ac:dyDescent="0.3">
      <c r="A22" t="s">
        <v>385</v>
      </c>
      <c r="B22" t="s">
        <v>386</v>
      </c>
      <c r="C22" t="s">
        <v>387</v>
      </c>
      <c r="D22" t="s">
        <v>388</v>
      </c>
      <c r="E22">
        <v>235</v>
      </c>
      <c r="F22" s="19">
        <f t="shared" si="4"/>
        <v>0</v>
      </c>
      <c r="G22" s="19">
        <f t="shared" si="5"/>
        <v>58.984999999999999</v>
      </c>
      <c r="H22" s="19">
        <v>0</v>
      </c>
      <c r="I22" s="19">
        <f t="shared" si="6"/>
        <v>0</v>
      </c>
      <c r="J22" s="19">
        <f t="shared" si="7"/>
        <v>176.01500000000001</v>
      </c>
      <c r="K22" s="19">
        <v>0</v>
      </c>
      <c r="L22" s="42">
        <f t="shared" si="8"/>
        <v>235</v>
      </c>
      <c r="M22" s="19"/>
      <c r="N22" s="19">
        <f t="shared" si="9"/>
        <v>235</v>
      </c>
      <c r="O22" s="19"/>
      <c r="P22" s="19">
        <f t="shared" si="10"/>
        <v>0</v>
      </c>
      <c r="Q22" s="19">
        <f t="shared" si="11"/>
        <v>0</v>
      </c>
      <c r="R22" s="19"/>
      <c r="S22" s="42">
        <f t="shared" si="12"/>
        <v>235</v>
      </c>
    </row>
    <row r="23" spans="1:19" x14ac:dyDescent="0.3">
      <c r="A23" t="s">
        <v>389</v>
      </c>
      <c r="B23" t="s">
        <v>390</v>
      </c>
      <c r="C23" t="s">
        <v>391</v>
      </c>
      <c r="D23" t="s">
        <v>392</v>
      </c>
      <c r="E23">
        <v>204</v>
      </c>
      <c r="F23" s="19">
        <f t="shared" si="4"/>
        <v>0</v>
      </c>
      <c r="G23" s="19">
        <f t="shared" si="5"/>
        <v>6.12</v>
      </c>
      <c r="H23" s="19">
        <v>0</v>
      </c>
      <c r="I23" s="19">
        <f t="shared" si="6"/>
        <v>0</v>
      </c>
      <c r="J23" s="19">
        <f t="shared" si="7"/>
        <v>197.88</v>
      </c>
      <c r="K23" s="19">
        <v>0</v>
      </c>
      <c r="L23" s="42">
        <f t="shared" si="8"/>
        <v>204</v>
      </c>
      <c r="M23" s="19"/>
      <c r="N23" s="19">
        <f t="shared" si="9"/>
        <v>202.36799999999999</v>
      </c>
      <c r="O23" s="19"/>
      <c r="P23" s="19">
        <f t="shared" si="10"/>
        <v>0</v>
      </c>
      <c r="Q23" s="19">
        <f t="shared" si="11"/>
        <v>1.6320000000000001</v>
      </c>
      <c r="R23" s="19"/>
      <c r="S23" s="42">
        <f t="shared" si="12"/>
        <v>204</v>
      </c>
    </row>
    <row r="24" spans="1:19" x14ac:dyDescent="0.3">
      <c r="A24" t="s">
        <v>393</v>
      </c>
      <c r="B24" t="s">
        <v>394</v>
      </c>
      <c r="C24" t="s">
        <v>395</v>
      </c>
      <c r="D24" t="s">
        <v>396</v>
      </c>
      <c r="E24">
        <v>185</v>
      </c>
      <c r="F24" s="19">
        <f t="shared" si="4"/>
        <v>59.940000000000005</v>
      </c>
      <c r="G24" s="19">
        <f t="shared" si="5"/>
        <v>0</v>
      </c>
      <c r="H24" s="19">
        <v>0</v>
      </c>
      <c r="I24" s="19">
        <f t="shared" si="6"/>
        <v>125.05999999999999</v>
      </c>
      <c r="J24" s="19">
        <f t="shared" si="7"/>
        <v>0</v>
      </c>
      <c r="K24" s="19">
        <v>0</v>
      </c>
      <c r="L24" s="42">
        <f t="shared" si="8"/>
        <v>185</v>
      </c>
      <c r="M24" s="19"/>
      <c r="N24" s="19">
        <f t="shared" si="9"/>
        <v>0</v>
      </c>
      <c r="O24" s="19"/>
      <c r="P24" s="19">
        <f t="shared" si="10"/>
        <v>185</v>
      </c>
      <c r="Q24" s="19">
        <f t="shared" si="11"/>
        <v>0</v>
      </c>
      <c r="R24" s="19"/>
      <c r="S24" s="42">
        <f t="shared" si="12"/>
        <v>185</v>
      </c>
    </row>
    <row r="25" spans="1:19" x14ac:dyDescent="0.3">
      <c r="A25" t="s">
        <v>397</v>
      </c>
      <c r="B25" t="s">
        <v>398</v>
      </c>
      <c r="C25" t="s">
        <v>399</v>
      </c>
      <c r="D25" t="s">
        <v>400</v>
      </c>
      <c r="E25">
        <v>162</v>
      </c>
      <c r="F25" s="19">
        <f t="shared" si="4"/>
        <v>1.944</v>
      </c>
      <c r="G25" s="19">
        <f t="shared" si="5"/>
        <v>0.97199999999999998</v>
      </c>
      <c r="H25" s="19">
        <v>0</v>
      </c>
      <c r="I25" s="19">
        <f t="shared" si="6"/>
        <v>159.084</v>
      </c>
      <c r="J25" s="19">
        <f t="shared" si="7"/>
        <v>0</v>
      </c>
      <c r="K25" s="19">
        <v>0</v>
      </c>
      <c r="L25" s="42">
        <f t="shared" si="8"/>
        <v>162</v>
      </c>
      <c r="M25" s="19"/>
      <c r="N25" s="19">
        <f t="shared" si="9"/>
        <v>0.97199999999999998</v>
      </c>
      <c r="O25" s="19"/>
      <c r="P25" s="19">
        <f t="shared" si="10"/>
        <v>161.02800000000002</v>
      </c>
      <c r="Q25" s="19">
        <f t="shared" si="11"/>
        <v>0</v>
      </c>
      <c r="R25" s="19"/>
      <c r="S25" s="42">
        <f t="shared" si="12"/>
        <v>162.00000000000003</v>
      </c>
    </row>
    <row r="26" spans="1:19" x14ac:dyDescent="0.3">
      <c r="A26" t="s">
        <v>401</v>
      </c>
      <c r="B26" t="s">
        <v>402</v>
      </c>
      <c r="C26" t="s">
        <v>403</v>
      </c>
      <c r="D26" t="s">
        <v>404</v>
      </c>
      <c r="E26">
        <v>217</v>
      </c>
      <c r="F26" s="19">
        <f t="shared" si="4"/>
        <v>103.292</v>
      </c>
      <c r="G26" s="19">
        <f t="shared" si="5"/>
        <v>5.6420000000000003</v>
      </c>
      <c r="H26" s="19">
        <v>0</v>
      </c>
      <c r="I26" s="19">
        <f t="shared" si="6"/>
        <v>77.034999999999997</v>
      </c>
      <c r="J26" s="19">
        <f t="shared" si="7"/>
        <v>31.031000000000002</v>
      </c>
      <c r="K26" s="19">
        <v>0</v>
      </c>
      <c r="L26" s="42">
        <f t="shared" si="8"/>
        <v>217</v>
      </c>
      <c r="M26" s="19"/>
      <c r="N26" s="19">
        <f t="shared" si="9"/>
        <v>0</v>
      </c>
      <c r="O26" s="19"/>
      <c r="P26" s="19">
        <f t="shared" si="10"/>
        <v>217</v>
      </c>
      <c r="Q26" s="19">
        <f t="shared" si="11"/>
        <v>0</v>
      </c>
      <c r="R26" s="19"/>
      <c r="S26" s="42">
        <f t="shared" si="12"/>
        <v>217</v>
      </c>
    </row>
    <row r="27" spans="1:19" x14ac:dyDescent="0.3">
      <c r="A27" t="s">
        <v>405</v>
      </c>
      <c r="B27" t="s">
        <v>406</v>
      </c>
      <c r="C27" t="s">
        <v>407</v>
      </c>
      <c r="D27" t="s">
        <v>408</v>
      </c>
      <c r="E27">
        <v>235</v>
      </c>
      <c r="F27" s="19">
        <f t="shared" si="4"/>
        <v>163.09</v>
      </c>
      <c r="G27" s="19">
        <f t="shared" si="5"/>
        <v>0</v>
      </c>
      <c r="H27" s="19">
        <v>0</v>
      </c>
      <c r="I27" s="19">
        <f t="shared" si="6"/>
        <v>71.91</v>
      </c>
      <c r="J27" s="19">
        <f t="shared" si="7"/>
        <v>0</v>
      </c>
      <c r="K27" s="19">
        <v>0</v>
      </c>
      <c r="L27" s="42">
        <f t="shared" si="8"/>
        <v>235</v>
      </c>
      <c r="M27" s="19"/>
      <c r="N27" s="19">
        <f t="shared" si="9"/>
        <v>0</v>
      </c>
      <c r="O27" s="19"/>
      <c r="P27" s="19">
        <f t="shared" si="10"/>
        <v>235</v>
      </c>
      <c r="Q27" s="19">
        <f t="shared" si="11"/>
        <v>0</v>
      </c>
      <c r="R27" s="19"/>
      <c r="S27" s="42">
        <f t="shared" si="12"/>
        <v>235</v>
      </c>
    </row>
    <row r="28" spans="1:19" x14ac:dyDescent="0.3">
      <c r="A28" t="s">
        <v>409</v>
      </c>
      <c r="B28" t="s">
        <v>410</v>
      </c>
      <c r="C28" t="s">
        <v>411</v>
      </c>
      <c r="D28" t="s">
        <v>412</v>
      </c>
      <c r="E28">
        <v>183</v>
      </c>
      <c r="F28" s="19">
        <f t="shared" si="4"/>
        <v>152.988</v>
      </c>
      <c r="G28" s="19">
        <f t="shared" si="5"/>
        <v>0</v>
      </c>
      <c r="H28" s="19">
        <v>0</v>
      </c>
      <c r="I28" s="19">
        <f t="shared" si="6"/>
        <v>15.920999999999999</v>
      </c>
      <c r="J28" s="19">
        <f t="shared" si="7"/>
        <v>14.090999999999999</v>
      </c>
      <c r="K28" s="19">
        <v>0</v>
      </c>
      <c r="L28" s="42">
        <f t="shared" si="8"/>
        <v>183</v>
      </c>
      <c r="M28" s="19"/>
      <c r="N28" s="19">
        <f t="shared" si="9"/>
        <v>0</v>
      </c>
      <c r="O28" s="19"/>
      <c r="P28" s="19">
        <f t="shared" si="10"/>
        <v>178.97399999999999</v>
      </c>
      <c r="Q28" s="19">
        <f t="shared" si="11"/>
        <v>4.0260000000000007</v>
      </c>
      <c r="R28" s="19"/>
      <c r="S28" s="42">
        <f t="shared" si="12"/>
        <v>183</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Roman,Regular"&amp;12&amp;Kffffff&amp;A</oddHeader>
    <oddFooter>&amp;C&amp;"Times New Roman,Regular"&amp;12&amp;KffffffPage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21"/>
  <sheetViews>
    <sheetView topLeftCell="D103" zoomScale="85" zoomScaleNormal="85" workbookViewId="0">
      <selection activeCell="Q101" sqref="Q101:V121"/>
    </sheetView>
  </sheetViews>
  <sheetFormatPr defaultColWidth="11.5546875" defaultRowHeight="14.4" x14ac:dyDescent="0.3"/>
  <cols>
    <col min="1" max="1" width="26.6640625" customWidth="1"/>
    <col min="2" max="2" width="22" customWidth="1"/>
    <col min="5" max="5" width="25.44140625" customWidth="1"/>
    <col min="6" max="6" width="22" customWidth="1"/>
    <col min="7" max="7" width="27.33203125" customWidth="1"/>
  </cols>
  <sheetData>
    <row r="1" spans="1:20" ht="28.8" x14ac:dyDescent="0.3">
      <c r="A1" t="s">
        <v>273</v>
      </c>
      <c r="B1" s="3" t="s">
        <v>413</v>
      </c>
      <c r="C1" s="3" t="s">
        <v>363</v>
      </c>
      <c r="E1" s="36" t="s">
        <v>414</v>
      </c>
      <c r="G1" t="s">
        <v>415</v>
      </c>
    </row>
    <row r="2" spans="1:20" ht="28.8" x14ac:dyDescent="0.3">
      <c r="A2" t="s">
        <v>366</v>
      </c>
      <c r="B2" s="3" t="s">
        <v>416</v>
      </c>
      <c r="C2" s="3" t="s">
        <v>417</v>
      </c>
      <c r="E2" t="s">
        <v>273</v>
      </c>
      <c r="F2" t="s">
        <v>418</v>
      </c>
      <c r="G2" t="s">
        <v>419</v>
      </c>
      <c r="H2" t="s">
        <v>420</v>
      </c>
      <c r="I2" t="s">
        <v>76</v>
      </c>
      <c r="J2" t="s">
        <v>421</v>
      </c>
      <c r="K2" t="s">
        <v>422</v>
      </c>
      <c r="L2" t="s">
        <v>423</v>
      </c>
      <c r="M2" s="34" t="s">
        <v>85</v>
      </c>
      <c r="N2" t="s">
        <v>321</v>
      </c>
      <c r="O2" t="s">
        <v>242</v>
      </c>
      <c r="P2" t="s">
        <v>241</v>
      </c>
      <c r="Q2" t="s">
        <v>243</v>
      </c>
      <c r="R2" t="s">
        <v>191</v>
      </c>
      <c r="S2" t="s">
        <v>88</v>
      </c>
      <c r="T2" s="34" t="s">
        <v>85</v>
      </c>
    </row>
    <row r="3" spans="1:20" ht="28.8" x14ac:dyDescent="0.3">
      <c r="A3" t="s">
        <v>424</v>
      </c>
      <c r="B3" s="3" t="s">
        <v>425</v>
      </c>
      <c r="C3" s="3" t="s">
        <v>426</v>
      </c>
      <c r="E3" t="s">
        <v>366</v>
      </c>
      <c r="F3" s="3" t="s">
        <v>417</v>
      </c>
      <c r="G3" s="3" t="s">
        <v>416</v>
      </c>
      <c r="H3" t="s">
        <v>369</v>
      </c>
      <c r="I3" s="43" t="s">
        <v>427</v>
      </c>
      <c r="J3">
        <v>3</v>
      </c>
      <c r="K3">
        <v>91</v>
      </c>
      <c r="L3">
        <v>6</v>
      </c>
      <c r="M3" s="34">
        <f t="shared" ref="M3:M17" si="0">SUM(J3:L3)</f>
        <v>100</v>
      </c>
      <c r="N3">
        <v>1</v>
      </c>
      <c r="O3">
        <v>0.1</v>
      </c>
      <c r="P3">
        <v>66</v>
      </c>
      <c r="Q3">
        <v>27</v>
      </c>
      <c r="R3">
        <v>0.1</v>
      </c>
      <c r="S3">
        <v>5</v>
      </c>
      <c r="T3" s="34">
        <f t="shared" ref="T3:T17" si="1">SUM(N3:S3)</f>
        <v>99.199999999999989</v>
      </c>
    </row>
    <row r="4" spans="1:20" ht="28.8" x14ac:dyDescent="0.3">
      <c r="A4" t="s">
        <v>428</v>
      </c>
      <c r="B4" s="3" t="s">
        <v>429</v>
      </c>
      <c r="C4" s="3" t="s">
        <v>430</v>
      </c>
      <c r="E4" t="s">
        <v>431</v>
      </c>
      <c r="F4" s="3" t="s">
        <v>431</v>
      </c>
      <c r="G4" s="3" t="s">
        <v>432</v>
      </c>
      <c r="H4" t="s">
        <v>433</v>
      </c>
      <c r="I4" s="43" t="s">
        <v>434</v>
      </c>
      <c r="J4">
        <v>21</v>
      </c>
      <c r="K4">
        <v>79</v>
      </c>
      <c r="L4">
        <v>0</v>
      </c>
      <c r="M4" s="34">
        <f t="shared" si="0"/>
        <v>100</v>
      </c>
      <c r="N4">
        <v>11</v>
      </c>
      <c r="O4">
        <v>9</v>
      </c>
      <c r="P4">
        <v>56</v>
      </c>
      <c r="Q4">
        <v>24</v>
      </c>
      <c r="R4">
        <v>0</v>
      </c>
      <c r="S4">
        <v>0</v>
      </c>
      <c r="T4" s="34">
        <f t="shared" si="1"/>
        <v>100</v>
      </c>
    </row>
    <row r="5" spans="1:20" ht="28.8" x14ac:dyDescent="0.3">
      <c r="A5" t="s">
        <v>431</v>
      </c>
      <c r="B5" s="3" t="s">
        <v>432</v>
      </c>
      <c r="C5" s="3" t="s">
        <v>431</v>
      </c>
      <c r="E5" t="s">
        <v>428</v>
      </c>
      <c r="F5" s="3" t="s">
        <v>430</v>
      </c>
      <c r="G5" s="3" t="s">
        <v>429</v>
      </c>
      <c r="H5" t="s">
        <v>435</v>
      </c>
      <c r="I5" s="43" t="s">
        <v>436</v>
      </c>
      <c r="J5">
        <v>15</v>
      </c>
      <c r="K5">
        <v>85</v>
      </c>
      <c r="L5">
        <v>0</v>
      </c>
      <c r="M5" s="34">
        <f t="shared" si="0"/>
        <v>100</v>
      </c>
      <c r="N5">
        <v>0</v>
      </c>
      <c r="O5">
        <v>5</v>
      </c>
      <c r="P5">
        <v>80</v>
      </c>
      <c r="Q5">
        <v>15</v>
      </c>
      <c r="R5">
        <v>0</v>
      </c>
      <c r="S5">
        <v>0</v>
      </c>
      <c r="T5" s="34">
        <f t="shared" si="1"/>
        <v>100</v>
      </c>
    </row>
    <row r="6" spans="1:20" ht="28.8" x14ac:dyDescent="0.3">
      <c r="A6" t="s">
        <v>437</v>
      </c>
      <c r="B6" s="3" t="s">
        <v>438</v>
      </c>
      <c r="C6" s="3" t="s">
        <v>439</v>
      </c>
      <c r="E6" t="s">
        <v>424</v>
      </c>
      <c r="F6" s="3" t="s">
        <v>426</v>
      </c>
      <c r="G6" s="3" t="s">
        <v>425</v>
      </c>
      <c r="H6" t="s">
        <v>440</v>
      </c>
      <c r="I6" s="43" t="s">
        <v>441</v>
      </c>
      <c r="J6">
        <v>3</v>
      </c>
      <c r="K6">
        <v>97</v>
      </c>
      <c r="L6">
        <v>0</v>
      </c>
      <c r="M6" s="34">
        <f t="shared" si="0"/>
        <v>100</v>
      </c>
      <c r="N6">
        <v>0.1</v>
      </c>
      <c r="O6">
        <v>0.1</v>
      </c>
      <c r="P6">
        <v>33</v>
      </c>
      <c r="Q6">
        <v>67</v>
      </c>
      <c r="R6">
        <v>0</v>
      </c>
      <c r="S6">
        <v>0</v>
      </c>
      <c r="T6" s="34">
        <f t="shared" si="1"/>
        <v>100.2</v>
      </c>
    </row>
    <row r="7" spans="1:20" ht="28.8" x14ac:dyDescent="0.3">
      <c r="A7" t="s">
        <v>258</v>
      </c>
      <c r="B7" s="3" t="s">
        <v>442</v>
      </c>
      <c r="C7" s="3" t="s">
        <v>371</v>
      </c>
      <c r="E7" t="s">
        <v>258</v>
      </c>
      <c r="F7" s="3" t="s">
        <v>371</v>
      </c>
      <c r="G7" s="3" t="s">
        <v>442</v>
      </c>
      <c r="H7" t="s">
        <v>372</v>
      </c>
      <c r="I7" s="43" t="s">
        <v>443</v>
      </c>
      <c r="J7">
        <v>52</v>
      </c>
      <c r="K7">
        <v>48</v>
      </c>
      <c r="L7">
        <v>0.1</v>
      </c>
      <c r="M7" s="34">
        <f t="shared" si="0"/>
        <v>100.1</v>
      </c>
      <c r="N7">
        <v>0</v>
      </c>
      <c r="O7">
        <v>3</v>
      </c>
      <c r="P7">
        <v>43</v>
      </c>
      <c r="Q7">
        <v>54</v>
      </c>
      <c r="R7">
        <v>0.1</v>
      </c>
      <c r="S7">
        <v>0</v>
      </c>
      <c r="T7" s="34">
        <f t="shared" si="1"/>
        <v>100.1</v>
      </c>
    </row>
    <row r="8" spans="1:20" ht="28.8" x14ac:dyDescent="0.3">
      <c r="A8" t="s">
        <v>377</v>
      </c>
      <c r="B8" s="3" t="s">
        <v>444</v>
      </c>
      <c r="C8" s="3" t="s">
        <v>379</v>
      </c>
      <c r="E8" t="s">
        <v>377</v>
      </c>
      <c r="F8" s="3" t="s">
        <v>379</v>
      </c>
      <c r="G8" s="3" t="s">
        <v>444</v>
      </c>
      <c r="H8" t="s">
        <v>380</v>
      </c>
      <c r="I8" s="43" t="s">
        <v>445</v>
      </c>
      <c r="J8">
        <v>60</v>
      </c>
      <c r="K8">
        <v>40</v>
      </c>
      <c r="L8" s="43" t="s">
        <v>446</v>
      </c>
      <c r="M8" s="34">
        <f t="shared" si="0"/>
        <v>100</v>
      </c>
      <c r="N8">
        <v>33</v>
      </c>
      <c r="O8">
        <v>14</v>
      </c>
      <c r="P8">
        <v>52</v>
      </c>
      <c r="Q8">
        <v>0.1</v>
      </c>
      <c r="R8">
        <v>0</v>
      </c>
      <c r="S8">
        <v>0</v>
      </c>
      <c r="T8" s="34">
        <f t="shared" si="1"/>
        <v>99.1</v>
      </c>
    </row>
    <row r="9" spans="1:20" ht="28.8" x14ac:dyDescent="0.3">
      <c r="A9" t="s">
        <v>447</v>
      </c>
      <c r="B9" s="3" t="s">
        <v>448</v>
      </c>
      <c r="C9" s="3" t="s">
        <v>449</v>
      </c>
      <c r="E9" t="s">
        <v>373</v>
      </c>
      <c r="F9" s="3" t="s">
        <v>450</v>
      </c>
      <c r="G9" s="3" t="s">
        <v>451</v>
      </c>
      <c r="H9" t="s">
        <v>376</v>
      </c>
      <c r="I9" s="43" t="s">
        <v>452</v>
      </c>
      <c r="J9">
        <v>58</v>
      </c>
      <c r="K9">
        <v>42</v>
      </c>
      <c r="L9">
        <v>0</v>
      </c>
      <c r="M9" s="34">
        <f t="shared" si="0"/>
        <v>100</v>
      </c>
      <c r="N9">
        <v>7</v>
      </c>
      <c r="O9">
        <v>20</v>
      </c>
      <c r="P9">
        <v>39</v>
      </c>
      <c r="Q9">
        <v>17</v>
      </c>
      <c r="R9">
        <v>17</v>
      </c>
      <c r="S9">
        <v>0</v>
      </c>
      <c r="T9" s="34">
        <f t="shared" si="1"/>
        <v>100</v>
      </c>
    </row>
    <row r="10" spans="1:20" ht="28.8" x14ac:dyDescent="0.3">
      <c r="A10" t="s">
        <v>373</v>
      </c>
      <c r="B10" s="3" t="s">
        <v>451</v>
      </c>
      <c r="C10" s="3" t="s">
        <v>450</v>
      </c>
      <c r="E10" t="s">
        <v>381</v>
      </c>
      <c r="F10" s="3" t="s">
        <v>453</v>
      </c>
      <c r="G10" s="3" t="s">
        <v>454</v>
      </c>
      <c r="H10" t="s">
        <v>384</v>
      </c>
      <c r="I10" s="43" t="s">
        <v>455</v>
      </c>
      <c r="J10">
        <v>97</v>
      </c>
      <c r="K10">
        <v>2</v>
      </c>
      <c r="L10">
        <v>1</v>
      </c>
      <c r="M10" s="34">
        <f t="shared" si="0"/>
        <v>100</v>
      </c>
      <c r="N10">
        <v>71</v>
      </c>
      <c r="O10">
        <v>19</v>
      </c>
      <c r="P10">
        <v>9</v>
      </c>
      <c r="Q10">
        <v>0.1</v>
      </c>
      <c r="R10">
        <v>1</v>
      </c>
      <c r="S10">
        <v>0</v>
      </c>
      <c r="T10" s="34">
        <f t="shared" si="1"/>
        <v>100.1</v>
      </c>
    </row>
    <row r="11" spans="1:20" ht="28.8" x14ac:dyDescent="0.3">
      <c r="A11" t="s">
        <v>381</v>
      </c>
      <c r="B11" s="3" t="s">
        <v>454</v>
      </c>
      <c r="C11" s="3" t="s">
        <v>453</v>
      </c>
      <c r="E11" t="s">
        <v>385</v>
      </c>
      <c r="F11" s="3" t="s">
        <v>456</v>
      </c>
      <c r="G11" s="3" t="s">
        <v>457</v>
      </c>
      <c r="H11" t="s">
        <v>388</v>
      </c>
      <c r="I11" s="43" t="s">
        <v>458</v>
      </c>
      <c r="J11">
        <v>99</v>
      </c>
      <c r="K11">
        <v>0.1</v>
      </c>
      <c r="L11">
        <v>0</v>
      </c>
      <c r="M11" s="34">
        <f t="shared" si="0"/>
        <v>99.1</v>
      </c>
      <c r="N11">
        <v>80</v>
      </c>
      <c r="O11">
        <v>18</v>
      </c>
      <c r="P11">
        <v>2</v>
      </c>
      <c r="Q11">
        <v>0</v>
      </c>
      <c r="R11">
        <v>0</v>
      </c>
      <c r="S11">
        <v>0</v>
      </c>
      <c r="T11" s="34">
        <f t="shared" si="1"/>
        <v>100</v>
      </c>
    </row>
    <row r="12" spans="1:20" ht="28.8" x14ac:dyDescent="0.3">
      <c r="A12" t="s">
        <v>459</v>
      </c>
      <c r="B12" s="3" t="s">
        <v>460</v>
      </c>
      <c r="C12" s="3" t="s">
        <v>461</v>
      </c>
      <c r="E12" t="s">
        <v>389</v>
      </c>
      <c r="F12" s="3" t="s">
        <v>391</v>
      </c>
      <c r="G12" s="3" t="s">
        <v>462</v>
      </c>
      <c r="H12" t="s">
        <v>392</v>
      </c>
      <c r="I12" s="43" t="s">
        <v>463</v>
      </c>
      <c r="J12">
        <v>97</v>
      </c>
      <c r="K12">
        <v>0.1</v>
      </c>
      <c r="L12">
        <v>2</v>
      </c>
      <c r="M12" s="34">
        <f t="shared" si="0"/>
        <v>99.1</v>
      </c>
      <c r="N12">
        <v>91</v>
      </c>
      <c r="O12">
        <v>4</v>
      </c>
      <c r="P12">
        <v>3</v>
      </c>
      <c r="Q12">
        <v>0</v>
      </c>
      <c r="R12">
        <v>0</v>
      </c>
      <c r="S12">
        <v>2</v>
      </c>
      <c r="T12" s="34">
        <f t="shared" si="1"/>
        <v>100</v>
      </c>
    </row>
    <row r="13" spans="1:20" ht="28.8" x14ac:dyDescent="0.3">
      <c r="A13" t="s">
        <v>385</v>
      </c>
      <c r="B13" s="3" t="s">
        <v>457</v>
      </c>
      <c r="C13" s="3" t="s">
        <v>456</v>
      </c>
      <c r="E13" t="s">
        <v>409</v>
      </c>
      <c r="F13" s="3" t="s">
        <v>411</v>
      </c>
      <c r="G13" s="3" t="s">
        <v>464</v>
      </c>
      <c r="H13" t="s">
        <v>412</v>
      </c>
      <c r="I13" s="43" t="s">
        <v>465</v>
      </c>
      <c r="J13">
        <v>0</v>
      </c>
      <c r="K13">
        <v>0.1</v>
      </c>
      <c r="L13">
        <v>100</v>
      </c>
      <c r="M13" s="34">
        <f t="shared" si="0"/>
        <v>100.1</v>
      </c>
      <c r="N13">
        <v>2</v>
      </c>
      <c r="O13">
        <v>0</v>
      </c>
      <c r="P13">
        <v>0</v>
      </c>
      <c r="Q13">
        <v>0</v>
      </c>
      <c r="R13">
        <v>11</v>
      </c>
      <c r="S13">
        <v>87</v>
      </c>
      <c r="T13" s="34">
        <f t="shared" si="1"/>
        <v>100</v>
      </c>
    </row>
    <row r="14" spans="1:20" ht="28.8" x14ac:dyDescent="0.3">
      <c r="A14" t="s">
        <v>466</v>
      </c>
      <c r="B14" s="3" t="s">
        <v>467</v>
      </c>
      <c r="C14" s="3" t="s">
        <v>468</v>
      </c>
      <c r="E14" t="s">
        <v>401</v>
      </c>
      <c r="F14" s="3" t="s">
        <v>403</v>
      </c>
      <c r="G14" s="3" t="s">
        <v>469</v>
      </c>
      <c r="H14" t="s">
        <v>404</v>
      </c>
      <c r="I14" s="43" t="s">
        <v>470</v>
      </c>
      <c r="J14">
        <v>0</v>
      </c>
      <c r="K14">
        <v>0</v>
      </c>
      <c r="L14">
        <v>100</v>
      </c>
      <c r="M14" s="34">
        <f t="shared" si="0"/>
        <v>100</v>
      </c>
      <c r="N14">
        <v>7</v>
      </c>
      <c r="O14">
        <v>1</v>
      </c>
      <c r="P14">
        <v>0.1</v>
      </c>
      <c r="Q14">
        <v>0.1</v>
      </c>
      <c r="R14">
        <v>38</v>
      </c>
      <c r="S14">
        <v>54</v>
      </c>
      <c r="T14" s="34">
        <f t="shared" si="1"/>
        <v>100.2</v>
      </c>
    </row>
    <row r="15" spans="1:20" x14ac:dyDescent="0.3">
      <c r="A15" t="s">
        <v>471</v>
      </c>
      <c r="B15" s="3" t="s">
        <v>472</v>
      </c>
      <c r="C15" s="3" t="s">
        <v>473</v>
      </c>
      <c r="E15" t="s">
        <v>393</v>
      </c>
      <c r="F15" s="3" t="s">
        <v>395</v>
      </c>
      <c r="G15" s="3" t="s">
        <v>474</v>
      </c>
      <c r="H15" t="s">
        <v>396</v>
      </c>
      <c r="I15" s="43" t="s">
        <v>475</v>
      </c>
      <c r="J15">
        <v>1</v>
      </c>
      <c r="K15">
        <v>0</v>
      </c>
      <c r="L15">
        <v>99</v>
      </c>
      <c r="M15" s="34">
        <f t="shared" si="0"/>
        <v>100</v>
      </c>
      <c r="N15">
        <v>4</v>
      </c>
      <c r="O15">
        <v>5</v>
      </c>
      <c r="P15">
        <v>0.1</v>
      </c>
      <c r="Q15">
        <v>0</v>
      </c>
      <c r="R15">
        <v>50</v>
      </c>
      <c r="S15">
        <v>41</v>
      </c>
      <c r="T15" s="34">
        <f t="shared" si="1"/>
        <v>100.1</v>
      </c>
    </row>
    <row r="16" spans="1:20" ht="28.8" x14ac:dyDescent="0.3">
      <c r="A16" t="s">
        <v>389</v>
      </c>
      <c r="B16" s="3" t="s">
        <v>462</v>
      </c>
      <c r="C16" s="3" t="s">
        <v>391</v>
      </c>
      <c r="E16" t="s">
        <v>397</v>
      </c>
      <c r="F16" s="3" t="s">
        <v>399</v>
      </c>
      <c r="G16" s="3" t="s">
        <v>476</v>
      </c>
      <c r="H16" t="s">
        <v>400</v>
      </c>
      <c r="I16" s="43" t="s">
        <v>477</v>
      </c>
      <c r="J16">
        <v>1</v>
      </c>
      <c r="K16">
        <v>0</v>
      </c>
      <c r="L16">
        <v>99</v>
      </c>
      <c r="M16" s="34">
        <f t="shared" si="0"/>
        <v>100</v>
      </c>
      <c r="N16">
        <v>2</v>
      </c>
      <c r="O16">
        <v>0.1</v>
      </c>
      <c r="P16">
        <v>0.1</v>
      </c>
      <c r="Q16">
        <v>0.1</v>
      </c>
      <c r="R16">
        <v>93</v>
      </c>
      <c r="S16">
        <v>5</v>
      </c>
      <c r="T16" s="34">
        <f t="shared" si="1"/>
        <v>100.3</v>
      </c>
    </row>
    <row r="17" spans="1:20" ht="28.8" x14ac:dyDescent="0.3">
      <c r="A17" t="s">
        <v>409</v>
      </c>
      <c r="B17" s="3" t="s">
        <v>464</v>
      </c>
      <c r="C17" s="3" t="s">
        <v>411</v>
      </c>
      <c r="E17" t="s">
        <v>405</v>
      </c>
      <c r="F17" s="3" t="s">
        <v>478</v>
      </c>
      <c r="G17" s="3" t="s">
        <v>479</v>
      </c>
      <c r="H17" t="s">
        <v>408</v>
      </c>
      <c r="I17" s="43" t="s">
        <v>480</v>
      </c>
      <c r="J17">
        <v>0</v>
      </c>
      <c r="K17">
        <v>0</v>
      </c>
      <c r="L17">
        <v>100</v>
      </c>
      <c r="M17" s="34">
        <f t="shared" si="0"/>
        <v>100</v>
      </c>
      <c r="N17">
        <v>0.1</v>
      </c>
      <c r="O17">
        <v>0.1</v>
      </c>
      <c r="P17">
        <v>0</v>
      </c>
      <c r="Q17">
        <v>0</v>
      </c>
      <c r="R17">
        <v>42</v>
      </c>
      <c r="S17">
        <v>58</v>
      </c>
      <c r="T17" s="34">
        <f t="shared" si="1"/>
        <v>100.2</v>
      </c>
    </row>
    <row r="18" spans="1:20" ht="28.8" x14ac:dyDescent="0.3">
      <c r="A18" t="s">
        <v>393</v>
      </c>
      <c r="B18" s="3" t="s">
        <v>481</v>
      </c>
      <c r="C18" s="3" t="s">
        <v>395</v>
      </c>
      <c r="J18" t="s">
        <v>271</v>
      </c>
      <c r="K18" t="s">
        <v>316</v>
      </c>
      <c r="L18" t="s">
        <v>315</v>
      </c>
      <c r="N18" t="s">
        <v>180</v>
      </c>
      <c r="O18" t="s">
        <v>179</v>
      </c>
      <c r="P18" t="s">
        <v>179</v>
      </c>
      <c r="Q18" t="s">
        <v>179</v>
      </c>
      <c r="R18" t="s">
        <v>182</v>
      </c>
      <c r="S18" t="s">
        <v>232</v>
      </c>
    </row>
    <row r="19" spans="1:20" ht="28.8" x14ac:dyDescent="0.3">
      <c r="A19" t="s">
        <v>401</v>
      </c>
      <c r="B19" s="3" t="s">
        <v>469</v>
      </c>
      <c r="C19" s="3" t="s">
        <v>403</v>
      </c>
      <c r="E19" s="44" t="s">
        <v>482</v>
      </c>
      <c r="G19" t="s">
        <v>415</v>
      </c>
    </row>
    <row r="20" spans="1:20" ht="28.8" x14ac:dyDescent="0.3">
      <c r="A20" t="s">
        <v>405</v>
      </c>
      <c r="B20" s="3" t="s">
        <v>479</v>
      </c>
      <c r="C20" s="3" t="s">
        <v>478</v>
      </c>
      <c r="E20" t="s">
        <v>273</v>
      </c>
      <c r="F20" t="s">
        <v>418</v>
      </c>
      <c r="G20" t="s">
        <v>419</v>
      </c>
      <c r="H20" t="s">
        <v>420</v>
      </c>
      <c r="I20" t="s">
        <v>76</v>
      </c>
      <c r="J20" t="s">
        <v>237</v>
      </c>
      <c r="K20" t="s">
        <v>238</v>
      </c>
      <c r="L20" t="s">
        <v>365</v>
      </c>
      <c r="M20" s="34" t="s">
        <v>85</v>
      </c>
      <c r="N20" t="s">
        <v>321</v>
      </c>
      <c r="O20" t="s">
        <v>242</v>
      </c>
      <c r="P20" t="s">
        <v>241</v>
      </c>
      <c r="Q20" t="s">
        <v>243</v>
      </c>
      <c r="R20" t="s">
        <v>191</v>
      </c>
      <c r="S20" t="s">
        <v>88</v>
      </c>
      <c r="T20" s="34" t="s">
        <v>85</v>
      </c>
    </row>
    <row r="21" spans="1:20" x14ac:dyDescent="0.3">
      <c r="A21" t="s">
        <v>397</v>
      </c>
      <c r="B21" s="3" t="s">
        <v>476</v>
      </c>
      <c r="C21" s="3" t="s">
        <v>399</v>
      </c>
      <c r="E21" t="s">
        <v>366</v>
      </c>
      <c r="F21" s="3" t="s">
        <v>417</v>
      </c>
      <c r="G21" s="3" t="s">
        <v>416</v>
      </c>
      <c r="H21" t="s">
        <v>369</v>
      </c>
      <c r="I21" s="43" t="s">
        <v>483</v>
      </c>
      <c r="J21">
        <v>0.1</v>
      </c>
      <c r="K21">
        <v>17</v>
      </c>
      <c r="L21">
        <v>83</v>
      </c>
      <c r="M21" s="34">
        <f t="shared" ref="M21:M30" si="2">SUM(J21:L21)</f>
        <v>100.1</v>
      </c>
      <c r="N21">
        <v>0</v>
      </c>
      <c r="O21">
        <v>0</v>
      </c>
      <c r="P21">
        <v>15</v>
      </c>
      <c r="Q21">
        <v>3</v>
      </c>
      <c r="R21">
        <v>0</v>
      </c>
      <c r="S21">
        <v>82</v>
      </c>
      <c r="T21" s="34">
        <f t="shared" ref="T21:T30" si="3">SUM(N21:S21)</f>
        <v>100</v>
      </c>
    </row>
    <row r="22" spans="1:20" ht="28.8" x14ac:dyDescent="0.3">
      <c r="A22" t="s">
        <v>484</v>
      </c>
      <c r="B22" s="3" t="s">
        <v>485</v>
      </c>
      <c r="C22" s="3" t="s">
        <v>484</v>
      </c>
      <c r="E22" t="s">
        <v>437</v>
      </c>
      <c r="F22" s="3" t="s">
        <v>439</v>
      </c>
      <c r="G22" s="3" t="s">
        <v>438</v>
      </c>
      <c r="H22" t="s">
        <v>486</v>
      </c>
      <c r="I22" s="43" t="s">
        <v>487</v>
      </c>
      <c r="J22">
        <v>35</v>
      </c>
      <c r="K22">
        <v>65</v>
      </c>
      <c r="L22">
        <v>0.1</v>
      </c>
      <c r="M22" s="34">
        <f t="shared" si="2"/>
        <v>100.1</v>
      </c>
      <c r="N22">
        <v>2</v>
      </c>
      <c r="O22">
        <v>5</v>
      </c>
      <c r="P22">
        <v>66</v>
      </c>
      <c r="Q22">
        <v>27</v>
      </c>
      <c r="R22">
        <v>0</v>
      </c>
      <c r="S22">
        <v>0.1</v>
      </c>
      <c r="T22" s="34">
        <f t="shared" si="3"/>
        <v>100.1</v>
      </c>
    </row>
    <row r="23" spans="1:20" x14ac:dyDescent="0.3">
      <c r="E23" t="s">
        <v>258</v>
      </c>
      <c r="F23" s="3" t="s">
        <v>371</v>
      </c>
      <c r="G23" s="3" t="s">
        <v>442</v>
      </c>
      <c r="H23" t="s">
        <v>372</v>
      </c>
      <c r="I23" s="43" t="s">
        <v>488</v>
      </c>
      <c r="J23">
        <v>51</v>
      </c>
      <c r="K23">
        <v>46</v>
      </c>
      <c r="L23">
        <v>3</v>
      </c>
      <c r="M23" s="34">
        <f t="shared" si="2"/>
        <v>100</v>
      </c>
      <c r="N23">
        <v>0</v>
      </c>
      <c r="O23">
        <v>7</v>
      </c>
      <c r="P23">
        <v>67</v>
      </c>
      <c r="Q23">
        <v>23</v>
      </c>
      <c r="R23">
        <v>0</v>
      </c>
      <c r="S23">
        <v>3</v>
      </c>
      <c r="T23" s="34">
        <f t="shared" si="3"/>
        <v>100</v>
      </c>
    </row>
    <row r="24" spans="1:20" x14ac:dyDescent="0.3">
      <c r="E24" t="s">
        <v>447</v>
      </c>
      <c r="F24" s="3" t="s">
        <v>449</v>
      </c>
      <c r="G24" s="3" t="s">
        <v>448</v>
      </c>
      <c r="H24" t="s">
        <v>489</v>
      </c>
      <c r="I24" s="43" t="s">
        <v>490</v>
      </c>
      <c r="J24">
        <v>97</v>
      </c>
      <c r="K24">
        <v>2</v>
      </c>
      <c r="L24">
        <v>0.1</v>
      </c>
      <c r="M24" s="34">
        <f t="shared" si="2"/>
        <v>99.1</v>
      </c>
      <c r="N24">
        <v>46</v>
      </c>
      <c r="O24">
        <v>20</v>
      </c>
      <c r="P24">
        <v>23</v>
      </c>
      <c r="Q24">
        <v>0.1</v>
      </c>
      <c r="R24">
        <v>10</v>
      </c>
      <c r="S24">
        <v>0</v>
      </c>
      <c r="T24" s="34">
        <f t="shared" si="3"/>
        <v>99.1</v>
      </c>
    </row>
    <row r="25" spans="1:20" x14ac:dyDescent="0.3">
      <c r="E25" t="s">
        <v>459</v>
      </c>
      <c r="F25" s="3" t="s">
        <v>461</v>
      </c>
      <c r="G25" s="3" t="s">
        <v>460</v>
      </c>
      <c r="H25" t="s">
        <v>491</v>
      </c>
      <c r="I25" s="43" t="s">
        <v>492</v>
      </c>
      <c r="J25">
        <v>92</v>
      </c>
      <c r="K25">
        <v>5</v>
      </c>
      <c r="L25">
        <v>3</v>
      </c>
      <c r="M25" s="34">
        <f t="shared" si="2"/>
        <v>100</v>
      </c>
      <c r="N25">
        <v>50</v>
      </c>
      <c r="O25">
        <v>23</v>
      </c>
      <c r="P25">
        <v>22</v>
      </c>
      <c r="Q25">
        <v>0</v>
      </c>
      <c r="R25">
        <v>5</v>
      </c>
      <c r="S25">
        <v>0.1</v>
      </c>
      <c r="T25" s="34">
        <f t="shared" si="3"/>
        <v>100.1</v>
      </c>
    </row>
    <row r="26" spans="1:20" x14ac:dyDescent="0.3">
      <c r="E26" t="s">
        <v>466</v>
      </c>
      <c r="F26" s="3" t="s">
        <v>468</v>
      </c>
      <c r="G26" s="3" t="s">
        <v>467</v>
      </c>
      <c r="H26" t="s">
        <v>493</v>
      </c>
      <c r="I26" s="43" t="s">
        <v>494</v>
      </c>
      <c r="J26">
        <v>79</v>
      </c>
      <c r="K26">
        <v>0</v>
      </c>
      <c r="L26">
        <v>21</v>
      </c>
      <c r="M26" s="34">
        <f t="shared" si="2"/>
        <v>100</v>
      </c>
      <c r="N26">
        <v>77</v>
      </c>
      <c r="O26">
        <v>8</v>
      </c>
      <c r="P26">
        <v>0.1</v>
      </c>
      <c r="Q26">
        <v>0</v>
      </c>
      <c r="R26">
        <v>0.1</v>
      </c>
      <c r="S26">
        <v>14</v>
      </c>
      <c r="T26" s="34">
        <f t="shared" si="3"/>
        <v>99.199999999999989</v>
      </c>
    </row>
    <row r="27" spans="1:20" x14ac:dyDescent="0.3">
      <c r="E27" t="s">
        <v>385</v>
      </c>
      <c r="F27" s="3" t="s">
        <v>456</v>
      </c>
      <c r="G27" s="3" t="s">
        <v>457</v>
      </c>
      <c r="H27" t="s">
        <v>388</v>
      </c>
      <c r="I27" s="43" t="s">
        <v>495</v>
      </c>
      <c r="J27">
        <v>96</v>
      </c>
      <c r="K27">
        <v>2</v>
      </c>
      <c r="L27">
        <v>2</v>
      </c>
      <c r="M27" s="34">
        <f t="shared" si="2"/>
        <v>100</v>
      </c>
      <c r="N27">
        <v>78</v>
      </c>
      <c r="O27">
        <v>18</v>
      </c>
      <c r="P27">
        <v>4</v>
      </c>
      <c r="Q27">
        <v>0</v>
      </c>
      <c r="R27">
        <v>0</v>
      </c>
      <c r="S27">
        <v>0.1</v>
      </c>
      <c r="T27" s="34">
        <f t="shared" si="3"/>
        <v>100.1</v>
      </c>
    </row>
    <row r="28" spans="1:20" x14ac:dyDescent="0.3">
      <c r="E28" t="s">
        <v>471</v>
      </c>
      <c r="F28" s="3" t="s">
        <v>473</v>
      </c>
      <c r="G28" s="3" t="s">
        <v>472</v>
      </c>
      <c r="H28" t="s">
        <v>496</v>
      </c>
      <c r="I28" s="43" t="s">
        <v>497</v>
      </c>
      <c r="J28">
        <v>83</v>
      </c>
      <c r="K28">
        <v>0.1</v>
      </c>
      <c r="L28">
        <v>16</v>
      </c>
      <c r="M28" s="34">
        <f t="shared" si="2"/>
        <v>99.1</v>
      </c>
      <c r="N28">
        <v>81</v>
      </c>
      <c r="O28">
        <v>11</v>
      </c>
      <c r="P28">
        <v>3</v>
      </c>
      <c r="Q28">
        <v>0</v>
      </c>
      <c r="R28">
        <v>0</v>
      </c>
      <c r="S28">
        <v>5</v>
      </c>
      <c r="T28" s="34">
        <f t="shared" si="3"/>
        <v>100</v>
      </c>
    </row>
    <row r="29" spans="1:20" x14ac:dyDescent="0.3">
      <c r="E29" t="s">
        <v>484</v>
      </c>
      <c r="F29" s="3" t="s">
        <v>484</v>
      </c>
      <c r="G29" s="3" t="s">
        <v>485</v>
      </c>
      <c r="H29" t="s">
        <v>498</v>
      </c>
      <c r="I29" s="43" t="s">
        <v>499</v>
      </c>
      <c r="J29">
        <v>0</v>
      </c>
      <c r="K29">
        <v>0</v>
      </c>
      <c r="L29">
        <v>100</v>
      </c>
      <c r="M29" s="34">
        <f t="shared" si="2"/>
        <v>100</v>
      </c>
      <c r="N29">
        <v>4</v>
      </c>
      <c r="O29">
        <v>0</v>
      </c>
      <c r="P29">
        <v>0</v>
      </c>
      <c r="Q29">
        <v>0</v>
      </c>
      <c r="R29">
        <v>82</v>
      </c>
      <c r="S29">
        <v>14</v>
      </c>
      <c r="T29" s="34">
        <f t="shared" si="3"/>
        <v>100</v>
      </c>
    </row>
    <row r="30" spans="1:20" x14ac:dyDescent="0.3">
      <c r="E30" t="s">
        <v>393</v>
      </c>
      <c r="F30" s="3" t="s">
        <v>395</v>
      </c>
      <c r="G30" s="45" t="s">
        <v>481</v>
      </c>
      <c r="H30" t="s">
        <v>396</v>
      </c>
      <c r="I30" s="43" t="s">
        <v>500</v>
      </c>
      <c r="J30">
        <v>0</v>
      </c>
      <c r="K30">
        <v>0</v>
      </c>
      <c r="L30">
        <v>100</v>
      </c>
      <c r="M30" s="34">
        <f t="shared" si="2"/>
        <v>100</v>
      </c>
      <c r="N30">
        <v>14</v>
      </c>
      <c r="O30">
        <v>0.1</v>
      </c>
      <c r="P30">
        <v>0.1</v>
      </c>
      <c r="Q30">
        <v>0</v>
      </c>
      <c r="R30">
        <v>4</v>
      </c>
      <c r="S30">
        <v>81</v>
      </c>
      <c r="T30" s="34">
        <f t="shared" si="3"/>
        <v>99.2</v>
      </c>
    </row>
    <row r="31" spans="1:20" x14ac:dyDescent="0.3">
      <c r="J31" t="s">
        <v>271</v>
      </c>
      <c r="K31" t="s">
        <v>316</v>
      </c>
      <c r="L31" t="s">
        <v>315</v>
      </c>
      <c r="N31" t="s">
        <v>180</v>
      </c>
      <c r="O31" t="s">
        <v>179</v>
      </c>
      <c r="P31" t="s">
        <v>179</v>
      </c>
      <c r="Q31" t="s">
        <v>179</v>
      </c>
      <c r="R31" t="s">
        <v>182</v>
      </c>
      <c r="S31" t="s">
        <v>232</v>
      </c>
    </row>
    <row r="33" spans="2:23" x14ac:dyDescent="0.3">
      <c r="G33" s="36" t="s">
        <v>414</v>
      </c>
    </row>
    <row r="34" spans="2:23" x14ac:dyDescent="0.3">
      <c r="G34" t="s">
        <v>273</v>
      </c>
      <c r="H34" t="s">
        <v>420</v>
      </c>
      <c r="I34" t="s">
        <v>76</v>
      </c>
      <c r="J34" s="32" t="s">
        <v>88</v>
      </c>
      <c r="K34" s="32" t="s">
        <v>189</v>
      </c>
      <c r="L34" s="32" t="s">
        <v>190</v>
      </c>
      <c r="M34" s="32" t="s">
        <v>191</v>
      </c>
      <c r="N34" s="32" t="s">
        <v>192</v>
      </c>
      <c r="O34" s="32" t="s">
        <v>193</v>
      </c>
      <c r="P34" s="36" t="s">
        <v>194</v>
      </c>
      <c r="Q34" s="33" t="s">
        <v>184</v>
      </c>
      <c r="R34" s="33" t="s">
        <v>185</v>
      </c>
      <c r="S34" s="33" t="s">
        <v>79</v>
      </c>
      <c r="T34" s="33" t="s">
        <v>186</v>
      </c>
      <c r="U34" s="33" t="s">
        <v>83</v>
      </c>
      <c r="V34" s="33" t="s">
        <v>187</v>
      </c>
      <c r="W34" s="36" t="s">
        <v>188</v>
      </c>
    </row>
    <row r="35" spans="2:23" x14ac:dyDescent="0.3">
      <c r="G35" t="s">
        <v>366</v>
      </c>
      <c r="H35" t="s">
        <v>369</v>
      </c>
      <c r="I35" s="43" t="s">
        <v>427</v>
      </c>
      <c r="J35">
        <f t="shared" ref="J35:J49" si="4">(S3/100)*I3</f>
        <v>62.6</v>
      </c>
      <c r="K35">
        <f t="shared" ref="K35:K49" si="5">((O3+P3+Q3)/100)*I3</f>
        <v>1165.6119999999999</v>
      </c>
      <c r="M35">
        <f t="shared" ref="M35:M49" si="6">(R3/100)*I3</f>
        <v>1.252</v>
      </c>
      <c r="N35">
        <f t="shared" ref="N35:N49" si="7">(N3/100)*I3</f>
        <v>12.52</v>
      </c>
      <c r="P35" s="36">
        <f t="shared" ref="P35:P49" si="8">SUM(J35:N35)</f>
        <v>1241.9839999999997</v>
      </c>
      <c r="R35">
        <f t="shared" ref="R35:R49" si="9">(J3/100)*I3</f>
        <v>37.559999999999995</v>
      </c>
      <c r="T35">
        <f t="shared" ref="T35:T49" si="10">(L3/100)*I3</f>
        <v>75.11999999999999</v>
      </c>
      <c r="U35">
        <f t="shared" ref="U35:U49" si="11">(K3/100)*I3</f>
        <v>1139.32</v>
      </c>
      <c r="W35" s="36">
        <f>SUM(R35:U35)</f>
        <v>1252</v>
      </c>
    </row>
    <row r="36" spans="2:23" x14ac:dyDescent="0.3">
      <c r="G36" t="s">
        <v>431</v>
      </c>
      <c r="H36" t="s">
        <v>433</v>
      </c>
      <c r="I36" s="43" t="s">
        <v>434</v>
      </c>
      <c r="J36">
        <f t="shared" si="4"/>
        <v>0</v>
      </c>
      <c r="K36">
        <f t="shared" si="5"/>
        <v>262.55</v>
      </c>
      <c r="M36">
        <f t="shared" si="6"/>
        <v>0</v>
      </c>
      <c r="N36">
        <f t="shared" si="7"/>
        <v>32.450000000000003</v>
      </c>
      <c r="P36" s="36">
        <f t="shared" si="8"/>
        <v>295</v>
      </c>
      <c r="R36">
        <f t="shared" si="9"/>
        <v>61.949999999999996</v>
      </c>
      <c r="T36">
        <f t="shared" si="10"/>
        <v>0</v>
      </c>
      <c r="U36">
        <f t="shared" si="11"/>
        <v>233.05</v>
      </c>
      <c r="W36" s="36">
        <f>SUM(R36:U36)</f>
        <v>295</v>
      </c>
    </row>
    <row r="37" spans="2:23" x14ac:dyDescent="0.3">
      <c r="G37" t="s">
        <v>428</v>
      </c>
      <c r="H37" t="s">
        <v>435</v>
      </c>
      <c r="I37" s="43" t="s">
        <v>436</v>
      </c>
      <c r="J37">
        <f t="shared" si="4"/>
        <v>0</v>
      </c>
      <c r="K37">
        <f t="shared" si="5"/>
        <v>252</v>
      </c>
      <c r="M37">
        <f t="shared" si="6"/>
        <v>0</v>
      </c>
      <c r="N37">
        <f t="shared" si="7"/>
        <v>0</v>
      </c>
      <c r="P37" s="36">
        <f t="shared" si="8"/>
        <v>252</v>
      </c>
      <c r="R37">
        <f t="shared" si="9"/>
        <v>37.799999999999997</v>
      </c>
      <c r="T37">
        <f t="shared" si="10"/>
        <v>0</v>
      </c>
      <c r="U37">
        <f t="shared" si="11"/>
        <v>214.2</v>
      </c>
      <c r="W37" s="36">
        <f>SUM(R37:U37)</f>
        <v>252</v>
      </c>
    </row>
    <row r="38" spans="2:23" x14ac:dyDescent="0.3">
      <c r="B38" t="s">
        <v>366</v>
      </c>
      <c r="C38" t="s">
        <v>367</v>
      </c>
      <c r="G38" t="s">
        <v>424</v>
      </c>
      <c r="H38" t="s">
        <v>440</v>
      </c>
      <c r="I38" s="43" t="s">
        <v>441</v>
      </c>
      <c r="J38">
        <f t="shared" si="4"/>
        <v>0</v>
      </c>
      <c r="K38">
        <f t="shared" si="5"/>
        <v>897.89699999999993</v>
      </c>
      <c r="M38">
        <f t="shared" si="6"/>
        <v>0</v>
      </c>
      <c r="N38">
        <f t="shared" si="7"/>
        <v>0.89700000000000002</v>
      </c>
      <c r="P38" s="36">
        <f t="shared" si="8"/>
        <v>898.79399999999998</v>
      </c>
      <c r="R38">
        <f t="shared" si="9"/>
        <v>26.91</v>
      </c>
      <c r="T38">
        <f t="shared" si="10"/>
        <v>0</v>
      </c>
      <c r="U38">
        <f t="shared" si="11"/>
        <v>870.09</v>
      </c>
      <c r="W38" s="36">
        <f>SUM(R38:U38)</f>
        <v>897</v>
      </c>
    </row>
    <row r="39" spans="2:23" x14ac:dyDescent="0.3">
      <c r="B39" t="s">
        <v>258</v>
      </c>
      <c r="C39" t="s">
        <v>370</v>
      </c>
      <c r="G39" t="s">
        <v>258</v>
      </c>
      <c r="H39" t="s">
        <v>372</v>
      </c>
      <c r="I39" s="43" t="s">
        <v>443</v>
      </c>
      <c r="J39">
        <f t="shared" si="4"/>
        <v>0</v>
      </c>
      <c r="K39">
        <f t="shared" si="5"/>
        <v>1346</v>
      </c>
      <c r="M39">
        <f t="shared" si="6"/>
        <v>1.3460000000000001</v>
      </c>
      <c r="N39">
        <f t="shared" si="7"/>
        <v>0</v>
      </c>
      <c r="P39" s="36">
        <f t="shared" si="8"/>
        <v>1347.346</v>
      </c>
      <c r="R39">
        <f t="shared" si="9"/>
        <v>699.92000000000007</v>
      </c>
      <c r="T39">
        <f t="shared" si="10"/>
        <v>1.3460000000000001</v>
      </c>
      <c r="U39">
        <f t="shared" si="11"/>
        <v>646.07999999999993</v>
      </c>
      <c r="W39" s="36">
        <f>SUM(R39,U39)</f>
        <v>1346</v>
      </c>
    </row>
    <row r="40" spans="2:23" x14ac:dyDescent="0.3">
      <c r="B40" t="s">
        <v>373</v>
      </c>
      <c r="C40" t="s">
        <v>374</v>
      </c>
      <c r="G40" t="s">
        <v>377</v>
      </c>
      <c r="H40" t="s">
        <v>380</v>
      </c>
      <c r="I40" s="43" t="s">
        <v>445</v>
      </c>
      <c r="J40">
        <f t="shared" si="4"/>
        <v>0</v>
      </c>
      <c r="K40">
        <f t="shared" si="5"/>
        <v>471.29299999999995</v>
      </c>
      <c r="M40">
        <f t="shared" si="6"/>
        <v>0</v>
      </c>
      <c r="N40">
        <f t="shared" si="7"/>
        <v>235.29000000000002</v>
      </c>
      <c r="P40" s="36">
        <f t="shared" si="8"/>
        <v>706.58299999999997</v>
      </c>
      <c r="R40">
        <f t="shared" si="9"/>
        <v>427.8</v>
      </c>
      <c r="T40">
        <f t="shared" si="10"/>
        <v>0</v>
      </c>
      <c r="U40">
        <f t="shared" si="11"/>
        <v>285.2</v>
      </c>
      <c r="W40" s="36">
        <f>SUM(R40:U40)</f>
        <v>713</v>
      </c>
    </row>
    <row r="41" spans="2:23" x14ac:dyDescent="0.3">
      <c r="B41" t="s">
        <v>377</v>
      </c>
      <c r="C41" t="s">
        <v>378</v>
      </c>
      <c r="G41" t="s">
        <v>373</v>
      </c>
      <c r="H41" t="s">
        <v>376</v>
      </c>
      <c r="I41" s="43" t="s">
        <v>452</v>
      </c>
      <c r="J41">
        <f t="shared" si="4"/>
        <v>0</v>
      </c>
      <c r="K41">
        <f t="shared" si="5"/>
        <v>1017.64</v>
      </c>
      <c r="M41">
        <f t="shared" si="6"/>
        <v>227.63000000000002</v>
      </c>
      <c r="N41">
        <f t="shared" si="7"/>
        <v>93.73</v>
      </c>
      <c r="P41" s="36">
        <f t="shared" si="8"/>
        <v>1339</v>
      </c>
      <c r="R41">
        <f t="shared" si="9"/>
        <v>776.61999999999989</v>
      </c>
      <c r="T41">
        <f t="shared" si="10"/>
        <v>0</v>
      </c>
      <c r="U41">
        <f t="shared" si="11"/>
        <v>562.38</v>
      </c>
      <c r="W41" s="36">
        <f>SUM(R41:U41)</f>
        <v>1339</v>
      </c>
    </row>
    <row r="42" spans="2:23" x14ac:dyDescent="0.3">
      <c r="B42" t="s">
        <v>381</v>
      </c>
      <c r="C42" t="s">
        <v>382</v>
      </c>
      <c r="G42" t="s">
        <v>381</v>
      </c>
      <c r="H42" t="s">
        <v>384</v>
      </c>
      <c r="I42" s="43" t="s">
        <v>455</v>
      </c>
      <c r="J42">
        <f t="shared" si="4"/>
        <v>0</v>
      </c>
      <c r="K42">
        <f t="shared" si="5"/>
        <v>381.03600000000006</v>
      </c>
      <c r="M42">
        <f t="shared" si="6"/>
        <v>13.56</v>
      </c>
      <c r="N42">
        <f t="shared" si="7"/>
        <v>962.76</v>
      </c>
      <c r="P42" s="36">
        <f t="shared" si="8"/>
        <v>1357.356</v>
      </c>
      <c r="R42">
        <f t="shared" si="9"/>
        <v>1315.32</v>
      </c>
      <c r="T42">
        <f t="shared" si="10"/>
        <v>13.56</v>
      </c>
      <c r="U42">
        <f t="shared" si="11"/>
        <v>27.12</v>
      </c>
      <c r="W42" s="36">
        <f>SUM(R42:U42)</f>
        <v>1355.9999999999998</v>
      </c>
    </row>
    <row r="43" spans="2:23" x14ac:dyDescent="0.3">
      <c r="B43" t="s">
        <v>385</v>
      </c>
      <c r="C43" t="s">
        <v>386</v>
      </c>
      <c r="G43" t="s">
        <v>385</v>
      </c>
      <c r="H43" t="s">
        <v>388</v>
      </c>
      <c r="I43" s="43" t="s">
        <v>458</v>
      </c>
      <c r="J43">
        <f t="shared" si="4"/>
        <v>0</v>
      </c>
      <c r="K43">
        <f t="shared" si="5"/>
        <v>165</v>
      </c>
      <c r="M43">
        <f t="shared" si="6"/>
        <v>0</v>
      </c>
      <c r="N43">
        <f t="shared" si="7"/>
        <v>660</v>
      </c>
      <c r="P43" s="36">
        <f t="shared" si="8"/>
        <v>825</v>
      </c>
      <c r="R43">
        <f t="shared" si="9"/>
        <v>816.75</v>
      </c>
      <c r="T43">
        <f t="shared" si="10"/>
        <v>0</v>
      </c>
      <c r="U43">
        <f t="shared" si="11"/>
        <v>0.82500000000000007</v>
      </c>
      <c r="W43" s="36">
        <f>SUM(R43,T43)</f>
        <v>816.75</v>
      </c>
    </row>
    <row r="44" spans="2:23" x14ac:dyDescent="0.3">
      <c r="B44" t="s">
        <v>389</v>
      </c>
      <c r="C44" t="s">
        <v>390</v>
      </c>
      <c r="G44" t="s">
        <v>389</v>
      </c>
      <c r="H44" t="s">
        <v>392</v>
      </c>
      <c r="I44" s="43" t="s">
        <v>463</v>
      </c>
      <c r="J44">
        <f t="shared" si="4"/>
        <v>23.080000000000002</v>
      </c>
      <c r="K44">
        <f t="shared" si="5"/>
        <v>80.78</v>
      </c>
      <c r="M44">
        <f t="shared" si="6"/>
        <v>0</v>
      </c>
      <c r="N44">
        <f t="shared" si="7"/>
        <v>1050.1400000000001</v>
      </c>
      <c r="P44" s="36">
        <f t="shared" si="8"/>
        <v>1154</v>
      </c>
      <c r="R44">
        <f t="shared" si="9"/>
        <v>1119.3799999999999</v>
      </c>
      <c r="T44">
        <f t="shared" si="10"/>
        <v>23.080000000000002</v>
      </c>
      <c r="U44">
        <f t="shared" si="11"/>
        <v>1.1539999999999999</v>
      </c>
      <c r="W44" s="36">
        <f>SUM(R44,T44)</f>
        <v>1142.4599999999998</v>
      </c>
    </row>
    <row r="45" spans="2:23" x14ac:dyDescent="0.3">
      <c r="B45" t="s">
        <v>393</v>
      </c>
      <c r="C45" t="s">
        <v>394</v>
      </c>
      <c r="G45" t="s">
        <v>409</v>
      </c>
      <c r="H45" t="s">
        <v>412</v>
      </c>
      <c r="I45" s="43" t="s">
        <v>465</v>
      </c>
      <c r="J45">
        <f t="shared" si="4"/>
        <v>1016.16</v>
      </c>
      <c r="K45">
        <f t="shared" si="5"/>
        <v>0</v>
      </c>
      <c r="M45">
        <f t="shared" si="6"/>
        <v>128.47999999999999</v>
      </c>
      <c r="N45">
        <f t="shared" si="7"/>
        <v>23.36</v>
      </c>
      <c r="P45" s="36">
        <f t="shared" si="8"/>
        <v>1167.9999999999998</v>
      </c>
      <c r="R45">
        <f t="shared" si="9"/>
        <v>0</v>
      </c>
      <c r="T45">
        <f t="shared" si="10"/>
        <v>1168</v>
      </c>
      <c r="U45">
        <f t="shared" si="11"/>
        <v>1.1679999999999999</v>
      </c>
      <c r="W45" s="36">
        <f>SUM(R45,T45)</f>
        <v>1168</v>
      </c>
    </row>
    <row r="46" spans="2:23" x14ac:dyDescent="0.3">
      <c r="B46" t="s">
        <v>397</v>
      </c>
      <c r="C46" t="s">
        <v>398</v>
      </c>
      <c r="G46" t="s">
        <v>401</v>
      </c>
      <c r="H46" t="s">
        <v>404</v>
      </c>
      <c r="I46" s="43" t="s">
        <v>470</v>
      </c>
      <c r="J46">
        <f t="shared" si="4"/>
        <v>647.46</v>
      </c>
      <c r="K46">
        <f t="shared" si="5"/>
        <v>14.388000000000002</v>
      </c>
      <c r="M46">
        <f t="shared" si="6"/>
        <v>455.62</v>
      </c>
      <c r="N46">
        <f t="shared" si="7"/>
        <v>83.93</v>
      </c>
      <c r="P46" s="36">
        <f t="shared" si="8"/>
        <v>1201.3980000000001</v>
      </c>
      <c r="R46">
        <f t="shared" si="9"/>
        <v>0</v>
      </c>
      <c r="T46">
        <f t="shared" si="10"/>
        <v>1199</v>
      </c>
      <c r="U46">
        <f t="shared" si="11"/>
        <v>0</v>
      </c>
      <c r="W46" s="36">
        <f>SUM(R46:U46)</f>
        <v>1199</v>
      </c>
    </row>
    <row r="47" spans="2:23" x14ac:dyDescent="0.3">
      <c r="B47" t="s">
        <v>401</v>
      </c>
      <c r="C47" t="s">
        <v>402</v>
      </c>
      <c r="G47" t="s">
        <v>393</v>
      </c>
      <c r="H47" t="s">
        <v>396</v>
      </c>
      <c r="I47" s="43" t="s">
        <v>475</v>
      </c>
      <c r="J47">
        <f t="shared" si="4"/>
        <v>467.4</v>
      </c>
      <c r="K47">
        <f t="shared" si="5"/>
        <v>58.139999999999993</v>
      </c>
      <c r="M47">
        <f t="shared" si="6"/>
        <v>570</v>
      </c>
      <c r="N47">
        <f t="shared" si="7"/>
        <v>45.6</v>
      </c>
      <c r="P47" s="36">
        <f t="shared" si="8"/>
        <v>1141.1399999999999</v>
      </c>
      <c r="R47">
        <f t="shared" si="9"/>
        <v>11.4</v>
      </c>
      <c r="T47">
        <f t="shared" si="10"/>
        <v>1128.5999999999999</v>
      </c>
      <c r="U47">
        <f t="shared" si="11"/>
        <v>0</v>
      </c>
      <c r="W47" s="36">
        <f>SUM(R47:U47)</f>
        <v>1140</v>
      </c>
    </row>
    <row r="48" spans="2:23" x14ac:dyDescent="0.3">
      <c r="B48" t="s">
        <v>405</v>
      </c>
      <c r="C48" t="s">
        <v>406</v>
      </c>
      <c r="G48" t="s">
        <v>397</v>
      </c>
      <c r="H48" t="s">
        <v>400</v>
      </c>
      <c r="I48" s="43" t="s">
        <v>477</v>
      </c>
      <c r="J48">
        <f t="shared" si="4"/>
        <v>50.75</v>
      </c>
      <c r="K48">
        <f t="shared" si="5"/>
        <v>3.0450000000000004</v>
      </c>
      <c r="M48">
        <f t="shared" si="6"/>
        <v>943.95</v>
      </c>
      <c r="N48">
        <f t="shared" si="7"/>
        <v>20.3</v>
      </c>
      <c r="P48" s="36">
        <f t="shared" si="8"/>
        <v>1018.045</v>
      </c>
      <c r="R48">
        <f t="shared" si="9"/>
        <v>10.15</v>
      </c>
      <c r="T48">
        <f t="shared" si="10"/>
        <v>1004.85</v>
      </c>
      <c r="U48">
        <f t="shared" si="11"/>
        <v>0</v>
      </c>
      <c r="W48" s="36">
        <f>SUM(R48:U48)</f>
        <v>1015</v>
      </c>
    </row>
    <row r="49" spans="2:23" x14ac:dyDescent="0.3">
      <c r="B49" t="s">
        <v>409</v>
      </c>
      <c r="C49" t="s">
        <v>410</v>
      </c>
      <c r="G49" t="s">
        <v>405</v>
      </c>
      <c r="H49" t="s">
        <v>408</v>
      </c>
      <c r="I49" s="43" t="s">
        <v>480</v>
      </c>
      <c r="J49">
        <f t="shared" si="4"/>
        <v>681.5</v>
      </c>
      <c r="K49">
        <f t="shared" si="5"/>
        <v>1.175</v>
      </c>
      <c r="M49">
        <f t="shared" si="6"/>
        <v>493.5</v>
      </c>
      <c r="N49">
        <f t="shared" si="7"/>
        <v>1.175</v>
      </c>
      <c r="P49" s="36">
        <f t="shared" si="8"/>
        <v>1177.3499999999999</v>
      </c>
      <c r="R49">
        <f t="shared" si="9"/>
        <v>0</v>
      </c>
      <c r="T49">
        <f t="shared" si="10"/>
        <v>1175</v>
      </c>
      <c r="U49">
        <f t="shared" si="11"/>
        <v>0</v>
      </c>
      <c r="W49" s="36">
        <f>SUM(R49:U49)</f>
        <v>1175</v>
      </c>
    </row>
    <row r="52" spans="2:23" x14ac:dyDescent="0.3">
      <c r="G52" s="36" t="s">
        <v>482</v>
      </c>
    </row>
    <row r="53" spans="2:23" x14ac:dyDescent="0.3">
      <c r="G53" t="s">
        <v>273</v>
      </c>
      <c r="H53" t="s">
        <v>420</v>
      </c>
      <c r="I53" t="s">
        <v>76</v>
      </c>
      <c r="J53" s="32" t="s">
        <v>88</v>
      </c>
      <c r="K53" s="32" t="s">
        <v>189</v>
      </c>
      <c r="L53" s="32" t="s">
        <v>190</v>
      </c>
      <c r="M53" s="32" t="s">
        <v>191</v>
      </c>
      <c r="N53" s="32" t="s">
        <v>192</v>
      </c>
      <c r="O53" s="32" t="s">
        <v>193</v>
      </c>
      <c r="P53" s="36" t="s">
        <v>194</v>
      </c>
      <c r="Q53" s="33" t="s">
        <v>184</v>
      </c>
      <c r="R53" s="33" t="s">
        <v>185</v>
      </c>
      <c r="S53" s="33" t="s">
        <v>79</v>
      </c>
      <c r="T53" s="33" t="s">
        <v>186</v>
      </c>
      <c r="U53" s="33" t="s">
        <v>83</v>
      </c>
      <c r="V53" s="33" t="s">
        <v>187</v>
      </c>
      <c r="W53" s="36" t="s">
        <v>188</v>
      </c>
    </row>
    <row r="54" spans="2:23" x14ac:dyDescent="0.3">
      <c r="G54" t="s">
        <v>366</v>
      </c>
      <c r="H54" t="s">
        <v>369</v>
      </c>
      <c r="I54" s="43" t="s">
        <v>483</v>
      </c>
      <c r="J54">
        <f t="shared" ref="J54:J63" si="12">(S21/100)*I21</f>
        <v>1030.74</v>
      </c>
      <c r="K54">
        <f t="shared" ref="K54:K63" si="13">((O21+P21+Q21)/100)*I21</f>
        <v>226.26</v>
      </c>
      <c r="M54">
        <f t="shared" ref="M54:M63" si="14">(R21/100)*I21</f>
        <v>0</v>
      </c>
      <c r="N54">
        <f t="shared" ref="N54:N63" si="15">(N21/100)*I21</f>
        <v>0</v>
      </c>
      <c r="P54" s="36">
        <f t="shared" ref="P54:P63" si="16">SUM(J54:O54)</f>
        <v>1257</v>
      </c>
      <c r="R54">
        <f t="shared" ref="R54:R63" si="17">(J21/100)*I21</f>
        <v>1.2570000000000001</v>
      </c>
      <c r="T54">
        <f t="shared" ref="T54:T63" si="18">(L21/100)*I21</f>
        <v>1043.31</v>
      </c>
      <c r="U54">
        <f t="shared" ref="U54:U63" si="19">(K21/100)*I21</f>
        <v>213.69000000000003</v>
      </c>
      <c r="W54" s="36">
        <f t="shared" ref="W54:W63" si="20">SUM(R54:U54)</f>
        <v>1258.2570000000001</v>
      </c>
    </row>
    <row r="55" spans="2:23" x14ac:dyDescent="0.3">
      <c r="G55" t="s">
        <v>437</v>
      </c>
      <c r="H55" t="s">
        <v>486</v>
      </c>
      <c r="I55" s="43" t="s">
        <v>487</v>
      </c>
      <c r="J55">
        <f t="shared" si="12"/>
        <v>0.66600000000000004</v>
      </c>
      <c r="K55">
        <f t="shared" si="13"/>
        <v>652.67999999999995</v>
      </c>
      <c r="M55">
        <f t="shared" si="14"/>
        <v>0</v>
      </c>
      <c r="N55">
        <f t="shared" si="15"/>
        <v>13.32</v>
      </c>
      <c r="P55" s="36">
        <f t="shared" si="16"/>
        <v>666.66600000000005</v>
      </c>
      <c r="R55">
        <f t="shared" si="17"/>
        <v>233.1</v>
      </c>
      <c r="T55">
        <f t="shared" si="18"/>
        <v>0.66600000000000004</v>
      </c>
      <c r="U55">
        <f t="shared" si="19"/>
        <v>432.90000000000003</v>
      </c>
      <c r="W55" s="36">
        <f t="shared" si="20"/>
        <v>666.66600000000005</v>
      </c>
    </row>
    <row r="56" spans="2:23" x14ac:dyDescent="0.3">
      <c r="G56" t="s">
        <v>258</v>
      </c>
      <c r="H56" t="s">
        <v>372</v>
      </c>
      <c r="I56" s="43" t="s">
        <v>488</v>
      </c>
      <c r="J56">
        <f t="shared" si="12"/>
        <v>42.089999999999996</v>
      </c>
      <c r="K56">
        <f t="shared" si="13"/>
        <v>1360.9099999999999</v>
      </c>
      <c r="M56">
        <f t="shared" si="14"/>
        <v>0</v>
      </c>
      <c r="N56">
        <f t="shared" si="15"/>
        <v>0</v>
      </c>
      <c r="P56" s="36">
        <f t="shared" si="16"/>
        <v>1402.9999999999998</v>
      </c>
      <c r="R56">
        <f t="shared" si="17"/>
        <v>715.53</v>
      </c>
      <c r="T56">
        <f t="shared" si="18"/>
        <v>42.089999999999996</v>
      </c>
      <c r="U56">
        <f t="shared" si="19"/>
        <v>645.38</v>
      </c>
      <c r="W56" s="36">
        <f t="shared" si="20"/>
        <v>1403</v>
      </c>
    </row>
    <row r="57" spans="2:23" x14ac:dyDescent="0.3">
      <c r="G57" t="s">
        <v>447</v>
      </c>
      <c r="H57" t="s">
        <v>489</v>
      </c>
      <c r="I57" s="43" t="s">
        <v>490</v>
      </c>
      <c r="J57">
        <f t="shared" si="12"/>
        <v>0</v>
      </c>
      <c r="K57">
        <f t="shared" si="13"/>
        <v>429.27600000000001</v>
      </c>
      <c r="M57">
        <f t="shared" si="14"/>
        <v>99.600000000000009</v>
      </c>
      <c r="N57">
        <f t="shared" si="15"/>
        <v>458.16</v>
      </c>
      <c r="P57" s="36">
        <f t="shared" si="16"/>
        <v>987.03600000000006</v>
      </c>
      <c r="R57">
        <f t="shared" si="17"/>
        <v>966.12</v>
      </c>
      <c r="T57">
        <f t="shared" si="18"/>
        <v>0.996</v>
      </c>
      <c r="U57">
        <f t="shared" si="19"/>
        <v>19.920000000000002</v>
      </c>
      <c r="W57" s="36">
        <f t="shared" si="20"/>
        <v>987.03599999999994</v>
      </c>
    </row>
    <row r="58" spans="2:23" x14ac:dyDescent="0.3">
      <c r="G58" t="s">
        <v>459</v>
      </c>
      <c r="H58" t="s">
        <v>491</v>
      </c>
      <c r="I58" s="43" t="s">
        <v>492</v>
      </c>
      <c r="J58">
        <f t="shared" si="12"/>
        <v>1.2909999999999999</v>
      </c>
      <c r="K58">
        <f t="shared" si="13"/>
        <v>580.95000000000005</v>
      </c>
      <c r="M58">
        <f t="shared" si="14"/>
        <v>64.55</v>
      </c>
      <c r="N58">
        <f t="shared" si="15"/>
        <v>645.5</v>
      </c>
      <c r="P58" s="36">
        <f t="shared" si="16"/>
        <v>1292.2910000000002</v>
      </c>
      <c r="R58">
        <f t="shared" si="17"/>
        <v>1187.72</v>
      </c>
      <c r="T58">
        <f t="shared" si="18"/>
        <v>38.729999999999997</v>
      </c>
      <c r="U58">
        <f t="shared" si="19"/>
        <v>64.55</v>
      </c>
      <c r="W58" s="36">
        <f t="shared" si="20"/>
        <v>1291</v>
      </c>
    </row>
    <row r="59" spans="2:23" x14ac:dyDescent="0.3">
      <c r="G59" t="s">
        <v>466</v>
      </c>
      <c r="H59" t="s">
        <v>493</v>
      </c>
      <c r="I59" s="43" t="s">
        <v>494</v>
      </c>
      <c r="J59">
        <f t="shared" si="12"/>
        <v>179.9</v>
      </c>
      <c r="K59">
        <f t="shared" si="13"/>
        <v>104.08500000000001</v>
      </c>
      <c r="M59">
        <f t="shared" si="14"/>
        <v>1.2849999999999999</v>
      </c>
      <c r="N59">
        <f t="shared" si="15"/>
        <v>989.45</v>
      </c>
      <c r="P59" s="36">
        <f t="shared" si="16"/>
        <v>1274.72</v>
      </c>
      <c r="R59">
        <f t="shared" si="17"/>
        <v>1015.1500000000001</v>
      </c>
      <c r="T59">
        <f t="shared" si="18"/>
        <v>269.84999999999997</v>
      </c>
      <c r="U59">
        <f t="shared" si="19"/>
        <v>0</v>
      </c>
      <c r="W59" s="36">
        <f t="shared" si="20"/>
        <v>1285</v>
      </c>
    </row>
    <row r="60" spans="2:23" x14ac:dyDescent="0.3">
      <c r="G60" t="s">
        <v>385</v>
      </c>
      <c r="H60" t="s">
        <v>388</v>
      </c>
      <c r="I60" s="43" t="s">
        <v>495</v>
      </c>
      <c r="J60">
        <f t="shared" si="12"/>
        <v>0.27</v>
      </c>
      <c r="K60">
        <f t="shared" si="13"/>
        <v>59.4</v>
      </c>
      <c r="M60">
        <f t="shared" si="14"/>
        <v>0</v>
      </c>
      <c r="N60">
        <f t="shared" si="15"/>
        <v>210.6</v>
      </c>
      <c r="P60" s="36">
        <f t="shared" si="16"/>
        <v>270.27</v>
      </c>
      <c r="R60">
        <f t="shared" si="17"/>
        <v>259.2</v>
      </c>
      <c r="T60">
        <f t="shared" si="18"/>
        <v>5.4</v>
      </c>
      <c r="U60">
        <f t="shared" si="19"/>
        <v>5.4</v>
      </c>
      <c r="W60" s="36">
        <f t="shared" si="20"/>
        <v>269.99999999999994</v>
      </c>
    </row>
    <row r="61" spans="2:23" x14ac:dyDescent="0.3">
      <c r="G61" t="s">
        <v>471</v>
      </c>
      <c r="H61" t="s">
        <v>496</v>
      </c>
      <c r="I61" s="43" t="s">
        <v>497</v>
      </c>
      <c r="J61">
        <f t="shared" si="12"/>
        <v>45.1</v>
      </c>
      <c r="K61">
        <f t="shared" si="13"/>
        <v>126.28000000000002</v>
      </c>
      <c r="M61">
        <f t="shared" si="14"/>
        <v>0</v>
      </c>
      <c r="N61">
        <f t="shared" si="15"/>
        <v>730.62</v>
      </c>
      <c r="P61" s="36">
        <f t="shared" si="16"/>
        <v>902</v>
      </c>
      <c r="R61">
        <f t="shared" si="17"/>
        <v>748.66</v>
      </c>
      <c r="T61">
        <f t="shared" si="18"/>
        <v>144.32</v>
      </c>
      <c r="U61">
        <f t="shared" si="19"/>
        <v>0.90200000000000002</v>
      </c>
      <c r="W61" s="36">
        <f t="shared" si="20"/>
        <v>893.88200000000006</v>
      </c>
    </row>
    <row r="62" spans="2:23" x14ac:dyDescent="0.3">
      <c r="G62" t="s">
        <v>484</v>
      </c>
      <c r="H62" t="s">
        <v>498</v>
      </c>
      <c r="I62" s="43" t="s">
        <v>499</v>
      </c>
      <c r="J62">
        <f t="shared" si="12"/>
        <v>188.72000000000003</v>
      </c>
      <c r="K62">
        <f t="shared" si="13"/>
        <v>0</v>
      </c>
      <c r="M62">
        <f t="shared" si="14"/>
        <v>1105.3599999999999</v>
      </c>
      <c r="N62">
        <f t="shared" si="15"/>
        <v>53.92</v>
      </c>
      <c r="P62" s="36">
        <f t="shared" si="16"/>
        <v>1348</v>
      </c>
      <c r="R62">
        <f t="shared" si="17"/>
        <v>0</v>
      </c>
      <c r="T62">
        <f t="shared" si="18"/>
        <v>1348</v>
      </c>
      <c r="U62">
        <f t="shared" si="19"/>
        <v>0</v>
      </c>
      <c r="W62" s="36">
        <f t="shared" si="20"/>
        <v>1348</v>
      </c>
    </row>
    <row r="63" spans="2:23" x14ac:dyDescent="0.3">
      <c r="G63" t="s">
        <v>393</v>
      </c>
      <c r="H63" t="s">
        <v>396</v>
      </c>
      <c r="I63" s="43" t="s">
        <v>500</v>
      </c>
      <c r="J63">
        <f t="shared" si="12"/>
        <v>482.76000000000005</v>
      </c>
      <c r="K63">
        <f t="shared" si="13"/>
        <v>1.1919999999999999</v>
      </c>
      <c r="M63">
        <f t="shared" si="14"/>
        <v>23.84</v>
      </c>
      <c r="N63">
        <f t="shared" si="15"/>
        <v>83.440000000000012</v>
      </c>
      <c r="P63" s="36">
        <f t="shared" si="16"/>
        <v>591.23200000000008</v>
      </c>
      <c r="R63">
        <f t="shared" si="17"/>
        <v>0</v>
      </c>
      <c r="T63">
        <f t="shared" si="18"/>
        <v>596</v>
      </c>
      <c r="U63">
        <f t="shared" si="19"/>
        <v>0</v>
      </c>
      <c r="W63" s="36">
        <f t="shared" si="20"/>
        <v>596</v>
      </c>
    </row>
    <row r="65" spans="7:23" x14ac:dyDescent="0.3">
      <c r="G65" s="1" t="s">
        <v>501</v>
      </c>
    </row>
    <row r="66" spans="7:23" x14ac:dyDescent="0.3">
      <c r="G66" s="1" t="s">
        <v>414</v>
      </c>
    </row>
    <row r="67" spans="7:23" x14ac:dyDescent="0.3">
      <c r="G67" t="s">
        <v>273</v>
      </c>
      <c r="H67" t="s">
        <v>420</v>
      </c>
      <c r="I67" t="s">
        <v>76</v>
      </c>
      <c r="J67" t="s">
        <v>88</v>
      </c>
      <c r="K67" t="s">
        <v>189</v>
      </c>
      <c r="L67" t="s">
        <v>190</v>
      </c>
      <c r="M67" t="s">
        <v>191</v>
      </c>
      <c r="N67" t="s">
        <v>192</v>
      </c>
      <c r="O67" t="s">
        <v>193</v>
      </c>
      <c r="P67" t="s">
        <v>194</v>
      </c>
      <c r="Q67" t="s">
        <v>184</v>
      </c>
      <c r="R67" t="s">
        <v>185</v>
      </c>
      <c r="S67" t="s">
        <v>79</v>
      </c>
      <c r="T67" t="s">
        <v>186</v>
      </c>
      <c r="U67" t="s">
        <v>83</v>
      </c>
      <c r="V67" t="s">
        <v>187</v>
      </c>
      <c r="W67" t="s">
        <v>188</v>
      </c>
    </row>
    <row r="68" spans="7:23" x14ac:dyDescent="0.3">
      <c r="G68" t="s">
        <v>366</v>
      </c>
      <c r="H68" t="s">
        <v>369</v>
      </c>
      <c r="I68" t="s">
        <v>427</v>
      </c>
      <c r="J68">
        <v>62.6</v>
      </c>
      <c r="K68">
        <v>1165.6120000000001</v>
      </c>
      <c r="M68">
        <v>1.252</v>
      </c>
      <c r="N68">
        <v>12.52</v>
      </c>
      <c r="P68">
        <v>1241.9839999999999</v>
      </c>
      <c r="R68">
        <v>37.56</v>
      </c>
      <c r="T68">
        <v>75.12</v>
      </c>
      <c r="U68">
        <v>1139.32</v>
      </c>
      <c r="W68">
        <v>1252</v>
      </c>
    </row>
    <row r="69" spans="7:23" x14ac:dyDescent="0.3">
      <c r="G69" t="s">
        <v>431</v>
      </c>
      <c r="H69" t="s">
        <v>433</v>
      </c>
      <c r="I69" t="s">
        <v>434</v>
      </c>
      <c r="J69">
        <v>0</v>
      </c>
      <c r="K69">
        <v>262.55</v>
      </c>
      <c r="M69">
        <v>0</v>
      </c>
      <c r="N69">
        <v>32.450000000000003</v>
      </c>
      <c r="P69">
        <v>295</v>
      </c>
      <c r="R69">
        <v>61.95</v>
      </c>
      <c r="T69">
        <v>0</v>
      </c>
      <c r="U69">
        <v>233.05</v>
      </c>
      <c r="W69">
        <v>295</v>
      </c>
    </row>
    <row r="70" spans="7:23" x14ac:dyDescent="0.3">
      <c r="G70" t="s">
        <v>428</v>
      </c>
      <c r="H70" t="s">
        <v>435</v>
      </c>
      <c r="I70" t="s">
        <v>436</v>
      </c>
      <c r="J70">
        <v>0</v>
      </c>
      <c r="K70">
        <v>252</v>
      </c>
      <c r="M70">
        <v>0</v>
      </c>
      <c r="N70">
        <v>0</v>
      </c>
      <c r="P70">
        <v>252</v>
      </c>
      <c r="R70">
        <v>37.799999999999997</v>
      </c>
      <c r="T70">
        <v>0</v>
      </c>
      <c r="U70">
        <v>214.2</v>
      </c>
      <c r="W70">
        <v>252</v>
      </c>
    </row>
    <row r="71" spans="7:23" x14ac:dyDescent="0.3">
      <c r="G71" t="s">
        <v>424</v>
      </c>
      <c r="H71" t="s">
        <v>440</v>
      </c>
      <c r="I71" t="s">
        <v>441</v>
      </c>
      <c r="J71">
        <v>0</v>
      </c>
      <c r="K71">
        <v>897.89700000000005</v>
      </c>
      <c r="M71">
        <v>0</v>
      </c>
      <c r="N71">
        <v>0.89700000000000002</v>
      </c>
      <c r="P71">
        <v>898.79399999999998</v>
      </c>
      <c r="R71">
        <v>26.91</v>
      </c>
      <c r="T71">
        <v>0</v>
      </c>
      <c r="U71">
        <v>870.09</v>
      </c>
      <c r="W71">
        <v>897</v>
      </c>
    </row>
    <row r="72" spans="7:23" x14ac:dyDescent="0.3">
      <c r="G72" t="s">
        <v>258</v>
      </c>
      <c r="H72" t="s">
        <v>372</v>
      </c>
      <c r="I72" t="s">
        <v>443</v>
      </c>
      <c r="J72">
        <v>0</v>
      </c>
      <c r="K72">
        <v>1346</v>
      </c>
      <c r="M72">
        <v>1.3460000000000001</v>
      </c>
      <c r="N72">
        <v>0</v>
      </c>
      <c r="P72">
        <v>1347.346</v>
      </c>
      <c r="R72">
        <v>699.92</v>
      </c>
      <c r="T72">
        <v>1.3460000000000001</v>
      </c>
      <c r="U72">
        <v>646.08000000000004</v>
      </c>
      <c r="W72">
        <v>1346</v>
      </c>
    </row>
    <row r="73" spans="7:23" x14ac:dyDescent="0.3">
      <c r="G73" t="s">
        <v>377</v>
      </c>
      <c r="H73" t="s">
        <v>380</v>
      </c>
      <c r="I73" t="s">
        <v>445</v>
      </c>
      <c r="J73">
        <v>0</v>
      </c>
      <c r="K73">
        <v>471.29300000000001</v>
      </c>
      <c r="M73">
        <v>0</v>
      </c>
      <c r="N73">
        <v>235.29</v>
      </c>
      <c r="P73">
        <v>706.58299999999997</v>
      </c>
      <c r="R73">
        <v>427.8</v>
      </c>
      <c r="T73">
        <v>0</v>
      </c>
      <c r="U73">
        <v>285.2</v>
      </c>
      <c r="W73">
        <v>713</v>
      </c>
    </row>
    <row r="74" spans="7:23" x14ac:dyDescent="0.3">
      <c r="G74" t="s">
        <v>373</v>
      </c>
      <c r="H74" t="s">
        <v>376</v>
      </c>
      <c r="I74" t="s">
        <v>452</v>
      </c>
      <c r="J74">
        <v>0</v>
      </c>
      <c r="K74">
        <v>1017.64</v>
      </c>
      <c r="M74">
        <v>227.63</v>
      </c>
      <c r="N74">
        <v>93.73</v>
      </c>
      <c r="P74">
        <v>1339</v>
      </c>
      <c r="R74">
        <v>776.62</v>
      </c>
      <c r="T74">
        <v>0</v>
      </c>
      <c r="U74">
        <v>562.38</v>
      </c>
      <c r="W74">
        <v>1339</v>
      </c>
    </row>
    <row r="75" spans="7:23" x14ac:dyDescent="0.3">
      <c r="G75" t="s">
        <v>381</v>
      </c>
      <c r="H75" t="s">
        <v>384</v>
      </c>
      <c r="I75" t="s">
        <v>455</v>
      </c>
      <c r="J75">
        <v>0</v>
      </c>
      <c r="K75">
        <v>381.036</v>
      </c>
      <c r="M75">
        <v>13.56</v>
      </c>
      <c r="N75">
        <v>962.76</v>
      </c>
      <c r="P75">
        <v>1357.356</v>
      </c>
      <c r="R75">
        <v>1315.32</v>
      </c>
      <c r="T75">
        <v>13.56</v>
      </c>
      <c r="U75">
        <v>27.12</v>
      </c>
      <c r="W75">
        <v>1356</v>
      </c>
    </row>
    <row r="76" spans="7:23" x14ac:dyDescent="0.3">
      <c r="G76" t="s">
        <v>385</v>
      </c>
      <c r="H76" t="s">
        <v>388</v>
      </c>
      <c r="I76" t="s">
        <v>458</v>
      </c>
      <c r="J76">
        <v>0</v>
      </c>
      <c r="K76">
        <v>165</v>
      </c>
      <c r="M76">
        <v>0</v>
      </c>
      <c r="N76">
        <v>660</v>
      </c>
      <c r="P76">
        <v>825</v>
      </c>
      <c r="R76">
        <v>816.75</v>
      </c>
      <c r="T76">
        <v>0</v>
      </c>
      <c r="U76">
        <v>0.82499999999999996</v>
      </c>
      <c r="W76">
        <v>816.75</v>
      </c>
    </row>
    <row r="77" spans="7:23" x14ac:dyDescent="0.3">
      <c r="G77" t="s">
        <v>389</v>
      </c>
      <c r="H77" t="s">
        <v>392</v>
      </c>
      <c r="I77" t="s">
        <v>463</v>
      </c>
      <c r="J77">
        <v>23.08</v>
      </c>
      <c r="K77">
        <v>80.78</v>
      </c>
      <c r="M77">
        <v>0</v>
      </c>
      <c r="N77">
        <v>1050.1400000000001</v>
      </c>
      <c r="P77">
        <v>1154</v>
      </c>
      <c r="R77">
        <v>1119.3800000000001</v>
      </c>
      <c r="T77">
        <v>23.08</v>
      </c>
      <c r="U77">
        <v>1.1539999999999999</v>
      </c>
      <c r="W77">
        <v>1142.46</v>
      </c>
    </row>
    <row r="78" spans="7:23" x14ac:dyDescent="0.3">
      <c r="G78" t="s">
        <v>409</v>
      </c>
      <c r="H78" t="s">
        <v>412</v>
      </c>
      <c r="I78" t="s">
        <v>465</v>
      </c>
      <c r="J78">
        <v>1016.16</v>
      </c>
      <c r="K78">
        <v>0</v>
      </c>
      <c r="M78">
        <v>128.47999999999999</v>
      </c>
      <c r="N78">
        <v>23.36</v>
      </c>
      <c r="P78">
        <v>1168</v>
      </c>
      <c r="R78">
        <v>0</v>
      </c>
      <c r="T78">
        <v>1168</v>
      </c>
      <c r="U78">
        <v>1.1679999999999999</v>
      </c>
      <c r="W78">
        <v>1168</v>
      </c>
    </row>
    <row r="79" spans="7:23" x14ac:dyDescent="0.3">
      <c r="G79" t="s">
        <v>401</v>
      </c>
      <c r="H79" t="s">
        <v>404</v>
      </c>
      <c r="I79" t="s">
        <v>470</v>
      </c>
      <c r="J79">
        <v>647.46</v>
      </c>
      <c r="K79">
        <v>14.388</v>
      </c>
      <c r="M79">
        <v>455.62</v>
      </c>
      <c r="N79">
        <v>83.93</v>
      </c>
      <c r="P79">
        <v>1201.3979999999999</v>
      </c>
      <c r="R79">
        <v>0</v>
      </c>
      <c r="T79">
        <v>1199</v>
      </c>
      <c r="U79">
        <v>0</v>
      </c>
      <c r="W79">
        <v>1199</v>
      </c>
    </row>
    <row r="80" spans="7:23" x14ac:dyDescent="0.3">
      <c r="G80" t="s">
        <v>393</v>
      </c>
      <c r="H80" t="s">
        <v>396</v>
      </c>
      <c r="I80" t="s">
        <v>475</v>
      </c>
      <c r="J80">
        <v>467.4</v>
      </c>
      <c r="K80">
        <v>58.14</v>
      </c>
      <c r="M80">
        <v>570</v>
      </c>
      <c r="N80">
        <v>45.6</v>
      </c>
      <c r="P80">
        <v>1141.1400000000001</v>
      </c>
      <c r="R80">
        <v>11.4</v>
      </c>
      <c r="T80">
        <v>1128.5999999999999</v>
      </c>
      <c r="U80">
        <v>0</v>
      </c>
      <c r="W80">
        <v>1140</v>
      </c>
    </row>
    <row r="81" spans="7:23" x14ac:dyDescent="0.3">
      <c r="G81" t="s">
        <v>397</v>
      </c>
      <c r="H81" t="s">
        <v>400</v>
      </c>
      <c r="I81" t="s">
        <v>477</v>
      </c>
      <c r="J81">
        <v>50.75</v>
      </c>
      <c r="K81">
        <v>3.0449999999999999</v>
      </c>
      <c r="M81">
        <v>943.95</v>
      </c>
      <c r="N81">
        <v>20.3</v>
      </c>
      <c r="P81">
        <v>1018.045</v>
      </c>
      <c r="R81">
        <v>10.15</v>
      </c>
      <c r="T81">
        <v>1004.85</v>
      </c>
      <c r="U81">
        <v>0</v>
      </c>
      <c r="W81">
        <v>1015</v>
      </c>
    </row>
    <row r="82" spans="7:23" x14ac:dyDescent="0.3">
      <c r="G82" t="s">
        <v>405</v>
      </c>
      <c r="H82" t="s">
        <v>408</v>
      </c>
      <c r="I82" t="s">
        <v>480</v>
      </c>
      <c r="J82">
        <v>681.5</v>
      </c>
      <c r="K82">
        <v>1.175</v>
      </c>
      <c r="M82">
        <v>493.5</v>
      </c>
      <c r="N82">
        <v>1.175</v>
      </c>
      <c r="P82">
        <v>1177.3499999999999</v>
      </c>
      <c r="R82">
        <v>0</v>
      </c>
      <c r="T82">
        <v>1175</v>
      </c>
      <c r="U82">
        <v>0</v>
      </c>
      <c r="W82">
        <v>1175</v>
      </c>
    </row>
    <row r="85" spans="7:23" x14ac:dyDescent="0.3">
      <c r="G85" s="1" t="s">
        <v>482</v>
      </c>
    </row>
    <row r="86" spans="7:23" x14ac:dyDescent="0.3">
      <c r="G86" t="s">
        <v>273</v>
      </c>
      <c r="H86" t="s">
        <v>420</v>
      </c>
      <c r="I86" t="s">
        <v>76</v>
      </c>
      <c r="J86" t="s">
        <v>88</v>
      </c>
      <c r="K86" t="s">
        <v>189</v>
      </c>
      <c r="L86" t="s">
        <v>190</v>
      </c>
      <c r="M86" t="s">
        <v>191</v>
      </c>
      <c r="N86" t="s">
        <v>192</v>
      </c>
      <c r="O86" t="s">
        <v>193</v>
      </c>
      <c r="P86" t="s">
        <v>194</v>
      </c>
      <c r="Q86" t="s">
        <v>184</v>
      </c>
      <c r="R86" t="s">
        <v>185</v>
      </c>
      <c r="S86" t="s">
        <v>79</v>
      </c>
      <c r="T86" t="s">
        <v>186</v>
      </c>
      <c r="U86" t="s">
        <v>83</v>
      </c>
      <c r="V86" t="s">
        <v>187</v>
      </c>
      <c r="W86" t="s">
        <v>188</v>
      </c>
    </row>
    <row r="87" spans="7:23" x14ac:dyDescent="0.3">
      <c r="G87" t="s">
        <v>366</v>
      </c>
      <c r="H87" t="s">
        <v>369</v>
      </c>
      <c r="I87" t="s">
        <v>483</v>
      </c>
      <c r="J87">
        <v>1030.74</v>
      </c>
      <c r="K87">
        <v>226.26</v>
      </c>
      <c r="M87">
        <v>0</v>
      </c>
      <c r="N87">
        <v>0</v>
      </c>
      <c r="P87">
        <v>1257</v>
      </c>
      <c r="R87">
        <v>1.2569999999999999</v>
      </c>
      <c r="T87">
        <v>1043.31</v>
      </c>
      <c r="U87">
        <v>213.69</v>
      </c>
      <c r="W87">
        <v>1258.2570000000001</v>
      </c>
    </row>
    <row r="88" spans="7:23" x14ac:dyDescent="0.3">
      <c r="G88" t="s">
        <v>437</v>
      </c>
      <c r="H88" t="s">
        <v>486</v>
      </c>
      <c r="I88" t="s">
        <v>487</v>
      </c>
      <c r="J88">
        <v>0.66600000000000004</v>
      </c>
      <c r="K88">
        <v>652.67999999999995</v>
      </c>
      <c r="M88">
        <v>0</v>
      </c>
      <c r="N88">
        <v>13.32</v>
      </c>
      <c r="P88">
        <v>666.66600000000005</v>
      </c>
      <c r="R88">
        <v>233.1</v>
      </c>
      <c r="T88">
        <v>0.66600000000000004</v>
      </c>
      <c r="U88">
        <v>432.9</v>
      </c>
      <c r="W88">
        <v>666.66600000000005</v>
      </c>
    </row>
    <row r="89" spans="7:23" x14ac:dyDescent="0.3">
      <c r="G89" t="s">
        <v>258</v>
      </c>
      <c r="H89" t="s">
        <v>372</v>
      </c>
      <c r="I89" t="s">
        <v>488</v>
      </c>
      <c r="J89">
        <v>42.09</v>
      </c>
      <c r="K89">
        <v>1360.91</v>
      </c>
      <c r="M89">
        <v>0</v>
      </c>
      <c r="N89">
        <v>0</v>
      </c>
      <c r="P89">
        <v>1403</v>
      </c>
      <c r="R89">
        <v>715.53</v>
      </c>
      <c r="T89">
        <v>42.09</v>
      </c>
      <c r="U89">
        <v>645.38</v>
      </c>
      <c r="W89">
        <v>1403</v>
      </c>
    </row>
    <row r="90" spans="7:23" x14ac:dyDescent="0.3">
      <c r="G90" t="s">
        <v>447</v>
      </c>
      <c r="H90" t="s">
        <v>489</v>
      </c>
      <c r="I90" t="s">
        <v>490</v>
      </c>
      <c r="J90">
        <v>0</v>
      </c>
      <c r="K90">
        <v>429.27600000000001</v>
      </c>
      <c r="M90">
        <v>99.6</v>
      </c>
      <c r="N90">
        <v>458.16</v>
      </c>
      <c r="P90">
        <v>987.03599999999994</v>
      </c>
      <c r="R90">
        <v>966.12</v>
      </c>
      <c r="T90">
        <v>0.996</v>
      </c>
      <c r="U90">
        <v>19.920000000000002</v>
      </c>
      <c r="W90">
        <v>987.03599999999994</v>
      </c>
    </row>
    <row r="91" spans="7:23" x14ac:dyDescent="0.3">
      <c r="G91" t="s">
        <v>459</v>
      </c>
      <c r="H91" t="s">
        <v>491</v>
      </c>
      <c r="I91" t="s">
        <v>492</v>
      </c>
      <c r="J91">
        <v>1.2909999999999999</v>
      </c>
      <c r="K91">
        <v>580.95000000000005</v>
      </c>
      <c r="M91">
        <v>64.55</v>
      </c>
      <c r="N91">
        <v>645.5</v>
      </c>
      <c r="P91">
        <v>1292.2909999999999</v>
      </c>
      <c r="R91">
        <v>1187.72</v>
      </c>
      <c r="T91">
        <v>38.729999999999997</v>
      </c>
      <c r="U91">
        <v>64.55</v>
      </c>
      <c r="W91">
        <v>1291</v>
      </c>
    </row>
    <row r="92" spans="7:23" x14ac:dyDescent="0.3">
      <c r="G92" t="s">
        <v>466</v>
      </c>
      <c r="H92" t="s">
        <v>493</v>
      </c>
      <c r="I92" t="s">
        <v>494</v>
      </c>
      <c r="J92">
        <v>179.9</v>
      </c>
      <c r="K92">
        <v>104.08499999999999</v>
      </c>
      <c r="M92">
        <v>1.2849999999999999</v>
      </c>
      <c r="N92">
        <v>989.45</v>
      </c>
      <c r="P92">
        <v>1274.72</v>
      </c>
      <c r="R92">
        <v>1015.15</v>
      </c>
      <c r="T92">
        <v>269.85000000000002</v>
      </c>
      <c r="U92">
        <v>0</v>
      </c>
      <c r="W92">
        <v>1285</v>
      </c>
    </row>
    <row r="93" spans="7:23" x14ac:dyDescent="0.3">
      <c r="G93" t="s">
        <v>385</v>
      </c>
      <c r="H93" t="s">
        <v>388</v>
      </c>
      <c r="I93" t="s">
        <v>495</v>
      </c>
      <c r="J93">
        <v>0.27</v>
      </c>
      <c r="K93">
        <v>59.4</v>
      </c>
      <c r="M93">
        <v>0</v>
      </c>
      <c r="N93">
        <v>210.6</v>
      </c>
      <c r="P93">
        <v>270.27</v>
      </c>
      <c r="R93">
        <v>259.2</v>
      </c>
      <c r="T93">
        <v>5.4</v>
      </c>
      <c r="U93">
        <v>5.4</v>
      </c>
      <c r="W93">
        <v>270</v>
      </c>
    </row>
    <row r="94" spans="7:23" x14ac:dyDescent="0.3">
      <c r="G94" t="s">
        <v>471</v>
      </c>
      <c r="H94" t="s">
        <v>496</v>
      </c>
      <c r="I94" t="s">
        <v>497</v>
      </c>
      <c r="J94">
        <v>45.1</v>
      </c>
      <c r="K94">
        <v>126.28</v>
      </c>
      <c r="M94">
        <v>0</v>
      </c>
      <c r="N94">
        <v>730.62</v>
      </c>
      <c r="P94">
        <v>902</v>
      </c>
      <c r="R94">
        <v>748.66</v>
      </c>
      <c r="T94">
        <v>144.32</v>
      </c>
      <c r="U94">
        <v>0.90200000000000002</v>
      </c>
      <c r="W94">
        <v>893.88199999999995</v>
      </c>
    </row>
    <row r="95" spans="7:23" x14ac:dyDescent="0.3">
      <c r="G95" t="s">
        <v>484</v>
      </c>
      <c r="H95" t="s">
        <v>498</v>
      </c>
      <c r="I95" t="s">
        <v>499</v>
      </c>
      <c r="J95">
        <v>188.72</v>
      </c>
      <c r="K95">
        <v>0</v>
      </c>
      <c r="M95">
        <v>1105.3599999999999</v>
      </c>
      <c r="N95">
        <v>53.92</v>
      </c>
      <c r="P95">
        <v>1348</v>
      </c>
      <c r="R95">
        <v>0</v>
      </c>
      <c r="T95">
        <v>1348</v>
      </c>
      <c r="U95">
        <v>0</v>
      </c>
      <c r="W95">
        <v>1348</v>
      </c>
    </row>
    <row r="96" spans="7:23" x14ac:dyDescent="0.3">
      <c r="G96" t="s">
        <v>393</v>
      </c>
      <c r="H96" t="s">
        <v>396</v>
      </c>
      <c r="I96" t="s">
        <v>500</v>
      </c>
      <c r="J96">
        <v>482.76</v>
      </c>
      <c r="K96">
        <v>1.1919999999999999</v>
      </c>
      <c r="M96">
        <v>23.84</v>
      </c>
      <c r="N96">
        <v>83.44</v>
      </c>
      <c r="P96">
        <v>591.23199999999997</v>
      </c>
      <c r="R96">
        <v>0</v>
      </c>
      <c r="T96">
        <v>596</v>
      </c>
      <c r="U96">
        <v>0</v>
      </c>
      <c r="W96">
        <v>596</v>
      </c>
    </row>
    <row r="99" spans="7:23" x14ac:dyDescent="0.3">
      <c r="G99" t="s">
        <v>502</v>
      </c>
    </row>
    <row r="100" spans="7:23" x14ac:dyDescent="0.3">
      <c r="G100" t="s">
        <v>273</v>
      </c>
      <c r="H100" t="s">
        <v>503</v>
      </c>
      <c r="I100" t="s">
        <v>76</v>
      </c>
      <c r="J100" t="s">
        <v>88</v>
      </c>
      <c r="K100" t="s">
        <v>189</v>
      </c>
      <c r="L100" t="s">
        <v>190</v>
      </c>
      <c r="M100" t="s">
        <v>191</v>
      </c>
      <c r="N100" t="s">
        <v>192</v>
      </c>
      <c r="O100" t="s">
        <v>193</v>
      </c>
      <c r="P100" s="36" t="s">
        <v>194</v>
      </c>
      <c r="Q100" t="s">
        <v>184</v>
      </c>
      <c r="R100" t="s">
        <v>185</v>
      </c>
      <c r="S100" t="s">
        <v>79</v>
      </c>
      <c r="T100" t="s">
        <v>186</v>
      </c>
      <c r="U100" t="s">
        <v>83</v>
      </c>
      <c r="V100" t="s">
        <v>187</v>
      </c>
      <c r="W100" s="36" t="s">
        <v>188</v>
      </c>
    </row>
    <row r="101" spans="7:23" ht="15" customHeight="1" x14ac:dyDescent="0.3">
      <c r="G101" t="s">
        <v>366</v>
      </c>
      <c r="H101" s="3" t="s">
        <v>416</v>
      </c>
      <c r="I101">
        <f t="shared" ref="I101:W101" si="21">I68+I87</f>
        <v>2509</v>
      </c>
      <c r="J101" s="19">
        <f t="shared" si="21"/>
        <v>1093.3399999999999</v>
      </c>
      <c r="K101" s="19">
        <f t="shared" si="21"/>
        <v>1391.8720000000001</v>
      </c>
      <c r="L101" s="19">
        <f t="shared" si="21"/>
        <v>0</v>
      </c>
      <c r="M101" s="19">
        <f t="shared" si="21"/>
        <v>1.252</v>
      </c>
      <c r="N101" s="19">
        <f t="shared" si="21"/>
        <v>12.52</v>
      </c>
      <c r="O101" s="19">
        <f t="shared" si="21"/>
        <v>0</v>
      </c>
      <c r="P101" s="42">
        <f t="shared" si="21"/>
        <v>2498.9839999999999</v>
      </c>
      <c r="Q101" s="19">
        <f t="shared" si="21"/>
        <v>0</v>
      </c>
      <c r="R101" s="19">
        <f t="shared" si="21"/>
        <v>38.817</v>
      </c>
      <c r="S101" s="19">
        <f t="shared" si="21"/>
        <v>0</v>
      </c>
      <c r="T101" s="19">
        <f t="shared" si="21"/>
        <v>1118.4299999999998</v>
      </c>
      <c r="U101" s="19">
        <f t="shared" si="21"/>
        <v>1353.01</v>
      </c>
      <c r="V101" s="19">
        <f t="shared" si="21"/>
        <v>0</v>
      </c>
      <c r="W101" s="42">
        <f t="shared" si="21"/>
        <v>2510.2570000000001</v>
      </c>
    </row>
    <row r="102" spans="7:23" ht="33" customHeight="1" x14ac:dyDescent="0.3">
      <c r="G102" t="s">
        <v>424</v>
      </c>
      <c r="H102" s="3" t="s">
        <v>425</v>
      </c>
      <c r="I102" t="str">
        <f t="shared" ref="I102:W102" si="22">I71</f>
        <v>897</v>
      </c>
      <c r="J102" s="19">
        <f t="shared" si="22"/>
        <v>0</v>
      </c>
      <c r="K102" s="19">
        <f t="shared" si="22"/>
        <v>897.89700000000005</v>
      </c>
      <c r="L102" s="19">
        <f t="shared" si="22"/>
        <v>0</v>
      </c>
      <c r="M102" s="19">
        <f t="shared" si="22"/>
        <v>0</v>
      </c>
      <c r="N102" s="19">
        <f t="shared" si="22"/>
        <v>0.89700000000000002</v>
      </c>
      <c r="O102" s="19">
        <f t="shared" si="22"/>
        <v>0</v>
      </c>
      <c r="P102" s="42">
        <f t="shared" si="22"/>
        <v>898.79399999999998</v>
      </c>
      <c r="Q102" s="19">
        <f t="shared" si="22"/>
        <v>0</v>
      </c>
      <c r="R102" s="19">
        <f t="shared" si="22"/>
        <v>26.91</v>
      </c>
      <c r="S102" s="19">
        <f t="shared" si="22"/>
        <v>0</v>
      </c>
      <c r="T102" s="19">
        <f t="shared" si="22"/>
        <v>0</v>
      </c>
      <c r="U102" s="19">
        <f t="shared" si="22"/>
        <v>870.09</v>
      </c>
      <c r="V102" s="19">
        <f t="shared" si="22"/>
        <v>0</v>
      </c>
      <c r="W102" s="42">
        <f t="shared" si="22"/>
        <v>897</v>
      </c>
    </row>
    <row r="103" spans="7:23" ht="35.25" customHeight="1" x14ac:dyDescent="0.3">
      <c r="G103" t="s">
        <v>428</v>
      </c>
      <c r="H103" s="3" t="s">
        <v>429</v>
      </c>
      <c r="I103" t="str">
        <f t="shared" ref="I103:W103" si="23">I70</f>
        <v>252</v>
      </c>
      <c r="J103" s="19">
        <f t="shared" si="23"/>
        <v>0</v>
      </c>
      <c r="K103" s="19">
        <f t="shared" si="23"/>
        <v>252</v>
      </c>
      <c r="L103" s="19">
        <f t="shared" si="23"/>
        <v>0</v>
      </c>
      <c r="M103" s="19">
        <f t="shared" si="23"/>
        <v>0</v>
      </c>
      <c r="N103" s="19">
        <f t="shared" si="23"/>
        <v>0</v>
      </c>
      <c r="O103" s="19">
        <f t="shared" si="23"/>
        <v>0</v>
      </c>
      <c r="P103" s="42">
        <f t="shared" si="23"/>
        <v>252</v>
      </c>
      <c r="Q103" s="19">
        <f t="shared" si="23"/>
        <v>0</v>
      </c>
      <c r="R103" s="19">
        <f t="shared" si="23"/>
        <v>37.799999999999997</v>
      </c>
      <c r="S103" s="19">
        <f t="shared" si="23"/>
        <v>0</v>
      </c>
      <c r="T103" s="19">
        <f t="shared" si="23"/>
        <v>0</v>
      </c>
      <c r="U103" s="19">
        <f t="shared" si="23"/>
        <v>214.2</v>
      </c>
      <c r="V103" s="19">
        <f t="shared" si="23"/>
        <v>0</v>
      </c>
      <c r="W103" s="42">
        <f t="shared" si="23"/>
        <v>252</v>
      </c>
    </row>
    <row r="104" spans="7:23" ht="43.2" x14ac:dyDescent="0.3">
      <c r="G104" t="s">
        <v>431</v>
      </c>
      <c r="H104" s="3" t="s">
        <v>432</v>
      </c>
      <c r="I104" t="str">
        <f t="shared" ref="I104:W104" si="24">I69</f>
        <v>295</v>
      </c>
      <c r="J104" s="19">
        <f t="shared" si="24"/>
        <v>0</v>
      </c>
      <c r="K104" s="19">
        <f t="shared" si="24"/>
        <v>262.55</v>
      </c>
      <c r="L104" s="19">
        <f t="shared" si="24"/>
        <v>0</v>
      </c>
      <c r="M104" s="19">
        <f t="shared" si="24"/>
        <v>0</v>
      </c>
      <c r="N104" s="19">
        <f t="shared" si="24"/>
        <v>32.450000000000003</v>
      </c>
      <c r="O104" s="19">
        <f t="shared" si="24"/>
        <v>0</v>
      </c>
      <c r="P104" s="42">
        <f t="shared" si="24"/>
        <v>295</v>
      </c>
      <c r="Q104" s="19">
        <f t="shared" si="24"/>
        <v>0</v>
      </c>
      <c r="R104" s="19">
        <f t="shared" si="24"/>
        <v>61.95</v>
      </c>
      <c r="S104" s="19">
        <f t="shared" si="24"/>
        <v>0</v>
      </c>
      <c r="T104" s="19">
        <f t="shared" si="24"/>
        <v>0</v>
      </c>
      <c r="U104" s="19">
        <f t="shared" si="24"/>
        <v>233.05</v>
      </c>
      <c r="V104" s="19">
        <f t="shared" si="24"/>
        <v>0</v>
      </c>
      <c r="W104" s="42">
        <f t="shared" si="24"/>
        <v>295</v>
      </c>
    </row>
    <row r="105" spans="7:23" ht="43.2" x14ac:dyDescent="0.3">
      <c r="G105" t="s">
        <v>437</v>
      </c>
      <c r="H105" s="3" t="s">
        <v>438</v>
      </c>
      <c r="I105" t="str">
        <f t="shared" ref="I105:W105" si="25">I88</f>
        <v>666</v>
      </c>
      <c r="J105" s="19">
        <f t="shared" si="25"/>
        <v>0.66600000000000004</v>
      </c>
      <c r="K105" s="19">
        <f t="shared" si="25"/>
        <v>652.67999999999995</v>
      </c>
      <c r="L105" s="19">
        <f t="shared" si="25"/>
        <v>0</v>
      </c>
      <c r="M105" s="19">
        <f t="shared" si="25"/>
        <v>0</v>
      </c>
      <c r="N105" s="19">
        <f t="shared" si="25"/>
        <v>13.32</v>
      </c>
      <c r="O105" s="19">
        <f t="shared" si="25"/>
        <v>0</v>
      </c>
      <c r="P105" s="42">
        <f t="shared" si="25"/>
        <v>666.66600000000005</v>
      </c>
      <c r="Q105" s="19">
        <f t="shared" si="25"/>
        <v>0</v>
      </c>
      <c r="R105" s="19">
        <f t="shared" si="25"/>
        <v>233.1</v>
      </c>
      <c r="S105" s="19">
        <f t="shared" si="25"/>
        <v>0</v>
      </c>
      <c r="T105" s="19">
        <f t="shared" si="25"/>
        <v>0.66600000000000004</v>
      </c>
      <c r="U105" s="19">
        <f t="shared" si="25"/>
        <v>432.9</v>
      </c>
      <c r="V105" s="19">
        <f t="shared" si="25"/>
        <v>0</v>
      </c>
      <c r="W105" s="42">
        <f t="shared" si="25"/>
        <v>666.66600000000005</v>
      </c>
    </row>
    <row r="106" spans="7:23" ht="57.6" x14ac:dyDescent="0.3">
      <c r="G106" t="s">
        <v>258</v>
      </c>
      <c r="H106" s="3" t="s">
        <v>442</v>
      </c>
      <c r="I106">
        <f t="shared" ref="I106:W106" si="26">I72+I89</f>
        <v>2749</v>
      </c>
      <c r="J106" s="19">
        <f t="shared" si="26"/>
        <v>42.09</v>
      </c>
      <c r="K106" s="19">
        <f t="shared" si="26"/>
        <v>2706.91</v>
      </c>
      <c r="L106" s="19">
        <f t="shared" si="26"/>
        <v>0</v>
      </c>
      <c r="M106" s="19">
        <f t="shared" si="26"/>
        <v>1.3460000000000001</v>
      </c>
      <c r="N106" s="19">
        <f t="shared" si="26"/>
        <v>0</v>
      </c>
      <c r="O106" s="19">
        <f t="shared" si="26"/>
        <v>0</v>
      </c>
      <c r="P106" s="42">
        <f t="shared" si="26"/>
        <v>2750.346</v>
      </c>
      <c r="Q106" s="19">
        <f t="shared" si="26"/>
        <v>0</v>
      </c>
      <c r="R106" s="19">
        <f t="shared" si="26"/>
        <v>1415.4499999999998</v>
      </c>
      <c r="S106" s="19">
        <f t="shared" si="26"/>
        <v>0</v>
      </c>
      <c r="T106" s="19">
        <f t="shared" si="26"/>
        <v>43.436000000000007</v>
      </c>
      <c r="U106" s="19">
        <f t="shared" si="26"/>
        <v>1291.46</v>
      </c>
      <c r="V106" s="19">
        <f t="shared" si="26"/>
        <v>0</v>
      </c>
      <c r="W106" s="42">
        <f t="shared" si="26"/>
        <v>2749</v>
      </c>
    </row>
    <row r="107" spans="7:23" ht="28.8" x14ac:dyDescent="0.3">
      <c r="G107" t="s">
        <v>377</v>
      </c>
      <c r="H107" s="3" t="s">
        <v>444</v>
      </c>
      <c r="I107" t="str">
        <f t="shared" ref="I107:W107" si="27">I73</f>
        <v>713</v>
      </c>
      <c r="J107" s="19">
        <f t="shared" si="27"/>
        <v>0</v>
      </c>
      <c r="K107" s="19">
        <f t="shared" si="27"/>
        <v>471.29300000000001</v>
      </c>
      <c r="L107" s="19">
        <f t="shared" si="27"/>
        <v>0</v>
      </c>
      <c r="M107" s="19">
        <f t="shared" si="27"/>
        <v>0</v>
      </c>
      <c r="N107" s="19">
        <f t="shared" si="27"/>
        <v>235.29</v>
      </c>
      <c r="O107" s="19">
        <f t="shared" si="27"/>
        <v>0</v>
      </c>
      <c r="P107" s="42">
        <f t="shared" si="27"/>
        <v>706.58299999999997</v>
      </c>
      <c r="Q107" s="19">
        <f t="shared" si="27"/>
        <v>0</v>
      </c>
      <c r="R107" s="19">
        <f t="shared" si="27"/>
        <v>427.8</v>
      </c>
      <c r="S107" s="19">
        <f t="shared" si="27"/>
        <v>0</v>
      </c>
      <c r="T107" s="19">
        <f t="shared" si="27"/>
        <v>0</v>
      </c>
      <c r="U107" s="19">
        <f t="shared" si="27"/>
        <v>285.2</v>
      </c>
      <c r="V107" s="19">
        <f t="shared" si="27"/>
        <v>0</v>
      </c>
      <c r="W107" s="42">
        <f t="shared" si="27"/>
        <v>713</v>
      </c>
    </row>
    <row r="108" spans="7:23" ht="28.8" x14ac:dyDescent="0.3">
      <c r="G108" t="s">
        <v>447</v>
      </c>
      <c r="H108" s="3" t="s">
        <v>448</v>
      </c>
      <c r="I108" t="str">
        <f t="shared" ref="I108:W108" si="28">I90</f>
        <v>996</v>
      </c>
      <c r="J108" s="19">
        <f t="shared" si="28"/>
        <v>0</v>
      </c>
      <c r="K108" s="19">
        <f t="shared" si="28"/>
        <v>429.27600000000001</v>
      </c>
      <c r="L108" s="19">
        <f t="shared" si="28"/>
        <v>0</v>
      </c>
      <c r="M108" s="19">
        <f t="shared" si="28"/>
        <v>99.6</v>
      </c>
      <c r="N108" s="19">
        <f t="shared" si="28"/>
        <v>458.16</v>
      </c>
      <c r="O108" s="19">
        <f t="shared" si="28"/>
        <v>0</v>
      </c>
      <c r="P108" s="42">
        <f t="shared" si="28"/>
        <v>987.03599999999994</v>
      </c>
      <c r="Q108" s="19">
        <f t="shared" si="28"/>
        <v>0</v>
      </c>
      <c r="R108" s="19">
        <f t="shared" si="28"/>
        <v>966.12</v>
      </c>
      <c r="S108" s="19">
        <f t="shared" si="28"/>
        <v>0</v>
      </c>
      <c r="T108" s="19">
        <f t="shared" si="28"/>
        <v>0.996</v>
      </c>
      <c r="U108" s="19">
        <f t="shared" si="28"/>
        <v>19.920000000000002</v>
      </c>
      <c r="V108" s="19">
        <f t="shared" si="28"/>
        <v>0</v>
      </c>
      <c r="W108" s="42">
        <f t="shared" si="28"/>
        <v>987.03599999999994</v>
      </c>
    </row>
    <row r="109" spans="7:23" ht="28.8" x14ac:dyDescent="0.3">
      <c r="G109" t="s">
        <v>373</v>
      </c>
      <c r="H109" s="3" t="s">
        <v>451</v>
      </c>
      <c r="I109" t="str">
        <f t="shared" ref="I109:W109" si="29">I74</f>
        <v>1339</v>
      </c>
      <c r="J109" s="19">
        <f t="shared" si="29"/>
        <v>0</v>
      </c>
      <c r="K109" s="19">
        <f t="shared" si="29"/>
        <v>1017.64</v>
      </c>
      <c r="L109" s="19">
        <f t="shared" si="29"/>
        <v>0</v>
      </c>
      <c r="M109" s="19">
        <f t="shared" si="29"/>
        <v>227.63</v>
      </c>
      <c r="N109" s="19">
        <f t="shared" si="29"/>
        <v>93.73</v>
      </c>
      <c r="O109" s="19">
        <f t="shared" si="29"/>
        <v>0</v>
      </c>
      <c r="P109" s="42">
        <f t="shared" si="29"/>
        <v>1339</v>
      </c>
      <c r="Q109" s="19">
        <f t="shared" si="29"/>
        <v>0</v>
      </c>
      <c r="R109" s="19">
        <f t="shared" si="29"/>
        <v>776.62</v>
      </c>
      <c r="S109" s="19">
        <f t="shared" si="29"/>
        <v>0</v>
      </c>
      <c r="T109" s="19">
        <f t="shared" si="29"/>
        <v>0</v>
      </c>
      <c r="U109" s="19">
        <f t="shared" si="29"/>
        <v>562.38</v>
      </c>
      <c r="V109" s="19">
        <f t="shared" si="29"/>
        <v>0</v>
      </c>
      <c r="W109" s="42">
        <f t="shared" si="29"/>
        <v>1339</v>
      </c>
    </row>
    <row r="110" spans="7:23" ht="43.2" x14ac:dyDescent="0.3">
      <c r="G110" t="s">
        <v>381</v>
      </c>
      <c r="H110" s="3" t="s">
        <v>454</v>
      </c>
      <c r="I110" t="str">
        <f t="shared" ref="I110:W110" si="30">I75</f>
        <v>1356</v>
      </c>
      <c r="J110" s="19">
        <f t="shared" si="30"/>
        <v>0</v>
      </c>
      <c r="K110" s="19">
        <f t="shared" si="30"/>
        <v>381.036</v>
      </c>
      <c r="L110" s="19">
        <f t="shared" si="30"/>
        <v>0</v>
      </c>
      <c r="M110" s="19">
        <f t="shared" si="30"/>
        <v>13.56</v>
      </c>
      <c r="N110" s="19">
        <f t="shared" si="30"/>
        <v>962.76</v>
      </c>
      <c r="O110" s="19">
        <f t="shared" si="30"/>
        <v>0</v>
      </c>
      <c r="P110" s="42">
        <f t="shared" si="30"/>
        <v>1357.356</v>
      </c>
      <c r="Q110" s="19">
        <f t="shared" si="30"/>
        <v>0</v>
      </c>
      <c r="R110" s="19">
        <f t="shared" si="30"/>
        <v>1315.32</v>
      </c>
      <c r="S110" s="19">
        <f t="shared" si="30"/>
        <v>0</v>
      </c>
      <c r="T110" s="19">
        <f t="shared" si="30"/>
        <v>13.56</v>
      </c>
      <c r="U110" s="19">
        <f t="shared" si="30"/>
        <v>27.12</v>
      </c>
      <c r="V110" s="19">
        <f t="shared" si="30"/>
        <v>0</v>
      </c>
      <c r="W110" s="42">
        <f t="shared" si="30"/>
        <v>1356</v>
      </c>
    </row>
    <row r="111" spans="7:23" ht="43.2" x14ac:dyDescent="0.3">
      <c r="G111" t="s">
        <v>459</v>
      </c>
      <c r="H111" s="3" t="s">
        <v>460</v>
      </c>
      <c r="I111" t="str">
        <f t="shared" ref="I111:W111" si="31">I91</f>
        <v>1291</v>
      </c>
      <c r="J111" s="19">
        <f t="shared" si="31"/>
        <v>1.2909999999999999</v>
      </c>
      <c r="K111" s="19">
        <f t="shared" si="31"/>
        <v>580.95000000000005</v>
      </c>
      <c r="L111" s="19">
        <f t="shared" si="31"/>
        <v>0</v>
      </c>
      <c r="M111" s="19">
        <f t="shared" si="31"/>
        <v>64.55</v>
      </c>
      <c r="N111" s="19">
        <f t="shared" si="31"/>
        <v>645.5</v>
      </c>
      <c r="O111" s="19">
        <f t="shared" si="31"/>
        <v>0</v>
      </c>
      <c r="P111" s="42">
        <f t="shared" si="31"/>
        <v>1292.2909999999999</v>
      </c>
      <c r="Q111" s="19">
        <f t="shared" si="31"/>
        <v>0</v>
      </c>
      <c r="R111" s="19">
        <f t="shared" si="31"/>
        <v>1187.72</v>
      </c>
      <c r="S111" s="19">
        <f t="shared" si="31"/>
        <v>0</v>
      </c>
      <c r="T111" s="19">
        <f t="shared" si="31"/>
        <v>38.729999999999997</v>
      </c>
      <c r="U111" s="19">
        <f t="shared" si="31"/>
        <v>64.55</v>
      </c>
      <c r="V111" s="19">
        <f t="shared" si="31"/>
        <v>0</v>
      </c>
      <c r="W111" s="42">
        <f t="shared" si="31"/>
        <v>1291</v>
      </c>
    </row>
    <row r="112" spans="7:23" x14ac:dyDescent="0.3">
      <c r="G112" t="s">
        <v>385</v>
      </c>
      <c r="H112" s="3" t="s">
        <v>457</v>
      </c>
      <c r="I112">
        <f t="shared" ref="I112:W112" si="32">I93+I76</f>
        <v>1095</v>
      </c>
      <c r="J112" s="19">
        <f t="shared" si="32"/>
        <v>0.27</v>
      </c>
      <c r="K112" s="19">
        <f t="shared" si="32"/>
        <v>224.4</v>
      </c>
      <c r="L112" s="19">
        <f t="shared" si="32"/>
        <v>0</v>
      </c>
      <c r="M112" s="19">
        <f t="shared" si="32"/>
        <v>0</v>
      </c>
      <c r="N112" s="19">
        <f t="shared" si="32"/>
        <v>870.6</v>
      </c>
      <c r="O112" s="19">
        <f t="shared" si="32"/>
        <v>0</v>
      </c>
      <c r="P112" s="42">
        <f t="shared" si="32"/>
        <v>1095.27</v>
      </c>
      <c r="Q112" s="19">
        <f t="shared" si="32"/>
        <v>0</v>
      </c>
      <c r="R112" s="19">
        <f t="shared" si="32"/>
        <v>1075.95</v>
      </c>
      <c r="S112" s="19">
        <f t="shared" si="32"/>
        <v>0</v>
      </c>
      <c r="T112" s="19">
        <f t="shared" si="32"/>
        <v>5.4</v>
      </c>
      <c r="U112" s="19">
        <f t="shared" si="32"/>
        <v>6.2250000000000005</v>
      </c>
      <c r="V112" s="19">
        <f t="shared" si="32"/>
        <v>0</v>
      </c>
      <c r="W112" s="42">
        <f t="shared" si="32"/>
        <v>1086.75</v>
      </c>
    </row>
    <row r="113" spans="7:23" ht="43.2" x14ac:dyDescent="0.3">
      <c r="G113" t="s">
        <v>466</v>
      </c>
      <c r="H113" s="3" t="s">
        <v>467</v>
      </c>
      <c r="I113" t="str">
        <f t="shared" ref="I113:W113" si="33">I92</f>
        <v>1285</v>
      </c>
      <c r="J113" s="19">
        <f t="shared" si="33"/>
        <v>179.9</v>
      </c>
      <c r="K113" s="19">
        <f t="shared" si="33"/>
        <v>104.08499999999999</v>
      </c>
      <c r="L113" s="19">
        <f t="shared" si="33"/>
        <v>0</v>
      </c>
      <c r="M113" s="19">
        <f t="shared" si="33"/>
        <v>1.2849999999999999</v>
      </c>
      <c r="N113" s="19">
        <f t="shared" si="33"/>
        <v>989.45</v>
      </c>
      <c r="O113" s="19">
        <f t="shared" si="33"/>
        <v>0</v>
      </c>
      <c r="P113" s="42">
        <f t="shared" si="33"/>
        <v>1274.72</v>
      </c>
      <c r="Q113" s="19">
        <f t="shared" si="33"/>
        <v>0</v>
      </c>
      <c r="R113" s="19">
        <f t="shared" si="33"/>
        <v>1015.15</v>
      </c>
      <c r="S113" s="19">
        <f t="shared" si="33"/>
        <v>0</v>
      </c>
      <c r="T113" s="19">
        <f t="shared" si="33"/>
        <v>269.85000000000002</v>
      </c>
      <c r="U113" s="19">
        <f t="shared" si="33"/>
        <v>0</v>
      </c>
      <c r="V113" s="19">
        <f t="shared" si="33"/>
        <v>0</v>
      </c>
      <c r="W113" s="42">
        <f t="shared" si="33"/>
        <v>1285</v>
      </c>
    </row>
    <row r="114" spans="7:23" ht="28.8" x14ac:dyDescent="0.3">
      <c r="G114" t="s">
        <v>471</v>
      </c>
      <c r="H114" s="3" t="s">
        <v>472</v>
      </c>
      <c r="I114" t="str">
        <f t="shared" ref="I114:W114" si="34">I94</f>
        <v>902</v>
      </c>
      <c r="J114" s="19">
        <f t="shared" si="34"/>
        <v>45.1</v>
      </c>
      <c r="K114" s="19">
        <f t="shared" si="34"/>
        <v>126.28</v>
      </c>
      <c r="L114" s="19">
        <f t="shared" si="34"/>
        <v>0</v>
      </c>
      <c r="M114" s="19">
        <f t="shared" si="34"/>
        <v>0</v>
      </c>
      <c r="N114" s="19">
        <f t="shared" si="34"/>
        <v>730.62</v>
      </c>
      <c r="O114" s="19">
        <f t="shared" si="34"/>
        <v>0</v>
      </c>
      <c r="P114" s="42">
        <f t="shared" si="34"/>
        <v>902</v>
      </c>
      <c r="Q114" s="19">
        <f t="shared" si="34"/>
        <v>0</v>
      </c>
      <c r="R114" s="19">
        <f t="shared" si="34"/>
        <v>748.66</v>
      </c>
      <c r="S114" s="19">
        <f t="shared" si="34"/>
        <v>0</v>
      </c>
      <c r="T114" s="19">
        <f t="shared" si="34"/>
        <v>144.32</v>
      </c>
      <c r="U114" s="19">
        <f t="shared" si="34"/>
        <v>0.90200000000000002</v>
      </c>
      <c r="V114" s="19">
        <f t="shared" si="34"/>
        <v>0</v>
      </c>
      <c r="W114" s="42">
        <f t="shared" si="34"/>
        <v>893.88199999999995</v>
      </c>
    </row>
    <row r="115" spans="7:23" ht="43.2" x14ac:dyDescent="0.3">
      <c r="G115" t="s">
        <v>389</v>
      </c>
      <c r="H115" s="3" t="s">
        <v>462</v>
      </c>
      <c r="I115" t="str">
        <f t="shared" ref="I115:W115" si="35">I77</f>
        <v>1154</v>
      </c>
      <c r="J115" s="19">
        <f t="shared" si="35"/>
        <v>23.08</v>
      </c>
      <c r="K115" s="19">
        <f t="shared" si="35"/>
        <v>80.78</v>
      </c>
      <c r="L115" s="19">
        <f t="shared" si="35"/>
        <v>0</v>
      </c>
      <c r="M115" s="19">
        <f t="shared" si="35"/>
        <v>0</v>
      </c>
      <c r="N115" s="19">
        <f t="shared" si="35"/>
        <v>1050.1400000000001</v>
      </c>
      <c r="O115" s="19">
        <f t="shared" si="35"/>
        <v>0</v>
      </c>
      <c r="P115" s="42">
        <f t="shared" si="35"/>
        <v>1154</v>
      </c>
      <c r="Q115" s="19">
        <f t="shared" si="35"/>
        <v>0</v>
      </c>
      <c r="R115" s="19">
        <f t="shared" si="35"/>
        <v>1119.3800000000001</v>
      </c>
      <c r="S115" s="19">
        <f t="shared" si="35"/>
        <v>0</v>
      </c>
      <c r="T115" s="19">
        <f t="shared" si="35"/>
        <v>23.08</v>
      </c>
      <c r="U115" s="19">
        <f t="shared" si="35"/>
        <v>1.1539999999999999</v>
      </c>
      <c r="V115" s="19">
        <f t="shared" si="35"/>
        <v>0</v>
      </c>
      <c r="W115" s="42">
        <f t="shared" si="35"/>
        <v>1142.46</v>
      </c>
    </row>
    <row r="116" spans="7:23" x14ac:dyDescent="0.3">
      <c r="G116" t="s">
        <v>409</v>
      </c>
      <c r="H116" s="3" t="s">
        <v>464</v>
      </c>
      <c r="I116" t="str">
        <f t="shared" ref="I116:W116" si="36">I78</f>
        <v>1168</v>
      </c>
      <c r="J116" s="19">
        <f t="shared" si="36"/>
        <v>1016.16</v>
      </c>
      <c r="K116" s="19">
        <f t="shared" si="36"/>
        <v>0</v>
      </c>
      <c r="L116" s="19">
        <f t="shared" si="36"/>
        <v>0</v>
      </c>
      <c r="M116" s="19">
        <f t="shared" si="36"/>
        <v>128.47999999999999</v>
      </c>
      <c r="N116" s="19">
        <f t="shared" si="36"/>
        <v>23.36</v>
      </c>
      <c r="O116" s="19">
        <f t="shared" si="36"/>
        <v>0</v>
      </c>
      <c r="P116" s="42">
        <f t="shared" si="36"/>
        <v>1168</v>
      </c>
      <c r="Q116" s="19">
        <f t="shared" si="36"/>
        <v>0</v>
      </c>
      <c r="R116" s="19">
        <f t="shared" si="36"/>
        <v>0</v>
      </c>
      <c r="S116" s="19">
        <f t="shared" si="36"/>
        <v>0</v>
      </c>
      <c r="T116" s="19">
        <f t="shared" si="36"/>
        <v>1168</v>
      </c>
      <c r="U116" s="19">
        <f t="shared" si="36"/>
        <v>1.1679999999999999</v>
      </c>
      <c r="V116" s="19">
        <f t="shared" si="36"/>
        <v>0</v>
      </c>
      <c r="W116" s="42">
        <f t="shared" si="36"/>
        <v>1168</v>
      </c>
    </row>
    <row r="117" spans="7:23" ht="57.6" x14ac:dyDescent="0.3">
      <c r="G117" t="s">
        <v>393</v>
      </c>
      <c r="H117" s="3" t="s">
        <v>481</v>
      </c>
      <c r="I117">
        <f t="shared" ref="I117:W117" si="37">I96+I80</f>
        <v>1736</v>
      </c>
      <c r="J117" s="19">
        <f t="shared" si="37"/>
        <v>950.16</v>
      </c>
      <c r="K117" s="19">
        <f t="shared" si="37"/>
        <v>59.332000000000001</v>
      </c>
      <c r="L117" s="19">
        <f t="shared" si="37"/>
        <v>0</v>
      </c>
      <c r="M117" s="19">
        <f t="shared" si="37"/>
        <v>593.84</v>
      </c>
      <c r="N117" s="19">
        <f t="shared" si="37"/>
        <v>129.04</v>
      </c>
      <c r="O117" s="19">
        <f t="shared" si="37"/>
        <v>0</v>
      </c>
      <c r="P117" s="42">
        <f t="shared" si="37"/>
        <v>1732.3720000000001</v>
      </c>
      <c r="Q117" s="19">
        <f t="shared" si="37"/>
        <v>0</v>
      </c>
      <c r="R117" s="19">
        <f t="shared" si="37"/>
        <v>11.4</v>
      </c>
      <c r="S117" s="19">
        <f t="shared" si="37"/>
        <v>0</v>
      </c>
      <c r="T117" s="19">
        <f t="shared" si="37"/>
        <v>1724.6</v>
      </c>
      <c r="U117" s="19">
        <f t="shared" si="37"/>
        <v>0</v>
      </c>
      <c r="V117" s="19">
        <f t="shared" si="37"/>
        <v>0</v>
      </c>
      <c r="W117" s="42">
        <f t="shared" si="37"/>
        <v>1736</v>
      </c>
    </row>
    <row r="118" spans="7:23" ht="43.2" x14ac:dyDescent="0.3">
      <c r="G118" t="s">
        <v>401</v>
      </c>
      <c r="H118" s="3" t="s">
        <v>469</v>
      </c>
      <c r="I118" t="str">
        <f t="shared" ref="I118:W118" si="38">I79</f>
        <v>1199</v>
      </c>
      <c r="J118" s="19">
        <f t="shared" si="38"/>
        <v>647.46</v>
      </c>
      <c r="K118" s="19">
        <f t="shared" si="38"/>
        <v>14.388</v>
      </c>
      <c r="L118" s="19">
        <f t="shared" si="38"/>
        <v>0</v>
      </c>
      <c r="M118" s="19">
        <f t="shared" si="38"/>
        <v>455.62</v>
      </c>
      <c r="N118" s="19">
        <f t="shared" si="38"/>
        <v>83.93</v>
      </c>
      <c r="O118" s="19">
        <f t="shared" si="38"/>
        <v>0</v>
      </c>
      <c r="P118" s="42">
        <f t="shared" si="38"/>
        <v>1201.3979999999999</v>
      </c>
      <c r="Q118" s="19">
        <f t="shared" si="38"/>
        <v>0</v>
      </c>
      <c r="R118" s="19">
        <f t="shared" si="38"/>
        <v>0</v>
      </c>
      <c r="S118" s="19">
        <f t="shared" si="38"/>
        <v>0</v>
      </c>
      <c r="T118" s="19">
        <f t="shared" si="38"/>
        <v>1199</v>
      </c>
      <c r="U118" s="19">
        <f t="shared" si="38"/>
        <v>0</v>
      </c>
      <c r="V118" s="19">
        <f t="shared" si="38"/>
        <v>0</v>
      </c>
      <c r="W118" s="42">
        <f t="shared" si="38"/>
        <v>1199</v>
      </c>
    </row>
    <row r="119" spans="7:23" ht="43.2" x14ac:dyDescent="0.3">
      <c r="G119" t="s">
        <v>405</v>
      </c>
      <c r="H119" s="3" t="s">
        <v>479</v>
      </c>
      <c r="I119" t="str">
        <f t="shared" ref="I119:W119" si="39">I82</f>
        <v>1175</v>
      </c>
      <c r="J119" s="19">
        <f t="shared" si="39"/>
        <v>681.5</v>
      </c>
      <c r="K119" s="19">
        <f t="shared" si="39"/>
        <v>1.175</v>
      </c>
      <c r="L119" s="19">
        <f t="shared" si="39"/>
        <v>0</v>
      </c>
      <c r="M119" s="19">
        <f t="shared" si="39"/>
        <v>493.5</v>
      </c>
      <c r="N119" s="19">
        <f t="shared" si="39"/>
        <v>1.175</v>
      </c>
      <c r="O119" s="19">
        <f t="shared" si="39"/>
        <v>0</v>
      </c>
      <c r="P119" s="42">
        <f t="shared" si="39"/>
        <v>1177.3499999999999</v>
      </c>
      <c r="Q119" s="19">
        <f t="shared" si="39"/>
        <v>0</v>
      </c>
      <c r="R119" s="19">
        <f t="shared" si="39"/>
        <v>0</v>
      </c>
      <c r="S119" s="19">
        <f t="shared" si="39"/>
        <v>0</v>
      </c>
      <c r="T119" s="19">
        <f t="shared" si="39"/>
        <v>1175</v>
      </c>
      <c r="U119" s="19">
        <f t="shared" si="39"/>
        <v>0</v>
      </c>
      <c r="V119" s="19">
        <f t="shared" si="39"/>
        <v>0</v>
      </c>
      <c r="W119" s="42">
        <f t="shared" si="39"/>
        <v>1175</v>
      </c>
    </row>
    <row r="120" spans="7:23" ht="28.8" x14ac:dyDescent="0.3">
      <c r="G120" t="s">
        <v>397</v>
      </c>
      <c r="H120" s="3" t="s">
        <v>476</v>
      </c>
      <c r="I120" t="str">
        <f t="shared" ref="I120:W120" si="40">I81</f>
        <v>1015</v>
      </c>
      <c r="J120" s="19">
        <f t="shared" si="40"/>
        <v>50.75</v>
      </c>
      <c r="K120" s="19">
        <f t="shared" si="40"/>
        <v>3.0449999999999999</v>
      </c>
      <c r="L120" s="19">
        <f t="shared" si="40"/>
        <v>0</v>
      </c>
      <c r="M120" s="19">
        <f t="shared" si="40"/>
        <v>943.95</v>
      </c>
      <c r="N120" s="19">
        <f t="shared" si="40"/>
        <v>20.3</v>
      </c>
      <c r="O120" s="19">
        <f t="shared" si="40"/>
        <v>0</v>
      </c>
      <c r="P120" s="42">
        <f t="shared" si="40"/>
        <v>1018.045</v>
      </c>
      <c r="Q120" s="19">
        <f t="shared" si="40"/>
        <v>0</v>
      </c>
      <c r="R120" s="19">
        <f t="shared" si="40"/>
        <v>10.15</v>
      </c>
      <c r="S120" s="19">
        <f t="shared" si="40"/>
        <v>0</v>
      </c>
      <c r="T120" s="19">
        <f t="shared" si="40"/>
        <v>1004.85</v>
      </c>
      <c r="U120" s="19">
        <f t="shared" si="40"/>
        <v>0</v>
      </c>
      <c r="V120" s="19">
        <f t="shared" si="40"/>
        <v>0</v>
      </c>
      <c r="W120" s="42">
        <f t="shared" si="40"/>
        <v>1015</v>
      </c>
    </row>
    <row r="121" spans="7:23" ht="43.2" x14ac:dyDescent="0.3">
      <c r="G121" t="s">
        <v>484</v>
      </c>
      <c r="H121" s="3" t="s">
        <v>485</v>
      </c>
      <c r="I121" t="str">
        <f t="shared" ref="I121:W121" si="41">I95</f>
        <v>1348</v>
      </c>
      <c r="J121" s="19">
        <f t="shared" si="41"/>
        <v>188.72</v>
      </c>
      <c r="K121" s="19">
        <f t="shared" si="41"/>
        <v>0</v>
      </c>
      <c r="L121" s="19">
        <f t="shared" si="41"/>
        <v>0</v>
      </c>
      <c r="M121" s="19">
        <f t="shared" si="41"/>
        <v>1105.3599999999999</v>
      </c>
      <c r="N121" s="19">
        <f t="shared" si="41"/>
        <v>53.92</v>
      </c>
      <c r="O121" s="19">
        <f t="shared" si="41"/>
        <v>0</v>
      </c>
      <c r="P121" s="42">
        <f t="shared" si="41"/>
        <v>1348</v>
      </c>
      <c r="Q121" s="19">
        <f t="shared" si="41"/>
        <v>0</v>
      </c>
      <c r="R121" s="19">
        <f t="shared" si="41"/>
        <v>0</v>
      </c>
      <c r="S121" s="19">
        <f t="shared" si="41"/>
        <v>0</v>
      </c>
      <c r="T121" s="19">
        <f t="shared" si="41"/>
        <v>1348</v>
      </c>
      <c r="U121" s="19">
        <f t="shared" si="41"/>
        <v>0</v>
      </c>
      <c r="V121" s="19">
        <f t="shared" si="41"/>
        <v>0</v>
      </c>
      <c r="W121" s="42">
        <f t="shared" si="41"/>
        <v>1348</v>
      </c>
    </row>
  </sheetData>
  <conditionalFormatting sqref="H66:H96">
    <cfRule type="duplicateValues" dxfId="8" priority="2"/>
  </conditionalFormatting>
  <pageMargins left="0.78749999999999998" right="0.78749999999999998" top="1.05277777777778" bottom="1.05277777777778" header="0.78749999999999998" footer="0.78749999999999998"/>
  <pageSetup orientation="portrait" horizontalDpi="300" verticalDpi="300"/>
  <headerFooter>
    <oddHeader>&amp;C&amp;"Times New Roman,Regular"&amp;12&amp;Kffffff&amp;A</oddHeader>
    <oddFooter>&amp;C&amp;"Times New Roman,Regular"&amp;12&amp;KffffffPage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30"/>
  <sheetViews>
    <sheetView zoomScaleNormal="100" workbookViewId="0">
      <selection activeCell="R18" sqref="R18:R30"/>
    </sheetView>
  </sheetViews>
  <sheetFormatPr defaultColWidth="11.5546875" defaultRowHeight="14.4" x14ac:dyDescent="0.3"/>
  <cols>
    <col min="1" max="1" width="24" customWidth="1"/>
  </cols>
  <sheetData>
    <row r="1" spans="1:18" x14ac:dyDescent="0.3">
      <c r="A1" t="s">
        <v>273</v>
      </c>
      <c r="B1" t="s">
        <v>504</v>
      </c>
      <c r="D1" t="s">
        <v>76</v>
      </c>
      <c r="E1" t="s">
        <v>237</v>
      </c>
      <c r="F1" t="s">
        <v>277</v>
      </c>
      <c r="G1" t="s">
        <v>236</v>
      </c>
      <c r="H1" t="s">
        <v>239</v>
      </c>
      <c r="I1" t="s">
        <v>238</v>
      </c>
      <c r="J1" s="30" t="s">
        <v>85</v>
      </c>
      <c r="L1" t="s">
        <v>76</v>
      </c>
      <c r="M1" t="s">
        <v>505</v>
      </c>
      <c r="N1" t="s">
        <v>506</v>
      </c>
      <c r="O1" t="s">
        <v>191</v>
      </c>
      <c r="P1" t="s">
        <v>88</v>
      </c>
      <c r="Q1" t="s">
        <v>190</v>
      </c>
      <c r="R1" s="30" t="s">
        <v>85</v>
      </c>
    </row>
    <row r="2" spans="1:18" x14ac:dyDescent="0.3">
      <c r="A2" t="s">
        <v>357</v>
      </c>
      <c r="B2" t="s">
        <v>507</v>
      </c>
      <c r="D2">
        <v>391</v>
      </c>
      <c r="E2">
        <v>14.1</v>
      </c>
      <c r="F2">
        <v>0</v>
      </c>
      <c r="G2">
        <v>0.3</v>
      </c>
      <c r="H2">
        <v>0.8</v>
      </c>
      <c r="I2">
        <v>84.9</v>
      </c>
      <c r="J2" s="30">
        <f t="shared" ref="J2:J14" si="0">SUM(E2:I2)</f>
        <v>100.10000000000001</v>
      </c>
      <c r="L2">
        <v>391</v>
      </c>
      <c r="M2">
        <v>14.3</v>
      </c>
      <c r="N2">
        <v>0</v>
      </c>
      <c r="O2">
        <v>0</v>
      </c>
      <c r="P2">
        <v>0.8</v>
      </c>
      <c r="Q2">
        <v>84.9</v>
      </c>
      <c r="R2" s="30">
        <f t="shared" ref="R2:R14" si="1">SUM(M2:Q2)</f>
        <v>100</v>
      </c>
    </row>
    <row r="3" spans="1:18" x14ac:dyDescent="0.3">
      <c r="A3" t="s">
        <v>353</v>
      </c>
      <c r="B3" t="s">
        <v>508</v>
      </c>
      <c r="D3">
        <v>78</v>
      </c>
      <c r="E3">
        <v>11.5</v>
      </c>
      <c r="F3">
        <v>0</v>
      </c>
      <c r="G3">
        <v>3.8</v>
      </c>
      <c r="H3">
        <v>0</v>
      </c>
      <c r="I3">
        <v>84.6</v>
      </c>
      <c r="J3" s="30">
        <f t="shared" si="0"/>
        <v>99.899999999999991</v>
      </c>
      <c r="L3">
        <v>78</v>
      </c>
      <c r="M3">
        <v>15.4</v>
      </c>
      <c r="N3">
        <v>0</v>
      </c>
      <c r="O3">
        <v>0</v>
      </c>
      <c r="P3">
        <v>0</v>
      </c>
      <c r="Q3">
        <v>84.6</v>
      </c>
      <c r="R3" s="30">
        <f t="shared" si="1"/>
        <v>100</v>
      </c>
    </row>
    <row r="4" spans="1:18" x14ac:dyDescent="0.3">
      <c r="A4" t="s">
        <v>332</v>
      </c>
      <c r="B4" t="s">
        <v>509</v>
      </c>
      <c r="D4">
        <v>131</v>
      </c>
      <c r="E4">
        <v>77.900000000000006</v>
      </c>
      <c r="F4">
        <v>0</v>
      </c>
      <c r="G4">
        <v>0</v>
      </c>
      <c r="H4">
        <v>0</v>
      </c>
      <c r="I4">
        <v>22.1</v>
      </c>
      <c r="J4" s="30">
        <f t="shared" si="0"/>
        <v>100</v>
      </c>
      <c r="L4">
        <v>108</v>
      </c>
      <c r="M4">
        <v>70.400000000000006</v>
      </c>
      <c r="N4">
        <v>2.8</v>
      </c>
      <c r="O4">
        <v>0</v>
      </c>
      <c r="P4">
        <v>0</v>
      </c>
      <c r="Q4">
        <v>26.9</v>
      </c>
      <c r="R4" s="30">
        <f t="shared" si="1"/>
        <v>100.1</v>
      </c>
    </row>
    <row r="5" spans="1:18" x14ac:dyDescent="0.3">
      <c r="A5" t="s">
        <v>325</v>
      </c>
      <c r="B5" t="s">
        <v>510</v>
      </c>
      <c r="D5">
        <v>82</v>
      </c>
      <c r="E5">
        <v>56.1</v>
      </c>
      <c r="F5">
        <v>36.6</v>
      </c>
      <c r="G5">
        <v>7.3</v>
      </c>
      <c r="H5">
        <v>0</v>
      </c>
      <c r="I5">
        <v>0</v>
      </c>
      <c r="J5" s="30">
        <f t="shared" si="0"/>
        <v>100</v>
      </c>
      <c r="L5">
        <v>69</v>
      </c>
      <c r="M5">
        <v>97.1</v>
      </c>
      <c r="N5">
        <v>2.9</v>
      </c>
      <c r="O5">
        <v>0</v>
      </c>
      <c r="P5">
        <v>0</v>
      </c>
      <c r="Q5">
        <v>0</v>
      </c>
      <c r="R5" s="30">
        <f t="shared" si="1"/>
        <v>100</v>
      </c>
    </row>
    <row r="6" spans="1:18" x14ac:dyDescent="0.3">
      <c r="A6" t="s">
        <v>511</v>
      </c>
      <c r="B6" t="s">
        <v>512</v>
      </c>
      <c r="D6">
        <v>48</v>
      </c>
      <c r="E6">
        <v>79.2</v>
      </c>
      <c r="F6">
        <v>16.7</v>
      </c>
      <c r="G6">
        <v>4.2</v>
      </c>
      <c r="H6">
        <v>0</v>
      </c>
      <c r="I6">
        <v>0</v>
      </c>
      <c r="J6" s="30">
        <f t="shared" si="0"/>
        <v>100.10000000000001</v>
      </c>
      <c r="L6">
        <v>49</v>
      </c>
      <c r="M6">
        <v>98</v>
      </c>
      <c r="N6">
        <v>2</v>
      </c>
      <c r="O6">
        <v>0</v>
      </c>
      <c r="P6">
        <v>0</v>
      </c>
      <c r="Q6">
        <v>0</v>
      </c>
      <c r="R6" s="30">
        <f t="shared" si="1"/>
        <v>100</v>
      </c>
    </row>
    <row r="7" spans="1:18" x14ac:dyDescent="0.3">
      <c r="A7" t="s">
        <v>323</v>
      </c>
      <c r="B7" t="s">
        <v>513</v>
      </c>
      <c r="D7">
        <v>36</v>
      </c>
      <c r="E7">
        <v>63.9</v>
      </c>
      <c r="F7">
        <v>27.8</v>
      </c>
      <c r="G7">
        <v>8.3000000000000007</v>
      </c>
      <c r="H7">
        <v>0</v>
      </c>
      <c r="I7">
        <v>0</v>
      </c>
      <c r="J7" s="30">
        <f t="shared" si="0"/>
        <v>100</v>
      </c>
      <c r="L7">
        <v>33</v>
      </c>
      <c r="M7">
        <v>100</v>
      </c>
      <c r="N7">
        <v>0</v>
      </c>
      <c r="O7">
        <v>0</v>
      </c>
      <c r="P7">
        <v>0</v>
      </c>
      <c r="Q7">
        <v>0</v>
      </c>
      <c r="R7" s="30">
        <f t="shared" si="1"/>
        <v>100</v>
      </c>
    </row>
    <row r="8" spans="1:18" x14ac:dyDescent="0.3">
      <c r="A8" t="s">
        <v>145</v>
      </c>
      <c r="B8" t="s">
        <v>146</v>
      </c>
      <c r="D8">
        <v>23</v>
      </c>
      <c r="E8">
        <v>39.1</v>
      </c>
      <c r="F8">
        <v>52.2</v>
      </c>
      <c r="G8">
        <v>8.6999999999999993</v>
      </c>
      <c r="H8">
        <v>0</v>
      </c>
      <c r="I8">
        <v>0</v>
      </c>
      <c r="J8" s="30">
        <f t="shared" si="0"/>
        <v>100.00000000000001</v>
      </c>
      <c r="L8">
        <v>21</v>
      </c>
      <c r="M8">
        <v>76.2</v>
      </c>
      <c r="N8">
        <v>23.8</v>
      </c>
      <c r="O8">
        <v>0</v>
      </c>
      <c r="P8">
        <v>0</v>
      </c>
      <c r="Q8">
        <v>0</v>
      </c>
      <c r="R8" s="30">
        <f t="shared" si="1"/>
        <v>100</v>
      </c>
    </row>
    <row r="9" spans="1:18" x14ac:dyDescent="0.3">
      <c r="A9" t="s">
        <v>349</v>
      </c>
      <c r="B9" t="s">
        <v>514</v>
      </c>
      <c r="D9">
        <v>13</v>
      </c>
      <c r="E9">
        <v>61.5</v>
      </c>
      <c r="F9">
        <v>30.8</v>
      </c>
      <c r="G9">
        <v>0</v>
      </c>
      <c r="H9">
        <v>7.7</v>
      </c>
      <c r="I9">
        <v>0</v>
      </c>
      <c r="J9" s="30">
        <f t="shared" si="0"/>
        <v>100</v>
      </c>
      <c r="L9">
        <v>22</v>
      </c>
      <c r="M9">
        <v>18.2</v>
      </c>
      <c r="N9">
        <v>4.5</v>
      </c>
      <c r="O9">
        <v>72.7</v>
      </c>
      <c r="P9">
        <v>4.5</v>
      </c>
      <c r="Q9">
        <v>0</v>
      </c>
      <c r="R9" s="30">
        <f t="shared" si="1"/>
        <v>99.9</v>
      </c>
    </row>
    <row r="10" spans="1:18" x14ac:dyDescent="0.3">
      <c r="A10" t="s">
        <v>345</v>
      </c>
      <c r="B10" t="s">
        <v>515</v>
      </c>
      <c r="D10">
        <v>14</v>
      </c>
      <c r="E10">
        <v>85.7</v>
      </c>
      <c r="F10">
        <v>0</v>
      </c>
      <c r="G10">
        <v>0</v>
      </c>
      <c r="H10">
        <v>0</v>
      </c>
      <c r="I10">
        <v>14.3</v>
      </c>
      <c r="J10" s="30">
        <f t="shared" si="0"/>
        <v>100</v>
      </c>
      <c r="L10">
        <v>20</v>
      </c>
      <c r="M10">
        <v>0</v>
      </c>
      <c r="N10">
        <v>15</v>
      </c>
      <c r="O10">
        <v>85</v>
      </c>
      <c r="P10">
        <v>0</v>
      </c>
      <c r="Q10">
        <v>0</v>
      </c>
      <c r="R10" s="30">
        <f t="shared" si="1"/>
        <v>100</v>
      </c>
    </row>
    <row r="11" spans="1:18" x14ac:dyDescent="0.3">
      <c r="A11" t="s">
        <v>347</v>
      </c>
      <c r="B11" t="s">
        <v>516</v>
      </c>
      <c r="D11">
        <v>17</v>
      </c>
      <c r="E11">
        <v>0</v>
      </c>
      <c r="F11">
        <v>11.8</v>
      </c>
      <c r="G11">
        <v>5.9</v>
      </c>
      <c r="H11">
        <v>82.4</v>
      </c>
      <c r="I11">
        <v>0</v>
      </c>
      <c r="J11" s="30">
        <f t="shared" si="0"/>
        <v>100.10000000000001</v>
      </c>
      <c r="L11">
        <v>17</v>
      </c>
      <c r="M11">
        <v>23.5</v>
      </c>
      <c r="N11">
        <v>0</v>
      </c>
      <c r="O11">
        <v>0</v>
      </c>
      <c r="P11">
        <v>76.5</v>
      </c>
      <c r="Q11">
        <v>0</v>
      </c>
      <c r="R11" s="30">
        <f t="shared" si="1"/>
        <v>100</v>
      </c>
    </row>
    <row r="12" spans="1:18" x14ac:dyDescent="0.3">
      <c r="A12" t="s">
        <v>517</v>
      </c>
      <c r="B12" t="s">
        <v>518</v>
      </c>
      <c r="D12">
        <v>15</v>
      </c>
      <c r="E12">
        <v>0</v>
      </c>
      <c r="F12">
        <v>13.3</v>
      </c>
      <c r="G12">
        <v>0</v>
      </c>
      <c r="H12">
        <v>86.7</v>
      </c>
      <c r="I12">
        <v>0</v>
      </c>
      <c r="J12" s="30">
        <f t="shared" si="0"/>
        <v>100</v>
      </c>
      <c r="L12">
        <v>15</v>
      </c>
      <c r="M12">
        <v>13.3</v>
      </c>
      <c r="N12">
        <v>0</v>
      </c>
      <c r="O12">
        <v>0</v>
      </c>
      <c r="P12">
        <v>86.7</v>
      </c>
      <c r="Q12">
        <v>0</v>
      </c>
      <c r="R12" s="30">
        <f t="shared" si="1"/>
        <v>100</v>
      </c>
    </row>
    <row r="13" spans="1:18" x14ac:dyDescent="0.3">
      <c r="A13" t="s">
        <v>336</v>
      </c>
      <c r="B13" t="s">
        <v>519</v>
      </c>
      <c r="D13">
        <v>25</v>
      </c>
      <c r="E13">
        <v>8</v>
      </c>
      <c r="F13">
        <v>68</v>
      </c>
      <c r="G13">
        <v>8</v>
      </c>
      <c r="H13">
        <v>16</v>
      </c>
      <c r="I13">
        <v>0</v>
      </c>
      <c r="J13" s="30">
        <f t="shared" si="0"/>
        <v>100</v>
      </c>
      <c r="L13">
        <v>24</v>
      </c>
      <c r="M13">
        <v>66.7</v>
      </c>
      <c r="N13">
        <v>4.2</v>
      </c>
      <c r="O13">
        <v>8.3000000000000007</v>
      </c>
      <c r="P13">
        <v>20.8</v>
      </c>
      <c r="Q13">
        <v>0</v>
      </c>
      <c r="R13" s="30">
        <f t="shared" si="1"/>
        <v>100</v>
      </c>
    </row>
    <row r="14" spans="1:18" x14ac:dyDescent="0.3">
      <c r="A14" t="s">
        <v>520</v>
      </c>
      <c r="B14" t="s">
        <v>521</v>
      </c>
      <c r="D14">
        <v>13</v>
      </c>
      <c r="E14">
        <v>0</v>
      </c>
      <c r="F14">
        <v>38.5</v>
      </c>
      <c r="G14">
        <v>46.2</v>
      </c>
      <c r="H14">
        <v>15.4</v>
      </c>
      <c r="I14">
        <v>0</v>
      </c>
      <c r="J14" s="30">
        <f t="shared" si="0"/>
        <v>100.10000000000001</v>
      </c>
      <c r="L14">
        <v>14</v>
      </c>
      <c r="M14">
        <v>78.599999999999994</v>
      </c>
      <c r="N14">
        <v>0</v>
      </c>
      <c r="O14">
        <v>0</v>
      </c>
      <c r="P14">
        <v>21.4</v>
      </c>
      <c r="Q14">
        <v>0</v>
      </c>
      <c r="R14" s="30">
        <f t="shared" si="1"/>
        <v>100</v>
      </c>
    </row>
    <row r="17" spans="1:18" x14ac:dyDescent="0.3">
      <c r="A17" t="s">
        <v>273</v>
      </c>
      <c r="B17" t="s">
        <v>504</v>
      </c>
      <c r="E17" s="32" t="s">
        <v>88</v>
      </c>
      <c r="F17" s="32" t="s">
        <v>189</v>
      </c>
      <c r="G17" s="32" t="s">
        <v>190</v>
      </c>
      <c r="H17" s="32" t="s">
        <v>191</v>
      </c>
      <c r="I17" s="32" t="s">
        <v>192</v>
      </c>
      <c r="J17" s="32" t="s">
        <v>193</v>
      </c>
      <c r="K17" s="36" t="s">
        <v>194</v>
      </c>
      <c r="L17" s="33" t="s">
        <v>184</v>
      </c>
      <c r="M17" s="33" t="s">
        <v>185</v>
      </c>
      <c r="N17" s="33" t="s">
        <v>79</v>
      </c>
      <c r="O17" s="33" t="s">
        <v>186</v>
      </c>
      <c r="P17" s="33" t="s">
        <v>83</v>
      </c>
      <c r="Q17" s="33" t="s">
        <v>187</v>
      </c>
      <c r="R17" s="36" t="s">
        <v>188</v>
      </c>
    </row>
    <row r="18" spans="1:18" x14ac:dyDescent="0.3">
      <c r="A18" t="s">
        <v>357</v>
      </c>
      <c r="B18" t="s">
        <v>507</v>
      </c>
      <c r="E18" s="19">
        <f t="shared" ref="E18:E30" si="2">(P2/100)*L2</f>
        <v>3.1280000000000001</v>
      </c>
      <c r="F18" s="19">
        <f t="shared" ref="F18:F30" si="3">(N2/100)*L2</f>
        <v>0</v>
      </c>
      <c r="G18" s="19">
        <f t="shared" ref="G18:G30" si="4">(Q2/100)*L2</f>
        <v>331.95900000000006</v>
      </c>
      <c r="H18" s="19">
        <f t="shared" ref="H18:H30" si="5">(O2/100)*L2</f>
        <v>0</v>
      </c>
      <c r="I18" s="19">
        <f t="shared" ref="I18:I30" si="6">(M2/100)*L2</f>
        <v>55.913000000000004</v>
      </c>
      <c r="J18" s="19">
        <v>0</v>
      </c>
      <c r="K18" s="46">
        <f t="shared" ref="K18:K30" si="7">SUM(E18:J18)</f>
        <v>391.00000000000006</v>
      </c>
      <c r="L18" s="19">
        <f t="shared" ref="L18:L30" si="8">(H2/100)*D2</f>
        <v>3.1280000000000001</v>
      </c>
      <c r="M18" s="19">
        <f t="shared" ref="M18:M30" si="9">(E2/100)*D2</f>
        <v>55.130999999999993</v>
      </c>
      <c r="N18" s="19">
        <f t="shared" ref="N18:N30" si="10">(G2/100)*D2</f>
        <v>1.173</v>
      </c>
      <c r="O18" s="19"/>
      <c r="P18" s="19">
        <f t="shared" ref="P18:P30" si="11">(I2/100)*D2</f>
        <v>331.95900000000006</v>
      </c>
      <c r="Q18" s="19">
        <f t="shared" ref="Q18:Q30" si="12">(F2/100)*D2</f>
        <v>0</v>
      </c>
      <c r="R18" s="46">
        <f t="shared" ref="R18:R30" si="13">SUM(L18:Q18)</f>
        <v>391.39100000000008</v>
      </c>
    </row>
    <row r="19" spans="1:18" x14ac:dyDescent="0.3">
      <c r="A19" t="s">
        <v>353</v>
      </c>
      <c r="B19" t="s">
        <v>508</v>
      </c>
      <c r="E19" s="19">
        <f t="shared" si="2"/>
        <v>0</v>
      </c>
      <c r="F19" s="19">
        <f t="shared" si="3"/>
        <v>0</v>
      </c>
      <c r="G19" s="19">
        <f t="shared" si="4"/>
        <v>65.988</v>
      </c>
      <c r="H19" s="19">
        <f t="shared" si="5"/>
        <v>0</v>
      </c>
      <c r="I19" s="19">
        <f t="shared" si="6"/>
        <v>12.012</v>
      </c>
      <c r="J19" s="19">
        <v>0</v>
      </c>
      <c r="K19" s="46">
        <f t="shared" si="7"/>
        <v>78</v>
      </c>
      <c r="L19" s="19">
        <f t="shared" si="8"/>
        <v>0</v>
      </c>
      <c r="M19" s="19">
        <f t="shared" si="9"/>
        <v>8.9700000000000006</v>
      </c>
      <c r="N19" s="19">
        <f t="shared" si="10"/>
        <v>2.964</v>
      </c>
      <c r="O19" s="19"/>
      <c r="P19" s="19">
        <f t="shared" si="11"/>
        <v>65.988</v>
      </c>
      <c r="Q19" s="19">
        <f t="shared" si="12"/>
        <v>0</v>
      </c>
      <c r="R19" s="46">
        <f t="shared" si="13"/>
        <v>77.921999999999997</v>
      </c>
    </row>
    <row r="20" spans="1:18" x14ac:dyDescent="0.3">
      <c r="A20" t="s">
        <v>332</v>
      </c>
      <c r="B20" t="s">
        <v>509</v>
      </c>
      <c r="E20" s="19">
        <f t="shared" si="2"/>
        <v>0</v>
      </c>
      <c r="F20" s="19">
        <f t="shared" si="3"/>
        <v>3.0239999999999996</v>
      </c>
      <c r="G20" s="19">
        <f t="shared" si="4"/>
        <v>29.051999999999996</v>
      </c>
      <c r="H20" s="19">
        <f t="shared" si="5"/>
        <v>0</v>
      </c>
      <c r="I20" s="19">
        <f t="shared" si="6"/>
        <v>76.032000000000011</v>
      </c>
      <c r="J20" s="19">
        <v>0</v>
      </c>
      <c r="K20" s="46">
        <f t="shared" si="7"/>
        <v>108.108</v>
      </c>
      <c r="L20" s="19">
        <f t="shared" si="8"/>
        <v>0</v>
      </c>
      <c r="M20" s="19">
        <f t="shared" si="9"/>
        <v>102.04900000000001</v>
      </c>
      <c r="N20" s="19">
        <f t="shared" si="10"/>
        <v>0</v>
      </c>
      <c r="O20" s="19"/>
      <c r="P20" s="19">
        <f t="shared" si="11"/>
        <v>28.951000000000001</v>
      </c>
      <c r="Q20" s="19">
        <f t="shared" si="12"/>
        <v>0</v>
      </c>
      <c r="R20" s="46">
        <f t="shared" si="13"/>
        <v>131</v>
      </c>
    </row>
    <row r="21" spans="1:18" x14ac:dyDescent="0.3">
      <c r="A21" t="s">
        <v>325</v>
      </c>
      <c r="B21" t="s">
        <v>510</v>
      </c>
      <c r="E21" s="19">
        <f t="shared" si="2"/>
        <v>0</v>
      </c>
      <c r="F21" s="19">
        <f t="shared" si="3"/>
        <v>2.0009999999999999</v>
      </c>
      <c r="G21" s="19">
        <f t="shared" si="4"/>
        <v>0</v>
      </c>
      <c r="H21" s="19">
        <f t="shared" si="5"/>
        <v>0</v>
      </c>
      <c r="I21" s="19">
        <f t="shared" si="6"/>
        <v>66.998999999999995</v>
      </c>
      <c r="J21" s="19">
        <v>0</v>
      </c>
      <c r="K21" s="46">
        <f t="shared" si="7"/>
        <v>69</v>
      </c>
      <c r="L21" s="19">
        <f t="shared" si="8"/>
        <v>0</v>
      </c>
      <c r="M21" s="19">
        <f t="shared" si="9"/>
        <v>46.002000000000002</v>
      </c>
      <c r="N21" s="19">
        <f t="shared" si="10"/>
        <v>5.9859999999999998</v>
      </c>
      <c r="O21" s="19"/>
      <c r="P21" s="19">
        <f t="shared" si="11"/>
        <v>0</v>
      </c>
      <c r="Q21" s="19">
        <f t="shared" si="12"/>
        <v>30.012</v>
      </c>
      <c r="R21" s="46">
        <f t="shared" si="13"/>
        <v>82</v>
      </c>
    </row>
    <row r="22" spans="1:18" x14ac:dyDescent="0.3">
      <c r="A22" t="s">
        <v>511</v>
      </c>
      <c r="B22" t="s">
        <v>512</v>
      </c>
      <c r="E22" s="19">
        <f t="shared" si="2"/>
        <v>0</v>
      </c>
      <c r="F22" s="19">
        <f t="shared" si="3"/>
        <v>0.98</v>
      </c>
      <c r="G22" s="19">
        <f t="shared" si="4"/>
        <v>0</v>
      </c>
      <c r="H22" s="19">
        <f t="shared" si="5"/>
        <v>0</v>
      </c>
      <c r="I22" s="19">
        <f t="shared" si="6"/>
        <v>48.019999999999996</v>
      </c>
      <c r="J22" s="19">
        <v>0</v>
      </c>
      <c r="K22" s="46">
        <f t="shared" si="7"/>
        <v>48.999999999999993</v>
      </c>
      <c r="L22" s="19">
        <f t="shared" si="8"/>
        <v>0</v>
      </c>
      <c r="M22" s="19">
        <f t="shared" si="9"/>
        <v>38.016000000000005</v>
      </c>
      <c r="N22" s="19">
        <f t="shared" si="10"/>
        <v>2.016</v>
      </c>
      <c r="O22" s="19"/>
      <c r="P22" s="19">
        <f t="shared" si="11"/>
        <v>0</v>
      </c>
      <c r="Q22" s="19">
        <f t="shared" si="12"/>
        <v>8.0159999999999982</v>
      </c>
      <c r="R22" s="46">
        <f t="shared" si="13"/>
        <v>48.048000000000002</v>
      </c>
    </row>
    <row r="23" spans="1:18" x14ac:dyDescent="0.3">
      <c r="A23" t="s">
        <v>323</v>
      </c>
      <c r="B23" t="s">
        <v>513</v>
      </c>
      <c r="E23" s="19">
        <f t="shared" si="2"/>
        <v>0</v>
      </c>
      <c r="F23" s="19">
        <f t="shared" si="3"/>
        <v>0</v>
      </c>
      <c r="G23" s="19">
        <f t="shared" si="4"/>
        <v>0</v>
      </c>
      <c r="H23" s="19">
        <f t="shared" si="5"/>
        <v>0</v>
      </c>
      <c r="I23" s="19">
        <f t="shared" si="6"/>
        <v>33</v>
      </c>
      <c r="J23" s="19">
        <v>0</v>
      </c>
      <c r="K23" s="46">
        <f t="shared" si="7"/>
        <v>33</v>
      </c>
      <c r="L23" s="19">
        <f t="shared" si="8"/>
        <v>0</v>
      </c>
      <c r="M23" s="19">
        <f t="shared" si="9"/>
        <v>23.004000000000001</v>
      </c>
      <c r="N23" s="19">
        <f t="shared" si="10"/>
        <v>2.988</v>
      </c>
      <c r="O23" s="19"/>
      <c r="P23" s="19">
        <f t="shared" si="11"/>
        <v>0</v>
      </c>
      <c r="Q23" s="19">
        <f t="shared" si="12"/>
        <v>10.008000000000001</v>
      </c>
      <c r="R23" s="46">
        <f t="shared" si="13"/>
        <v>36</v>
      </c>
    </row>
    <row r="24" spans="1:18" x14ac:dyDescent="0.3">
      <c r="A24" t="s">
        <v>145</v>
      </c>
      <c r="B24" t="s">
        <v>146</v>
      </c>
      <c r="E24" s="19">
        <f t="shared" si="2"/>
        <v>0</v>
      </c>
      <c r="F24" s="19">
        <f t="shared" si="3"/>
        <v>4.9980000000000002</v>
      </c>
      <c r="G24" s="19">
        <f t="shared" si="4"/>
        <v>0</v>
      </c>
      <c r="H24" s="19">
        <f t="shared" si="5"/>
        <v>0</v>
      </c>
      <c r="I24" s="19">
        <f t="shared" si="6"/>
        <v>16.001999999999999</v>
      </c>
      <c r="J24" s="19">
        <v>0</v>
      </c>
      <c r="K24" s="46">
        <f t="shared" si="7"/>
        <v>21</v>
      </c>
      <c r="L24" s="19">
        <f t="shared" si="8"/>
        <v>0</v>
      </c>
      <c r="M24" s="19">
        <f t="shared" si="9"/>
        <v>8.9930000000000003</v>
      </c>
      <c r="N24" s="19">
        <f t="shared" si="10"/>
        <v>2.0009999999999999</v>
      </c>
      <c r="O24" s="19"/>
      <c r="P24" s="19">
        <f t="shared" si="11"/>
        <v>0</v>
      </c>
      <c r="Q24" s="19">
        <f t="shared" si="12"/>
        <v>12.006</v>
      </c>
      <c r="R24" s="46">
        <f t="shared" si="13"/>
        <v>23</v>
      </c>
    </row>
    <row r="25" spans="1:18" x14ac:dyDescent="0.3">
      <c r="A25" t="s">
        <v>349</v>
      </c>
      <c r="B25" t="s">
        <v>514</v>
      </c>
      <c r="E25" s="19">
        <f t="shared" si="2"/>
        <v>0.99</v>
      </c>
      <c r="F25" s="19">
        <f t="shared" si="3"/>
        <v>0.99</v>
      </c>
      <c r="G25" s="19">
        <f t="shared" si="4"/>
        <v>0</v>
      </c>
      <c r="H25" s="19">
        <f t="shared" si="5"/>
        <v>15.994</v>
      </c>
      <c r="I25" s="19">
        <f t="shared" si="6"/>
        <v>4.0039999999999996</v>
      </c>
      <c r="J25" s="19">
        <v>0</v>
      </c>
      <c r="K25" s="46">
        <f t="shared" si="7"/>
        <v>21.978000000000002</v>
      </c>
      <c r="L25" s="19">
        <f t="shared" si="8"/>
        <v>1.0009999999999999</v>
      </c>
      <c r="M25" s="19">
        <f t="shared" si="9"/>
        <v>7.9950000000000001</v>
      </c>
      <c r="N25" s="19">
        <f t="shared" si="10"/>
        <v>0</v>
      </c>
      <c r="O25" s="19"/>
      <c r="P25" s="19">
        <f t="shared" si="11"/>
        <v>0</v>
      </c>
      <c r="Q25" s="19">
        <f t="shared" si="12"/>
        <v>4.0039999999999996</v>
      </c>
      <c r="R25" s="46">
        <f t="shared" si="13"/>
        <v>13</v>
      </c>
    </row>
    <row r="26" spans="1:18" x14ac:dyDescent="0.3">
      <c r="A26" t="s">
        <v>345</v>
      </c>
      <c r="B26" t="s">
        <v>515</v>
      </c>
      <c r="E26" s="19">
        <f t="shared" si="2"/>
        <v>0</v>
      </c>
      <c r="F26" s="19">
        <f t="shared" si="3"/>
        <v>3</v>
      </c>
      <c r="G26" s="19">
        <f t="shared" si="4"/>
        <v>0</v>
      </c>
      <c r="H26" s="19">
        <f t="shared" si="5"/>
        <v>17</v>
      </c>
      <c r="I26" s="19">
        <f t="shared" si="6"/>
        <v>0</v>
      </c>
      <c r="J26" s="19">
        <v>0</v>
      </c>
      <c r="K26" s="46">
        <f t="shared" si="7"/>
        <v>20</v>
      </c>
      <c r="L26" s="19">
        <f t="shared" si="8"/>
        <v>0</v>
      </c>
      <c r="M26" s="19">
        <f t="shared" si="9"/>
        <v>11.997999999999999</v>
      </c>
      <c r="N26" s="19">
        <f t="shared" si="10"/>
        <v>0</v>
      </c>
      <c r="O26" s="19"/>
      <c r="P26" s="19">
        <f t="shared" si="11"/>
        <v>2.0020000000000002</v>
      </c>
      <c r="Q26" s="19">
        <f t="shared" si="12"/>
        <v>0</v>
      </c>
      <c r="R26" s="46">
        <f t="shared" si="13"/>
        <v>14</v>
      </c>
    </row>
    <row r="27" spans="1:18" x14ac:dyDescent="0.3">
      <c r="A27" t="s">
        <v>347</v>
      </c>
      <c r="B27" t="s">
        <v>516</v>
      </c>
      <c r="E27" s="19">
        <f t="shared" si="2"/>
        <v>13.005000000000001</v>
      </c>
      <c r="F27" s="19">
        <f t="shared" si="3"/>
        <v>0</v>
      </c>
      <c r="G27" s="19">
        <f t="shared" si="4"/>
        <v>0</v>
      </c>
      <c r="H27" s="19">
        <f t="shared" si="5"/>
        <v>0</v>
      </c>
      <c r="I27" s="19">
        <f t="shared" si="6"/>
        <v>3.9949999999999997</v>
      </c>
      <c r="J27" s="19">
        <v>0</v>
      </c>
      <c r="K27" s="46">
        <f t="shared" si="7"/>
        <v>17</v>
      </c>
      <c r="L27" s="19">
        <f t="shared" si="8"/>
        <v>14.008000000000001</v>
      </c>
      <c r="M27" s="19">
        <f t="shared" si="9"/>
        <v>0</v>
      </c>
      <c r="N27" s="19">
        <f t="shared" si="10"/>
        <v>1.0030000000000001</v>
      </c>
      <c r="O27" s="19"/>
      <c r="P27" s="19">
        <f t="shared" si="11"/>
        <v>0</v>
      </c>
      <c r="Q27" s="19">
        <f t="shared" si="12"/>
        <v>2.0060000000000002</v>
      </c>
      <c r="R27" s="46">
        <f t="shared" si="13"/>
        <v>17.017000000000003</v>
      </c>
    </row>
    <row r="28" spans="1:18" x14ac:dyDescent="0.3">
      <c r="A28" t="s">
        <v>517</v>
      </c>
      <c r="B28" t="s">
        <v>518</v>
      </c>
      <c r="E28" s="19">
        <f t="shared" si="2"/>
        <v>13.004999999999999</v>
      </c>
      <c r="F28" s="19">
        <f t="shared" si="3"/>
        <v>0</v>
      </c>
      <c r="G28" s="19">
        <f t="shared" si="4"/>
        <v>0</v>
      </c>
      <c r="H28" s="19">
        <f t="shared" si="5"/>
        <v>0</v>
      </c>
      <c r="I28" s="19">
        <f t="shared" si="6"/>
        <v>1.9950000000000001</v>
      </c>
      <c r="J28" s="19">
        <v>0</v>
      </c>
      <c r="K28" s="46">
        <f t="shared" si="7"/>
        <v>15</v>
      </c>
      <c r="L28" s="19">
        <f t="shared" si="8"/>
        <v>13.004999999999999</v>
      </c>
      <c r="M28" s="19">
        <f t="shared" si="9"/>
        <v>0</v>
      </c>
      <c r="N28" s="19">
        <f t="shared" si="10"/>
        <v>0</v>
      </c>
      <c r="O28" s="19"/>
      <c r="P28" s="19">
        <f t="shared" si="11"/>
        <v>0</v>
      </c>
      <c r="Q28" s="19">
        <f t="shared" si="12"/>
        <v>1.9950000000000001</v>
      </c>
      <c r="R28" s="46">
        <f t="shared" si="13"/>
        <v>15</v>
      </c>
    </row>
    <row r="29" spans="1:18" x14ac:dyDescent="0.3">
      <c r="A29" t="s">
        <v>336</v>
      </c>
      <c r="B29" t="s">
        <v>519</v>
      </c>
      <c r="E29" s="19">
        <f t="shared" si="2"/>
        <v>4.9920000000000009</v>
      </c>
      <c r="F29" s="19">
        <f t="shared" si="3"/>
        <v>1.008</v>
      </c>
      <c r="G29" s="19">
        <f t="shared" si="4"/>
        <v>0</v>
      </c>
      <c r="H29" s="19">
        <f t="shared" si="5"/>
        <v>1.992</v>
      </c>
      <c r="I29" s="19">
        <f t="shared" si="6"/>
        <v>16.008000000000003</v>
      </c>
      <c r="J29" s="19">
        <v>0</v>
      </c>
      <c r="K29" s="46">
        <f t="shared" si="7"/>
        <v>24.000000000000004</v>
      </c>
      <c r="L29" s="19">
        <f t="shared" si="8"/>
        <v>4</v>
      </c>
      <c r="M29" s="19">
        <f t="shared" si="9"/>
        <v>2</v>
      </c>
      <c r="N29" s="19">
        <f t="shared" si="10"/>
        <v>2</v>
      </c>
      <c r="O29" s="19"/>
      <c r="P29" s="19">
        <f t="shared" si="11"/>
        <v>0</v>
      </c>
      <c r="Q29" s="19">
        <f t="shared" si="12"/>
        <v>17</v>
      </c>
      <c r="R29" s="46">
        <f t="shared" si="13"/>
        <v>25</v>
      </c>
    </row>
    <row r="30" spans="1:18" x14ac:dyDescent="0.3">
      <c r="A30" t="s">
        <v>520</v>
      </c>
      <c r="B30" t="s">
        <v>521</v>
      </c>
      <c r="E30" s="19">
        <f t="shared" si="2"/>
        <v>2.996</v>
      </c>
      <c r="F30" s="19">
        <f t="shared" si="3"/>
        <v>0</v>
      </c>
      <c r="G30" s="19">
        <f t="shared" si="4"/>
        <v>0</v>
      </c>
      <c r="H30" s="19">
        <f t="shared" si="5"/>
        <v>0</v>
      </c>
      <c r="I30" s="19">
        <f t="shared" si="6"/>
        <v>11.004</v>
      </c>
      <c r="J30" s="19">
        <v>0</v>
      </c>
      <c r="K30" s="46">
        <f t="shared" si="7"/>
        <v>14</v>
      </c>
      <c r="L30" s="19">
        <f t="shared" si="8"/>
        <v>2.0019999999999998</v>
      </c>
      <c r="M30" s="19">
        <f t="shared" si="9"/>
        <v>0</v>
      </c>
      <c r="N30" s="19">
        <f t="shared" si="10"/>
        <v>6.0060000000000002</v>
      </c>
      <c r="O30" s="19"/>
      <c r="P30" s="19">
        <f t="shared" si="11"/>
        <v>0</v>
      </c>
      <c r="Q30" s="19">
        <f t="shared" si="12"/>
        <v>5.0049999999999999</v>
      </c>
      <c r="R30" s="46">
        <f t="shared" si="13"/>
        <v>13.012999999999998</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Roman,Regular"&amp;12&amp;Kffffff&amp;A</oddHeader>
    <oddFooter>&amp;C&amp;"Times New Roman,Regular"&amp;12&amp;KffffffPage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15"/>
  <sheetViews>
    <sheetView topLeftCell="A66" zoomScale="70" zoomScaleNormal="70" workbookViewId="0">
      <selection activeCell="C86" sqref="C86"/>
    </sheetView>
  </sheetViews>
  <sheetFormatPr defaultColWidth="8.6640625" defaultRowHeight="14.4" x14ac:dyDescent="0.3"/>
  <cols>
    <col min="1" max="1" width="34.88671875" customWidth="1"/>
    <col min="2" max="2" width="30.44140625" customWidth="1"/>
    <col min="3" max="3" width="31.33203125" customWidth="1"/>
  </cols>
  <sheetData>
    <row r="1" spans="1:18" x14ac:dyDescent="0.3">
      <c r="A1" s="47" t="s">
        <v>273</v>
      </c>
      <c r="B1" s="48" t="s">
        <v>363</v>
      </c>
      <c r="C1" s="47" t="s">
        <v>522</v>
      </c>
      <c r="D1" s="47" t="s">
        <v>76</v>
      </c>
      <c r="E1" s="47" t="s">
        <v>191</v>
      </c>
      <c r="F1" s="47" t="s">
        <v>243</v>
      </c>
      <c r="G1" s="47" t="s">
        <v>321</v>
      </c>
      <c r="H1" s="47" t="s">
        <v>523</v>
      </c>
      <c r="I1" s="47" t="s">
        <v>190</v>
      </c>
      <c r="J1" s="47" t="s">
        <v>524</v>
      </c>
      <c r="K1" s="47" t="s">
        <v>88</v>
      </c>
      <c r="L1" s="49" t="s">
        <v>85</v>
      </c>
      <c r="M1" s="47" t="s">
        <v>237</v>
      </c>
      <c r="N1" s="47" t="s">
        <v>525</v>
      </c>
      <c r="O1" s="47" t="s">
        <v>276</v>
      </c>
      <c r="P1" s="47" t="s">
        <v>238</v>
      </c>
      <c r="Q1" s="47" t="s">
        <v>365</v>
      </c>
      <c r="R1" s="49" t="s">
        <v>85</v>
      </c>
    </row>
    <row r="2" spans="1:18" x14ac:dyDescent="0.3">
      <c r="A2" s="48" t="s">
        <v>526</v>
      </c>
      <c r="B2" s="48" t="s">
        <v>526</v>
      </c>
      <c r="C2" s="47" t="s">
        <v>527</v>
      </c>
      <c r="D2" s="48">
        <v>33</v>
      </c>
      <c r="E2">
        <v>0</v>
      </c>
      <c r="F2">
        <v>0</v>
      </c>
      <c r="G2">
        <v>0</v>
      </c>
      <c r="H2">
        <v>0</v>
      </c>
      <c r="I2">
        <v>24</v>
      </c>
      <c r="J2">
        <v>0</v>
      </c>
      <c r="K2">
        <v>76</v>
      </c>
      <c r="L2" s="49">
        <f t="shared" ref="L2:L37" si="0">SUM(E2:K2)</f>
        <v>100</v>
      </c>
      <c r="M2" s="47">
        <v>24</v>
      </c>
      <c r="N2" s="47">
        <v>0</v>
      </c>
      <c r="O2" s="47">
        <v>0</v>
      </c>
      <c r="P2" s="47">
        <v>0</v>
      </c>
      <c r="Q2" s="47">
        <v>76</v>
      </c>
      <c r="R2" s="49">
        <f t="shared" ref="R2:R37" si="1">SUM(M2:Q2)</f>
        <v>100</v>
      </c>
    </row>
    <row r="3" spans="1:18" x14ac:dyDescent="0.3">
      <c r="A3" s="48" t="s">
        <v>528</v>
      </c>
      <c r="B3" s="48" t="s">
        <v>529</v>
      </c>
      <c r="C3" s="47" t="s">
        <v>530</v>
      </c>
      <c r="D3" s="48">
        <v>82</v>
      </c>
      <c r="E3" s="47">
        <v>0</v>
      </c>
      <c r="F3" s="47">
        <v>0</v>
      </c>
      <c r="G3" s="47">
        <v>12</v>
      </c>
      <c r="H3" s="47">
        <v>0</v>
      </c>
      <c r="I3" s="47">
        <v>0</v>
      </c>
      <c r="J3" s="47">
        <v>0</v>
      </c>
      <c r="K3" s="47">
        <v>88</v>
      </c>
      <c r="L3" s="49">
        <f t="shared" si="0"/>
        <v>100</v>
      </c>
      <c r="M3" s="47">
        <v>0</v>
      </c>
      <c r="N3" s="47">
        <v>0</v>
      </c>
      <c r="O3" s="47">
        <v>0</v>
      </c>
      <c r="P3" s="47">
        <v>0</v>
      </c>
      <c r="Q3" s="47">
        <v>100</v>
      </c>
      <c r="R3" s="49">
        <f t="shared" si="1"/>
        <v>100</v>
      </c>
    </row>
    <row r="4" spans="1:18" x14ac:dyDescent="0.3">
      <c r="A4" s="47" t="s">
        <v>531</v>
      </c>
      <c r="B4" s="48" t="s">
        <v>531</v>
      </c>
      <c r="C4" s="47" t="s">
        <v>532</v>
      </c>
      <c r="D4" s="48">
        <v>74</v>
      </c>
      <c r="E4" s="47">
        <v>0</v>
      </c>
      <c r="F4" s="47">
        <v>1</v>
      </c>
      <c r="G4" s="47">
        <v>45</v>
      </c>
      <c r="H4" s="47">
        <v>49</v>
      </c>
      <c r="I4" s="47">
        <v>0</v>
      </c>
      <c r="J4" s="47">
        <v>5</v>
      </c>
      <c r="K4" s="47">
        <v>0</v>
      </c>
      <c r="L4" s="49">
        <f t="shared" si="0"/>
        <v>100</v>
      </c>
      <c r="M4" s="47">
        <v>100</v>
      </c>
      <c r="N4" s="47">
        <v>0</v>
      </c>
      <c r="O4" s="47">
        <v>0</v>
      </c>
      <c r="P4" s="47">
        <v>0</v>
      </c>
      <c r="Q4" s="47">
        <v>0</v>
      </c>
      <c r="R4" s="49">
        <f t="shared" si="1"/>
        <v>100</v>
      </c>
    </row>
    <row r="5" spans="1:18" x14ac:dyDescent="0.3">
      <c r="A5" s="47" t="s">
        <v>533</v>
      </c>
      <c r="B5" s="48" t="s">
        <v>533</v>
      </c>
      <c r="C5" s="47" t="s">
        <v>534</v>
      </c>
      <c r="D5" s="48">
        <v>73</v>
      </c>
      <c r="E5" s="47">
        <v>0</v>
      </c>
      <c r="F5" s="47">
        <v>0</v>
      </c>
      <c r="G5" s="47">
        <v>1</v>
      </c>
      <c r="H5" s="47">
        <v>0</v>
      </c>
      <c r="I5" s="47">
        <v>0</v>
      </c>
      <c r="J5" s="47">
        <v>0</v>
      </c>
      <c r="K5" s="47">
        <v>97</v>
      </c>
      <c r="L5" s="49">
        <f t="shared" si="0"/>
        <v>98</v>
      </c>
      <c r="M5" s="47">
        <v>0</v>
      </c>
      <c r="N5" s="47">
        <v>0</v>
      </c>
      <c r="O5" s="47">
        <v>0</v>
      </c>
      <c r="P5" s="47">
        <v>0</v>
      </c>
      <c r="Q5" s="47">
        <v>100</v>
      </c>
      <c r="R5" s="49">
        <f t="shared" si="1"/>
        <v>100</v>
      </c>
    </row>
    <row r="6" spans="1:18" x14ac:dyDescent="0.3">
      <c r="A6" s="47" t="s">
        <v>535</v>
      </c>
      <c r="B6" s="48" t="s">
        <v>535</v>
      </c>
      <c r="C6" s="47" t="s">
        <v>536</v>
      </c>
      <c r="D6" s="48">
        <v>41</v>
      </c>
      <c r="E6" s="47">
        <v>0</v>
      </c>
      <c r="F6" s="47">
        <v>66</v>
      </c>
      <c r="G6" s="47">
        <v>0</v>
      </c>
      <c r="H6" s="47">
        <v>32</v>
      </c>
      <c r="I6" s="47">
        <v>0</v>
      </c>
      <c r="J6" s="47">
        <v>2</v>
      </c>
      <c r="K6" s="47">
        <v>0</v>
      </c>
      <c r="L6" s="49">
        <f t="shared" si="0"/>
        <v>100</v>
      </c>
      <c r="M6" s="47">
        <v>83</v>
      </c>
      <c r="N6" s="47">
        <v>0</v>
      </c>
      <c r="O6" s="47">
        <v>17</v>
      </c>
      <c r="P6" s="47">
        <v>0</v>
      </c>
      <c r="Q6" s="47">
        <v>0</v>
      </c>
      <c r="R6" s="49">
        <f t="shared" si="1"/>
        <v>100</v>
      </c>
    </row>
    <row r="7" spans="1:18" x14ac:dyDescent="0.3">
      <c r="A7" s="47" t="s">
        <v>537</v>
      </c>
      <c r="B7" s="48" t="s">
        <v>537</v>
      </c>
      <c r="C7" s="47" t="s">
        <v>538</v>
      </c>
      <c r="D7" s="48">
        <v>45</v>
      </c>
      <c r="E7" s="47">
        <v>0</v>
      </c>
      <c r="F7" s="47">
        <v>0</v>
      </c>
      <c r="G7" s="47">
        <v>0</v>
      </c>
      <c r="H7" s="47">
        <v>0</v>
      </c>
      <c r="I7" s="47">
        <v>7</v>
      </c>
      <c r="J7" s="47">
        <v>93</v>
      </c>
      <c r="K7" s="47">
        <v>0</v>
      </c>
      <c r="L7" s="49">
        <f t="shared" si="0"/>
        <v>100</v>
      </c>
      <c r="M7" s="47">
        <v>100</v>
      </c>
      <c r="N7" s="47">
        <v>0</v>
      </c>
      <c r="O7" s="47">
        <v>0</v>
      </c>
      <c r="P7" s="47">
        <v>0</v>
      </c>
      <c r="Q7" s="47">
        <v>0</v>
      </c>
      <c r="R7" s="49">
        <f t="shared" si="1"/>
        <v>100</v>
      </c>
    </row>
    <row r="8" spans="1:18" x14ac:dyDescent="0.3">
      <c r="A8" s="47" t="s">
        <v>539</v>
      </c>
      <c r="B8" s="48" t="s">
        <v>539</v>
      </c>
      <c r="C8" s="47" t="s">
        <v>540</v>
      </c>
      <c r="D8" s="48">
        <v>74</v>
      </c>
      <c r="E8" s="47">
        <v>24</v>
      </c>
      <c r="F8" s="47">
        <v>8</v>
      </c>
      <c r="G8" s="47">
        <v>9</v>
      </c>
      <c r="H8" s="47">
        <v>35</v>
      </c>
      <c r="I8" s="47">
        <v>0</v>
      </c>
      <c r="J8" s="47">
        <v>23</v>
      </c>
      <c r="K8" s="47">
        <v>0</v>
      </c>
      <c r="L8" s="49">
        <f t="shared" si="0"/>
        <v>99</v>
      </c>
      <c r="M8" s="47">
        <v>99</v>
      </c>
      <c r="N8" s="47">
        <v>0</v>
      </c>
      <c r="O8" s="47">
        <v>0</v>
      </c>
      <c r="P8" s="47">
        <v>1</v>
      </c>
      <c r="Q8" s="47">
        <v>0</v>
      </c>
      <c r="R8" s="49">
        <f t="shared" si="1"/>
        <v>100</v>
      </c>
    </row>
    <row r="9" spans="1:18" x14ac:dyDescent="0.3">
      <c r="A9" s="47" t="s">
        <v>541</v>
      </c>
      <c r="B9" s="48" t="s">
        <v>541</v>
      </c>
      <c r="C9" s="47" t="s">
        <v>542</v>
      </c>
      <c r="D9" s="48">
        <v>115</v>
      </c>
      <c r="E9" s="47">
        <v>0</v>
      </c>
      <c r="F9" s="47">
        <v>0</v>
      </c>
      <c r="G9" s="47">
        <v>56</v>
      </c>
      <c r="H9" s="47">
        <v>17</v>
      </c>
      <c r="I9" s="47">
        <v>20</v>
      </c>
      <c r="J9" s="47">
        <v>8</v>
      </c>
      <c r="K9" s="47">
        <v>0</v>
      </c>
      <c r="L9" s="49">
        <f t="shared" si="0"/>
        <v>101</v>
      </c>
      <c r="M9" s="47">
        <v>100</v>
      </c>
      <c r="N9" s="47">
        <v>0</v>
      </c>
      <c r="O9" s="47">
        <v>0</v>
      </c>
      <c r="P9" s="47">
        <v>0</v>
      </c>
      <c r="Q9" s="47">
        <v>0</v>
      </c>
      <c r="R9" s="49">
        <f t="shared" si="1"/>
        <v>100</v>
      </c>
    </row>
    <row r="10" spans="1:18" x14ac:dyDescent="0.3">
      <c r="A10" s="47" t="s">
        <v>543</v>
      </c>
      <c r="B10" s="48" t="s">
        <v>543</v>
      </c>
      <c r="C10" s="47" t="s">
        <v>544</v>
      </c>
      <c r="D10" s="48">
        <v>128</v>
      </c>
      <c r="E10" s="47">
        <v>0</v>
      </c>
      <c r="F10" s="47">
        <v>0</v>
      </c>
      <c r="G10" s="47">
        <v>56</v>
      </c>
      <c r="H10" s="47">
        <v>44</v>
      </c>
      <c r="I10" s="47">
        <v>0</v>
      </c>
      <c r="J10" s="47">
        <v>0</v>
      </c>
      <c r="K10" s="47">
        <v>0</v>
      </c>
      <c r="L10" s="49">
        <f t="shared" si="0"/>
        <v>100</v>
      </c>
      <c r="M10" s="47">
        <v>100</v>
      </c>
      <c r="N10" s="47">
        <v>0</v>
      </c>
      <c r="O10" s="47">
        <v>0</v>
      </c>
      <c r="P10" s="47">
        <v>0</v>
      </c>
      <c r="Q10" s="47">
        <v>0</v>
      </c>
      <c r="R10" s="49">
        <f t="shared" si="1"/>
        <v>100</v>
      </c>
    </row>
    <row r="11" spans="1:18" x14ac:dyDescent="0.3">
      <c r="A11" s="47" t="s">
        <v>545</v>
      </c>
      <c r="B11" s="48" t="s">
        <v>546</v>
      </c>
      <c r="C11" s="47" t="s">
        <v>547</v>
      </c>
      <c r="D11" s="48">
        <v>31</v>
      </c>
      <c r="E11" s="47">
        <v>0</v>
      </c>
      <c r="F11" s="47">
        <v>6</v>
      </c>
      <c r="G11" s="47">
        <v>6</v>
      </c>
      <c r="H11" s="47">
        <v>0</v>
      </c>
      <c r="I11" s="47">
        <v>0</v>
      </c>
      <c r="J11" s="47">
        <v>87</v>
      </c>
      <c r="K11" s="47">
        <v>0</v>
      </c>
      <c r="L11" s="49">
        <f t="shared" si="0"/>
        <v>99</v>
      </c>
      <c r="M11" s="47">
        <v>100</v>
      </c>
      <c r="N11" s="47">
        <v>0</v>
      </c>
      <c r="O11" s="47">
        <v>0</v>
      </c>
      <c r="P11" s="47">
        <v>0</v>
      </c>
      <c r="Q11" s="47">
        <v>0</v>
      </c>
      <c r="R11" s="49">
        <f t="shared" si="1"/>
        <v>100</v>
      </c>
    </row>
    <row r="12" spans="1:18" x14ac:dyDescent="0.3">
      <c r="A12" s="47" t="s">
        <v>548</v>
      </c>
      <c r="B12" s="48" t="s">
        <v>549</v>
      </c>
      <c r="C12" s="47" t="s">
        <v>550</v>
      </c>
      <c r="D12" s="48">
        <v>56</v>
      </c>
      <c r="E12" s="47">
        <v>0</v>
      </c>
      <c r="F12" s="47">
        <v>0</v>
      </c>
      <c r="G12" s="47">
        <v>13</v>
      </c>
      <c r="H12" s="47">
        <v>0</v>
      </c>
      <c r="I12" s="47">
        <v>0</v>
      </c>
      <c r="J12" s="47">
        <v>0</v>
      </c>
      <c r="K12" s="47">
        <v>88</v>
      </c>
      <c r="L12" s="49">
        <f t="shared" si="0"/>
        <v>101</v>
      </c>
      <c r="M12" s="47">
        <v>0</v>
      </c>
      <c r="N12" s="47">
        <v>0</v>
      </c>
      <c r="O12" s="47">
        <v>0</v>
      </c>
      <c r="P12" s="47">
        <v>0</v>
      </c>
      <c r="Q12" s="47">
        <v>100</v>
      </c>
      <c r="R12" s="49">
        <f t="shared" si="1"/>
        <v>100</v>
      </c>
    </row>
    <row r="13" spans="1:18" x14ac:dyDescent="0.3">
      <c r="A13" s="47" t="s">
        <v>551</v>
      </c>
      <c r="B13" s="48" t="s">
        <v>551</v>
      </c>
      <c r="C13" s="47" t="s">
        <v>552</v>
      </c>
      <c r="D13" s="48">
        <v>35</v>
      </c>
      <c r="E13" s="47">
        <v>91</v>
      </c>
      <c r="F13" s="47">
        <v>6</v>
      </c>
      <c r="G13" s="47">
        <v>0</v>
      </c>
      <c r="H13" s="47">
        <v>3</v>
      </c>
      <c r="I13" s="47">
        <v>0</v>
      </c>
      <c r="J13" s="47">
        <v>0</v>
      </c>
      <c r="K13" s="47">
        <v>0</v>
      </c>
      <c r="L13" s="49">
        <f t="shared" si="0"/>
        <v>100</v>
      </c>
      <c r="M13" s="47">
        <v>74</v>
      </c>
      <c r="N13" s="47">
        <v>0</v>
      </c>
      <c r="O13" s="47">
        <v>0</v>
      </c>
      <c r="P13" s="47">
        <v>26</v>
      </c>
      <c r="Q13" s="47">
        <v>0</v>
      </c>
      <c r="R13" s="49">
        <f t="shared" si="1"/>
        <v>100</v>
      </c>
    </row>
    <row r="14" spans="1:18" x14ac:dyDescent="0.3">
      <c r="A14" s="47" t="s">
        <v>553</v>
      </c>
      <c r="B14" s="48" t="s">
        <v>554</v>
      </c>
      <c r="C14" s="47" t="s">
        <v>555</v>
      </c>
      <c r="D14" s="48">
        <v>368</v>
      </c>
      <c r="E14" s="47">
        <v>0</v>
      </c>
      <c r="F14" s="47">
        <v>0</v>
      </c>
      <c r="G14" s="47">
        <v>27</v>
      </c>
      <c r="H14" s="47">
        <v>72</v>
      </c>
      <c r="I14" s="47">
        <v>0</v>
      </c>
      <c r="J14" s="47">
        <v>0</v>
      </c>
      <c r="K14" s="47">
        <v>0</v>
      </c>
      <c r="L14" s="49">
        <f t="shared" si="0"/>
        <v>99</v>
      </c>
      <c r="M14" s="47">
        <v>100</v>
      </c>
      <c r="N14" s="47">
        <v>0</v>
      </c>
      <c r="O14" s="47">
        <v>0</v>
      </c>
      <c r="P14" s="47">
        <v>0</v>
      </c>
      <c r="Q14" s="47">
        <v>0</v>
      </c>
      <c r="R14" s="49">
        <f t="shared" si="1"/>
        <v>100</v>
      </c>
    </row>
    <row r="15" spans="1:18" x14ac:dyDescent="0.3">
      <c r="A15" s="47" t="s">
        <v>556</v>
      </c>
      <c r="B15" s="48" t="s">
        <v>556</v>
      </c>
      <c r="C15" s="47" t="s">
        <v>557</v>
      </c>
      <c r="D15" s="48">
        <v>40</v>
      </c>
      <c r="E15" s="47">
        <v>3</v>
      </c>
      <c r="F15" s="47">
        <v>0</v>
      </c>
      <c r="G15" s="47">
        <v>35</v>
      </c>
      <c r="H15" s="47">
        <v>58</v>
      </c>
      <c r="I15" s="47">
        <v>0</v>
      </c>
      <c r="J15" s="47">
        <v>5</v>
      </c>
      <c r="K15" s="47">
        <v>0</v>
      </c>
      <c r="L15" s="49">
        <f t="shared" si="0"/>
        <v>101</v>
      </c>
      <c r="M15" s="47">
        <v>100</v>
      </c>
      <c r="N15" s="47">
        <v>0</v>
      </c>
      <c r="O15" s="47">
        <v>0</v>
      </c>
      <c r="P15" s="47">
        <v>0</v>
      </c>
      <c r="Q15" s="47">
        <v>0</v>
      </c>
      <c r="R15" s="49">
        <f t="shared" si="1"/>
        <v>100</v>
      </c>
    </row>
    <row r="16" spans="1:18" x14ac:dyDescent="0.3">
      <c r="A16" s="48" t="s">
        <v>558</v>
      </c>
      <c r="B16" s="48" t="s">
        <v>558</v>
      </c>
      <c r="C16" s="47" t="s">
        <v>559</v>
      </c>
      <c r="D16" s="48">
        <v>42</v>
      </c>
      <c r="E16" s="47">
        <v>0</v>
      </c>
      <c r="F16" s="47">
        <v>0</v>
      </c>
      <c r="G16" s="47">
        <v>21</v>
      </c>
      <c r="H16" s="47">
        <v>0</v>
      </c>
      <c r="I16" s="47">
        <v>0</v>
      </c>
      <c r="J16" s="47">
        <v>0</v>
      </c>
      <c r="K16" s="47">
        <v>79</v>
      </c>
      <c r="L16" s="49">
        <f t="shared" si="0"/>
        <v>100</v>
      </c>
      <c r="M16" s="47">
        <v>0</v>
      </c>
      <c r="N16" s="47">
        <v>0</v>
      </c>
      <c r="O16" s="47">
        <v>0</v>
      </c>
      <c r="P16" s="47">
        <v>0</v>
      </c>
      <c r="Q16" s="47">
        <v>100</v>
      </c>
      <c r="R16" s="49">
        <f t="shared" si="1"/>
        <v>100</v>
      </c>
    </row>
    <row r="17" spans="1:18" x14ac:dyDescent="0.3">
      <c r="A17" s="48" t="s">
        <v>560</v>
      </c>
      <c r="B17" s="48" t="s">
        <v>560</v>
      </c>
      <c r="C17" s="47" t="s">
        <v>561</v>
      </c>
      <c r="D17" s="48">
        <v>159</v>
      </c>
      <c r="E17" s="47">
        <v>0</v>
      </c>
      <c r="F17" s="47">
        <v>9</v>
      </c>
      <c r="G17" s="47">
        <v>27</v>
      </c>
      <c r="H17" s="47">
        <v>64</v>
      </c>
      <c r="I17" s="47">
        <v>0</v>
      </c>
      <c r="J17" s="47">
        <v>0</v>
      </c>
      <c r="K17" s="47">
        <v>0</v>
      </c>
      <c r="L17" s="49">
        <f t="shared" si="0"/>
        <v>100</v>
      </c>
      <c r="M17" s="47">
        <v>100</v>
      </c>
      <c r="N17" s="47">
        <v>0</v>
      </c>
      <c r="O17" s="47">
        <v>0</v>
      </c>
      <c r="P17" s="47">
        <v>0</v>
      </c>
      <c r="Q17" s="47">
        <v>0</v>
      </c>
      <c r="R17" s="49">
        <f t="shared" si="1"/>
        <v>100</v>
      </c>
    </row>
    <row r="18" spans="1:18" x14ac:dyDescent="0.3">
      <c r="A18" s="48" t="s">
        <v>562</v>
      </c>
      <c r="B18" s="48" t="s">
        <v>562</v>
      </c>
      <c r="C18" s="47" t="s">
        <v>563</v>
      </c>
      <c r="D18" s="48">
        <v>94</v>
      </c>
      <c r="E18" s="47">
        <v>97</v>
      </c>
      <c r="F18" s="47">
        <v>0</v>
      </c>
      <c r="G18" s="47">
        <v>3</v>
      </c>
      <c r="H18" s="47">
        <v>0</v>
      </c>
      <c r="I18" s="47">
        <v>0</v>
      </c>
      <c r="J18" s="47">
        <v>0</v>
      </c>
      <c r="K18" s="47">
        <v>0</v>
      </c>
      <c r="L18" s="49">
        <f t="shared" si="0"/>
        <v>100</v>
      </c>
      <c r="M18" s="47">
        <v>95</v>
      </c>
      <c r="N18" s="47">
        <v>0</v>
      </c>
      <c r="O18" s="47">
        <v>0</v>
      </c>
      <c r="P18" s="47">
        <v>5</v>
      </c>
      <c r="Q18" s="47">
        <v>0</v>
      </c>
      <c r="R18" s="49">
        <f t="shared" si="1"/>
        <v>100</v>
      </c>
    </row>
    <row r="19" spans="1:18" x14ac:dyDescent="0.3">
      <c r="A19" s="48" t="s">
        <v>564</v>
      </c>
      <c r="B19" s="48" t="s">
        <v>564</v>
      </c>
      <c r="C19" s="47" t="s">
        <v>565</v>
      </c>
      <c r="D19" s="48">
        <v>36</v>
      </c>
      <c r="E19" s="47">
        <v>74</v>
      </c>
      <c r="F19" s="47">
        <v>0</v>
      </c>
      <c r="G19" s="47">
        <v>3</v>
      </c>
      <c r="H19" s="47">
        <v>0</v>
      </c>
      <c r="I19" s="47">
        <v>0</v>
      </c>
      <c r="J19" s="47">
        <v>23</v>
      </c>
      <c r="K19" s="47">
        <v>0</v>
      </c>
      <c r="L19" s="49">
        <f t="shared" si="0"/>
        <v>100</v>
      </c>
      <c r="M19" s="47">
        <v>67</v>
      </c>
      <c r="N19" s="47">
        <v>0</v>
      </c>
      <c r="O19" s="47">
        <v>0</v>
      </c>
      <c r="P19" s="47">
        <v>33</v>
      </c>
      <c r="Q19" s="47">
        <v>0</v>
      </c>
      <c r="R19" s="49">
        <f t="shared" si="1"/>
        <v>100</v>
      </c>
    </row>
    <row r="20" spans="1:18" x14ac:dyDescent="0.3">
      <c r="A20" s="48" t="s">
        <v>566</v>
      </c>
      <c r="B20" s="48" t="s">
        <v>567</v>
      </c>
      <c r="C20" s="47" t="s">
        <v>568</v>
      </c>
      <c r="D20" s="48">
        <v>240</v>
      </c>
      <c r="E20" s="47">
        <v>81</v>
      </c>
      <c r="F20" s="47">
        <v>2</v>
      </c>
      <c r="G20" s="47">
        <v>0</v>
      </c>
      <c r="H20" s="47">
        <v>17</v>
      </c>
      <c r="I20" s="47">
        <v>0</v>
      </c>
      <c r="J20" s="47">
        <v>0</v>
      </c>
      <c r="K20" s="47">
        <v>0</v>
      </c>
      <c r="L20" s="49">
        <f t="shared" si="0"/>
        <v>100</v>
      </c>
      <c r="M20" s="47">
        <v>100</v>
      </c>
      <c r="N20" s="47">
        <v>0</v>
      </c>
      <c r="O20" s="47">
        <v>0</v>
      </c>
      <c r="P20" s="47">
        <v>0</v>
      </c>
      <c r="Q20" s="47">
        <v>0</v>
      </c>
      <c r="R20" s="49">
        <f t="shared" si="1"/>
        <v>100</v>
      </c>
    </row>
    <row r="21" spans="1:18" x14ac:dyDescent="0.3">
      <c r="A21" s="48" t="s">
        <v>569</v>
      </c>
      <c r="B21" s="48" t="s">
        <v>569</v>
      </c>
      <c r="C21" s="47" t="s">
        <v>570</v>
      </c>
      <c r="D21" s="48">
        <v>72</v>
      </c>
      <c r="E21" s="47">
        <v>39</v>
      </c>
      <c r="F21" s="47">
        <v>3</v>
      </c>
      <c r="G21" s="47">
        <v>0</v>
      </c>
      <c r="H21" s="47">
        <v>0</v>
      </c>
      <c r="I21" s="47">
        <v>53</v>
      </c>
      <c r="J21" s="47">
        <v>6</v>
      </c>
      <c r="K21" s="47">
        <v>0</v>
      </c>
      <c r="L21" s="49">
        <f t="shared" si="0"/>
        <v>101</v>
      </c>
      <c r="M21" s="47">
        <v>97</v>
      </c>
      <c r="N21" s="47">
        <v>0</v>
      </c>
      <c r="O21" s="47">
        <v>0</v>
      </c>
      <c r="P21" s="47">
        <v>3</v>
      </c>
      <c r="Q21" s="47">
        <v>0</v>
      </c>
      <c r="R21" s="49">
        <f t="shared" si="1"/>
        <v>100</v>
      </c>
    </row>
    <row r="22" spans="1:18" x14ac:dyDescent="0.3">
      <c r="A22" s="48" t="s">
        <v>571</v>
      </c>
      <c r="B22" s="48" t="s">
        <v>571</v>
      </c>
      <c r="C22" s="47" t="s">
        <v>572</v>
      </c>
      <c r="D22" s="48">
        <v>147</v>
      </c>
      <c r="E22" s="47">
        <v>0</v>
      </c>
      <c r="F22" s="47">
        <v>0</v>
      </c>
      <c r="G22" s="47">
        <v>90</v>
      </c>
      <c r="H22" s="47">
        <v>10</v>
      </c>
      <c r="I22" s="47">
        <v>0</v>
      </c>
      <c r="J22" s="47">
        <v>0</v>
      </c>
      <c r="K22" s="47">
        <v>0</v>
      </c>
      <c r="L22" s="49">
        <f t="shared" si="0"/>
        <v>100</v>
      </c>
      <c r="M22" s="47">
        <v>100</v>
      </c>
      <c r="N22" s="47">
        <v>0</v>
      </c>
      <c r="O22" s="47">
        <v>0</v>
      </c>
      <c r="P22" s="47">
        <v>0</v>
      </c>
      <c r="Q22" s="47">
        <v>0</v>
      </c>
      <c r="R22" s="49">
        <f t="shared" si="1"/>
        <v>100</v>
      </c>
    </row>
    <row r="23" spans="1:18" x14ac:dyDescent="0.3">
      <c r="A23" s="48" t="s">
        <v>573</v>
      </c>
      <c r="B23" s="48" t="s">
        <v>573</v>
      </c>
      <c r="C23" s="47" t="s">
        <v>574</v>
      </c>
      <c r="D23" s="48">
        <v>90</v>
      </c>
      <c r="E23" s="47">
        <v>0</v>
      </c>
      <c r="F23" s="47">
        <v>0</v>
      </c>
      <c r="G23" s="47">
        <v>0</v>
      </c>
      <c r="H23" s="47">
        <v>6</v>
      </c>
      <c r="I23" s="47">
        <v>93</v>
      </c>
      <c r="J23" s="47">
        <v>1</v>
      </c>
      <c r="K23" s="47">
        <v>0</v>
      </c>
      <c r="L23" s="49">
        <f t="shared" si="0"/>
        <v>100</v>
      </c>
      <c r="M23" s="47">
        <v>100</v>
      </c>
      <c r="N23" s="47">
        <v>0</v>
      </c>
      <c r="O23" s="47">
        <v>0</v>
      </c>
      <c r="P23" s="47">
        <v>0</v>
      </c>
      <c r="Q23" s="47">
        <v>0</v>
      </c>
      <c r="R23" s="49">
        <f t="shared" si="1"/>
        <v>100</v>
      </c>
    </row>
    <row r="24" spans="1:18" x14ac:dyDescent="0.3">
      <c r="A24" s="48" t="s">
        <v>575</v>
      </c>
      <c r="B24" s="48" t="s">
        <v>575</v>
      </c>
      <c r="C24" s="47" t="s">
        <v>576</v>
      </c>
      <c r="D24" s="48">
        <v>225</v>
      </c>
      <c r="E24" s="47">
        <v>0</v>
      </c>
      <c r="F24" s="47">
        <v>0</v>
      </c>
      <c r="G24" s="47">
        <v>0</v>
      </c>
      <c r="H24" s="47">
        <v>0</v>
      </c>
      <c r="I24" s="47">
        <v>2</v>
      </c>
      <c r="J24" s="47">
        <v>98</v>
      </c>
      <c r="K24" s="47">
        <v>0</v>
      </c>
      <c r="L24" s="49">
        <f t="shared" si="0"/>
        <v>100</v>
      </c>
      <c r="M24" s="47">
        <v>100</v>
      </c>
      <c r="N24" s="47">
        <v>0</v>
      </c>
      <c r="O24" s="47">
        <v>0</v>
      </c>
      <c r="P24" s="47">
        <v>0</v>
      </c>
      <c r="Q24" s="47">
        <v>0</v>
      </c>
      <c r="R24" s="49">
        <f t="shared" si="1"/>
        <v>100</v>
      </c>
    </row>
    <row r="25" spans="1:18" x14ac:dyDescent="0.3">
      <c r="A25" s="48" t="s">
        <v>577</v>
      </c>
      <c r="B25" s="48" t="s">
        <v>578</v>
      </c>
      <c r="C25" s="47" t="s">
        <v>579</v>
      </c>
      <c r="D25" s="48">
        <v>124</v>
      </c>
      <c r="E25" s="47">
        <v>0</v>
      </c>
      <c r="F25" s="47">
        <v>0</v>
      </c>
      <c r="G25" s="47">
        <v>15</v>
      </c>
      <c r="H25" s="47">
        <v>21</v>
      </c>
      <c r="I25" s="47">
        <v>64</v>
      </c>
      <c r="J25" s="47">
        <v>0</v>
      </c>
      <c r="K25" s="47">
        <v>0</v>
      </c>
      <c r="L25" s="49">
        <f t="shared" si="0"/>
        <v>100</v>
      </c>
      <c r="M25" s="47">
        <v>100</v>
      </c>
      <c r="N25" s="47">
        <v>0</v>
      </c>
      <c r="O25" s="47">
        <v>0</v>
      </c>
      <c r="P25" s="47">
        <v>0</v>
      </c>
      <c r="Q25" s="47">
        <v>0</v>
      </c>
      <c r="R25" s="49">
        <f t="shared" si="1"/>
        <v>100</v>
      </c>
    </row>
    <row r="26" spans="1:18" x14ac:dyDescent="0.3">
      <c r="A26" s="48" t="s">
        <v>580</v>
      </c>
      <c r="B26" s="48" t="s">
        <v>580</v>
      </c>
      <c r="C26" s="47" t="s">
        <v>581</v>
      </c>
      <c r="D26" s="48">
        <v>74</v>
      </c>
      <c r="E26" s="47">
        <v>0</v>
      </c>
      <c r="F26" s="47">
        <v>0</v>
      </c>
      <c r="G26" s="47">
        <v>46</v>
      </c>
      <c r="H26" s="47">
        <v>40</v>
      </c>
      <c r="I26" s="47">
        <v>14</v>
      </c>
      <c r="J26" s="47">
        <v>0</v>
      </c>
      <c r="K26" s="47">
        <v>0</v>
      </c>
      <c r="L26" s="49">
        <f t="shared" si="0"/>
        <v>100</v>
      </c>
      <c r="M26" s="47">
        <v>100</v>
      </c>
      <c r="N26" s="47">
        <v>0</v>
      </c>
      <c r="O26" s="47">
        <v>0</v>
      </c>
      <c r="P26" s="47">
        <v>0</v>
      </c>
      <c r="Q26" s="47">
        <v>0</v>
      </c>
      <c r="R26" s="49">
        <f t="shared" si="1"/>
        <v>100</v>
      </c>
    </row>
    <row r="27" spans="1:18" x14ac:dyDescent="0.3">
      <c r="A27" s="48" t="s">
        <v>582</v>
      </c>
      <c r="B27" s="48" t="s">
        <v>582</v>
      </c>
      <c r="C27" s="47" t="s">
        <v>583</v>
      </c>
      <c r="D27" s="48">
        <v>57</v>
      </c>
      <c r="E27" s="47">
        <v>0</v>
      </c>
      <c r="F27" s="47">
        <v>7</v>
      </c>
      <c r="G27" s="47">
        <v>16</v>
      </c>
      <c r="H27" s="47">
        <v>4</v>
      </c>
      <c r="I27" s="47">
        <v>74</v>
      </c>
      <c r="J27" s="47">
        <v>0</v>
      </c>
      <c r="K27" s="47">
        <v>0</v>
      </c>
      <c r="L27" s="49">
        <f t="shared" si="0"/>
        <v>101</v>
      </c>
      <c r="M27" s="47">
        <v>100</v>
      </c>
      <c r="N27" s="47">
        <v>0</v>
      </c>
      <c r="O27" s="47">
        <v>0</v>
      </c>
      <c r="P27" s="47">
        <v>0</v>
      </c>
      <c r="Q27" s="47">
        <v>0</v>
      </c>
      <c r="R27" s="49">
        <f t="shared" si="1"/>
        <v>100</v>
      </c>
    </row>
    <row r="28" spans="1:18" x14ac:dyDescent="0.3">
      <c r="A28" s="48" t="s">
        <v>584</v>
      </c>
      <c r="B28" s="48" t="s">
        <v>584</v>
      </c>
      <c r="C28" s="47" t="s">
        <v>585</v>
      </c>
      <c r="D28" s="48">
        <v>361</v>
      </c>
      <c r="E28" s="47">
        <v>0</v>
      </c>
      <c r="F28" s="47">
        <v>0</v>
      </c>
      <c r="G28" s="47">
        <v>5</v>
      </c>
      <c r="H28" s="47">
        <v>7</v>
      </c>
      <c r="I28" s="47">
        <v>87</v>
      </c>
      <c r="J28" s="47">
        <v>1</v>
      </c>
      <c r="K28" s="47">
        <v>0</v>
      </c>
      <c r="L28" s="49">
        <f t="shared" si="0"/>
        <v>100</v>
      </c>
      <c r="M28" s="47">
        <v>100</v>
      </c>
      <c r="N28" s="47">
        <v>0</v>
      </c>
      <c r="O28" s="47">
        <v>0</v>
      </c>
      <c r="P28" s="47">
        <v>0</v>
      </c>
      <c r="Q28" s="47">
        <v>0</v>
      </c>
      <c r="R28" s="49">
        <f t="shared" si="1"/>
        <v>100</v>
      </c>
    </row>
    <row r="29" spans="1:18" x14ac:dyDescent="0.3">
      <c r="A29" s="48" t="s">
        <v>586</v>
      </c>
      <c r="B29" s="48" t="s">
        <v>586</v>
      </c>
      <c r="C29" s="47" t="s">
        <v>587</v>
      </c>
      <c r="D29" s="48">
        <v>49</v>
      </c>
      <c r="E29" s="47">
        <v>0</v>
      </c>
      <c r="F29" s="47">
        <v>0</v>
      </c>
      <c r="G29" s="47">
        <v>0</v>
      </c>
      <c r="H29" s="47">
        <v>0</v>
      </c>
      <c r="I29" s="47">
        <v>0</v>
      </c>
      <c r="J29" s="47">
        <v>0</v>
      </c>
      <c r="K29" s="47">
        <v>100</v>
      </c>
      <c r="L29" s="49">
        <f t="shared" si="0"/>
        <v>100</v>
      </c>
      <c r="M29" s="47">
        <v>0</v>
      </c>
      <c r="N29" s="47">
        <v>100</v>
      </c>
      <c r="O29" s="47">
        <v>0</v>
      </c>
      <c r="P29" s="47">
        <v>0</v>
      </c>
      <c r="Q29" s="47">
        <v>0</v>
      </c>
      <c r="R29" s="49">
        <f t="shared" si="1"/>
        <v>100</v>
      </c>
    </row>
    <row r="30" spans="1:18" x14ac:dyDescent="0.3">
      <c r="A30" s="48" t="s">
        <v>588</v>
      </c>
      <c r="B30" s="48" t="s">
        <v>588</v>
      </c>
      <c r="C30" s="47" t="s">
        <v>589</v>
      </c>
      <c r="D30" s="48">
        <v>102</v>
      </c>
      <c r="E30" s="47">
        <v>2</v>
      </c>
      <c r="F30" s="47">
        <v>12</v>
      </c>
      <c r="G30" s="47">
        <v>4</v>
      </c>
      <c r="H30" s="47">
        <v>12</v>
      </c>
      <c r="I30" s="47">
        <v>0</v>
      </c>
      <c r="J30" s="47">
        <v>71</v>
      </c>
      <c r="K30" s="47">
        <v>0</v>
      </c>
      <c r="L30" s="49">
        <f t="shared" si="0"/>
        <v>101</v>
      </c>
      <c r="M30" s="47">
        <v>99</v>
      </c>
      <c r="N30" s="47">
        <v>0</v>
      </c>
      <c r="O30" s="47">
        <v>1</v>
      </c>
      <c r="P30" s="47">
        <v>0</v>
      </c>
      <c r="Q30" s="47">
        <v>0</v>
      </c>
      <c r="R30" s="49">
        <f t="shared" si="1"/>
        <v>100</v>
      </c>
    </row>
    <row r="31" spans="1:18" x14ac:dyDescent="0.3">
      <c r="A31" s="48" t="s">
        <v>590</v>
      </c>
      <c r="B31" s="48" t="s">
        <v>590</v>
      </c>
      <c r="C31" s="47" t="s">
        <v>591</v>
      </c>
      <c r="D31" s="48">
        <v>84</v>
      </c>
      <c r="E31" s="47">
        <v>1</v>
      </c>
      <c r="F31" s="47">
        <v>4</v>
      </c>
      <c r="G31" s="47">
        <v>1</v>
      </c>
      <c r="H31" s="47">
        <v>24</v>
      </c>
      <c r="I31" s="47">
        <v>0</v>
      </c>
      <c r="J31" s="47">
        <v>70</v>
      </c>
      <c r="K31" s="47">
        <v>0</v>
      </c>
      <c r="L31" s="49">
        <f t="shared" si="0"/>
        <v>100</v>
      </c>
      <c r="M31" s="47">
        <v>100</v>
      </c>
      <c r="N31" s="47">
        <v>0</v>
      </c>
      <c r="O31" s="47">
        <v>0</v>
      </c>
      <c r="P31" s="47">
        <v>0</v>
      </c>
      <c r="Q31" s="47">
        <v>0</v>
      </c>
      <c r="R31" s="49">
        <f t="shared" si="1"/>
        <v>100</v>
      </c>
    </row>
    <row r="32" spans="1:18" x14ac:dyDescent="0.3">
      <c r="A32" s="48" t="s">
        <v>592</v>
      </c>
      <c r="B32" s="48" t="s">
        <v>592</v>
      </c>
      <c r="C32" s="47" t="s">
        <v>593</v>
      </c>
      <c r="D32" s="48">
        <v>28</v>
      </c>
      <c r="E32" s="47">
        <v>0</v>
      </c>
      <c r="F32" s="47">
        <v>93</v>
      </c>
      <c r="G32" s="47">
        <v>0</v>
      </c>
      <c r="H32" s="47">
        <v>7</v>
      </c>
      <c r="I32" s="47">
        <v>0</v>
      </c>
      <c r="J32" s="47">
        <v>0</v>
      </c>
      <c r="K32" s="47">
        <v>0</v>
      </c>
      <c r="L32" s="49">
        <f t="shared" si="0"/>
        <v>100</v>
      </c>
      <c r="M32" s="47">
        <v>71</v>
      </c>
      <c r="N32" s="47">
        <v>0</v>
      </c>
      <c r="O32" s="47">
        <v>0</v>
      </c>
      <c r="P32" s="47">
        <v>29</v>
      </c>
      <c r="Q32" s="47">
        <v>0</v>
      </c>
      <c r="R32" s="49">
        <f t="shared" si="1"/>
        <v>100</v>
      </c>
    </row>
    <row r="33" spans="1:18" x14ac:dyDescent="0.3">
      <c r="A33" s="48" t="s">
        <v>594</v>
      </c>
      <c r="B33" s="48" t="s">
        <v>594</v>
      </c>
      <c r="C33" s="47" t="s">
        <v>595</v>
      </c>
      <c r="D33" s="48">
        <v>125</v>
      </c>
      <c r="E33" s="47">
        <v>0</v>
      </c>
      <c r="F33" s="47">
        <v>0</v>
      </c>
      <c r="G33" s="47">
        <v>14</v>
      </c>
      <c r="H33" s="47">
        <v>85</v>
      </c>
      <c r="I33" s="47">
        <v>0</v>
      </c>
      <c r="J33" s="47">
        <v>1</v>
      </c>
      <c r="K33" s="47">
        <v>0</v>
      </c>
      <c r="L33" s="49">
        <f t="shared" si="0"/>
        <v>100</v>
      </c>
      <c r="M33" s="47">
        <v>100</v>
      </c>
      <c r="N33" s="47">
        <v>0</v>
      </c>
      <c r="O33" s="47">
        <v>0</v>
      </c>
      <c r="P33" s="47">
        <v>0</v>
      </c>
      <c r="Q33" s="47">
        <v>0</v>
      </c>
      <c r="R33" s="49">
        <f t="shared" si="1"/>
        <v>100</v>
      </c>
    </row>
    <row r="34" spans="1:18" x14ac:dyDescent="0.3">
      <c r="A34" s="48" t="s">
        <v>596</v>
      </c>
      <c r="B34" s="48" t="s">
        <v>596</v>
      </c>
      <c r="C34" s="47" t="s">
        <v>597</v>
      </c>
      <c r="D34" s="48">
        <v>53</v>
      </c>
      <c r="E34" s="47">
        <v>0</v>
      </c>
      <c r="F34" s="47">
        <v>0</v>
      </c>
      <c r="G34" s="47">
        <v>0</v>
      </c>
      <c r="H34" s="47">
        <v>0</v>
      </c>
      <c r="I34" s="47">
        <v>100</v>
      </c>
      <c r="J34" s="47">
        <v>0</v>
      </c>
      <c r="K34" s="47">
        <v>0</v>
      </c>
      <c r="L34" s="49">
        <f t="shared" si="0"/>
        <v>100</v>
      </c>
      <c r="M34" s="47">
        <v>100</v>
      </c>
      <c r="N34" s="47">
        <v>0</v>
      </c>
      <c r="O34" s="47">
        <v>0</v>
      </c>
      <c r="P34" s="47">
        <v>0</v>
      </c>
      <c r="Q34" s="47">
        <v>0</v>
      </c>
      <c r="R34" s="49">
        <f t="shared" si="1"/>
        <v>100</v>
      </c>
    </row>
    <row r="35" spans="1:18" x14ac:dyDescent="0.3">
      <c r="A35" s="48" t="s">
        <v>598</v>
      </c>
      <c r="B35" s="48" t="s">
        <v>598</v>
      </c>
      <c r="C35" s="47" t="s">
        <v>599</v>
      </c>
      <c r="D35" s="48">
        <v>103</v>
      </c>
      <c r="E35" s="47">
        <v>0</v>
      </c>
      <c r="F35" s="47">
        <v>0</v>
      </c>
      <c r="G35" s="47">
        <v>2</v>
      </c>
      <c r="H35" s="47">
        <v>0</v>
      </c>
      <c r="I35" s="47">
        <v>0</v>
      </c>
      <c r="J35" s="47">
        <v>0</v>
      </c>
      <c r="K35" s="47">
        <v>98</v>
      </c>
      <c r="L35" s="49">
        <f t="shared" si="0"/>
        <v>100</v>
      </c>
      <c r="M35" s="47">
        <v>0</v>
      </c>
      <c r="N35" s="47">
        <v>0</v>
      </c>
      <c r="O35" s="47">
        <v>0</v>
      </c>
      <c r="P35" s="47">
        <v>0</v>
      </c>
      <c r="Q35" s="47">
        <v>100</v>
      </c>
      <c r="R35" s="49">
        <f t="shared" si="1"/>
        <v>100</v>
      </c>
    </row>
    <row r="36" spans="1:18" x14ac:dyDescent="0.3">
      <c r="A36" s="48" t="s">
        <v>600</v>
      </c>
      <c r="B36" s="48" t="s">
        <v>600</v>
      </c>
      <c r="C36" s="47" t="s">
        <v>601</v>
      </c>
      <c r="D36" s="48">
        <v>333</v>
      </c>
      <c r="E36" s="47">
        <v>2</v>
      </c>
      <c r="F36" s="47">
        <v>0</v>
      </c>
      <c r="G36" s="47">
        <v>1</v>
      </c>
      <c r="H36" s="47">
        <v>15</v>
      </c>
      <c r="I36" s="47">
        <v>0</v>
      </c>
      <c r="J36" s="47">
        <v>77</v>
      </c>
      <c r="K36" s="47">
        <v>5</v>
      </c>
      <c r="L36" s="49">
        <f t="shared" si="0"/>
        <v>100</v>
      </c>
      <c r="M36" s="47">
        <v>95</v>
      </c>
      <c r="N36" s="47">
        <v>0</v>
      </c>
      <c r="O36" s="47">
        <v>0</v>
      </c>
      <c r="P36" s="47">
        <v>0</v>
      </c>
      <c r="Q36" s="47">
        <v>5</v>
      </c>
      <c r="R36" s="49">
        <f t="shared" si="1"/>
        <v>100</v>
      </c>
    </row>
    <row r="37" spans="1:18" x14ac:dyDescent="0.3">
      <c r="A37" s="48" t="s">
        <v>602</v>
      </c>
      <c r="B37" s="48" t="s">
        <v>602</v>
      </c>
      <c r="C37" s="47" t="s">
        <v>603</v>
      </c>
      <c r="D37" s="48">
        <v>189</v>
      </c>
      <c r="E37" s="47">
        <v>97</v>
      </c>
      <c r="F37" s="47">
        <v>0</v>
      </c>
      <c r="G37" s="47">
        <v>1</v>
      </c>
      <c r="H37" s="47">
        <v>2</v>
      </c>
      <c r="I37" s="47">
        <v>0</v>
      </c>
      <c r="J37" s="47">
        <v>0</v>
      </c>
      <c r="K37" s="47">
        <v>0</v>
      </c>
      <c r="L37" s="49">
        <f t="shared" si="0"/>
        <v>100</v>
      </c>
      <c r="M37" s="47">
        <v>100</v>
      </c>
      <c r="N37" s="47">
        <v>0</v>
      </c>
      <c r="O37" s="47">
        <v>0</v>
      </c>
      <c r="P37" s="47">
        <v>0</v>
      </c>
      <c r="Q37" s="47">
        <v>0</v>
      </c>
      <c r="R37" s="49">
        <f t="shared" si="1"/>
        <v>100</v>
      </c>
    </row>
    <row r="39" spans="1:18" x14ac:dyDescent="0.3">
      <c r="C39" s="47" t="s">
        <v>273</v>
      </c>
      <c r="D39" s="47" t="s">
        <v>76</v>
      </c>
      <c r="E39" s="47" t="s">
        <v>191</v>
      </c>
      <c r="F39" s="47" t="s">
        <v>243</v>
      </c>
      <c r="G39" s="47" t="s">
        <v>321</v>
      </c>
      <c r="H39" s="47" t="s">
        <v>523</v>
      </c>
      <c r="I39" s="47" t="s">
        <v>190</v>
      </c>
      <c r="J39" s="47" t="s">
        <v>524</v>
      </c>
      <c r="K39" s="47" t="s">
        <v>88</v>
      </c>
      <c r="L39" s="49" t="s">
        <v>85</v>
      </c>
      <c r="M39" s="47" t="s">
        <v>237</v>
      </c>
      <c r="N39" s="47" t="s">
        <v>525</v>
      </c>
      <c r="O39" s="47" t="s">
        <v>276</v>
      </c>
      <c r="P39" s="47" t="s">
        <v>238</v>
      </c>
      <c r="Q39" s="47" t="s">
        <v>365</v>
      </c>
      <c r="R39" s="49" t="s">
        <v>85</v>
      </c>
    </row>
    <row r="40" spans="1:18" x14ac:dyDescent="0.3">
      <c r="C40" s="48" t="s">
        <v>526</v>
      </c>
      <c r="D40" s="48">
        <v>33</v>
      </c>
      <c r="E40" s="19">
        <f t="shared" ref="E40:K49" si="2">(E2/100)*$D2</f>
        <v>0</v>
      </c>
      <c r="F40" s="19">
        <f t="shared" si="2"/>
        <v>0</v>
      </c>
      <c r="G40" s="19">
        <f t="shared" si="2"/>
        <v>0</v>
      </c>
      <c r="H40" s="19">
        <f t="shared" si="2"/>
        <v>0</v>
      </c>
      <c r="I40" s="19">
        <f t="shared" si="2"/>
        <v>7.92</v>
      </c>
      <c r="J40" s="19">
        <f t="shared" si="2"/>
        <v>0</v>
      </c>
      <c r="K40" s="19">
        <f t="shared" si="2"/>
        <v>25.080000000000002</v>
      </c>
      <c r="L40" s="50">
        <f t="shared" ref="L40:L75" si="3">SUM(E40:K40)</f>
        <v>33</v>
      </c>
      <c r="M40" s="19">
        <f t="shared" ref="M40:Q49" si="4">(M2/100)*$D2</f>
        <v>7.92</v>
      </c>
      <c r="N40" s="19">
        <f t="shared" si="4"/>
        <v>0</v>
      </c>
      <c r="O40" s="19">
        <f t="shared" si="4"/>
        <v>0</v>
      </c>
      <c r="P40" s="19">
        <f t="shared" si="4"/>
        <v>0</v>
      </c>
      <c r="Q40" s="19">
        <f t="shared" si="4"/>
        <v>25.080000000000002</v>
      </c>
      <c r="R40" s="50">
        <f t="shared" ref="R40:R75" si="5">SUM(M40:Q40)</f>
        <v>33</v>
      </c>
    </row>
    <row r="41" spans="1:18" x14ac:dyDescent="0.3">
      <c r="C41" s="48" t="s">
        <v>528</v>
      </c>
      <c r="D41" s="48">
        <v>82</v>
      </c>
      <c r="E41" s="19">
        <f t="shared" si="2"/>
        <v>0</v>
      </c>
      <c r="F41" s="19">
        <f t="shared" si="2"/>
        <v>0</v>
      </c>
      <c r="G41" s="19">
        <f t="shared" si="2"/>
        <v>9.84</v>
      </c>
      <c r="H41" s="19">
        <f t="shared" si="2"/>
        <v>0</v>
      </c>
      <c r="I41" s="19">
        <f t="shared" si="2"/>
        <v>0</v>
      </c>
      <c r="J41" s="19">
        <f t="shared" si="2"/>
        <v>0</v>
      </c>
      <c r="K41" s="19">
        <f t="shared" si="2"/>
        <v>72.16</v>
      </c>
      <c r="L41" s="50">
        <f t="shared" si="3"/>
        <v>82</v>
      </c>
      <c r="M41" s="19">
        <f t="shared" si="4"/>
        <v>0</v>
      </c>
      <c r="N41" s="19">
        <f t="shared" si="4"/>
        <v>0</v>
      </c>
      <c r="O41" s="19">
        <f t="shared" si="4"/>
        <v>0</v>
      </c>
      <c r="P41" s="19">
        <f t="shared" si="4"/>
        <v>0</v>
      </c>
      <c r="Q41" s="19">
        <f t="shared" si="4"/>
        <v>82</v>
      </c>
      <c r="R41" s="50">
        <f t="shared" si="5"/>
        <v>82</v>
      </c>
    </row>
    <row r="42" spans="1:18" x14ac:dyDescent="0.3">
      <c r="C42" s="47" t="s">
        <v>531</v>
      </c>
      <c r="D42" s="48">
        <v>74</v>
      </c>
      <c r="E42" s="19">
        <f t="shared" si="2"/>
        <v>0</v>
      </c>
      <c r="F42" s="19">
        <f t="shared" si="2"/>
        <v>0.74</v>
      </c>
      <c r="G42" s="19">
        <f t="shared" si="2"/>
        <v>33.300000000000004</v>
      </c>
      <c r="H42" s="19">
        <f t="shared" si="2"/>
        <v>36.26</v>
      </c>
      <c r="I42" s="19">
        <f t="shared" si="2"/>
        <v>0</v>
      </c>
      <c r="J42" s="19">
        <f t="shared" si="2"/>
        <v>3.7</v>
      </c>
      <c r="K42" s="19">
        <f t="shared" si="2"/>
        <v>0</v>
      </c>
      <c r="L42" s="50">
        <f t="shared" si="3"/>
        <v>74.000000000000014</v>
      </c>
      <c r="M42" s="19">
        <f t="shared" si="4"/>
        <v>74</v>
      </c>
      <c r="N42" s="19">
        <f t="shared" si="4"/>
        <v>0</v>
      </c>
      <c r="O42" s="19">
        <f t="shared" si="4"/>
        <v>0</v>
      </c>
      <c r="P42" s="19">
        <f t="shared" si="4"/>
        <v>0</v>
      </c>
      <c r="Q42" s="19">
        <f t="shared" si="4"/>
        <v>0</v>
      </c>
      <c r="R42" s="50">
        <f t="shared" si="5"/>
        <v>74</v>
      </c>
    </row>
    <row r="43" spans="1:18" x14ac:dyDescent="0.3">
      <c r="C43" s="47" t="s">
        <v>533</v>
      </c>
      <c r="D43" s="48">
        <v>73</v>
      </c>
      <c r="E43" s="19">
        <f t="shared" si="2"/>
        <v>0</v>
      </c>
      <c r="F43" s="19">
        <f t="shared" si="2"/>
        <v>0</v>
      </c>
      <c r="G43" s="19">
        <f t="shared" si="2"/>
        <v>0.73</v>
      </c>
      <c r="H43" s="19">
        <f t="shared" si="2"/>
        <v>0</v>
      </c>
      <c r="I43" s="19">
        <f t="shared" si="2"/>
        <v>0</v>
      </c>
      <c r="J43" s="19">
        <f t="shared" si="2"/>
        <v>0</v>
      </c>
      <c r="K43" s="19">
        <f t="shared" si="2"/>
        <v>70.81</v>
      </c>
      <c r="L43" s="50">
        <f t="shared" si="3"/>
        <v>71.540000000000006</v>
      </c>
      <c r="M43" s="19">
        <f t="shared" si="4"/>
        <v>0</v>
      </c>
      <c r="N43" s="19">
        <f t="shared" si="4"/>
        <v>0</v>
      </c>
      <c r="O43" s="19">
        <f t="shared" si="4"/>
        <v>0</v>
      </c>
      <c r="P43" s="19">
        <f t="shared" si="4"/>
        <v>0</v>
      </c>
      <c r="Q43" s="19">
        <f t="shared" si="4"/>
        <v>73</v>
      </c>
      <c r="R43" s="50">
        <f t="shared" si="5"/>
        <v>73</v>
      </c>
    </row>
    <row r="44" spans="1:18" x14ac:dyDescent="0.3">
      <c r="C44" s="47" t="s">
        <v>535</v>
      </c>
      <c r="D44" s="48">
        <v>41</v>
      </c>
      <c r="E44" s="19">
        <f t="shared" si="2"/>
        <v>0</v>
      </c>
      <c r="F44" s="19">
        <f t="shared" si="2"/>
        <v>27.060000000000002</v>
      </c>
      <c r="G44" s="19">
        <f t="shared" si="2"/>
        <v>0</v>
      </c>
      <c r="H44" s="19">
        <f t="shared" si="2"/>
        <v>13.120000000000001</v>
      </c>
      <c r="I44" s="19">
        <f t="shared" si="2"/>
        <v>0</v>
      </c>
      <c r="J44" s="19">
        <f t="shared" si="2"/>
        <v>0.82000000000000006</v>
      </c>
      <c r="K44" s="19">
        <f t="shared" si="2"/>
        <v>0</v>
      </c>
      <c r="L44" s="50">
        <f t="shared" si="3"/>
        <v>41.000000000000007</v>
      </c>
      <c r="M44" s="19">
        <f t="shared" si="4"/>
        <v>34.03</v>
      </c>
      <c r="N44" s="19">
        <f t="shared" si="4"/>
        <v>0</v>
      </c>
      <c r="O44" s="19">
        <f t="shared" si="4"/>
        <v>6.9700000000000006</v>
      </c>
      <c r="P44" s="19">
        <f t="shared" si="4"/>
        <v>0</v>
      </c>
      <c r="Q44" s="19">
        <f t="shared" si="4"/>
        <v>0</v>
      </c>
      <c r="R44" s="50">
        <f t="shared" si="5"/>
        <v>41</v>
      </c>
    </row>
    <row r="45" spans="1:18" x14ac:dyDescent="0.3">
      <c r="C45" s="47" t="s">
        <v>537</v>
      </c>
      <c r="D45" s="48">
        <v>45</v>
      </c>
      <c r="E45" s="19">
        <f t="shared" si="2"/>
        <v>0</v>
      </c>
      <c r="F45" s="19">
        <f t="shared" si="2"/>
        <v>0</v>
      </c>
      <c r="G45" s="19">
        <f t="shared" si="2"/>
        <v>0</v>
      </c>
      <c r="H45" s="19">
        <f t="shared" si="2"/>
        <v>0</v>
      </c>
      <c r="I45" s="19">
        <f t="shared" si="2"/>
        <v>3.1500000000000004</v>
      </c>
      <c r="J45" s="19">
        <f t="shared" si="2"/>
        <v>41.85</v>
      </c>
      <c r="K45" s="19">
        <f t="shared" si="2"/>
        <v>0</v>
      </c>
      <c r="L45" s="50">
        <f t="shared" si="3"/>
        <v>45</v>
      </c>
      <c r="M45" s="19">
        <f t="shared" si="4"/>
        <v>45</v>
      </c>
      <c r="N45" s="19">
        <f t="shared" si="4"/>
        <v>0</v>
      </c>
      <c r="O45" s="19">
        <f t="shared" si="4"/>
        <v>0</v>
      </c>
      <c r="P45" s="19">
        <f t="shared" si="4"/>
        <v>0</v>
      </c>
      <c r="Q45" s="19">
        <f t="shared" si="4"/>
        <v>0</v>
      </c>
      <c r="R45" s="50">
        <f t="shared" si="5"/>
        <v>45</v>
      </c>
    </row>
    <row r="46" spans="1:18" x14ac:dyDescent="0.3">
      <c r="C46" s="47" t="s">
        <v>539</v>
      </c>
      <c r="D46" s="48">
        <v>74</v>
      </c>
      <c r="E46" s="19">
        <f t="shared" si="2"/>
        <v>17.759999999999998</v>
      </c>
      <c r="F46" s="19">
        <f t="shared" si="2"/>
        <v>5.92</v>
      </c>
      <c r="G46" s="19">
        <f t="shared" si="2"/>
        <v>6.66</v>
      </c>
      <c r="H46" s="19">
        <f t="shared" si="2"/>
        <v>25.9</v>
      </c>
      <c r="I46" s="19">
        <f t="shared" si="2"/>
        <v>0</v>
      </c>
      <c r="J46" s="19">
        <f t="shared" si="2"/>
        <v>17.02</v>
      </c>
      <c r="K46" s="19">
        <f t="shared" si="2"/>
        <v>0</v>
      </c>
      <c r="L46" s="50">
        <f t="shared" si="3"/>
        <v>73.259999999999991</v>
      </c>
      <c r="M46" s="19">
        <f t="shared" si="4"/>
        <v>73.260000000000005</v>
      </c>
      <c r="N46" s="19">
        <f t="shared" si="4"/>
        <v>0</v>
      </c>
      <c r="O46" s="19">
        <f t="shared" si="4"/>
        <v>0</v>
      </c>
      <c r="P46" s="19">
        <f t="shared" si="4"/>
        <v>0.74</v>
      </c>
      <c r="Q46" s="19">
        <f t="shared" si="4"/>
        <v>0</v>
      </c>
      <c r="R46" s="50">
        <f t="shared" si="5"/>
        <v>74</v>
      </c>
    </row>
    <row r="47" spans="1:18" x14ac:dyDescent="0.3">
      <c r="C47" s="47" t="s">
        <v>541</v>
      </c>
      <c r="D47" s="48">
        <v>115</v>
      </c>
      <c r="E47" s="19">
        <f t="shared" si="2"/>
        <v>0</v>
      </c>
      <c r="F47" s="19">
        <f t="shared" si="2"/>
        <v>0</v>
      </c>
      <c r="G47" s="19">
        <f t="shared" si="2"/>
        <v>64.400000000000006</v>
      </c>
      <c r="H47" s="19">
        <f t="shared" si="2"/>
        <v>19.55</v>
      </c>
      <c r="I47" s="19">
        <f t="shared" si="2"/>
        <v>23</v>
      </c>
      <c r="J47" s="19">
        <f t="shared" si="2"/>
        <v>9.2000000000000011</v>
      </c>
      <c r="K47" s="19">
        <f t="shared" si="2"/>
        <v>0</v>
      </c>
      <c r="L47" s="50">
        <f t="shared" si="3"/>
        <v>116.15</v>
      </c>
      <c r="M47" s="19">
        <f t="shared" si="4"/>
        <v>115</v>
      </c>
      <c r="N47" s="19">
        <f t="shared" si="4"/>
        <v>0</v>
      </c>
      <c r="O47" s="19">
        <f t="shared" si="4"/>
        <v>0</v>
      </c>
      <c r="P47" s="19">
        <f t="shared" si="4"/>
        <v>0</v>
      </c>
      <c r="Q47" s="19">
        <f t="shared" si="4"/>
        <v>0</v>
      </c>
      <c r="R47" s="50">
        <f t="shared" si="5"/>
        <v>115</v>
      </c>
    </row>
    <row r="48" spans="1:18" x14ac:dyDescent="0.3">
      <c r="C48" s="47" t="s">
        <v>543</v>
      </c>
      <c r="D48" s="48">
        <v>128</v>
      </c>
      <c r="E48" s="19">
        <f t="shared" si="2"/>
        <v>0</v>
      </c>
      <c r="F48" s="19">
        <f t="shared" si="2"/>
        <v>0</v>
      </c>
      <c r="G48" s="19">
        <f t="shared" si="2"/>
        <v>71.680000000000007</v>
      </c>
      <c r="H48" s="19">
        <f t="shared" si="2"/>
        <v>56.32</v>
      </c>
      <c r="I48" s="19">
        <f t="shared" si="2"/>
        <v>0</v>
      </c>
      <c r="J48" s="19">
        <f t="shared" si="2"/>
        <v>0</v>
      </c>
      <c r="K48" s="19">
        <f t="shared" si="2"/>
        <v>0</v>
      </c>
      <c r="L48" s="50">
        <f t="shared" si="3"/>
        <v>128</v>
      </c>
      <c r="M48" s="19">
        <f t="shared" si="4"/>
        <v>128</v>
      </c>
      <c r="N48" s="19">
        <f t="shared" si="4"/>
        <v>0</v>
      </c>
      <c r="O48" s="19">
        <f t="shared" si="4"/>
        <v>0</v>
      </c>
      <c r="P48" s="19">
        <f t="shared" si="4"/>
        <v>0</v>
      </c>
      <c r="Q48" s="19">
        <f t="shared" si="4"/>
        <v>0</v>
      </c>
      <c r="R48" s="50">
        <f t="shared" si="5"/>
        <v>128</v>
      </c>
    </row>
    <row r="49" spans="3:18" x14ac:dyDescent="0.3">
      <c r="C49" s="47" t="s">
        <v>545</v>
      </c>
      <c r="D49" s="48">
        <v>31</v>
      </c>
      <c r="E49" s="19">
        <f t="shared" si="2"/>
        <v>0</v>
      </c>
      <c r="F49" s="19">
        <f t="shared" si="2"/>
        <v>1.8599999999999999</v>
      </c>
      <c r="G49" s="19">
        <f t="shared" si="2"/>
        <v>1.8599999999999999</v>
      </c>
      <c r="H49" s="19">
        <f t="shared" si="2"/>
        <v>0</v>
      </c>
      <c r="I49" s="19">
        <f t="shared" si="2"/>
        <v>0</v>
      </c>
      <c r="J49" s="19">
        <f t="shared" si="2"/>
        <v>26.97</v>
      </c>
      <c r="K49" s="19">
        <f t="shared" si="2"/>
        <v>0</v>
      </c>
      <c r="L49" s="50">
        <f t="shared" si="3"/>
        <v>30.689999999999998</v>
      </c>
      <c r="M49" s="19">
        <f t="shared" si="4"/>
        <v>31</v>
      </c>
      <c r="N49" s="19">
        <f t="shared" si="4"/>
        <v>0</v>
      </c>
      <c r="O49" s="19">
        <f t="shared" si="4"/>
        <v>0</v>
      </c>
      <c r="P49" s="19">
        <f t="shared" si="4"/>
        <v>0</v>
      </c>
      <c r="Q49" s="19">
        <f t="shared" si="4"/>
        <v>0</v>
      </c>
      <c r="R49" s="50">
        <f t="shared" si="5"/>
        <v>31</v>
      </c>
    </row>
    <row r="50" spans="3:18" x14ac:dyDescent="0.3">
      <c r="C50" s="47" t="s">
        <v>548</v>
      </c>
      <c r="D50" s="48">
        <v>56</v>
      </c>
      <c r="E50" s="19">
        <f t="shared" ref="E50:K59" si="6">(E12/100)*$D12</f>
        <v>0</v>
      </c>
      <c r="F50" s="19">
        <f t="shared" si="6"/>
        <v>0</v>
      </c>
      <c r="G50" s="19">
        <f t="shared" si="6"/>
        <v>7.28</v>
      </c>
      <c r="H50" s="19">
        <f t="shared" si="6"/>
        <v>0</v>
      </c>
      <c r="I50" s="19">
        <f t="shared" si="6"/>
        <v>0</v>
      </c>
      <c r="J50" s="19">
        <f t="shared" si="6"/>
        <v>0</v>
      </c>
      <c r="K50" s="19">
        <f t="shared" si="6"/>
        <v>49.28</v>
      </c>
      <c r="L50" s="50">
        <f t="shared" si="3"/>
        <v>56.56</v>
      </c>
      <c r="M50" s="19">
        <f t="shared" ref="M50:Q59" si="7">(M12/100)*$D12</f>
        <v>0</v>
      </c>
      <c r="N50" s="19">
        <f t="shared" si="7"/>
        <v>0</v>
      </c>
      <c r="O50" s="19">
        <f t="shared" si="7"/>
        <v>0</v>
      </c>
      <c r="P50" s="19">
        <f t="shared" si="7"/>
        <v>0</v>
      </c>
      <c r="Q50" s="19">
        <f t="shared" si="7"/>
        <v>56</v>
      </c>
      <c r="R50" s="50">
        <f t="shared" si="5"/>
        <v>56</v>
      </c>
    </row>
    <row r="51" spans="3:18" x14ac:dyDescent="0.3">
      <c r="C51" s="47" t="s">
        <v>551</v>
      </c>
      <c r="D51" s="48">
        <v>35</v>
      </c>
      <c r="E51" s="19">
        <f t="shared" si="6"/>
        <v>31.85</v>
      </c>
      <c r="F51" s="19">
        <f t="shared" si="6"/>
        <v>2.1</v>
      </c>
      <c r="G51" s="19">
        <f t="shared" si="6"/>
        <v>0</v>
      </c>
      <c r="H51" s="19">
        <f t="shared" si="6"/>
        <v>1.05</v>
      </c>
      <c r="I51" s="19">
        <f t="shared" si="6"/>
        <v>0</v>
      </c>
      <c r="J51" s="19">
        <f t="shared" si="6"/>
        <v>0</v>
      </c>
      <c r="K51" s="19">
        <f t="shared" si="6"/>
        <v>0</v>
      </c>
      <c r="L51" s="50">
        <f t="shared" si="3"/>
        <v>35</v>
      </c>
      <c r="M51" s="19">
        <f t="shared" si="7"/>
        <v>25.9</v>
      </c>
      <c r="N51" s="19">
        <f t="shared" si="7"/>
        <v>0</v>
      </c>
      <c r="O51" s="19">
        <f t="shared" si="7"/>
        <v>0</v>
      </c>
      <c r="P51" s="19">
        <f t="shared" si="7"/>
        <v>9.1</v>
      </c>
      <c r="Q51" s="19">
        <f t="shared" si="7"/>
        <v>0</v>
      </c>
      <c r="R51" s="50">
        <f t="shared" si="5"/>
        <v>35</v>
      </c>
    </row>
    <row r="52" spans="3:18" x14ac:dyDescent="0.3">
      <c r="C52" s="47" t="s">
        <v>553</v>
      </c>
      <c r="D52" s="48">
        <v>368</v>
      </c>
      <c r="E52" s="19">
        <f t="shared" si="6"/>
        <v>0</v>
      </c>
      <c r="F52" s="19">
        <f t="shared" si="6"/>
        <v>0</v>
      </c>
      <c r="G52" s="19">
        <f t="shared" si="6"/>
        <v>99.360000000000014</v>
      </c>
      <c r="H52" s="19">
        <f t="shared" si="6"/>
        <v>264.95999999999998</v>
      </c>
      <c r="I52" s="19">
        <f t="shared" si="6"/>
        <v>0</v>
      </c>
      <c r="J52" s="19">
        <f t="shared" si="6"/>
        <v>0</v>
      </c>
      <c r="K52" s="19">
        <f t="shared" si="6"/>
        <v>0</v>
      </c>
      <c r="L52" s="50">
        <f t="shared" si="3"/>
        <v>364.32</v>
      </c>
      <c r="M52" s="19">
        <f t="shared" si="7"/>
        <v>368</v>
      </c>
      <c r="N52" s="19">
        <f t="shared" si="7"/>
        <v>0</v>
      </c>
      <c r="O52" s="19">
        <f t="shared" si="7"/>
        <v>0</v>
      </c>
      <c r="P52" s="19">
        <f t="shared" si="7"/>
        <v>0</v>
      </c>
      <c r="Q52" s="19">
        <f t="shared" si="7"/>
        <v>0</v>
      </c>
      <c r="R52" s="50">
        <f t="shared" si="5"/>
        <v>368</v>
      </c>
    </row>
    <row r="53" spans="3:18" x14ac:dyDescent="0.3">
      <c r="C53" s="47" t="s">
        <v>556</v>
      </c>
      <c r="D53" s="48">
        <v>40</v>
      </c>
      <c r="E53" s="19">
        <f t="shared" si="6"/>
        <v>1.2</v>
      </c>
      <c r="F53" s="19">
        <f t="shared" si="6"/>
        <v>0</v>
      </c>
      <c r="G53" s="19">
        <f t="shared" si="6"/>
        <v>14</v>
      </c>
      <c r="H53" s="19">
        <f t="shared" si="6"/>
        <v>23.2</v>
      </c>
      <c r="I53" s="19">
        <f t="shared" si="6"/>
        <v>0</v>
      </c>
      <c r="J53" s="19">
        <f t="shared" si="6"/>
        <v>2</v>
      </c>
      <c r="K53" s="19">
        <f t="shared" si="6"/>
        <v>0</v>
      </c>
      <c r="L53" s="50">
        <f t="shared" si="3"/>
        <v>40.4</v>
      </c>
      <c r="M53" s="19">
        <f t="shared" si="7"/>
        <v>40</v>
      </c>
      <c r="N53" s="19">
        <f t="shared" si="7"/>
        <v>0</v>
      </c>
      <c r="O53" s="19">
        <f t="shared" si="7"/>
        <v>0</v>
      </c>
      <c r="P53" s="19">
        <f t="shared" si="7"/>
        <v>0</v>
      </c>
      <c r="Q53" s="19">
        <f t="shared" si="7"/>
        <v>0</v>
      </c>
      <c r="R53" s="50">
        <f t="shared" si="5"/>
        <v>40</v>
      </c>
    </row>
    <row r="54" spans="3:18" x14ac:dyDescent="0.3">
      <c r="C54" s="48" t="s">
        <v>558</v>
      </c>
      <c r="D54" s="48">
        <v>42</v>
      </c>
      <c r="E54" s="19">
        <f t="shared" si="6"/>
        <v>0</v>
      </c>
      <c r="F54" s="19">
        <f t="shared" si="6"/>
        <v>0</v>
      </c>
      <c r="G54" s="19">
        <f t="shared" si="6"/>
        <v>8.82</v>
      </c>
      <c r="H54" s="19">
        <f t="shared" si="6"/>
        <v>0</v>
      </c>
      <c r="I54" s="19">
        <f t="shared" si="6"/>
        <v>0</v>
      </c>
      <c r="J54" s="19">
        <f t="shared" si="6"/>
        <v>0</v>
      </c>
      <c r="K54" s="19">
        <f t="shared" si="6"/>
        <v>33.18</v>
      </c>
      <c r="L54" s="50">
        <f t="shared" si="3"/>
        <v>42</v>
      </c>
      <c r="M54" s="19">
        <f t="shared" si="7"/>
        <v>0</v>
      </c>
      <c r="N54" s="19">
        <f t="shared" si="7"/>
        <v>0</v>
      </c>
      <c r="O54" s="19">
        <f t="shared" si="7"/>
        <v>0</v>
      </c>
      <c r="P54" s="19">
        <f t="shared" si="7"/>
        <v>0</v>
      </c>
      <c r="Q54" s="19">
        <f t="shared" si="7"/>
        <v>42</v>
      </c>
      <c r="R54" s="50">
        <f t="shared" si="5"/>
        <v>42</v>
      </c>
    </row>
    <row r="55" spans="3:18" x14ac:dyDescent="0.3">
      <c r="C55" s="48" t="s">
        <v>560</v>
      </c>
      <c r="D55" s="48">
        <v>159</v>
      </c>
      <c r="E55" s="19">
        <f t="shared" si="6"/>
        <v>0</v>
      </c>
      <c r="F55" s="19">
        <f t="shared" si="6"/>
        <v>14.309999999999999</v>
      </c>
      <c r="G55" s="19">
        <f t="shared" si="6"/>
        <v>42.93</v>
      </c>
      <c r="H55" s="19">
        <f t="shared" si="6"/>
        <v>101.76</v>
      </c>
      <c r="I55" s="19">
        <f t="shared" si="6"/>
        <v>0</v>
      </c>
      <c r="J55" s="19">
        <f t="shared" si="6"/>
        <v>0</v>
      </c>
      <c r="K55" s="19">
        <f t="shared" si="6"/>
        <v>0</v>
      </c>
      <c r="L55" s="50">
        <f t="shared" si="3"/>
        <v>159</v>
      </c>
      <c r="M55" s="19">
        <f t="shared" si="7"/>
        <v>159</v>
      </c>
      <c r="N55" s="19">
        <f t="shared" si="7"/>
        <v>0</v>
      </c>
      <c r="O55" s="19">
        <f t="shared" si="7"/>
        <v>0</v>
      </c>
      <c r="P55" s="19">
        <f t="shared" si="7"/>
        <v>0</v>
      </c>
      <c r="Q55" s="19">
        <f t="shared" si="7"/>
        <v>0</v>
      </c>
      <c r="R55" s="50">
        <f t="shared" si="5"/>
        <v>159</v>
      </c>
    </row>
    <row r="56" spans="3:18" x14ac:dyDescent="0.3">
      <c r="C56" s="48" t="s">
        <v>562</v>
      </c>
      <c r="D56" s="48">
        <v>94</v>
      </c>
      <c r="E56" s="19">
        <f t="shared" si="6"/>
        <v>91.179999999999993</v>
      </c>
      <c r="F56" s="19">
        <f t="shared" si="6"/>
        <v>0</v>
      </c>
      <c r="G56" s="19">
        <f t="shared" si="6"/>
        <v>2.82</v>
      </c>
      <c r="H56" s="19">
        <f t="shared" si="6"/>
        <v>0</v>
      </c>
      <c r="I56" s="19">
        <f t="shared" si="6"/>
        <v>0</v>
      </c>
      <c r="J56" s="19">
        <f t="shared" si="6"/>
        <v>0</v>
      </c>
      <c r="K56" s="19">
        <f t="shared" si="6"/>
        <v>0</v>
      </c>
      <c r="L56" s="50">
        <f t="shared" si="3"/>
        <v>93.999999999999986</v>
      </c>
      <c r="M56" s="19">
        <f t="shared" si="7"/>
        <v>89.3</v>
      </c>
      <c r="N56" s="19">
        <f t="shared" si="7"/>
        <v>0</v>
      </c>
      <c r="O56" s="19">
        <f t="shared" si="7"/>
        <v>0</v>
      </c>
      <c r="P56" s="19">
        <f t="shared" si="7"/>
        <v>4.7</v>
      </c>
      <c r="Q56" s="19">
        <f t="shared" si="7"/>
        <v>0</v>
      </c>
      <c r="R56" s="50">
        <f t="shared" si="5"/>
        <v>94</v>
      </c>
    </row>
    <row r="57" spans="3:18" x14ac:dyDescent="0.3">
      <c r="C57" s="48" t="s">
        <v>564</v>
      </c>
      <c r="D57" s="48">
        <v>36</v>
      </c>
      <c r="E57" s="19">
        <f t="shared" si="6"/>
        <v>26.64</v>
      </c>
      <c r="F57" s="19">
        <f t="shared" si="6"/>
        <v>0</v>
      </c>
      <c r="G57" s="19">
        <f t="shared" si="6"/>
        <v>1.08</v>
      </c>
      <c r="H57" s="19">
        <f t="shared" si="6"/>
        <v>0</v>
      </c>
      <c r="I57" s="19">
        <f t="shared" si="6"/>
        <v>0</v>
      </c>
      <c r="J57" s="19">
        <f t="shared" si="6"/>
        <v>8.2800000000000011</v>
      </c>
      <c r="K57" s="19">
        <f t="shared" si="6"/>
        <v>0</v>
      </c>
      <c r="L57" s="50">
        <f t="shared" si="3"/>
        <v>36</v>
      </c>
      <c r="M57" s="19">
        <f t="shared" si="7"/>
        <v>24.12</v>
      </c>
      <c r="N57" s="19">
        <f t="shared" si="7"/>
        <v>0</v>
      </c>
      <c r="O57" s="19">
        <f t="shared" si="7"/>
        <v>0</v>
      </c>
      <c r="P57" s="19">
        <f t="shared" si="7"/>
        <v>11.88</v>
      </c>
      <c r="Q57" s="19">
        <f t="shared" si="7"/>
        <v>0</v>
      </c>
      <c r="R57" s="50">
        <f t="shared" si="5"/>
        <v>36</v>
      </c>
    </row>
    <row r="58" spans="3:18" x14ac:dyDescent="0.3">
      <c r="C58" s="48" t="s">
        <v>566</v>
      </c>
      <c r="D58" s="48">
        <v>240</v>
      </c>
      <c r="E58" s="19">
        <f t="shared" si="6"/>
        <v>194.4</v>
      </c>
      <c r="F58" s="19">
        <f t="shared" si="6"/>
        <v>4.8</v>
      </c>
      <c r="G58" s="19">
        <f t="shared" si="6"/>
        <v>0</v>
      </c>
      <c r="H58" s="19">
        <f t="shared" si="6"/>
        <v>40.800000000000004</v>
      </c>
      <c r="I58" s="19">
        <f t="shared" si="6"/>
        <v>0</v>
      </c>
      <c r="J58" s="19">
        <f t="shared" si="6"/>
        <v>0</v>
      </c>
      <c r="K58" s="19">
        <f t="shared" si="6"/>
        <v>0</v>
      </c>
      <c r="L58" s="50">
        <f t="shared" si="3"/>
        <v>240.00000000000003</v>
      </c>
      <c r="M58" s="19">
        <f t="shared" si="7"/>
        <v>240</v>
      </c>
      <c r="N58" s="19">
        <f t="shared" si="7"/>
        <v>0</v>
      </c>
      <c r="O58" s="19">
        <f t="shared" si="7"/>
        <v>0</v>
      </c>
      <c r="P58" s="19">
        <f t="shared" si="7"/>
        <v>0</v>
      </c>
      <c r="Q58" s="19">
        <f t="shared" si="7"/>
        <v>0</v>
      </c>
      <c r="R58" s="50">
        <f t="shared" si="5"/>
        <v>240</v>
      </c>
    </row>
    <row r="59" spans="3:18" x14ac:dyDescent="0.3">
      <c r="C59" s="48" t="s">
        <v>569</v>
      </c>
      <c r="D59" s="48">
        <v>72</v>
      </c>
      <c r="E59" s="19">
        <f t="shared" si="6"/>
        <v>28.080000000000002</v>
      </c>
      <c r="F59" s="19">
        <f t="shared" si="6"/>
        <v>2.16</v>
      </c>
      <c r="G59" s="19">
        <f t="shared" si="6"/>
        <v>0</v>
      </c>
      <c r="H59" s="19">
        <f t="shared" si="6"/>
        <v>0</v>
      </c>
      <c r="I59" s="19">
        <f t="shared" si="6"/>
        <v>38.160000000000004</v>
      </c>
      <c r="J59" s="19">
        <f t="shared" si="6"/>
        <v>4.32</v>
      </c>
      <c r="K59" s="19">
        <f t="shared" si="6"/>
        <v>0</v>
      </c>
      <c r="L59" s="50">
        <f t="shared" si="3"/>
        <v>72.72</v>
      </c>
      <c r="M59" s="19">
        <f t="shared" si="7"/>
        <v>69.84</v>
      </c>
      <c r="N59" s="19">
        <f t="shared" si="7"/>
        <v>0</v>
      </c>
      <c r="O59" s="19">
        <f t="shared" si="7"/>
        <v>0</v>
      </c>
      <c r="P59" s="19">
        <f t="shared" si="7"/>
        <v>2.16</v>
      </c>
      <c r="Q59" s="19">
        <f t="shared" si="7"/>
        <v>0</v>
      </c>
      <c r="R59" s="50">
        <f t="shared" si="5"/>
        <v>72</v>
      </c>
    </row>
    <row r="60" spans="3:18" x14ac:dyDescent="0.3">
      <c r="C60" s="48" t="s">
        <v>571</v>
      </c>
      <c r="D60" s="48">
        <v>147</v>
      </c>
      <c r="E60" s="19">
        <f t="shared" ref="E60:K69" si="8">(E22/100)*$D22</f>
        <v>0</v>
      </c>
      <c r="F60" s="19">
        <f t="shared" si="8"/>
        <v>0</v>
      </c>
      <c r="G60" s="19">
        <f t="shared" si="8"/>
        <v>132.30000000000001</v>
      </c>
      <c r="H60" s="19">
        <f t="shared" si="8"/>
        <v>14.700000000000001</v>
      </c>
      <c r="I60" s="19">
        <f t="shared" si="8"/>
        <v>0</v>
      </c>
      <c r="J60" s="19">
        <f t="shared" si="8"/>
        <v>0</v>
      </c>
      <c r="K60" s="19">
        <f t="shared" si="8"/>
        <v>0</v>
      </c>
      <c r="L60" s="50">
        <f t="shared" si="3"/>
        <v>147</v>
      </c>
      <c r="M60" s="19">
        <f t="shared" ref="M60:Q69" si="9">(M22/100)*$D22</f>
        <v>147</v>
      </c>
      <c r="N60" s="19">
        <f t="shared" si="9"/>
        <v>0</v>
      </c>
      <c r="O60" s="19">
        <f t="shared" si="9"/>
        <v>0</v>
      </c>
      <c r="P60" s="19">
        <f t="shared" si="9"/>
        <v>0</v>
      </c>
      <c r="Q60" s="19">
        <f t="shared" si="9"/>
        <v>0</v>
      </c>
      <c r="R60" s="50">
        <f t="shared" si="5"/>
        <v>147</v>
      </c>
    </row>
    <row r="61" spans="3:18" x14ac:dyDescent="0.3">
      <c r="C61" s="48" t="s">
        <v>573</v>
      </c>
      <c r="D61" s="48">
        <v>90</v>
      </c>
      <c r="E61" s="19">
        <f t="shared" si="8"/>
        <v>0</v>
      </c>
      <c r="F61" s="19">
        <f t="shared" si="8"/>
        <v>0</v>
      </c>
      <c r="G61" s="19">
        <f t="shared" si="8"/>
        <v>0</v>
      </c>
      <c r="H61" s="19">
        <f t="shared" si="8"/>
        <v>5.3999999999999995</v>
      </c>
      <c r="I61" s="19">
        <f t="shared" si="8"/>
        <v>83.7</v>
      </c>
      <c r="J61" s="19">
        <f t="shared" si="8"/>
        <v>0.9</v>
      </c>
      <c r="K61" s="19">
        <f t="shared" si="8"/>
        <v>0</v>
      </c>
      <c r="L61" s="50">
        <f t="shared" si="3"/>
        <v>90.000000000000014</v>
      </c>
      <c r="M61" s="19">
        <f t="shared" si="9"/>
        <v>90</v>
      </c>
      <c r="N61" s="19">
        <f t="shared" si="9"/>
        <v>0</v>
      </c>
      <c r="O61" s="19">
        <f t="shared" si="9"/>
        <v>0</v>
      </c>
      <c r="P61" s="19">
        <f t="shared" si="9"/>
        <v>0</v>
      </c>
      <c r="Q61" s="19">
        <f t="shared" si="9"/>
        <v>0</v>
      </c>
      <c r="R61" s="50">
        <f t="shared" si="5"/>
        <v>90</v>
      </c>
    </row>
    <row r="62" spans="3:18" x14ac:dyDescent="0.3">
      <c r="C62" s="48" t="s">
        <v>575</v>
      </c>
      <c r="D62" s="48">
        <v>225</v>
      </c>
      <c r="E62" s="19">
        <f t="shared" si="8"/>
        <v>0</v>
      </c>
      <c r="F62" s="19">
        <f t="shared" si="8"/>
        <v>0</v>
      </c>
      <c r="G62" s="19">
        <f t="shared" si="8"/>
        <v>0</v>
      </c>
      <c r="H62" s="19">
        <f t="shared" si="8"/>
        <v>0</v>
      </c>
      <c r="I62" s="19">
        <f t="shared" si="8"/>
        <v>4.5</v>
      </c>
      <c r="J62" s="19">
        <f t="shared" si="8"/>
        <v>220.5</v>
      </c>
      <c r="K62" s="19">
        <f t="shared" si="8"/>
        <v>0</v>
      </c>
      <c r="L62" s="50">
        <f t="shared" si="3"/>
        <v>225</v>
      </c>
      <c r="M62" s="19">
        <f t="shared" si="9"/>
        <v>225</v>
      </c>
      <c r="N62" s="19">
        <f t="shared" si="9"/>
        <v>0</v>
      </c>
      <c r="O62" s="19">
        <f t="shared" si="9"/>
        <v>0</v>
      </c>
      <c r="P62" s="19">
        <f t="shared" si="9"/>
        <v>0</v>
      </c>
      <c r="Q62" s="19">
        <f t="shared" si="9"/>
        <v>0</v>
      </c>
      <c r="R62" s="50">
        <f t="shared" si="5"/>
        <v>225</v>
      </c>
    </row>
    <row r="63" spans="3:18" x14ac:dyDescent="0.3">
      <c r="C63" s="48" t="s">
        <v>577</v>
      </c>
      <c r="D63" s="48">
        <v>124</v>
      </c>
      <c r="E63" s="19">
        <f t="shared" si="8"/>
        <v>0</v>
      </c>
      <c r="F63" s="19">
        <f t="shared" si="8"/>
        <v>0</v>
      </c>
      <c r="G63" s="19">
        <f t="shared" si="8"/>
        <v>18.599999999999998</v>
      </c>
      <c r="H63" s="19">
        <f t="shared" si="8"/>
        <v>26.04</v>
      </c>
      <c r="I63" s="19">
        <f t="shared" si="8"/>
        <v>79.36</v>
      </c>
      <c r="J63" s="19">
        <f t="shared" si="8"/>
        <v>0</v>
      </c>
      <c r="K63" s="19">
        <f t="shared" si="8"/>
        <v>0</v>
      </c>
      <c r="L63" s="50">
        <f t="shared" si="3"/>
        <v>124</v>
      </c>
      <c r="M63" s="19">
        <f t="shared" si="9"/>
        <v>124</v>
      </c>
      <c r="N63" s="19">
        <f t="shared" si="9"/>
        <v>0</v>
      </c>
      <c r="O63" s="19">
        <f t="shared" si="9"/>
        <v>0</v>
      </c>
      <c r="P63" s="19">
        <f t="shared" si="9"/>
        <v>0</v>
      </c>
      <c r="Q63" s="19">
        <f t="shared" si="9"/>
        <v>0</v>
      </c>
      <c r="R63" s="50">
        <f t="shared" si="5"/>
        <v>124</v>
      </c>
    </row>
    <row r="64" spans="3:18" x14ac:dyDescent="0.3">
      <c r="C64" s="48" t="s">
        <v>580</v>
      </c>
      <c r="D64" s="48">
        <v>74</v>
      </c>
      <c r="E64" s="19">
        <f t="shared" si="8"/>
        <v>0</v>
      </c>
      <c r="F64" s="19">
        <f t="shared" si="8"/>
        <v>0</v>
      </c>
      <c r="G64" s="19">
        <f t="shared" si="8"/>
        <v>34.04</v>
      </c>
      <c r="H64" s="19">
        <f t="shared" si="8"/>
        <v>29.6</v>
      </c>
      <c r="I64" s="19">
        <f t="shared" si="8"/>
        <v>10.360000000000001</v>
      </c>
      <c r="J64" s="19">
        <f t="shared" si="8"/>
        <v>0</v>
      </c>
      <c r="K64" s="19">
        <f t="shared" si="8"/>
        <v>0</v>
      </c>
      <c r="L64" s="50">
        <f t="shared" si="3"/>
        <v>74</v>
      </c>
      <c r="M64" s="19">
        <f t="shared" si="9"/>
        <v>74</v>
      </c>
      <c r="N64" s="19">
        <f t="shared" si="9"/>
        <v>0</v>
      </c>
      <c r="O64" s="19">
        <f t="shared" si="9"/>
        <v>0</v>
      </c>
      <c r="P64" s="19">
        <f t="shared" si="9"/>
        <v>0</v>
      </c>
      <c r="Q64" s="19">
        <f t="shared" si="9"/>
        <v>0</v>
      </c>
      <c r="R64" s="50">
        <f t="shared" si="5"/>
        <v>74</v>
      </c>
    </row>
    <row r="65" spans="3:18" x14ac:dyDescent="0.3">
      <c r="C65" s="48" t="s">
        <v>582</v>
      </c>
      <c r="D65" s="48">
        <v>57</v>
      </c>
      <c r="E65" s="19">
        <f t="shared" si="8"/>
        <v>0</v>
      </c>
      <c r="F65" s="19">
        <f t="shared" si="8"/>
        <v>3.99</v>
      </c>
      <c r="G65" s="19">
        <f t="shared" si="8"/>
        <v>9.120000000000001</v>
      </c>
      <c r="H65" s="19">
        <f t="shared" si="8"/>
        <v>2.2800000000000002</v>
      </c>
      <c r="I65" s="19">
        <f t="shared" si="8"/>
        <v>42.18</v>
      </c>
      <c r="J65" s="19">
        <f t="shared" si="8"/>
        <v>0</v>
      </c>
      <c r="K65" s="19">
        <f t="shared" si="8"/>
        <v>0</v>
      </c>
      <c r="L65" s="50">
        <f t="shared" si="3"/>
        <v>57.57</v>
      </c>
      <c r="M65" s="19">
        <f t="shared" si="9"/>
        <v>57</v>
      </c>
      <c r="N65" s="19">
        <f t="shared" si="9"/>
        <v>0</v>
      </c>
      <c r="O65" s="19">
        <f t="shared" si="9"/>
        <v>0</v>
      </c>
      <c r="P65" s="19">
        <f t="shared" si="9"/>
        <v>0</v>
      </c>
      <c r="Q65" s="19">
        <f t="shared" si="9"/>
        <v>0</v>
      </c>
      <c r="R65" s="50">
        <f t="shared" si="5"/>
        <v>57</v>
      </c>
    </row>
    <row r="66" spans="3:18" x14ac:dyDescent="0.3">
      <c r="C66" s="48" t="s">
        <v>584</v>
      </c>
      <c r="D66" s="48">
        <v>361</v>
      </c>
      <c r="E66" s="19">
        <f t="shared" si="8"/>
        <v>0</v>
      </c>
      <c r="F66" s="19">
        <f t="shared" si="8"/>
        <v>0</v>
      </c>
      <c r="G66" s="19">
        <f t="shared" si="8"/>
        <v>18.05</v>
      </c>
      <c r="H66" s="19">
        <f t="shared" si="8"/>
        <v>25.270000000000003</v>
      </c>
      <c r="I66" s="19">
        <f t="shared" si="8"/>
        <v>314.07</v>
      </c>
      <c r="J66" s="19">
        <f t="shared" si="8"/>
        <v>3.61</v>
      </c>
      <c r="K66" s="19">
        <f t="shared" si="8"/>
        <v>0</v>
      </c>
      <c r="L66" s="50">
        <f t="shared" si="3"/>
        <v>361</v>
      </c>
      <c r="M66" s="19">
        <f t="shared" si="9"/>
        <v>361</v>
      </c>
      <c r="N66" s="19">
        <f t="shared" si="9"/>
        <v>0</v>
      </c>
      <c r="O66" s="19">
        <f t="shared" si="9"/>
        <v>0</v>
      </c>
      <c r="P66" s="19">
        <f t="shared" si="9"/>
        <v>0</v>
      </c>
      <c r="Q66" s="19">
        <f t="shared" si="9"/>
        <v>0</v>
      </c>
      <c r="R66" s="50">
        <f t="shared" si="5"/>
        <v>361</v>
      </c>
    </row>
    <row r="67" spans="3:18" x14ac:dyDescent="0.3">
      <c r="C67" s="48" t="s">
        <v>586</v>
      </c>
      <c r="D67" s="48">
        <v>49</v>
      </c>
      <c r="E67" s="19">
        <f t="shared" si="8"/>
        <v>0</v>
      </c>
      <c r="F67" s="19">
        <f t="shared" si="8"/>
        <v>0</v>
      </c>
      <c r="G67" s="19">
        <f t="shared" si="8"/>
        <v>0</v>
      </c>
      <c r="H67" s="19">
        <f t="shared" si="8"/>
        <v>0</v>
      </c>
      <c r="I67" s="19">
        <f t="shared" si="8"/>
        <v>0</v>
      </c>
      <c r="J67" s="19">
        <f t="shared" si="8"/>
        <v>0</v>
      </c>
      <c r="K67" s="19">
        <f t="shared" si="8"/>
        <v>49</v>
      </c>
      <c r="L67" s="50">
        <f t="shared" si="3"/>
        <v>49</v>
      </c>
      <c r="M67" s="19">
        <f t="shared" si="9"/>
        <v>0</v>
      </c>
      <c r="N67" s="19">
        <f t="shared" si="9"/>
        <v>49</v>
      </c>
      <c r="O67" s="19">
        <f t="shared" si="9"/>
        <v>0</v>
      </c>
      <c r="P67" s="19">
        <f t="shared" si="9"/>
        <v>0</v>
      </c>
      <c r="Q67" s="19">
        <f t="shared" si="9"/>
        <v>0</v>
      </c>
      <c r="R67" s="50">
        <f t="shared" si="5"/>
        <v>49</v>
      </c>
    </row>
    <row r="68" spans="3:18" x14ac:dyDescent="0.3">
      <c r="C68" s="48" t="s">
        <v>588</v>
      </c>
      <c r="D68" s="48">
        <v>102</v>
      </c>
      <c r="E68" s="19">
        <f t="shared" si="8"/>
        <v>2.04</v>
      </c>
      <c r="F68" s="19">
        <f t="shared" si="8"/>
        <v>12.24</v>
      </c>
      <c r="G68" s="19">
        <f t="shared" si="8"/>
        <v>4.08</v>
      </c>
      <c r="H68" s="19">
        <f t="shared" si="8"/>
        <v>12.24</v>
      </c>
      <c r="I68" s="19">
        <f t="shared" si="8"/>
        <v>0</v>
      </c>
      <c r="J68" s="19">
        <f t="shared" si="8"/>
        <v>72.42</v>
      </c>
      <c r="K68" s="19">
        <f t="shared" si="8"/>
        <v>0</v>
      </c>
      <c r="L68" s="50">
        <f t="shared" si="3"/>
        <v>103.02000000000001</v>
      </c>
      <c r="M68" s="19">
        <f t="shared" si="9"/>
        <v>100.98</v>
      </c>
      <c r="N68" s="19">
        <f t="shared" si="9"/>
        <v>0</v>
      </c>
      <c r="O68" s="19">
        <f t="shared" si="9"/>
        <v>1.02</v>
      </c>
      <c r="P68" s="19">
        <f t="shared" si="9"/>
        <v>0</v>
      </c>
      <c r="Q68" s="19">
        <f t="shared" si="9"/>
        <v>0</v>
      </c>
      <c r="R68" s="50">
        <f t="shared" si="5"/>
        <v>102</v>
      </c>
    </row>
    <row r="69" spans="3:18" x14ac:dyDescent="0.3">
      <c r="C69" s="48" t="s">
        <v>590</v>
      </c>
      <c r="D69" s="48">
        <v>84</v>
      </c>
      <c r="E69" s="19">
        <f t="shared" si="8"/>
        <v>0.84</v>
      </c>
      <c r="F69" s="19">
        <f t="shared" si="8"/>
        <v>3.36</v>
      </c>
      <c r="G69" s="19">
        <f t="shared" si="8"/>
        <v>0.84</v>
      </c>
      <c r="H69" s="19">
        <f t="shared" si="8"/>
        <v>20.16</v>
      </c>
      <c r="I69" s="19">
        <f t="shared" si="8"/>
        <v>0</v>
      </c>
      <c r="J69" s="19">
        <f t="shared" si="8"/>
        <v>58.8</v>
      </c>
      <c r="K69" s="19">
        <f t="shared" si="8"/>
        <v>0</v>
      </c>
      <c r="L69" s="50">
        <f t="shared" si="3"/>
        <v>84</v>
      </c>
      <c r="M69" s="19">
        <f t="shared" si="9"/>
        <v>84</v>
      </c>
      <c r="N69" s="19">
        <f t="shared" si="9"/>
        <v>0</v>
      </c>
      <c r="O69" s="19">
        <f t="shared" si="9"/>
        <v>0</v>
      </c>
      <c r="P69" s="19">
        <f t="shared" si="9"/>
        <v>0</v>
      </c>
      <c r="Q69" s="19">
        <f t="shared" si="9"/>
        <v>0</v>
      </c>
      <c r="R69" s="50">
        <f t="shared" si="5"/>
        <v>84</v>
      </c>
    </row>
    <row r="70" spans="3:18" x14ac:dyDescent="0.3">
      <c r="C70" s="48" t="s">
        <v>592</v>
      </c>
      <c r="D70" s="48">
        <v>28</v>
      </c>
      <c r="E70" s="19">
        <f t="shared" ref="E70:K75" si="10">(E32/100)*$D32</f>
        <v>0</v>
      </c>
      <c r="F70" s="19">
        <f t="shared" si="10"/>
        <v>26.040000000000003</v>
      </c>
      <c r="G70" s="19">
        <f t="shared" si="10"/>
        <v>0</v>
      </c>
      <c r="H70" s="19">
        <f t="shared" si="10"/>
        <v>1.9600000000000002</v>
      </c>
      <c r="I70" s="19">
        <f t="shared" si="10"/>
        <v>0</v>
      </c>
      <c r="J70" s="19">
        <f t="shared" si="10"/>
        <v>0</v>
      </c>
      <c r="K70" s="19">
        <f t="shared" si="10"/>
        <v>0</v>
      </c>
      <c r="L70" s="50">
        <f t="shared" si="3"/>
        <v>28.000000000000004</v>
      </c>
      <c r="M70" s="19">
        <f t="shared" ref="M70:Q75" si="11">(M32/100)*$D32</f>
        <v>19.88</v>
      </c>
      <c r="N70" s="19">
        <f t="shared" si="11"/>
        <v>0</v>
      </c>
      <c r="O70" s="19">
        <f t="shared" si="11"/>
        <v>0</v>
      </c>
      <c r="P70" s="19">
        <f t="shared" si="11"/>
        <v>8.1199999999999992</v>
      </c>
      <c r="Q70" s="19">
        <f t="shared" si="11"/>
        <v>0</v>
      </c>
      <c r="R70" s="50">
        <f t="shared" si="5"/>
        <v>28</v>
      </c>
    </row>
    <row r="71" spans="3:18" x14ac:dyDescent="0.3">
      <c r="C71" s="48" t="s">
        <v>594</v>
      </c>
      <c r="D71" s="48">
        <v>125</v>
      </c>
      <c r="E71" s="19">
        <f t="shared" si="10"/>
        <v>0</v>
      </c>
      <c r="F71" s="19">
        <f t="shared" si="10"/>
        <v>0</v>
      </c>
      <c r="G71" s="19">
        <f t="shared" si="10"/>
        <v>17.5</v>
      </c>
      <c r="H71" s="19">
        <f t="shared" si="10"/>
        <v>106.25</v>
      </c>
      <c r="I71" s="19">
        <f t="shared" si="10"/>
        <v>0</v>
      </c>
      <c r="J71" s="19">
        <f t="shared" si="10"/>
        <v>1.25</v>
      </c>
      <c r="K71" s="19">
        <f t="shared" si="10"/>
        <v>0</v>
      </c>
      <c r="L71" s="50">
        <f t="shared" si="3"/>
        <v>125</v>
      </c>
      <c r="M71" s="19">
        <f t="shared" si="11"/>
        <v>125</v>
      </c>
      <c r="N71" s="19">
        <f t="shared" si="11"/>
        <v>0</v>
      </c>
      <c r="O71" s="19">
        <f t="shared" si="11"/>
        <v>0</v>
      </c>
      <c r="P71" s="19">
        <f t="shared" si="11"/>
        <v>0</v>
      </c>
      <c r="Q71" s="19">
        <f t="shared" si="11"/>
        <v>0</v>
      </c>
      <c r="R71" s="50">
        <f t="shared" si="5"/>
        <v>125</v>
      </c>
    </row>
    <row r="72" spans="3:18" x14ac:dyDescent="0.3">
      <c r="C72" s="48" t="s">
        <v>596</v>
      </c>
      <c r="D72" s="48">
        <v>53</v>
      </c>
      <c r="E72" s="19">
        <f t="shared" si="10"/>
        <v>0</v>
      </c>
      <c r="F72" s="19">
        <f t="shared" si="10"/>
        <v>0</v>
      </c>
      <c r="G72" s="19">
        <f t="shared" si="10"/>
        <v>0</v>
      </c>
      <c r="H72" s="19">
        <f t="shared" si="10"/>
        <v>0</v>
      </c>
      <c r="I72" s="19">
        <f t="shared" si="10"/>
        <v>53</v>
      </c>
      <c r="J72" s="19">
        <f t="shared" si="10"/>
        <v>0</v>
      </c>
      <c r="K72" s="19">
        <f t="shared" si="10"/>
        <v>0</v>
      </c>
      <c r="L72" s="50">
        <f t="shared" si="3"/>
        <v>53</v>
      </c>
      <c r="M72" s="19">
        <f t="shared" si="11"/>
        <v>53</v>
      </c>
      <c r="N72" s="19">
        <f t="shared" si="11"/>
        <v>0</v>
      </c>
      <c r="O72" s="19">
        <f t="shared" si="11"/>
        <v>0</v>
      </c>
      <c r="P72" s="19">
        <f t="shared" si="11"/>
        <v>0</v>
      </c>
      <c r="Q72" s="19">
        <f t="shared" si="11"/>
        <v>0</v>
      </c>
      <c r="R72" s="50">
        <f t="shared" si="5"/>
        <v>53</v>
      </c>
    </row>
    <row r="73" spans="3:18" x14ac:dyDescent="0.3">
      <c r="C73" s="48" t="s">
        <v>598</v>
      </c>
      <c r="D73" s="48">
        <v>103</v>
      </c>
      <c r="E73" s="19">
        <f t="shared" si="10"/>
        <v>0</v>
      </c>
      <c r="F73" s="19">
        <f t="shared" si="10"/>
        <v>0</v>
      </c>
      <c r="G73" s="19">
        <f t="shared" si="10"/>
        <v>2.06</v>
      </c>
      <c r="H73" s="19">
        <f t="shared" si="10"/>
        <v>0</v>
      </c>
      <c r="I73" s="19">
        <f t="shared" si="10"/>
        <v>0</v>
      </c>
      <c r="J73" s="19">
        <f t="shared" si="10"/>
        <v>0</v>
      </c>
      <c r="K73" s="19">
        <f t="shared" si="10"/>
        <v>100.94</v>
      </c>
      <c r="L73" s="50">
        <f t="shared" si="3"/>
        <v>103</v>
      </c>
      <c r="M73" s="19">
        <f t="shared" si="11"/>
        <v>0</v>
      </c>
      <c r="N73" s="19">
        <f t="shared" si="11"/>
        <v>0</v>
      </c>
      <c r="O73" s="19">
        <f t="shared" si="11"/>
        <v>0</v>
      </c>
      <c r="P73" s="19">
        <f t="shared" si="11"/>
        <v>0</v>
      </c>
      <c r="Q73" s="19">
        <f t="shared" si="11"/>
        <v>103</v>
      </c>
      <c r="R73" s="50">
        <f t="shared" si="5"/>
        <v>103</v>
      </c>
    </row>
    <row r="74" spans="3:18" x14ac:dyDescent="0.3">
      <c r="C74" s="48" t="s">
        <v>600</v>
      </c>
      <c r="D74" s="48">
        <v>333</v>
      </c>
      <c r="E74" s="19">
        <f t="shared" si="10"/>
        <v>6.66</v>
      </c>
      <c r="F74" s="19">
        <f t="shared" si="10"/>
        <v>0</v>
      </c>
      <c r="G74" s="19">
        <f t="shared" si="10"/>
        <v>3.33</v>
      </c>
      <c r="H74" s="19">
        <f t="shared" si="10"/>
        <v>49.949999999999996</v>
      </c>
      <c r="I74" s="19">
        <f t="shared" si="10"/>
        <v>0</v>
      </c>
      <c r="J74" s="19">
        <f t="shared" si="10"/>
        <v>256.41000000000003</v>
      </c>
      <c r="K74" s="19">
        <f t="shared" si="10"/>
        <v>16.650000000000002</v>
      </c>
      <c r="L74" s="50">
        <f t="shared" si="3"/>
        <v>333</v>
      </c>
      <c r="M74" s="19">
        <f t="shared" si="11"/>
        <v>316.34999999999997</v>
      </c>
      <c r="N74" s="19">
        <f t="shared" si="11"/>
        <v>0</v>
      </c>
      <c r="O74" s="19">
        <f t="shared" si="11"/>
        <v>0</v>
      </c>
      <c r="P74" s="19">
        <f t="shared" si="11"/>
        <v>0</v>
      </c>
      <c r="Q74" s="19">
        <f t="shared" si="11"/>
        <v>16.650000000000002</v>
      </c>
      <c r="R74" s="50">
        <f t="shared" si="5"/>
        <v>332.99999999999994</v>
      </c>
    </row>
    <row r="75" spans="3:18" x14ac:dyDescent="0.3">
      <c r="C75" s="48" t="s">
        <v>602</v>
      </c>
      <c r="D75" s="48">
        <v>189</v>
      </c>
      <c r="E75" s="19">
        <f t="shared" si="10"/>
        <v>183.32999999999998</v>
      </c>
      <c r="F75" s="19">
        <f t="shared" si="10"/>
        <v>0</v>
      </c>
      <c r="G75" s="19">
        <f t="shared" si="10"/>
        <v>1.8900000000000001</v>
      </c>
      <c r="H75" s="19">
        <f t="shared" si="10"/>
        <v>3.7800000000000002</v>
      </c>
      <c r="I75" s="19">
        <f t="shared" si="10"/>
        <v>0</v>
      </c>
      <c r="J75" s="19">
        <f t="shared" si="10"/>
        <v>0</v>
      </c>
      <c r="K75" s="19">
        <f t="shared" si="10"/>
        <v>0</v>
      </c>
      <c r="L75" s="50">
        <f t="shared" si="3"/>
        <v>188.99999999999997</v>
      </c>
      <c r="M75" s="19">
        <f t="shared" si="11"/>
        <v>189</v>
      </c>
      <c r="N75" s="19">
        <f t="shared" si="11"/>
        <v>0</v>
      </c>
      <c r="O75" s="19">
        <f t="shared" si="11"/>
        <v>0</v>
      </c>
      <c r="P75" s="19">
        <f t="shared" si="11"/>
        <v>0</v>
      </c>
      <c r="Q75" s="19">
        <f t="shared" si="11"/>
        <v>0</v>
      </c>
      <c r="R75" s="50">
        <f t="shared" si="5"/>
        <v>189</v>
      </c>
    </row>
    <row r="76" spans="3:18" x14ac:dyDescent="0.3">
      <c r="E76" s="19" t="s">
        <v>182</v>
      </c>
      <c r="F76" s="19" t="s">
        <v>179</v>
      </c>
      <c r="G76" s="19" t="s">
        <v>180</v>
      </c>
      <c r="H76" s="19" t="s">
        <v>179</v>
      </c>
      <c r="I76" s="19" t="s">
        <v>604</v>
      </c>
      <c r="J76" s="19" t="s">
        <v>181</v>
      </c>
      <c r="K76" s="19" t="s">
        <v>232</v>
      </c>
      <c r="L76" s="19"/>
      <c r="M76" s="19" t="s">
        <v>271</v>
      </c>
      <c r="N76" s="19" t="s">
        <v>359</v>
      </c>
      <c r="O76" s="19" t="s">
        <v>315</v>
      </c>
      <c r="P76" s="19" t="s">
        <v>316</v>
      </c>
      <c r="Q76" s="19" t="s">
        <v>272</v>
      </c>
      <c r="R76" s="19"/>
    </row>
    <row r="79" spans="3:18" x14ac:dyDescent="0.3">
      <c r="C79" s="47" t="s">
        <v>273</v>
      </c>
      <c r="D79" s="47" t="s">
        <v>76</v>
      </c>
      <c r="E79" s="32" t="s">
        <v>88</v>
      </c>
      <c r="F79" s="32" t="s">
        <v>189</v>
      </c>
      <c r="G79" s="32" t="s">
        <v>190</v>
      </c>
      <c r="H79" s="32" t="s">
        <v>191</v>
      </c>
      <c r="I79" s="32" t="s">
        <v>192</v>
      </c>
      <c r="J79" s="32" t="s">
        <v>193</v>
      </c>
      <c r="K79" s="36" t="s">
        <v>194</v>
      </c>
      <c r="L79" s="33" t="s">
        <v>184</v>
      </c>
      <c r="M79" s="33" t="s">
        <v>185</v>
      </c>
      <c r="N79" s="33" t="s">
        <v>79</v>
      </c>
      <c r="O79" s="33" t="s">
        <v>186</v>
      </c>
      <c r="P79" s="33" t="s">
        <v>83</v>
      </c>
      <c r="Q79" s="33" t="s">
        <v>187</v>
      </c>
      <c r="R79" s="36" t="s">
        <v>188</v>
      </c>
    </row>
    <row r="80" spans="3:18" x14ac:dyDescent="0.3">
      <c r="C80" s="48" t="s">
        <v>605</v>
      </c>
      <c r="D80" s="48">
        <v>33</v>
      </c>
      <c r="E80" s="51">
        <f t="shared" ref="E80:E115" si="12">K40</f>
        <v>25.080000000000002</v>
      </c>
      <c r="F80" s="51">
        <f t="shared" ref="F80:F115" si="13">F40+H40</f>
        <v>0</v>
      </c>
      <c r="G80" s="51">
        <f t="shared" ref="G80:G115" si="14">I40</f>
        <v>7.92</v>
      </c>
      <c r="H80" s="51">
        <f t="shared" ref="H80:H115" si="15">E40</f>
        <v>0</v>
      </c>
      <c r="I80" s="51">
        <f t="shared" ref="I80:I115" si="16">G40</f>
        <v>0</v>
      </c>
      <c r="J80" s="51">
        <f t="shared" ref="J80:J115" si="17">J40</f>
        <v>0</v>
      </c>
      <c r="K80" s="52">
        <f t="shared" ref="K80:K115" si="18">SUM(E80:J80)</f>
        <v>33</v>
      </c>
      <c r="L80" s="51">
        <f t="shared" ref="L80:L115" si="19">Q40</f>
        <v>25.080000000000002</v>
      </c>
      <c r="M80" s="51">
        <f t="shared" ref="M80:P99" si="20">M40</f>
        <v>7.92</v>
      </c>
      <c r="N80" s="51">
        <f t="shared" si="20"/>
        <v>0</v>
      </c>
      <c r="O80" s="51">
        <f t="shared" si="20"/>
        <v>0</v>
      </c>
      <c r="P80" s="51">
        <f t="shared" si="20"/>
        <v>0</v>
      </c>
      <c r="Q80" s="47">
        <v>0</v>
      </c>
      <c r="R80" s="52">
        <f t="shared" ref="R80:R115" si="21">SUM(L80:Q80)</f>
        <v>33</v>
      </c>
    </row>
    <row r="81" spans="3:18" x14ac:dyDescent="0.3">
      <c r="C81" s="48" t="s">
        <v>606</v>
      </c>
      <c r="D81" s="48">
        <v>82</v>
      </c>
      <c r="E81" s="51">
        <f t="shared" si="12"/>
        <v>72.16</v>
      </c>
      <c r="F81" s="51">
        <f t="shared" si="13"/>
        <v>0</v>
      </c>
      <c r="G81" s="51">
        <f t="shared" si="14"/>
        <v>0</v>
      </c>
      <c r="H81" s="51">
        <f t="shared" si="15"/>
        <v>0</v>
      </c>
      <c r="I81" s="51">
        <f t="shared" si="16"/>
        <v>9.84</v>
      </c>
      <c r="J81" s="51">
        <f t="shared" si="17"/>
        <v>0</v>
      </c>
      <c r="K81" s="52">
        <f t="shared" si="18"/>
        <v>82</v>
      </c>
      <c r="L81" s="51">
        <f t="shared" si="19"/>
        <v>82</v>
      </c>
      <c r="M81" s="51">
        <f t="shared" si="20"/>
        <v>0</v>
      </c>
      <c r="N81" s="51">
        <f t="shared" si="20"/>
        <v>0</v>
      </c>
      <c r="O81" s="51">
        <f t="shared" si="20"/>
        <v>0</v>
      </c>
      <c r="P81" s="51">
        <f t="shared" si="20"/>
        <v>0</v>
      </c>
      <c r="Q81" s="47">
        <v>0</v>
      </c>
      <c r="R81" s="52">
        <f t="shared" si="21"/>
        <v>82</v>
      </c>
    </row>
    <row r="82" spans="3:18" x14ac:dyDescent="0.3">
      <c r="C82" s="47" t="s">
        <v>607</v>
      </c>
      <c r="D82" s="48">
        <v>74</v>
      </c>
      <c r="E82" s="51">
        <f t="shared" si="12"/>
        <v>0</v>
      </c>
      <c r="F82" s="51">
        <f t="shared" si="13"/>
        <v>37</v>
      </c>
      <c r="G82" s="51">
        <f t="shared" si="14"/>
        <v>0</v>
      </c>
      <c r="H82" s="51">
        <f t="shared" si="15"/>
        <v>0</v>
      </c>
      <c r="I82" s="51">
        <f t="shared" si="16"/>
        <v>33.300000000000004</v>
      </c>
      <c r="J82" s="51">
        <f t="shared" si="17"/>
        <v>3.7</v>
      </c>
      <c r="K82" s="52">
        <f t="shared" si="18"/>
        <v>74.000000000000014</v>
      </c>
      <c r="L82" s="51">
        <f t="shared" si="19"/>
        <v>0</v>
      </c>
      <c r="M82" s="51">
        <f t="shared" si="20"/>
        <v>74</v>
      </c>
      <c r="N82" s="51">
        <f t="shared" si="20"/>
        <v>0</v>
      </c>
      <c r="O82" s="51">
        <f t="shared" si="20"/>
        <v>0</v>
      </c>
      <c r="P82" s="51">
        <f t="shared" si="20"/>
        <v>0</v>
      </c>
      <c r="Q82" s="47">
        <v>0</v>
      </c>
      <c r="R82" s="52">
        <f t="shared" si="21"/>
        <v>74</v>
      </c>
    </row>
    <row r="83" spans="3:18" x14ac:dyDescent="0.3">
      <c r="C83" s="47" t="s">
        <v>608</v>
      </c>
      <c r="D83" s="48">
        <v>73</v>
      </c>
      <c r="E83" s="51">
        <f t="shared" si="12"/>
        <v>70.81</v>
      </c>
      <c r="F83" s="51">
        <f t="shared" si="13"/>
        <v>0</v>
      </c>
      <c r="G83" s="51">
        <f t="shared" si="14"/>
        <v>0</v>
      </c>
      <c r="H83" s="51">
        <f t="shared" si="15"/>
        <v>0</v>
      </c>
      <c r="I83" s="51">
        <f t="shared" si="16"/>
        <v>0.73</v>
      </c>
      <c r="J83" s="51">
        <f t="shared" si="17"/>
        <v>0</v>
      </c>
      <c r="K83" s="52">
        <f t="shared" si="18"/>
        <v>71.540000000000006</v>
      </c>
      <c r="L83" s="51">
        <f t="shared" si="19"/>
        <v>73</v>
      </c>
      <c r="M83" s="51">
        <f t="shared" si="20"/>
        <v>0</v>
      </c>
      <c r="N83" s="51">
        <f t="shared" si="20"/>
        <v>0</v>
      </c>
      <c r="O83" s="51">
        <f t="shared" si="20"/>
        <v>0</v>
      </c>
      <c r="P83" s="51">
        <f t="shared" si="20"/>
        <v>0</v>
      </c>
      <c r="Q83" s="47">
        <v>0</v>
      </c>
      <c r="R83" s="52">
        <f t="shared" si="21"/>
        <v>73</v>
      </c>
    </row>
    <row r="84" spans="3:18" x14ac:dyDescent="0.3">
      <c r="C84" s="47" t="s">
        <v>609</v>
      </c>
      <c r="D84" s="48">
        <v>41</v>
      </c>
      <c r="E84" s="51">
        <f t="shared" si="12"/>
        <v>0</v>
      </c>
      <c r="F84" s="51">
        <f t="shared" si="13"/>
        <v>40.180000000000007</v>
      </c>
      <c r="G84" s="51">
        <f t="shared" si="14"/>
        <v>0</v>
      </c>
      <c r="H84" s="51">
        <f t="shared" si="15"/>
        <v>0</v>
      </c>
      <c r="I84" s="51">
        <f t="shared" si="16"/>
        <v>0</v>
      </c>
      <c r="J84" s="51">
        <f t="shared" si="17"/>
        <v>0.82000000000000006</v>
      </c>
      <c r="K84" s="52">
        <f t="shared" si="18"/>
        <v>41.000000000000007</v>
      </c>
      <c r="L84" s="51">
        <f t="shared" si="19"/>
        <v>0</v>
      </c>
      <c r="M84" s="51">
        <f t="shared" si="20"/>
        <v>34.03</v>
      </c>
      <c r="N84" s="51">
        <f t="shared" si="20"/>
        <v>0</v>
      </c>
      <c r="O84" s="51">
        <f t="shared" si="20"/>
        <v>6.9700000000000006</v>
      </c>
      <c r="P84" s="51">
        <f t="shared" si="20"/>
        <v>0</v>
      </c>
      <c r="Q84" s="47">
        <v>0</v>
      </c>
      <c r="R84" s="52">
        <f t="shared" si="21"/>
        <v>41</v>
      </c>
    </row>
    <row r="85" spans="3:18" x14ac:dyDescent="0.3">
      <c r="C85" s="47" t="s">
        <v>2464</v>
      </c>
      <c r="D85" s="48">
        <v>45</v>
      </c>
      <c r="E85" s="51">
        <f t="shared" si="12"/>
        <v>0</v>
      </c>
      <c r="F85" s="51">
        <f t="shared" si="13"/>
        <v>0</v>
      </c>
      <c r="G85" s="51">
        <f t="shared" si="14"/>
        <v>3.1500000000000004</v>
      </c>
      <c r="H85" s="51">
        <f t="shared" si="15"/>
        <v>0</v>
      </c>
      <c r="I85" s="51">
        <f t="shared" si="16"/>
        <v>0</v>
      </c>
      <c r="J85" s="51">
        <f t="shared" si="17"/>
        <v>41.85</v>
      </c>
      <c r="K85" s="52">
        <f t="shared" si="18"/>
        <v>45</v>
      </c>
      <c r="L85" s="51">
        <f t="shared" si="19"/>
        <v>0</v>
      </c>
      <c r="M85" s="51">
        <f t="shared" si="20"/>
        <v>45</v>
      </c>
      <c r="N85" s="51">
        <f t="shared" si="20"/>
        <v>0</v>
      </c>
      <c r="O85" s="51">
        <f t="shared" si="20"/>
        <v>0</v>
      </c>
      <c r="P85" s="51">
        <f t="shared" si="20"/>
        <v>0</v>
      </c>
      <c r="Q85" s="47">
        <v>0</v>
      </c>
      <c r="R85" s="52">
        <f t="shared" si="21"/>
        <v>45</v>
      </c>
    </row>
    <row r="86" spans="3:18" x14ac:dyDescent="0.3">
      <c r="C86" s="47" t="s">
        <v>610</v>
      </c>
      <c r="D86" s="48">
        <v>74</v>
      </c>
      <c r="E86" s="51">
        <f t="shared" si="12"/>
        <v>0</v>
      </c>
      <c r="F86" s="51">
        <f t="shared" si="13"/>
        <v>31.82</v>
      </c>
      <c r="G86" s="51">
        <f t="shared" si="14"/>
        <v>0</v>
      </c>
      <c r="H86" s="51">
        <f t="shared" si="15"/>
        <v>17.759999999999998</v>
      </c>
      <c r="I86" s="51">
        <f t="shared" si="16"/>
        <v>6.66</v>
      </c>
      <c r="J86" s="51">
        <f t="shared" si="17"/>
        <v>17.02</v>
      </c>
      <c r="K86" s="52">
        <f t="shared" si="18"/>
        <v>73.259999999999991</v>
      </c>
      <c r="L86" s="51">
        <f t="shared" si="19"/>
        <v>0</v>
      </c>
      <c r="M86" s="51">
        <f t="shared" si="20"/>
        <v>73.260000000000005</v>
      </c>
      <c r="N86" s="51">
        <f t="shared" si="20"/>
        <v>0</v>
      </c>
      <c r="O86" s="51">
        <f t="shared" si="20"/>
        <v>0</v>
      </c>
      <c r="P86" s="51">
        <f t="shared" si="20"/>
        <v>0.74</v>
      </c>
      <c r="Q86" s="47">
        <v>0</v>
      </c>
      <c r="R86" s="52">
        <f t="shared" si="21"/>
        <v>74</v>
      </c>
    </row>
    <row r="87" spans="3:18" x14ac:dyDescent="0.3">
      <c r="C87" s="47" t="s">
        <v>611</v>
      </c>
      <c r="D87" s="48">
        <v>115</v>
      </c>
      <c r="E87" s="51">
        <f t="shared" si="12"/>
        <v>0</v>
      </c>
      <c r="F87" s="51">
        <f t="shared" si="13"/>
        <v>19.55</v>
      </c>
      <c r="G87" s="51">
        <f t="shared" si="14"/>
        <v>23</v>
      </c>
      <c r="H87" s="51">
        <f t="shared" si="15"/>
        <v>0</v>
      </c>
      <c r="I87" s="51">
        <f t="shared" si="16"/>
        <v>64.400000000000006</v>
      </c>
      <c r="J87" s="51">
        <f t="shared" si="17"/>
        <v>9.2000000000000011</v>
      </c>
      <c r="K87" s="52">
        <f t="shared" si="18"/>
        <v>116.15</v>
      </c>
      <c r="L87" s="51">
        <f t="shared" si="19"/>
        <v>0</v>
      </c>
      <c r="M87" s="51">
        <f t="shared" si="20"/>
        <v>115</v>
      </c>
      <c r="N87" s="51">
        <f t="shared" si="20"/>
        <v>0</v>
      </c>
      <c r="O87" s="51">
        <f t="shared" si="20"/>
        <v>0</v>
      </c>
      <c r="P87" s="51">
        <f t="shared" si="20"/>
        <v>0</v>
      </c>
      <c r="Q87" s="47">
        <v>0</v>
      </c>
      <c r="R87" s="52">
        <f t="shared" si="21"/>
        <v>115</v>
      </c>
    </row>
    <row r="88" spans="3:18" x14ac:dyDescent="0.3">
      <c r="C88" s="47" t="s">
        <v>612</v>
      </c>
      <c r="D88" s="48">
        <v>128</v>
      </c>
      <c r="E88" s="51">
        <f t="shared" si="12"/>
        <v>0</v>
      </c>
      <c r="F88" s="51">
        <f t="shared" si="13"/>
        <v>56.32</v>
      </c>
      <c r="G88" s="51">
        <f t="shared" si="14"/>
        <v>0</v>
      </c>
      <c r="H88" s="51">
        <f t="shared" si="15"/>
        <v>0</v>
      </c>
      <c r="I88" s="51">
        <f t="shared" si="16"/>
        <v>71.680000000000007</v>
      </c>
      <c r="J88" s="51">
        <f t="shared" si="17"/>
        <v>0</v>
      </c>
      <c r="K88" s="52">
        <f t="shared" si="18"/>
        <v>128</v>
      </c>
      <c r="L88" s="51">
        <f t="shared" si="19"/>
        <v>0</v>
      </c>
      <c r="M88" s="51">
        <f t="shared" si="20"/>
        <v>128</v>
      </c>
      <c r="N88" s="51">
        <f t="shared" si="20"/>
        <v>0</v>
      </c>
      <c r="O88" s="51">
        <f t="shared" si="20"/>
        <v>0</v>
      </c>
      <c r="P88" s="51">
        <f t="shared" si="20"/>
        <v>0</v>
      </c>
      <c r="Q88" s="47">
        <v>0</v>
      </c>
      <c r="R88" s="52">
        <f t="shared" si="21"/>
        <v>128</v>
      </c>
    </row>
    <row r="89" spans="3:18" x14ac:dyDescent="0.3">
      <c r="C89" s="47" t="s">
        <v>613</v>
      </c>
      <c r="D89" s="48">
        <v>31</v>
      </c>
      <c r="E89" s="51">
        <f t="shared" si="12"/>
        <v>0</v>
      </c>
      <c r="F89" s="51">
        <f t="shared" si="13"/>
        <v>1.8599999999999999</v>
      </c>
      <c r="G89" s="51">
        <f t="shared" si="14"/>
        <v>0</v>
      </c>
      <c r="H89" s="51">
        <f t="shared" si="15"/>
        <v>0</v>
      </c>
      <c r="I89" s="51">
        <f t="shared" si="16"/>
        <v>1.8599999999999999</v>
      </c>
      <c r="J89" s="51">
        <f t="shared" si="17"/>
        <v>26.97</v>
      </c>
      <c r="K89" s="52">
        <f t="shared" si="18"/>
        <v>30.689999999999998</v>
      </c>
      <c r="L89" s="51">
        <f t="shared" si="19"/>
        <v>0</v>
      </c>
      <c r="M89" s="51">
        <f t="shared" si="20"/>
        <v>31</v>
      </c>
      <c r="N89" s="51">
        <f t="shared" si="20"/>
        <v>0</v>
      </c>
      <c r="O89" s="51">
        <f t="shared" si="20"/>
        <v>0</v>
      </c>
      <c r="P89" s="51">
        <f t="shared" si="20"/>
        <v>0</v>
      </c>
      <c r="Q89" s="47">
        <v>0</v>
      </c>
      <c r="R89" s="52">
        <f t="shared" si="21"/>
        <v>31</v>
      </c>
    </row>
    <row r="90" spans="3:18" x14ac:dyDescent="0.3">
      <c r="C90" s="47" t="s">
        <v>614</v>
      </c>
      <c r="D90" s="48">
        <v>56</v>
      </c>
      <c r="E90" s="51">
        <f t="shared" si="12"/>
        <v>49.28</v>
      </c>
      <c r="F90" s="51">
        <f t="shared" si="13"/>
        <v>0</v>
      </c>
      <c r="G90" s="51">
        <f t="shared" si="14"/>
        <v>0</v>
      </c>
      <c r="H90" s="51">
        <f t="shared" si="15"/>
        <v>0</v>
      </c>
      <c r="I90" s="51">
        <f t="shared" si="16"/>
        <v>7.28</v>
      </c>
      <c r="J90" s="51">
        <f t="shared" si="17"/>
        <v>0</v>
      </c>
      <c r="K90" s="52">
        <f t="shared" si="18"/>
        <v>56.56</v>
      </c>
      <c r="L90" s="51">
        <f t="shared" si="19"/>
        <v>56</v>
      </c>
      <c r="M90" s="51">
        <f t="shared" si="20"/>
        <v>0</v>
      </c>
      <c r="N90" s="51">
        <f t="shared" si="20"/>
        <v>0</v>
      </c>
      <c r="O90" s="51">
        <f t="shared" si="20"/>
        <v>0</v>
      </c>
      <c r="P90" s="51">
        <f t="shared" si="20"/>
        <v>0</v>
      </c>
      <c r="Q90" s="47">
        <v>0</v>
      </c>
      <c r="R90" s="52">
        <f t="shared" si="21"/>
        <v>56</v>
      </c>
    </row>
    <row r="91" spans="3:18" x14ac:dyDescent="0.3">
      <c r="C91" s="47" t="s">
        <v>615</v>
      </c>
      <c r="D91" s="48">
        <v>35</v>
      </c>
      <c r="E91" s="51">
        <f t="shared" si="12"/>
        <v>0</v>
      </c>
      <c r="F91" s="51">
        <f t="shared" si="13"/>
        <v>3.1500000000000004</v>
      </c>
      <c r="G91" s="51">
        <f t="shared" si="14"/>
        <v>0</v>
      </c>
      <c r="H91" s="51">
        <f t="shared" si="15"/>
        <v>31.85</v>
      </c>
      <c r="I91" s="51">
        <f t="shared" si="16"/>
        <v>0</v>
      </c>
      <c r="J91" s="51">
        <f t="shared" si="17"/>
        <v>0</v>
      </c>
      <c r="K91" s="52">
        <f t="shared" si="18"/>
        <v>35</v>
      </c>
      <c r="L91" s="51">
        <f t="shared" si="19"/>
        <v>0</v>
      </c>
      <c r="M91" s="51">
        <f t="shared" si="20"/>
        <v>25.9</v>
      </c>
      <c r="N91" s="51">
        <f t="shared" si="20"/>
        <v>0</v>
      </c>
      <c r="O91" s="51">
        <f t="shared" si="20"/>
        <v>0</v>
      </c>
      <c r="P91" s="51">
        <f t="shared" si="20"/>
        <v>9.1</v>
      </c>
      <c r="Q91" s="47">
        <v>0</v>
      </c>
      <c r="R91" s="52">
        <f t="shared" si="21"/>
        <v>35</v>
      </c>
    </row>
    <row r="92" spans="3:18" x14ac:dyDescent="0.3">
      <c r="C92" s="47" t="s">
        <v>616</v>
      </c>
      <c r="D92" s="48">
        <v>368</v>
      </c>
      <c r="E92" s="51">
        <f t="shared" si="12"/>
        <v>0</v>
      </c>
      <c r="F92" s="51">
        <f t="shared" si="13"/>
        <v>264.95999999999998</v>
      </c>
      <c r="G92" s="51">
        <f t="shared" si="14"/>
        <v>0</v>
      </c>
      <c r="H92" s="51">
        <f t="shared" si="15"/>
        <v>0</v>
      </c>
      <c r="I92" s="51">
        <f t="shared" si="16"/>
        <v>99.360000000000014</v>
      </c>
      <c r="J92" s="51">
        <f t="shared" si="17"/>
        <v>0</v>
      </c>
      <c r="K92" s="52">
        <f t="shared" si="18"/>
        <v>364.32</v>
      </c>
      <c r="L92" s="51">
        <f t="shared" si="19"/>
        <v>0</v>
      </c>
      <c r="M92" s="51">
        <f t="shared" si="20"/>
        <v>368</v>
      </c>
      <c r="N92" s="51">
        <f t="shared" si="20"/>
        <v>0</v>
      </c>
      <c r="O92" s="51">
        <f t="shared" si="20"/>
        <v>0</v>
      </c>
      <c r="P92" s="51">
        <f t="shared" si="20"/>
        <v>0</v>
      </c>
      <c r="Q92" s="47">
        <v>0</v>
      </c>
      <c r="R92" s="52">
        <f t="shared" si="21"/>
        <v>368</v>
      </c>
    </row>
    <row r="93" spans="3:18" x14ac:dyDescent="0.3">
      <c r="C93" s="47" t="s">
        <v>617</v>
      </c>
      <c r="D93" s="48">
        <v>40</v>
      </c>
      <c r="E93" s="51">
        <f t="shared" si="12"/>
        <v>0</v>
      </c>
      <c r="F93" s="51">
        <f t="shared" si="13"/>
        <v>23.2</v>
      </c>
      <c r="G93" s="51">
        <f t="shared" si="14"/>
        <v>0</v>
      </c>
      <c r="H93" s="51">
        <f t="shared" si="15"/>
        <v>1.2</v>
      </c>
      <c r="I93" s="51">
        <f t="shared" si="16"/>
        <v>14</v>
      </c>
      <c r="J93" s="51">
        <f t="shared" si="17"/>
        <v>2</v>
      </c>
      <c r="K93" s="52">
        <f t="shared" si="18"/>
        <v>40.4</v>
      </c>
      <c r="L93" s="51">
        <f t="shared" si="19"/>
        <v>0</v>
      </c>
      <c r="M93" s="51">
        <f t="shared" si="20"/>
        <v>40</v>
      </c>
      <c r="N93" s="51">
        <f t="shared" si="20"/>
        <v>0</v>
      </c>
      <c r="O93" s="51">
        <f t="shared" si="20"/>
        <v>0</v>
      </c>
      <c r="P93" s="51">
        <f t="shared" si="20"/>
        <v>0</v>
      </c>
      <c r="Q93" s="47">
        <v>0</v>
      </c>
      <c r="R93" s="52">
        <f t="shared" si="21"/>
        <v>40</v>
      </c>
    </row>
    <row r="94" spans="3:18" x14ac:dyDescent="0.3">
      <c r="C94" s="48" t="s">
        <v>618</v>
      </c>
      <c r="D94" s="48">
        <v>42</v>
      </c>
      <c r="E94" s="51">
        <f t="shared" si="12"/>
        <v>33.18</v>
      </c>
      <c r="F94" s="51">
        <f t="shared" si="13"/>
        <v>0</v>
      </c>
      <c r="G94" s="51">
        <f t="shared" si="14"/>
        <v>0</v>
      </c>
      <c r="H94" s="51">
        <f t="shared" si="15"/>
        <v>0</v>
      </c>
      <c r="I94" s="51">
        <f t="shared" si="16"/>
        <v>8.82</v>
      </c>
      <c r="J94" s="51">
        <f t="shared" si="17"/>
        <v>0</v>
      </c>
      <c r="K94" s="52">
        <f t="shared" si="18"/>
        <v>42</v>
      </c>
      <c r="L94" s="51">
        <f t="shared" si="19"/>
        <v>42</v>
      </c>
      <c r="M94" s="51">
        <f t="shared" si="20"/>
        <v>0</v>
      </c>
      <c r="N94" s="51">
        <f t="shared" si="20"/>
        <v>0</v>
      </c>
      <c r="O94" s="51">
        <f t="shared" si="20"/>
        <v>0</v>
      </c>
      <c r="P94" s="51">
        <f t="shared" si="20"/>
        <v>0</v>
      </c>
      <c r="Q94" s="47">
        <v>0</v>
      </c>
      <c r="R94" s="52">
        <f t="shared" si="21"/>
        <v>42</v>
      </c>
    </row>
    <row r="95" spans="3:18" x14ac:dyDescent="0.3">
      <c r="C95" s="48" t="s">
        <v>619</v>
      </c>
      <c r="D95" s="48">
        <v>159</v>
      </c>
      <c r="E95" s="51">
        <f t="shared" si="12"/>
        <v>0</v>
      </c>
      <c r="F95" s="51">
        <f t="shared" si="13"/>
        <v>116.07000000000001</v>
      </c>
      <c r="G95" s="51">
        <f t="shared" si="14"/>
        <v>0</v>
      </c>
      <c r="H95" s="51">
        <f t="shared" si="15"/>
        <v>0</v>
      </c>
      <c r="I95" s="51">
        <f t="shared" si="16"/>
        <v>42.93</v>
      </c>
      <c r="J95" s="51">
        <f t="shared" si="17"/>
        <v>0</v>
      </c>
      <c r="K95" s="52">
        <f t="shared" si="18"/>
        <v>159</v>
      </c>
      <c r="L95" s="51">
        <f t="shared" si="19"/>
        <v>0</v>
      </c>
      <c r="M95" s="51">
        <f t="shared" si="20"/>
        <v>159</v>
      </c>
      <c r="N95" s="51">
        <f t="shared" si="20"/>
        <v>0</v>
      </c>
      <c r="O95" s="51">
        <f t="shared" si="20"/>
        <v>0</v>
      </c>
      <c r="P95" s="51">
        <f t="shared" si="20"/>
        <v>0</v>
      </c>
      <c r="Q95" s="47">
        <v>0</v>
      </c>
      <c r="R95" s="52">
        <f t="shared" si="21"/>
        <v>159</v>
      </c>
    </row>
    <row r="96" spans="3:18" x14ac:dyDescent="0.3">
      <c r="C96" s="48" t="s">
        <v>620</v>
      </c>
      <c r="D96" s="48">
        <v>94</v>
      </c>
      <c r="E96" s="51">
        <f t="shared" si="12"/>
        <v>0</v>
      </c>
      <c r="F96" s="51">
        <f t="shared" si="13"/>
        <v>0</v>
      </c>
      <c r="G96" s="51">
        <f t="shared" si="14"/>
        <v>0</v>
      </c>
      <c r="H96" s="51">
        <f t="shared" si="15"/>
        <v>91.179999999999993</v>
      </c>
      <c r="I96" s="51">
        <f t="shared" si="16"/>
        <v>2.82</v>
      </c>
      <c r="J96" s="51">
        <f t="shared" si="17"/>
        <v>0</v>
      </c>
      <c r="K96" s="52">
        <f t="shared" si="18"/>
        <v>93.999999999999986</v>
      </c>
      <c r="L96" s="51">
        <f t="shared" si="19"/>
        <v>0</v>
      </c>
      <c r="M96" s="51">
        <f t="shared" si="20"/>
        <v>89.3</v>
      </c>
      <c r="N96" s="51">
        <f t="shared" si="20"/>
        <v>0</v>
      </c>
      <c r="O96" s="51">
        <f t="shared" si="20"/>
        <v>0</v>
      </c>
      <c r="P96" s="51">
        <f t="shared" si="20"/>
        <v>4.7</v>
      </c>
      <c r="Q96" s="47">
        <v>0</v>
      </c>
      <c r="R96" s="52">
        <f t="shared" si="21"/>
        <v>94</v>
      </c>
    </row>
    <row r="97" spans="3:18" x14ac:dyDescent="0.3">
      <c r="C97" s="48" t="s">
        <v>621</v>
      </c>
      <c r="D97" s="48">
        <v>36</v>
      </c>
      <c r="E97" s="51">
        <f t="shared" si="12"/>
        <v>0</v>
      </c>
      <c r="F97" s="51">
        <f t="shared" si="13"/>
        <v>0</v>
      </c>
      <c r="G97" s="51">
        <f t="shared" si="14"/>
        <v>0</v>
      </c>
      <c r="H97" s="51">
        <f t="shared" si="15"/>
        <v>26.64</v>
      </c>
      <c r="I97" s="51">
        <f t="shared" si="16"/>
        <v>1.08</v>
      </c>
      <c r="J97" s="51">
        <f t="shared" si="17"/>
        <v>8.2800000000000011</v>
      </c>
      <c r="K97" s="52">
        <f t="shared" si="18"/>
        <v>36</v>
      </c>
      <c r="L97" s="51">
        <f t="shared" si="19"/>
        <v>0</v>
      </c>
      <c r="M97" s="51">
        <f t="shared" si="20"/>
        <v>24.12</v>
      </c>
      <c r="N97" s="51">
        <f t="shared" si="20"/>
        <v>0</v>
      </c>
      <c r="O97" s="51">
        <f t="shared" si="20"/>
        <v>0</v>
      </c>
      <c r="P97" s="51">
        <f t="shared" si="20"/>
        <v>11.88</v>
      </c>
      <c r="Q97" s="47">
        <v>0</v>
      </c>
      <c r="R97" s="52">
        <f t="shared" si="21"/>
        <v>36</v>
      </c>
    </row>
    <row r="98" spans="3:18" x14ac:dyDescent="0.3">
      <c r="C98" s="48" t="s">
        <v>622</v>
      </c>
      <c r="D98" s="48">
        <v>240</v>
      </c>
      <c r="E98" s="51">
        <f t="shared" si="12"/>
        <v>0</v>
      </c>
      <c r="F98" s="51">
        <f t="shared" si="13"/>
        <v>45.6</v>
      </c>
      <c r="G98" s="51">
        <f t="shared" si="14"/>
        <v>0</v>
      </c>
      <c r="H98" s="51">
        <f t="shared" si="15"/>
        <v>194.4</v>
      </c>
      <c r="I98" s="51">
        <f t="shared" si="16"/>
        <v>0</v>
      </c>
      <c r="J98" s="51">
        <f t="shared" si="17"/>
        <v>0</v>
      </c>
      <c r="K98" s="52">
        <f t="shared" si="18"/>
        <v>240</v>
      </c>
      <c r="L98" s="51">
        <f t="shared" si="19"/>
        <v>0</v>
      </c>
      <c r="M98" s="51">
        <f t="shared" si="20"/>
        <v>240</v>
      </c>
      <c r="N98" s="51">
        <f t="shared" si="20"/>
        <v>0</v>
      </c>
      <c r="O98" s="51">
        <f t="shared" si="20"/>
        <v>0</v>
      </c>
      <c r="P98" s="51">
        <f t="shared" si="20"/>
        <v>0</v>
      </c>
      <c r="Q98" s="47">
        <v>0</v>
      </c>
      <c r="R98" s="52">
        <f t="shared" si="21"/>
        <v>240</v>
      </c>
    </row>
    <row r="99" spans="3:18" x14ac:dyDescent="0.3">
      <c r="C99" s="48" t="s">
        <v>623</v>
      </c>
      <c r="D99" s="48">
        <v>72</v>
      </c>
      <c r="E99" s="51">
        <f t="shared" si="12"/>
        <v>0</v>
      </c>
      <c r="F99" s="51">
        <f t="shared" si="13"/>
        <v>2.16</v>
      </c>
      <c r="G99" s="51">
        <f t="shared" si="14"/>
        <v>38.160000000000004</v>
      </c>
      <c r="H99" s="51">
        <f t="shared" si="15"/>
        <v>28.080000000000002</v>
      </c>
      <c r="I99" s="51">
        <f t="shared" si="16"/>
        <v>0</v>
      </c>
      <c r="J99" s="51">
        <f t="shared" si="17"/>
        <v>4.32</v>
      </c>
      <c r="K99" s="52">
        <f t="shared" si="18"/>
        <v>72.72</v>
      </c>
      <c r="L99" s="51">
        <f t="shared" si="19"/>
        <v>0</v>
      </c>
      <c r="M99" s="51">
        <f t="shared" si="20"/>
        <v>69.84</v>
      </c>
      <c r="N99" s="51">
        <f t="shared" si="20"/>
        <v>0</v>
      </c>
      <c r="O99" s="51">
        <f t="shared" si="20"/>
        <v>0</v>
      </c>
      <c r="P99" s="51">
        <f t="shared" si="20"/>
        <v>2.16</v>
      </c>
      <c r="Q99" s="47">
        <v>0</v>
      </c>
      <c r="R99" s="52">
        <f t="shared" si="21"/>
        <v>72</v>
      </c>
    </row>
    <row r="100" spans="3:18" x14ac:dyDescent="0.3">
      <c r="C100" s="48" t="s">
        <v>624</v>
      </c>
      <c r="D100" s="48">
        <v>147</v>
      </c>
      <c r="E100" s="51">
        <f t="shared" si="12"/>
        <v>0</v>
      </c>
      <c r="F100" s="51">
        <f t="shared" si="13"/>
        <v>14.700000000000001</v>
      </c>
      <c r="G100" s="51">
        <f t="shared" si="14"/>
        <v>0</v>
      </c>
      <c r="H100" s="51">
        <f t="shared" si="15"/>
        <v>0</v>
      </c>
      <c r="I100" s="51">
        <f t="shared" si="16"/>
        <v>132.30000000000001</v>
      </c>
      <c r="J100" s="51">
        <f t="shared" si="17"/>
        <v>0</v>
      </c>
      <c r="K100" s="52">
        <f t="shared" si="18"/>
        <v>147</v>
      </c>
      <c r="L100" s="51">
        <f t="shared" si="19"/>
        <v>0</v>
      </c>
      <c r="M100" s="51">
        <f t="shared" ref="M100:P115" si="22">M60</f>
        <v>147</v>
      </c>
      <c r="N100" s="51">
        <f t="shared" si="22"/>
        <v>0</v>
      </c>
      <c r="O100" s="51">
        <f t="shared" si="22"/>
        <v>0</v>
      </c>
      <c r="P100" s="51">
        <f t="shared" si="22"/>
        <v>0</v>
      </c>
      <c r="Q100" s="47">
        <v>0</v>
      </c>
      <c r="R100" s="52">
        <f t="shared" si="21"/>
        <v>147</v>
      </c>
    </row>
    <row r="101" spans="3:18" x14ac:dyDescent="0.3">
      <c r="C101" s="48" t="s">
        <v>625</v>
      </c>
      <c r="D101" s="48">
        <v>90</v>
      </c>
      <c r="E101" s="51">
        <f t="shared" si="12"/>
        <v>0</v>
      </c>
      <c r="F101" s="51">
        <f t="shared" si="13"/>
        <v>5.3999999999999995</v>
      </c>
      <c r="G101" s="51">
        <f t="shared" si="14"/>
        <v>83.7</v>
      </c>
      <c r="H101" s="51">
        <f t="shared" si="15"/>
        <v>0</v>
      </c>
      <c r="I101" s="51">
        <f t="shared" si="16"/>
        <v>0</v>
      </c>
      <c r="J101" s="51">
        <f t="shared" si="17"/>
        <v>0.9</v>
      </c>
      <c r="K101" s="52">
        <f t="shared" si="18"/>
        <v>90.000000000000014</v>
      </c>
      <c r="L101" s="51">
        <f t="shared" si="19"/>
        <v>0</v>
      </c>
      <c r="M101" s="51">
        <f t="shared" si="22"/>
        <v>90</v>
      </c>
      <c r="N101" s="51">
        <f t="shared" si="22"/>
        <v>0</v>
      </c>
      <c r="O101" s="51">
        <f t="shared" si="22"/>
        <v>0</v>
      </c>
      <c r="P101" s="51">
        <f t="shared" si="22"/>
        <v>0</v>
      </c>
      <c r="Q101" s="47">
        <v>0</v>
      </c>
      <c r="R101" s="52">
        <f t="shared" si="21"/>
        <v>90</v>
      </c>
    </row>
    <row r="102" spans="3:18" x14ac:dyDescent="0.3">
      <c r="C102" s="48" t="s">
        <v>626</v>
      </c>
      <c r="D102" s="48">
        <v>225</v>
      </c>
      <c r="E102" s="51">
        <f t="shared" si="12"/>
        <v>0</v>
      </c>
      <c r="F102" s="51">
        <f t="shared" si="13"/>
        <v>0</v>
      </c>
      <c r="G102" s="51">
        <f t="shared" si="14"/>
        <v>4.5</v>
      </c>
      <c r="H102" s="51">
        <f t="shared" si="15"/>
        <v>0</v>
      </c>
      <c r="I102" s="51">
        <f t="shared" si="16"/>
        <v>0</v>
      </c>
      <c r="J102" s="51">
        <f t="shared" si="17"/>
        <v>220.5</v>
      </c>
      <c r="K102" s="52">
        <f t="shared" si="18"/>
        <v>225</v>
      </c>
      <c r="L102" s="51">
        <f t="shared" si="19"/>
        <v>0</v>
      </c>
      <c r="M102" s="51">
        <f t="shared" si="22"/>
        <v>225</v>
      </c>
      <c r="N102" s="51">
        <f t="shared" si="22"/>
        <v>0</v>
      </c>
      <c r="O102" s="51">
        <f t="shared" si="22"/>
        <v>0</v>
      </c>
      <c r="P102" s="51">
        <f t="shared" si="22"/>
        <v>0</v>
      </c>
      <c r="Q102" s="47">
        <v>0</v>
      </c>
      <c r="R102" s="52">
        <f t="shared" si="21"/>
        <v>225</v>
      </c>
    </row>
    <row r="103" spans="3:18" x14ac:dyDescent="0.3">
      <c r="C103" s="48" t="s">
        <v>627</v>
      </c>
      <c r="D103" s="48">
        <v>124</v>
      </c>
      <c r="E103" s="51">
        <f t="shared" si="12"/>
        <v>0</v>
      </c>
      <c r="F103" s="51">
        <f t="shared" si="13"/>
        <v>26.04</v>
      </c>
      <c r="G103" s="51">
        <f t="shared" si="14"/>
        <v>79.36</v>
      </c>
      <c r="H103" s="51">
        <f t="shared" si="15"/>
        <v>0</v>
      </c>
      <c r="I103" s="51">
        <f t="shared" si="16"/>
        <v>18.599999999999998</v>
      </c>
      <c r="J103" s="51">
        <f t="shared" si="17"/>
        <v>0</v>
      </c>
      <c r="K103" s="52">
        <f t="shared" si="18"/>
        <v>124</v>
      </c>
      <c r="L103" s="51">
        <f t="shared" si="19"/>
        <v>0</v>
      </c>
      <c r="M103" s="51">
        <f t="shared" si="22"/>
        <v>124</v>
      </c>
      <c r="N103" s="51">
        <f t="shared" si="22"/>
        <v>0</v>
      </c>
      <c r="O103" s="51">
        <f t="shared" si="22"/>
        <v>0</v>
      </c>
      <c r="P103" s="51">
        <f t="shared" si="22"/>
        <v>0</v>
      </c>
      <c r="Q103" s="47">
        <v>0</v>
      </c>
      <c r="R103" s="52">
        <f t="shared" si="21"/>
        <v>124</v>
      </c>
    </row>
    <row r="104" spans="3:18" x14ac:dyDescent="0.3">
      <c r="C104" s="48" t="s">
        <v>628</v>
      </c>
      <c r="D104" s="48">
        <v>74</v>
      </c>
      <c r="E104" s="51">
        <f t="shared" si="12"/>
        <v>0</v>
      </c>
      <c r="F104" s="51">
        <f t="shared" si="13"/>
        <v>29.6</v>
      </c>
      <c r="G104" s="51">
        <f t="shared" si="14"/>
        <v>10.360000000000001</v>
      </c>
      <c r="H104" s="51">
        <f t="shared" si="15"/>
        <v>0</v>
      </c>
      <c r="I104" s="51">
        <f t="shared" si="16"/>
        <v>34.04</v>
      </c>
      <c r="J104" s="51">
        <f t="shared" si="17"/>
        <v>0</v>
      </c>
      <c r="K104" s="52">
        <f t="shared" si="18"/>
        <v>74</v>
      </c>
      <c r="L104" s="51">
        <f t="shared" si="19"/>
        <v>0</v>
      </c>
      <c r="M104" s="51">
        <f t="shared" si="22"/>
        <v>74</v>
      </c>
      <c r="N104" s="51">
        <f t="shared" si="22"/>
        <v>0</v>
      </c>
      <c r="O104" s="51">
        <f t="shared" si="22"/>
        <v>0</v>
      </c>
      <c r="P104" s="51">
        <f t="shared" si="22"/>
        <v>0</v>
      </c>
      <c r="Q104" s="47">
        <v>0</v>
      </c>
      <c r="R104" s="52">
        <f t="shared" si="21"/>
        <v>74</v>
      </c>
    </row>
    <row r="105" spans="3:18" x14ac:dyDescent="0.3">
      <c r="C105" s="48" t="s">
        <v>629</v>
      </c>
      <c r="D105" s="48">
        <v>57</v>
      </c>
      <c r="E105" s="51">
        <f t="shared" si="12"/>
        <v>0</v>
      </c>
      <c r="F105" s="51">
        <f t="shared" si="13"/>
        <v>6.2700000000000005</v>
      </c>
      <c r="G105" s="51">
        <f t="shared" si="14"/>
        <v>42.18</v>
      </c>
      <c r="H105" s="51">
        <f t="shared" si="15"/>
        <v>0</v>
      </c>
      <c r="I105" s="51">
        <f t="shared" si="16"/>
        <v>9.120000000000001</v>
      </c>
      <c r="J105" s="51">
        <f t="shared" si="17"/>
        <v>0</v>
      </c>
      <c r="K105" s="52">
        <f t="shared" si="18"/>
        <v>57.570000000000007</v>
      </c>
      <c r="L105" s="51">
        <f t="shared" si="19"/>
        <v>0</v>
      </c>
      <c r="M105" s="51">
        <f t="shared" si="22"/>
        <v>57</v>
      </c>
      <c r="N105" s="51">
        <f t="shared" si="22"/>
        <v>0</v>
      </c>
      <c r="O105" s="51">
        <f t="shared" si="22"/>
        <v>0</v>
      </c>
      <c r="P105" s="51">
        <f t="shared" si="22"/>
        <v>0</v>
      </c>
      <c r="Q105" s="47">
        <v>0</v>
      </c>
      <c r="R105" s="52">
        <f t="shared" si="21"/>
        <v>57</v>
      </c>
    </row>
    <row r="106" spans="3:18" x14ac:dyDescent="0.3">
      <c r="C106" s="48" t="s">
        <v>630</v>
      </c>
      <c r="D106" s="48">
        <v>361</v>
      </c>
      <c r="E106" s="51">
        <f t="shared" si="12"/>
        <v>0</v>
      </c>
      <c r="F106" s="51">
        <f t="shared" si="13"/>
        <v>25.270000000000003</v>
      </c>
      <c r="G106" s="51">
        <f t="shared" si="14"/>
        <v>314.07</v>
      </c>
      <c r="H106" s="51">
        <f t="shared" si="15"/>
        <v>0</v>
      </c>
      <c r="I106" s="51">
        <f t="shared" si="16"/>
        <v>18.05</v>
      </c>
      <c r="J106" s="51">
        <f t="shared" si="17"/>
        <v>3.61</v>
      </c>
      <c r="K106" s="52">
        <f t="shared" si="18"/>
        <v>361</v>
      </c>
      <c r="L106" s="51">
        <f t="shared" si="19"/>
        <v>0</v>
      </c>
      <c r="M106" s="51">
        <f t="shared" si="22"/>
        <v>361</v>
      </c>
      <c r="N106" s="51">
        <f t="shared" si="22"/>
        <v>0</v>
      </c>
      <c r="O106" s="51">
        <f t="shared" si="22"/>
        <v>0</v>
      </c>
      <c r="P106" s="51">
        <f t="shared" si="22"/>
        <v>0</v>
      </c>
      <c r="Q106" s="47">
        <v>0</v>
      </c>
      <c r="R106" s="52">
        <f t="shared" si="21"/>
        <v>361</v>
      </c>
    </row>
    <row r="107" spans="3:18" x14ac:dyDescent="0.3">
      <c r="C107" s="48" t="s">
        <v>631</v>
      </c>
      <c r="D107" s="48">
        <v>49</v>
      </c>
      <c r="E107" s="51">
        <f t="shared" si="12"/>
        <v>49</v>
      </c>
      <c r="F107" s="51">
        <f t="shared" si="13"/>
        <v>0</v>
      </c>
      <c r="G107" s="51">
        <f t="shared" si="14"/>
        <v>0</v>
      </c>
      <c r="H107" s="51">
        <f t="shared" si="15"/>
        <v>0</v>
      </c>
      <c r="I107" s="51">
        <f t="shared" si="16"/>
        <v>0</v>
      </c>
      <c r="J107" s="51">
        <f t="shared" si="17"/>
        <v>0</v>
      </c>
      <c r="K107" s="52">
        <f t="shared" si="18"/>
        <v>49</v>
      </c>
      <c r="L107" s="51">
        <f t="shared" si="19"/>
        <v>0</v>
      </c>
      <c r="M107" s="51">
        <f t="shared" si="22"/>
        <v>0</v>
      </c>
      <c r="N107" s="51">
        <f t="shared" si="22"/>
        <v>49</v>
      </c>
      <c r="O107" s="51">
        <f t="shared" si="22"/>
        <v>0</v>
      </c>
      <c r="P107" s="51">
        <f t="shared" si="22"/>
        <v>0</v>
      </c>
      <c r="Q107" s="47">
        <v>0</v>
      </c>
      <c r="R107" s="52">
        <f t="shared" si="21"/>
        <v>49</v>
      </c>
    </row>
    <row r="108" spans="3:18" x14ac:dyDescent="0.3">
      <c r="C108" s="48" t="s">
        <v>632</v>
      </c>
      <c r="D108" s="48">
        <v>102</v>
      </c>
      <c r="E108" s="51">
        <f t="shared" si="12"/>
        <v>0</v>
      </c>
      <c r="F108" s="51">
        <f t="shared" si="13"/>
        <v>24.48</v>
      </c>
      <c r="G108" s="51">
        <f t="shared" si="14"/>
        <v>0</v>
      </c>
      <c r="H108" s="51">
        <f t="shared" si="15"/>
        <v>2.04</v>
      </c>
      <c r="I108" s="51">
        <f t="shared" si="16"/>
        <v>4.08</v>
      </c>
      <c r="J108" s="51">
        <f t="shared" si="17"/>
        <v>72.42</v>
      </c>
      <c r="K108" s="52">
        <f t="shared" si="18"/>
        <v>103.02000000000001</v>
      </c>
      <c r="L108" s="51">
        <f t="shared" si="19"/>
        <v>0</v>
      </c>
      <c r="M108" s="51">
        <f t="shared" si="22"/>
        <v>100.98</v>
      </c>
      <c r="N108" s="51">
        <f t="shared" si="22"/>
        <v>0</v>
      </c>
      <c r="O108" s="51">
        <f t="shared" si="22"/>
        <v>1.02</v>
      </c>
      <c r="P108" s="51">
        <f t="shared" si="22"/>
        <v>0</v>
      </c>
      <c r="Q108" s="47">
        <v>0</v>
      </c>
      <c r="R108" s="52">
        <f t="shared" si="21"/>
        <v>102</v>
      </c>
    </row>
    <row r="109" spans="3:18" x14ac:dyDescent="0.3">
      <c r="C109" s="48" t="s">
        <v>633</v>
      </c>
      <c r="D109" s="48">
        <v>84</v>
      </c>
      <c r="E109" s="51">
        <f t="shared" si="12"/>
        <v>0</v>
      </c>
      <c r="F109" s="51">
        <f t="shared" si="13"/>
        <v>23.52</v>
      </c>
      <c r="G109" s="51">
        <f t="shared" si="14"/>
        <v>0</v>
      </c>
      <c r="H109" s="51">
        <f t="shared" si="15"/>
        <v>0.84</v>
      </c>
      <c r="I109" s="51">
        <f t="shared" si="16"/>
        <v>0.84</v>
      </c>
      <c r="J109" s="51">
        <f t="shared" si="17"/>
        <v>58.8</v>
      </c>
      <c r="K109" s="52">
        <f t="shared" si="18"/>
        <v>84</v>
      </c>
      <c r="L109" s="51">
        <f t="shared" si="19"/>
        <v>0</v>
      </c>
      <c r="M109" s="51">
        <f t="shared" si="22"/>
        <v>84</v>
      </c>
      <c r="N109" s="51">
        <f t="shared" si="22"/>
        <v>0</v>
      </c>
      <c r="O109" s="51">
        <f t="shared" si="22"/>
        <v>0</v>
      </c>
      <c r="P109" s="51">
        <f t="shared" si="22"/>
        <v>0</v>
      </c>
      <c r="Q109" s="47">
        <v>0</v>
      </c>
      <c r="R109" s="52">
        <f t="shared" si="21"/>
        <v>84</v>
      </c>
    </row>
    <row r="110" spans="3:18" x14ac:dyDescent="0.3">
      <c r="C110" s="48" t="s">
        <v>634</v>
      </c>
      <c r="D110" s="48">
        <v>28</v>
      </c>
      <c r="E110" s="51">
        <f t="shared" si="12"/>
        <v>0</v>
      </c>
      <c r="F110" s="51">
        <f t="shared" si="13"/>
        <v>28.000000000000004</v>
      </c>
      <c r="G110" s="51">
        <f t="shared" si="14"/>
        <v>0</v>
      </c>
      <c r="H110" s="51">
        <f t="shared" si="15"/>
        <v>0</v>
      </c>
      <c r="I110" s="51">
        <f t="shared" si="16"/>
        <v>0</v>
      </c>
      <c r="J110" s="51">
        <f t="shared" si="17"/>
        <v>0</v>
      </c>
      <c r="K110" s="52">
        <f t="shared" si="18"/>
        <v>28.000000000000004</v>
      </c>
      <c r="L110" s="51">
        <f t="shared" si="19"/>
        <v>0</v>
      </c>
      <c r="M110" s="51">
        <f t="shared" si="22"/>
        <v>19.88</v>
      </c>
      <c r="N110" s="51">
        <f t="shared" si="22"/>
        <v>0</v>
      </c>
      <c r="O110" s="51">
        <f t="shared" si="22"/>
        <v>0</v>
      </c>
      <c r="P110" s="51">
        <f t="shared" si="22"/>
        <v>8.1199999999999992</v>
      </c>
      <c r="Q110" s="47">
        <v>0</v>
      </c>
      <c r="R110" s="52">
        <f t="shared" si="21"/>
        <v>28</v>
      </c>
    </row>
    <row r="111" spans="3:18" x14ac:dyDescent="0.3">
      <c r="C111" s="48" t="s">
        <v>635</v>
      </c>
      <c r="D111" s="48">
        <v>125</v>
      </c>
      <c r="E111" s="51">
        <f t="shared" si="12"/>
        <v>0</v>
      </c>
      <c r="F111" s="51">
        <f t="shared" si="13"/>
        <v>106.25</v>
      </c>
      <c r="G111" s="51">
        <f t="shared" si="14"/>
        <v>0</v>
      </c>
      <c r="H111" s="51">
        <f t="shared" si="15"/>
        <v>0</v>
      </c>
      <c r="I111" s="51">
        <f t="shared" si="16"/>
        <v>17.5</v>
      </c>
      <c r="J111" s="51">
        <f t="shared" si="17"/>
        <v>1.25</v>
      </c>
      <c r="K111" s="52">
        <f t="shared" si="18"/>
        <v>125</v>
      </c>
      <c r="L111" s="51">
        <f t="shared" si="19"/>
        <v>0</v>
      </c>
      <c r="M111" s="51">
        <f t="shared" si="22"/>
        <v>125</v>
      </c>
      <c r="N111" s="51">
        <f t="shared" si="22"/>
        <v>0</v>
      </c>
      <c r="O111" s="51">
        <f t="shared" si="22"/>
        <v>0</v>
      </c>
      <c r="P111" s="51">
        <f t="shared" si="22"/>
        <v>0</v>
      </c>
      <c r="Q111" s="47">
        <v>0</v>
      </c>
      <c r="R111" s="52">
        <f t="shared" si="21"/>
        <v>125</v>
      </c>
    </row>
    <row r="112" spans="3:18" x14ac:dyDescent="0.3">
      <c r="C112" s="48" t="s">
        <v>636</v>
      </c>
      <c r="D112" s="48">
        <v>53</v>
      </c>
      <c r="E112" s="51">
        <f t="shared" si="12"/>
        <v>0</v>
      </c>
      <c r="F112" s="51">
        <f t="shared" si="13"/>
        <v>0</v>
      </c>
      <c r="G112" s="51">
        <f t="shared" si="14"/>
        <v>53</v>
      </c>
      <c r="H112" s="51">
        <f t="shared" si="15"/>
        <v>0</v>
      </c>
      <c r="I112" s="51">
        <f t="shared" si="16"/>
        <v>0</v>
      </c>
      <c r="J112" s="51">
        <f t="shared" si="17"/>
        <v>0</v>
      </c>
      <c r="K112" s="52">
        <f t="shared" si="18"/>
        <v>53</v>
      </c>
      <c r="L112" s="51">
        <f t="shared" si="19"/>
        <v>0</v>
      </c>
      <c r="M112" s="51">
        <f t="shared" si="22"/>
        <v>53</v>
      </c>
      <c r="N112" s="51">
        <f t="shared" si="22"/>
        <v>0</v>
      </c>
      <c r="O112" s="51">
        <f t="shared" si="22"/>
        <v>0</v>
      </c>
      <c r="P112" s="51">
        <f t="shared" si="22"/>
        <v>0</v>
      </c>
      <c r="Q112" s="47">
        <v>0</v>
      </c>
      <c r="R112" s="52">
        <f t="shared" si="21"/>
        <v>53</v>
      </c>
    </row>
    <row r="113" spans="3:18" x14ac:dyDescent="0.3">
      <c r="C113" s="48" t="s">
        <v>637</v>
      </c>
      <c r="D113" s="48">
        <v>103</v>
      </c>
      <c r="E113" s="51">
        <f t="shared" si="12"/>
        <v>100.94</v>
      </c>
      <c r="F113" s="51">
        <f t="shared" si="13"/>
        <v>0</v>
      </c>
      <c r="G113" s="51">
        <f t="shared" si="14"/>
        <v>0</v>
      </c>
      <c r="H113" s="51">
        <f t="shared" si="15"/>
        <v>0</v>
      </c>
      <c r="I113" s="51">
        <f t="shared" si="16"/>
        <v>2.06</v>
      </c>
      <c r="J113" s="51">
        <f t="shared" si="17"/>
        <v>0</v>
      </c>
      <c r="K113" s="52">
        <f t="shared" si="18"/>
        <v>103</v>
      </c>
      <c r="L113" s="51">
        <f t="shared" si="19"/>
        <v>103</v>
      </c>
      <c r="M113" s="51">
        <f t="shared" si="22"/>
        <v>0</v>
      </c>
      <c r="N113" s="51">
        <f t="shared" si="22"/>
        <v>0</v>
      </c>
      <c r="O113" s="51">
        <f t="shared" si="22"/>
        <v>0</v>
      </c>
      <c r="P113" s="51">
        <f t="shared" si="22"/>
        <v>0</v>
      </c>
      <c r="Q113" s="47">
        <v>0</v>
      </c>
      <c r="R113" s="52">
        <f t="shared" si="21"/>
        <v>103</v>
      </c>
    </row>
    <row r="114" spans="3:18" x14ac:dyDescent="0.3">
      <c r="C114" s="48" t="s">
        <v>638</v>
      </c>
      <c r="D114" s="48">
        <v>333</v>
      </c>
      <c r="E114" s="51">
        <f t="shared" si="12"/>
        <v>16.650000000000002</v>
      </c>
      <c r="F114" s="51">
        <f t="shared" si="13"/>
        <v>49.949999999999996</v>
      </c>
      <c r="G114" s="51">
        <f t="shared" si="14"/>
        <v>0</v>
      </c>
      <c r="H114" s="51">
        <f t="shared" si="15"/>
        <v>6.66</v>
      </c>
      <c r="I114" s="51">
        <f t="shared" si="16"/>
        <v>3.33</v>
      </c>
      <c r="J114" s="51">
        <f t="shared" si="17"/>
        <v>256.41000000000003</v>
      </c>
      <c r="K114" s="52">
        <f t="shared" si="18"/>
        <v>333</v>
      </c>
      <c r="L114" s="51">
        <f t="shared" si="19"/>
        <v>16.650000000000002</v>
      </c>
      <c r="M114" s="51">
        <f t="shared" si="22"/>
        <v>316.34999999999997</v>
      </c>
      <c r="N114" s="51">
        <f t="shared" si="22"/>
        <v>0</v>
      </c>
      <c r="O114" s="51">
        <f t="shared" si="22"/>
        <v>0</v>
      </c>
      <c r="P114" s="51">
        <f t="shared" si="22"/>
        <v>0</v>
      </c>
      <c r="Q114" s="47">
        <v>0</v>
      </c>
      <c r="R114" s="52">
        <f t="shared" si="21"/>
        <v>332.99999999999994</v>
      </c>
    </row>
    <row r="115" spans="3:18" x14ac:dyDescent="0.3">
      <c r="C115" s="48" t="s">
        <v>639</v>
      </c>
      <c r="D115" s="48">
        <v>189</v>
      </c>
      <c r="E115" s="51">
        <f t="shared" si="12"/>
        <v>0</v>
      </c>
      <c r="F115" s="51">
        <f t="shared" si="13"/>
        <v>3.7800000000000002</v>
      </c>
      <c r="G115" s="51">
        <f t="shared" si="14"/>
        <v>0</v>
      </c>
      <c r="H115" s="51">
        <f t="shared" si="15"/>
        <v>183.32999999999998</v>
      </c>
      <c r="I115" s="51">
        <f t="shared" si="16"/>
        <v>1.8900000000000001</v>
      </c>
      <c r="J115" s="51">
        <f t="shared" si="17"/>
        <v>0</v>
      </c>
      <c r="K115" s="52">
        <f t="shared" si="18"/>
        <v>188.99999999999997</v>
      </c>
      <c r="L115" s="51">
        <f t="shared" si="19"/>
        <v>0</v>
      </c>
      <c r="M115" s="51">
        <f t="shared" si="22"/>
        <v>189</v>
      </c>
      <c r="N115" s="51">
        <f t="shared" si="22"/>
        <v>0</v>
      </c>
      <c r="O115" s="51">
        <f t="shared" si="22"/>
        <v>0</v>
      </c>
      <c r="P115" s="51">
        <f t="shared" si="22"/>
        <v>0</v>
      </c>
      <c r="Q115" s="47">
        <v>0</v>
      </c>
      <c r="R115" s="52">
        <f t="shared" si="21"/>
        <v>189</v>
      </c>
    </row>
  </sheetData>
  <pageMargins left="0.7" right="0.7" top="0.75" bottom="0.75" header="0.511811023622047" footer="0.511811023622047"/>
  <pageSetup orientation="portrait" horizontalDpi="300" vertic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1:AQ74"/>
  <sheetViews>
    <sheetView topLeftCell="F37" zoomScaleNormal="100" workbookViewId="0">
      <selection activeCell="AG49" sqref="AG49"/>
    </sheetView>
  </sheetViews>
  <sheetFormatPr defaultColWidth="8.6640625" defaultRowHeight="14.4" x14ac:dyDescent="0.3"/>
  <cols>
    <col min="2" max="2" width="3" customWidth="1"/>
    <col min="3" max="3" width="9.109375" hidden="1" customWidth="1"/>
    <col min="4" max="4" width="36.33203125" customWidth="1"/>
    <col min="8" max="8" width="14" customWidth="1"/>
    <col min="35" max="35" width="21" bestFit="1" customWidth="1"/>
    <col min="36" max="36" width="9.5546875" bestFit="1" customWidth="1"/>
    <col min="37" max="37" width="10.77734375" bestFit="1" customWidth="1"/>
    <col min="38" max="38" width="12.21875" bestFit="1" customWidth="1"/>
    <col min="39" max="39" width="14.109375" bestFit="1" customWidth="1"/>
    <col min="40" max="40" width="14.88671875" bestFit="1" customWidth="1"/>
    <col min="41" max="41" width="12" bestFit="1" customWidth="1"/>
    <col min="42" max="42" width="13.33203125" bestFit="1" customWidth="1"/>
    <col min="43" max="43" width="13.88671875" bestFit="1" customWidth="1"/>
  </cols>
  <sheetData>
    <row r="1" spans="4:31" x14ac:dyDescent="0.3">
      <c r="D1" t="s">
        <v>273</v>
      </c>
      <c r="E1" t="s">
        <v>640</v>
      </c>
      <c r="H1" t="s">
        <v>191</v>
      </c>
      <c r="I1" t="s">
        <v>641</v>
      </c>
      <c r="J1" t="s">
        <v>243</v>
      </c>
      <c r="K1" t="s">
        <v>241</v>
      </c>
      <c r="L1" t="s">
        <v>242</v>
      </c>
      <c r="M1" t="s">
        <v>321</v>
      </c>
      <c r="N1" t="s">
        <v>88</v>
      </c>
      <c r="O1" t="s">
        <v>642</v>
      </c>
      <c r="P1" t="s">
        <v>643</v>
      </c>
      <c r="Q1" t="s">
        <v>76</v>
      </c>
      <c r="R1" s="30" t="s">
        <v>85</v>
      </c>
      <c r="T1" t="s">
        <v>644</v>
      </c>
    </row>
    <row r="2" spans="4:31" x14ac:dyDescent="0.3">
      <c r="E2" t="s">
        <v>645</v>
      </c>
      <c r="R2" s="30"/>
      <c r="V2" t="s">
        <v>76</v>
      </c>
      <c r="W2" t="s">
        <v>191</v>
      </c>
      <c r="X2" t="s">
        <v>641</v>
      </c>
      <c r="Y2" t="s">
        <v>243</v>
      </c>
      <c r="Z2" t="s">
        <v>241</v>
      </c>
      <c r="AA2" t="s">
        <v>242</v>
      </c>
      <c r="AB2" t="s">
        <v>321</v>
      </c>
      <c r="AC2" t="s">
        <v>88</v>
      </c>
      <c r="AD2" t="s">
        <v>642</v>
      </c>
      <c r="AE2" t="s">
        <v>85</v>
      </c>
    </row>
    <row r="3" spans="4:31" x14ac:dyDescent="0.3">
      <c r="D3" t="s">
        <v>646</v>
      </c>
      <c r="E3" t="s">
        <v>647</v>
      </c>
      <c r="G3" t="s">
        <v>648</v>
      </c>
      <c r="H3">
        <v>53</v>
      </c>
      <c r="I3">
        <v>22</v>
      </c>
      <c r="J3">
        <v>0</v>
      </c>
      <c r="K3">
        <v>13</v>
      </c>
      <c r="L3">
        <v>3</v>
      </c>
      <c r="M3">
        <v>9</v>
      </c>
      <c r="N3">
        <v>0</v>
      </c>
      <c r="O3">
        <v>0</v>
      </c>
      <c r="P3" t="s">
        <v>649</v>
      </c>
      <c r="Q3">
        <v>32</v>
      </c>
      <c r="R3" s="30">
        <f t="shared" ref="R3:R16" si="0">SUM(H3:O3)</f>
        <v>100</v>
      </c>
      <c r="V3">
        <v>32</v>
      </c>
      <c r="W3">
        <f t="shared" ref="W3:W16" si="1">(H3/100)*$Q3</f>
        <v>16.96</v>
      </c>
      <c r="X3">
        <f t="shared" ref="X3:X16" si="2">(I3/100)*$Q3</f>
        <v>7.04</v>
      </c>
      <c r="Y3">
        <f t="shared" ref="Y3:Y16" si="3">(J3/100)*$Q3</f>
        <v>0</v>
      </c>
      <c r="Z3">
        <f t="shared" ref="Z3:Z16" si="4">(K3/100)*$Q3</f>
        <v>4.16</v>
      </c>
      <c r="AA3">
        <f t="shared" ref="AA3:AA16" si="5">(L3/100)*$Q3</f>
        <v>0.96</v>
      </c>
      <c r="AB3">
        <f t="shared" ref="AB3:AB16" si="6">(M3/100)*$Q3</f>
        <v>2.88</v>
      </c>
      <c r="AC3">
        <f t="shared" ref="AC3:AC16" si="7">(N3/100)*$Q3</f>
        <v>0</v>
      </c>
      <c r="AD3">
        <f t="shared" ref="AD3:AD16" si="8">(O3/100)*$Q3</f>
        <v>0</v>
      </c>
      <c r="AE3" s="50">
        <f t="shared" ref="AE3:AE16" si="9">SUM(W3:AD3)</f>
        <v>32</v>
      </c>
    </row>
    <row r="4" spans="4:31" x14ac:dyDescent="0.3">
      <c r="D4" t="s">
        <v>650</v>
      </c>
      <c r="E4" t="s">
        <v>651</v>
      </c>
      <c r="G4" t="s">
        <v>652</v>
      </c>
      <c r="H4">
        <v>0</v>
      </c>
      <c r="I4">
        <v>22</v>
      </c>
      <c r="J4">
        <v>2</v>
      </c>
      <c r="K4">
        <v>5</v>
      </c>
      <c r="L4">
        <v>0</v>
      </c>
      <c r="M4">
        <v>56</v>
      </c>
      <c r="N4">
        <v>15</v>
      </c>
      <c r="O4">
        <v>0</v>
      </c>
      <c r="P4" t="s">
        <v>653</v>
      </c>
      <c r="Q4">
        <v>41</v>
      </c>
      <c r="R4" s="30">
        <f t="shared" si="0"/>
        <v>100</v>
      </c>
      <c r="V4">
        <v>41</v>
      </c>
      <c r="W4">
        <f t="shared" si="1"/>
        <v>0</v>
      </c>
      <c r="X4">
        <f t="shared" si="2"/>
        <v>9.02</v>
      </c>
      <c r="Y4">
        <f t="shared" si="3"/>
        <v>0.82000000000000006</v>
      </c>
      <c r="Z4">
        <f t="shared" si="4"/>
        <v>2.0500000000000003</v>
      </c>
      <c r="AA4">
        <f t="shared" si="5"/>
        <v>0</v>
      </c>
      <c r="AB4">
        <f t="shared" si="6"/>
        <v>22.96</v>
      </c>
      <c r="AC4">
        <f t="shared" si="7"/>
        <v>6.1499999999999995</v>
      </c>
      <c r="AD4">
        <f t="shared" si="8"/>
        <v>0</v>
      </c>
      <c r="AE4" s="50">
        <f t="shared" si="9"/>
        <v>41</v>
      </c>
    </row>
    <row r="5" spans="4:31" x14ac:dyDescent="0.3">
      <c r="D5" t="s">
        <v>654</v>
      </c>
      <c r="E5" t="s">
        <v>655</v>
      </c>
      <c r="G5" t="s">
        <v>656</v>
      </c>
      <c r="H5">
        <v>0</v>
      </c>
      <c r="I5">
        <v>9</v>
      </c>
      <c r="J5">
        <v>0</v>
      </c>
      <c r="K5">
        <v>9</v>
      </c>
      <c r="L5">
        <v>5</v>
      </c>
      <c r="M5">
        <v>68</v>
      </c>
      <c r="N5">
        <v>9</v>
      </c>
      <c r="O5">
        <v>0</v>
      </c>
      <c r="P5" t="s">
        <v>657</v>
      </c>
      <c r="Q5">
        <v>22</v>
      </c>
      <c r="R5" s="30">
        <f t="shared" si="0"/>
        <v>100</v>
      </c>
      <c r="V5">
        <v>22</v>
      </c>
      <c r="W5">
        <f t="shared" si="1"/>
        <v>0</v>
      </c>
      <c r="X5">
        <f t="shared" si="2"/>
        <v>1.98</v>
      </c>
      <c r="Y5">
        <f t="shared" si="3"/>
        <v>0</v>
      </c>
      <c r="Z5">
        <f t="shared" si="4"/>
        <v>1.98</v>
      </c>
      <c r="AA5">
        <f t="shared" si="5"/>
        <v>1.1000000000000001</v>
      </c>
      <c r="AB5">
        <f t="shared" si="6"/>
        <v>14.96</v>
      </c>
      <c r="AC5">
        <f t="shared" si="7"/>
        <v>1.98</v>
      </c>
      <c r="AD5">
        <f t="shared" si="8"/>
        <v>0</v>
      </c>
      <c r="AE5" s="50">
        <f t="shared" si="9"/>
        <v>22.000000000000004</v>
      </c>
    </row>
    <row r="6" spans="4:31" x14ac:dyDescent="0.3">
      <c r="D6" t="s">
        <v>658</v>
      </c>
      <c r="E6" t="s">
        <v>659</v>
      </c>
      <c r="G6" t="s">
        <v>660</v>
      </c>
      <c r="H6">
        <v>4</v>
      </c>
      <c r="I6">
        <v>11</v>
      </c>
      <c r="J6">
        <v>1</v>
      </c>
      <c r="K6">
        <v>3</v>
      </c>
      <c r="L6">
        <v>9</v>
      </c>
      <c r="M6">
        <v>43</v>
      </c>
      <c r="N6">
        <v>29</v>
      </c>
      <c r="O6">
        <v>0</v>
      </c>
      <c r="P6" t="s">
        <v>661</v>
      </c>
      <c r="Q6">
        <v>231</v>
      </c>
      <c r="R6" s="30">
        <f t="shared" si="0"/>
        <v>100</v>
      </c>
      <c r="V6">
        <v>231</v>
      </c>
      <c r="W6">
        <f t="shared" si="1"/>
        <v>9.24</v>
      </c>
      <c r="X6">
        <f t="shared" si="2"/>
        <v>25.41</v>
      </c>
      <c r="Y6">
        <f t="shared" si="3"/>
        <v>2.31</v>
      </c>
      <c r="Z6">
        <f t="shared" si="4"/>
        <v>6.93</v>
      </c>
      <c r="AA6">
        <f t="shared" si="5"/>
        <v>20.79</v>
      </c>
      <c r="AB6">
        <f t="shared" si="6"/>
        <v>99.33</v>
      </c>
      <c r="AC6">
        <f t="shared" si="7"/>
        <v>66.989999999999995</v>
      </c>
      <c r="AD6">
        <f t="shared" si="8"/>
        <v>0</v>
      </c>
      <c r="AE6" s="50">
        <f t="shared" si="9"/>
        <v>231</v>
      </c>
    </row>
    <row r="7" spans="4:31" x14ac:dyDescent="0.3">
      <c r="D7" t="s">
        <v>662</v>
      </c>
      <c r="G7" t="s">
        <v>663</v>
      </c>
      <c r="H7">
        <v>0</v>
      </c>
      <c r="I7">
        <v>15</v>
      </c>
      <c r="J7">
        <v>5</v>
      </c>
      <c r="K7">
        <v>10</v>
      </c>
      <c r="L7">
        <v>2</v>
      </c>
      <c r="M7">
        <v>39</v>
      </c>
      <c r="N7">
        <v>29</v>
      </c>
      <c r="O7">
        <v>0</v>
      </c>
      <c r="P7" t="s">
        <v>657</v>
      </c>
      <c r="Q7">
        <v>41</v>
      </c>
      <c r="R7" s="30">
        <f t="shared" si="0"/>
        <v>100</v>
      </c>
      <c r="V7">
        <v>41</v>
      </c>
      <c r="W7">
        <f t="shared" si="1"/>
        <v>0</v>
      </c>
      <c r="X7">
        <f t="shared" si="2"/>
        <v>6.1499999999999995</v>
      </c>
      <c r="Y7">
        <f t="shared" si="3"/>
        <v>2.0500000000000003</v>
      </c>
      <c r="Z7">
        <f t="shared" si="4"/>
        <v>4.1000000000000005</v>
      </c>
      <c r="AA7">
        <f t="shared" si="5"/>
        <v>0.82000000000000006</v>
      </c>
      <c r="AB7">
        <f t="shared" si="6"/>
        <v>15.99</v>
      </c>
      <c r="AC7">
        <f t="shared" si="7"/>
        <v>11.889999999999999</v>
      </c>
      <c r="AD7">
        <f t="shared" si="8"/>
        <v>0</v>
      </c>
      <c r="AE7" s="50">
        <f t="shared" si="9"/>
        <v>41</v>
      </c>
    </row>
    <row r="8" spans="4:31" x14ac:dyDescent="0.3">
      <c r="D8" t="s">
        <v>664</v>
      </c>
      <c r="E8" t="s">
        <v>665</v>
      </c>
      <c r="G8" t="s">
        <v>666</v>
      </c>
      <c r="H8">
        <v>2</v>
      </c>
      <c r="I8">
        <v>2</v>
      </c>
      <c r="J8">
        <v>2</v>
      </c>
      <c r="K8">
        <v>12</v>
      </c>
      <c r="L8">
        <v>2</v>
      </c>
      <c r="M8">
        <v>7</v>
      </c>
      <c r="N8">
        <v>71</v>
      </c>
      <c r="O8">
        <v>0</v>
      </c>
      <c r="P8" t="s">
        <v>667</v>
      </c>
      <c r="Q8">
        <v>41</v>
      </c>
      <c r="R8" s="30">
        <f t="shared" si="0"/>
        <v>98</v>
      </c>
      <c r="V8">
        <v>41</v>
      </c>
      <c r="W8">
        <f t="shared" si="1"/>
        <v>0.82000000000000006</v>
      </c>
      <c r="X8">
        <f t="shared" si="2"/>
        <v>0.82000000000000006</v>
      </c>
      <c r="Y8">
        <f t="shared" si="3"/>
        <v>0.82000000000000006</v>
      </c>
      <c r="Z8">
        <f t="shared" si="4"/>
        <v>4.92</v>
      </c>
      <c r="AA8">
        <f t="shared" si="5"/>
        <v>0.82000000000000006</v>
      </c>
      <c r="AB8">
        <f t="shared" si="6"/>
        <v>2.87</v>
      </c>
      <c r="AC8">
        <f t="shared" si="7"/>
        <v>29.11</v>
      </c>
      <c r="AD8">
        <f t="shared" si="8"/>
        <v>0</v>
      </c>
      <c r="AE8" s="50">
        <f t="shared" si="9"/>
        <v>40.18</v>
      </c>
    </row>
    <row r="9" spans="4:31" x14ac:dyDescent="0.3">
      <c r="D9" t="s">
        <v>668</v>
      </c>
      <c r="E9" t="s">
        <v>669</v>
      </c>
      <c r="G9" t="s">
        <v>670</v>
      </c>
      <c r="H9">
        <v>84</v>
      </c>
      <c r="I9">
        <v>0</v>
      </c>
      <c r="J9">
        <v>0</v>
      </c>
      <c r="K9">
        <v>0</v>
      </c>
      <c r="L9">
        <v>4</v>
      </c>
      <c r="M9">
        <v>8</v>
      </c>
      <c r="N9">
        <v>4</v>
      </c>
      <c r="O9">
        <v>0</v>
      </c>
      <c r="P9" t="s">
        <v>671</v>
      </c>
      <c r="Q9">
        <v>25</v>
      </c>
      <c r="R9" s="30">
        <f t="shared" si="0"/>
        <v>100</v>
      </c>
      <c r="V9">
        <v>25</v>
      </c>
      <c r="W9">
        <f t="shared" si="1"/>
        <v>21</v>
      </c>
      <c r="X9">
        <f t="shared" si="2"/>
        <v>0</v>
      </c>
      <c r="Y9">
        <f t="shared" si="3"/>
        <v>0</v>
      </c>
      <c r="Z9">
        <f t="shared" si="4"/>
        <v>0</v>
      </c>
      <c r="AA9">
        <f t="shared" si="5"/>
        <v>1</v>
      </c>
      <c r="AB9">
        <f t="shared" si="6"/>
        <v>2</v>
      </c>
      <c r="AC9">
        <f t="shared" si="7"/>
        <v>1</v>
      </c>
      <c r="AD9">
        <f t="shared" si="8"/>
        <v>0</v>
      </c>
      <c r="AE9" s="50">
        <f t="shared" si="9"/>
        <v>25</v>
      </c>
    </row>
    <row r="10" spans="4:31" x14ac:dyDescent="0.3">
      <c r="D10" t="s">
        <v>672</v>
      </c>
      <c r="E10" t="s">
        <v>673</v>
      </c>
      <c r="G10" t="s">
        <v>674</v>
      </c>
      <c r="H10">
        <v>96</v>
      </c>
      <c r="I10">
        <v>1</v>
      </c>
      <c r="J10">
        <v>1</v>
      </c>
      <c r="K10">
        <v>1</v>
      </c>
      <c r="L10">
        <v>0</v>
      </c>
      <c r="M10">
        <v>0</v>
      </c>
      <c r="N10">
        <v>0</v>
      </c>
      <c r="O10">
        <v>0</v>
      </c>
      <c r="P10" t="s">
        <v>675</v>
      </c>
      <c r="Q10">
        <v>72</v>
      </c>
      <c r="R10" s="30">
        <f t="shared" si="0"/>
        <v>99</v>
      </c>
      <c r="V10">
        <v>72</v>
      </c>
      <c r="W10">
        <f t="shared" si="1"/>
        <v>69.12</v>
      </c>
      <c r="X10">
        <f t="shared" si="2"/>
        <v>0.72</v>
      </c>
      <c r="Y10">
        <f t="shared" si="3"/>
        <v>0.72</v>
      </c>
      <c r="Z10">
        <f t="shared" si="4"/>
        <v>0.72</v>
      </c>
      <c r="AA10">
        <f t="shared" si="5"/>
        <v>0</v>
      </c>
      <c r="AB10">
        <f t="shared" si="6"/>
        <v>0</v>
      </c>
      <c r="AC10">
        <f t="shared" si="7"/>
        <v>0</v>
      </c>
      <c r="AD10">
        <f t="shared" si="8"/>
        <v>0</v>
      </c>
      <c r="AE10" s="50">
        <f t="shared" si="9"/>
        <v>71.28</v>
      </c>
    </row>
    <row r="11" spans="4:31" x14ac:dyDescent="0.3">
      <c r="D11" t="s">
        <v>676</v>
      </c>
      <c r="E11" t="s">
        <v>677</v>
      </c>
      <c r="G11" t="s">
        <v>678</v>
      </c>
      <c r="H11">
        <v>1</v>
      </c>
      <c r="I11">
        <v>12</v>
      </c>
      <c r="J11">
        <v>5</v>
      </c>
      <c r="K11">
        <v>10</v>
      </c>
      <c r="L11">
        <v>52</v>
      </c>
      <c r="M11">
        <v>18</v>
      </c>
      <c r="N11">
        <v>3</v>
      </c>
      <c r="O11">
        <v>0</v>
      </c>
      <c r="P11" t="s">
        <v>679</v>
      </c>
      <c r="Q11">
        <v>221</v>
      </c>
      <c r="R11" s="30">
        <f t="shared" si="0"/>
        <v>101</v>
      </c>
      <c r="V11">
        <v>221</v>
      </c>
      <c r="W11">
        <f t="shared" si="1"/>
        <v>2.21</v>
      </c>
      <c r="X11">
        <f t="shared" si="2"/>
        <v>26.52</v>
      </c>
      <c r="Y11">
        <f t="shared" si="3"/>
        <v>11.05</v>
      </c>
      <c r="Z11">
        <f t="shared" si="4"/>
        <v>22.1</v>
      </c>
      <c r="AA11">
        <f t="shared" si="5"/>
        <v>114.92</v>
      </c>
      <c r="AB11">
        <f t="shared" si="6"/>
        <v>39.78</v>
      </c>
      <c r="AC11">
        <f t="shared" si="7"/>
        <v>6.63</v>
      </c>
      <c r="AD11">
        <f t="shared" si="8"/>
        <v>0</v>
      </c>
      <c r="AE11" s="50">
        <f t="shared" si="9"/>
        <v>223.21</v>
      </c>
    </row>
    <row r="12" spans="4:31" x14ac:dyDescent="0.3">
      <c r="D12" t="s">
        <v>680</v>
      </c>
      <c r="E12" t="s">
        <v>681</v>
      </c>
      <c r="G12" t="s">
        <v>682</v>
      </c>
      <c r="H12">
        <v>3</v>
      </c>
      <c r="I12">
        <v>7</v>
      </c>
      <c r="J12">
        <v>4</v>
      </c>
      <c r="K12">
        <v>24</v>
      </c>
      <c r="L12">
        <v>25</v>
      </c>
      <c r="M12">
        <v>36</v>
      </c>
      <c r="N12">
        <v>2</v>
      </c>
      <c r="O12">
        <v>0</v>
      </c>
      <c r="P12" t="s">
        <v>683</v>
      </c>
      <c r="Q12">
        <v>349</v>
      </c>
      <c r="R12" s="30">
        <f t="shared" si="0"/>
        <v>101</v>
      </c>
      <c r="V12">
        <v>349</v>
      </c>
      <c r="W12">
        <f t="shared" si="1"/>
        <v>10.469999999999999</v>
      </c>
      <c r="X12">
        <f t="shared" si="2"/>
        <v>24.430000000000003</v>
      </c>
      <c r="Y12">
        <f t="shared" si="3"/>
        <v>13.96</v>
      </c>
      <c r="Z12">
        <f t="shared" si="4"/>
        <v>83.759999999999991</v>
      </c>
      <c r="AA12">
        <f t="shared" si="5"/>
        <v>87.25</v>
      </c>
      <c r="AB12">
        <f t="shared" si="6"/>
        <v>125.64</v>
      </c>
      <c r="AC12">
        <f t="shared" si="7"/>
        <v>6.98</v>
      </c>
      <c r="AD12">
        <f t="shared" si="8"/>
        <v>0</v>
      </c>
      <c r="AE12" s="50">
        <f t="shared" si="9"/>
        <v>352.49</v>
      </c>
    </row>
    <row r="13" spans="4:31" x14ac:dyDescent="0.3">
      <c r="D13" t="s">
        <v>684</v>
      </c>
      <c r="E13" t="s">
        <v>685</v>
      </c>
      <c r="G13" t="s">
        <v>686</v>
      </c>
      <c r="H13">
        <v>17</v>
      </c>
      <c r="I13">
        <v>3</v>
      </c>
      <c r="J13">
        <v>5</v>
      </c>
      <c r="K13">
        <v>20</v>
      </c>
      <c r="L13">
        <v>11</v>
      </c>
      <c r="M13">
        <v>37</v>
      </c>
      <c r="N13">
        <v>8</v>
      </c>
      <c r="O13">
        <v>0</v>
      </c>
      <c r="P13" t="s">
        <v>687</v>
      </c>
      <c r="Q13">
        <v>102</v>
      </c>
      <c r="R13" s="30">
        <f t="shared" si="0"/>
        <v>101</v>
      </c>
      <c r="V13">
        <v>102</v>
      </c>
      <c r="W13">
        <f t="shared" si="1"/>
        <v>17.34</v>
      </c>
      <c r="X13">
        <f t="shared" si="2"/>
        <v>3.06</v>
      </c>
      <c r="Y13">
        <f t="shared" si="3"/>
        <v>5.1000000000000005</v>
      </c>
      <c r="Z13">
        <f t="shared" si="4"/>
        <v>20.400000000000002</v>
      </c>
      <c r="AA13">
        <f t="shared" si="5"/>
        <v>11.22</v>
      </c>
      <c r="AB13">
        <f t="shared" si="6"/>
        <v>37.74</v>
      </c>
      <c r="AC13">
        <f t="shared" si="7"/>
        <v>8.16</v>
      </c>
      <c r="AD13">
        <f t="shared" si="8"/>
        <v>0</v>
      </c>
      <c r="AE13" s="50">
        <f t="shared" si="9"/>
        <v>103.02000000000001</v>
      </c>
    </row>
    <row r="14" spans="4:31" x14ac:dyDescent="0.3">
      <c r="D14" t="s">
        <v>688</v>
      </c>
      <c r="E14" t="s">
        <v>689</v>
      </c>
      <c r="G14" t="s">
        <v>690</v>
      </c>
      <c r="H14">
        <v>9</v>
      </c>
      <c r="I14">
        <v>0</v>
      </c>
      <c r="J14">
        <v>41</v>
      </c>
      <c r="K14">
        <v>45</v>
      </c>
      <c r="L14">
        <v>2</v>
      </c>
      <c r="M14">
        <v>1</v>
      </c>
      <c r="N14">
        <v>1</v>
      </c>
      <c r="O14">
        <v>0</v>
      </c>
      <c r="P14">
        <v>3.8</v>
      </c>
      <c r="Q14">
        <v>350</v>
      </c>
      <c r="R14" s="30">
        <f t="shared" si="0"/>
        <v>99</v>
      </c>
      <c r="V14">
        <v>350</v>
      </c>
      <c r="W14">
        <f t="shared" si="1"/>
        <v>31.5</v>
      </c>
      <c r="X14">
        <f t="shared" si="2"/>
        <v>0</v>
      </c>
      <c r="Y14">
        <f t="shared" si="3"/>
        <v>143.5</v>
      </c>
      <c r="Z14">
        <f t="shared" si="4"/>
        <v>157.5</v>
      </c>
      <c r="AA14">
        <f t="shared" si="5"/>
        <v>7</v>
      </c>
      <c r="AB14">
        <f t="shared" si="6"/>
        <v>3.5</v>
      </c>
      <c r="AC14">
        <f t="shared" si="7"/>
        <v>3.5</v>
      </c>
      <c r="AD14">
        <f t="shared" si="8"/>
        <v>0</v>
      </c>
      <c r="AE14" s="50">
        <f t="shared" si="9"/>
        <v>346.5</v>
      </c>
    </row>
    <row r="15" spans="4:31" x14ac:dyDescent="0.3">
      <c r="D15" t="s">
        <v>691</v>
      </c>
      <c r="E15" t="s">
        <v>692</v>
      </c>
      <c r="G15" t="s">
        <v>693</v>
      </c>
      <c r="H15">
        <v>1</v>
      </c>
      <c r="I15">
        <v>0</v>
      </c>
      <c r="J15">
        <v>50</v>
      </c>
      <c r="K15">
        <v>45</v>
      </c>
      <c r="L15">
        <v>1</v>
      </c>
      <c r="M15">
        <v>2</v>
      </c>
      <c r="N15">
        <v>2</v>
      </c>
      <c r="O15">
        <v>0</v>
      </c>
      <c r="P15" t="s">
        <v>694</v>
      </c>
      <c r="Q15">
        <v>185</v>
      </c>
      <c r="R15" s="30">
        <f t="shared" si="0"/>
        <v>101</v>
      </c>
      <c r="V15">
        <v>185</v>
      </c>
      <c r="W15">
        <f t="shared" si="1"/>
        <v>1.85</v>
      </c>
      <c r="X15">
        <f t="shared" si="2"/>
        <v>0</v>
      </c>
      <c r="Y15">
        <f t="shared" si="3"/>
        <v>92.5</v>
      </c>
      <c r="Z15">
        <f t="shared" si="4"/>
        <v>83.25</v>
      </c>
      <c r="AA15">
        <f t="shared" si="5"/>
        <v>1.85</v>
      </c>
      <c r="AB15">
        <f t="shared" si="6"/>
        <v>3.7</v>
      </c>
      <c r="AC15">
        <f t="shared" si="7"/>
        <v>3.7</v>
      </c>
      <c r="AD15">
        <f t="shared" si="8"/>
        <v>0</v>
      </c>
      <c r="AE15" s="50">
        <f t="shared" si="9"/>
        <v>186.84999999999997</v>
      </c>
    </row>
    <row r="16" spans="4:31" x14ac:dyDescent="0.3">
      <c r="D16" t="s">
        <v>695</v>
      </c>
      <c r="E16" t="s">
        <v>696</v>
      </c>
      <c r="G16" t="s">
        <v>697</v>
      </c>
      <c r="H16">
        <v>27</v>
      </c>
      <c r="I16">
        <v>0</v>
      </c>
      <c r="J16">
        <v>0</v>
      </c>
      <c r="K16">
        <v>13</v>
      </c>
      <c r="L16">
        <v>0</v>
      </c>
      <c r="M16">
        <v>40</v>
      </c>
      <c r="N16">
        <v>20</v>
      </c>
      <c r="O16">
        <v>0</v>
      </c>
      <c r="P16" t="s">
        <v>698</v>
      </c>
      <c r="Q16">
        <v>15</v>
      </c>
      <c r="R16" s="30">
        <f t="shared" si="0"/>
        <v>100</v>
      </c>
      <c r="V16">
        <v>15</v>
      </c>
      <c r="W16">
        <f t="shared" si="1"/>
        <v>4.0500000000000007</v>
      </c>
      <c r="X16">
        <f t="shared" si="2"/>
        <v>0</v>
      </c>
      <c r="Y16">
        <f t="shared" si="3"/>
        <v>0</v>
      </c>
      <c r="Z16">
        <f t="shared" si="4"/>
        <v>1.9500000000000002</v>
      </c>
      <c r="AA16">
        <f t="shared" si="5"/>
        <v>0</v>
      </c>
      <c r="AB16">
        <f t="shared" si="6"/>
        <v>6</v>
      </c>
      <c r="AC16">
        <f t="shared" si="7"/>
        <v>3</v>
      </c>
      <c r="AD16">
        <f t="shared" si="8"/>
        <v>0</v>
      </c>
      <c r="AE16" s="50">
        <f t="shared" si="9"/>
        <v>15</v>
      </c>
    </row>
    <row r="17" spans="4:31" x14ac:dyDescent="0.3">
      <c r="R17" s="30"/>
      <c r="AE17" s="50"/>
    </row>
    <row r="18" spans="4:31" x14ac:dyDescent="0.3">
      <c r="E18" t="s">
        <v>699</v>
      </c>
      <c r="R18" s="30"/>
      <c r="W18" t="s">
        <v>191</v>
      </c>
      <c r="X18" t="s">
        <v>641</v>
      </c>
      <c r="Y18" t="s">
        <v>243</v>
      </c>
      <c r="Z18" t="s">
        <v>241</v>
      </c>
      <c r="AA18" t="s">
        <v>242</v>
      </c>
      <c r="AB18" t="s">
        <v>321</v>
      </c>
      <c r="AC18" t="s">
        <v>88</v>
      </c>
      <c r="AD18" t="s">
        <v>642</v>
      </c>
      <c r="AE18" s="50"/>
    </row>
    <row r="19" spans="4:31" x14ac:dyDescent="0.3">
      <c r="D19" t="s">
        <v>700</v>
      </c>
      <c r="E19" t="s">
        <v>701</v>
      </c>
      <c r="G19" t="s">
        <v>702</v>
      </c>
      <c r="H19">
        <v>8</v>
      </c>
      <c r="I19">
        <v>0</v>
      </c>
      <c r="J19">
        <v>55</v>
      </c>
      <c r="K19">
        <v>37</v>
      </c>
      <c r="L19">
        <v>0</v>
      </c>
      <c r="M19">
        <v>0</v>
      </c>
      <c r="N19">
        <v>0</v>
      </c>
      <c r="O19">
        <v>1</v>
      </c>
      <c r="P19" t="s">
        <v>703</v>
      </c>
      <c r="Q19">
        <v>265</v>
      </c>
      <c r="R19" s="30">
        <f t="shared" ref="R19:R36" si="10">SUM(H19:O19)</f>
        <v>101</v>
      </c>
      <c r="V19">
        <v>265</v>
      </c>
      <c r="W19">
        <f t="shared" ref="W19:W36" si="11">(H19/100)*$Q19</f>
        <v>21.2</v>
      </c>
      <c r="X19">
        <f t="shared" ref="X19:X36" si="12">(I19/100)*$Q19</f>
        <v>0</v>
      </c>
      <c r="Y19">
        <f t="shared" ref="Y19:Y36" si="13">(J19/100)*$Q19</f>
        <v>145.75</v>
      </c>
      <c r="Z19">
        <f t="shared" ref="Z19:Z36" si="14">(K19/100)*$Q19</f>
        <v>98.05</v>
      </c>
      <c r="AA19">
        <f t="shared" ref="AA19:AA36" si="15">(L19/100)*$Q19</f>
        <v>0</v>
      </c>
      <c r="AB19">
        <f t="shared" ref="AB19:AB36" si="16">(M19/100)*$Q19</f>
        <v>0</v>
      </c>
      <c r="AC19">
        <f t="shared" ref="AC19:AC36" si="17">(N19/100)*$Q19</f>
        <v>0</v>
      </c>
      <c r="AD19">
        <f t="shared" ref="AD19:AD36" si="18">(O19/100)*$Q19</f>
        <v>2.65</v>
      </c>
      <c r="AE19" s="50">
        <f t="shared" ref="AE19:AE36" si="19">SUM(W19:AD19)</f>
        <v>267.64999999999998</v>
      </c>
    </row>
    <row r="20" spans="4:31" x14ac:dyDescent="0.3">
      <c r="D20" t="s">
        <v>646</v>
      </c>
      <c r="E20" t="s">
        <v>647</v>
      </c>
      <c r="G20" t="s">
        <v>648</v>
      </c>
      <c r="H20">
        <v>100</v>
      </c>
      <c r="I20">
        <v>0</v>
      </c>
      <c r="J20">
        <v>0</v>
      </c>
      <c r="K20">
        <v>0</v>
      </c>
      <c r="L20">
        <v>0</v>
      </c>
      <c r="M20">
        <v>0</v>
      </c>
      <c r="N20">
        <v>0</v>
      </c>
      <c r="O20">
        <v>0</v>
      </c>
      <c r="P20">
        <v>0</v>
      </c>
      <c r="Q20">
        <v>22</v>
      </c>
      <c r="R20" s="30">
        <f t="shared" si="10"/>
        <v>100</v>
      </c>
      <c r="V20">
        <v>22</v>
      </c>
      <c r="W20">
        <f t="shared" si="11"/>
        <v>22</v>
      </c>
      <c r="X20">
        <f t="shared" si="12"/>
        <v>0</v>
      </c>
      <c r="Y20">
        <f t="shared" si="13"/>
        <v>0</v>
      </c>
      <c r="Z20">
        <f t="shared" si="14"/>
        <v>0</v>
      </c>
      <c r="AA20">
        <f t="shared" si="15"/>
        <v>0</v>
      </c>
      <c r="AB20">
        <f t="shared" si="16"/>
        <v>0</v>
      </c>
      <c r="AC20">
        <f t="shared" si="17"/>
        <v>0</v>
      </c>
      <c r="AD20">
        <f t="shared" si="18"/>
        <v>0</v>
      </c>
      <c r="AE20" s="50">
        <f t="shared" si="19"/>
        <v>22</v>
      </c>
    </row>
    <row r="21" spans="4:31" x14ac:dyDescent="0.3">
      <c r="D21" t="s">
        <v>704</v>
      </c>
      <c r="E21" t="s">
        <v>705</v>
      </c>
      <c r="G21" t="s">
        <v>706</v>
      </c>
      <c r="H21">
        <v>1</v>
      </c>
      <c r="I21">
        <v>5</v>
      </c>
      <c r="J21">
        <v>0</v>
      </c>
      <c r="K21">
        <v>2</v>
      </c>
      <c r="L21">
        <v>40</v>
      </c>
      <c r="M21">
        <v>31</v>
      </c>
      <c r="N21">
        <v>21</v>
      </c>
      <c r="O21">
        <v>0</v>
      </c>
      <c r="P21" t="s">
        <v>707</v>
      </c>
      <c r="Q21">
        <v>83</v>
      </c>
      <c r="R21" s="30">
        <f t="shared" si="10"/>
        <v>100</v>
      </c>
      <c r="V21">
        <v>83</v>
      </c>
      <c r="W21">
        <f t="shared" si="11"/>
        <v>0.83000000000000007</v>
      </c>
      <c r="X21">
        <f t="shared" si="12"/>
        <v>4.1500000000000004</v>
      </c>
      <c r="Y21">
        <f t="shared" si="13"/>
        <v>0</v>
      </c>
      <c r="Z21">
        <f t="shared" si="14"/>
        <v>1.6600000000000001</v>
      </c>
      <c r="AA21">
        <f t="shared" si="15"/>
        <v>33.200000000000003</v>
      </c>
      <c r="AB21">
        <f t="shared" si="16"/>
        <v>25.73</v>
      </c>
      <c r="AC21">
        <f t="shared" si="17"/>
        <v>17.43</v>
      </c>
      <c r="AD21">
        <f t="shared" si="18"/>
        <v>0</v>
      </c>
      <c r="AE21" s="50">
        <f t="shared" si="19"/>
        <v>83</v>
      </c>
    </row>
    <row r="22" spans="4:31" x14ac:dyDescent="0.3">
      <c r="D22" t="s">
        <v>708</v>
      </c>
      <c r="E22" t="s">
        <v>709</v>
      </c>
      <c r="G22" t="s">
        <v>710</v>
      </c>
      <c r="H22">
        <v>2</v>
      </c>
      <c r="I22">
        <v>4</v>
      </c>
      <c r="J22">
        <v>1</v>
      </c>
      <c r="K22">
        <v>5</v>
      </c>
      <c r="L22">
        <v>45</v>
      </c>
      <c r="M22">
        <v>40</v>
      </c>
      <c r="N22">
        <v>2</v>
      </c>
      <c r="O22">
        <v>0</v>
      </c>
      <c r="P22" t="s">
        <v>711</v>
      </c>
      <c r="Q22">
        <v>208</v>
      </c>
      <c r="R22" s="30">
        <f t="shared" si="10"/>
        <v>99</v>
      </c>
      <c r="V22">
        <v>208</v>
      </c>
      <c r="W22">
        <f t="shared" si="11"/>
        <v>4.16</v>
      </c>
      <c r="X22">
        <f t="shared" si="12"/>
        <v>8.32</v>
      </c>
      <c r="Y22">
        <f t="shared" si="13"/>
        <v>2.08</v>
      </c>
      <c r="Z22">
        <f t="shared" si="14"/>
        <v>10.4</v>
      </c>
      <c r="AA22">
        <f t="shared" si="15"/>
        <v>93.600000000000009</v>
      </c>
      <c r="AB22">
        <f t="shared" si="16"/>
        <v>83.2</v>
      </c>
      <c r="AC22">
        <f t="shared" si="17"/>
        <v>4.16</v>
      </c>
      <c r="AD22">
        <f t="shared" si="18"/>
        <v>0</v>
      </c>
      <c r="AE22" s="50">
        <f t="shared" si="19"/>
        <v>205.92</v>
      </c>
    </row>
    <row r="23" spans="4:31" x14ac:dyDescent="0.3">
      <c r="D23" t="s">
        <v>664</v>
      </c>
      <c r="E23" t="s">
        <v>712</v>
      </c>
      <c r="G23" t="s">
        <v>666</v>
      </c>
      <c r="H23">
        <v>6</v>
      </c>
      <c r="I23">
        <v>0</v>
      </c>
      <c r="J23">
        <v>3</v>
      </c>
      <c r="K23">
        <v>9</v>
      </c>
      <c r="L23">
        <v>0</v>
      </c>
      <c r="M23">
        <v>3</v>
      </c>
      <c r="N23">
        <v>80</v>
      </c>
      <c r="O23">
        <v>0</v>
      </c>
      <c r="P23" t="s">
        <v>713</v>
      </c>
      <c r="Q23">
        <v>35</v>
      </c>
      <c r="R23" s="30">
        <f t="shared" si="10"/>
        <v>101</v>
      </c>
      <c r="V23">
        <v>35</v>
      </c>
      <c r="W23">
        <f t="shared" si="11"/>
        <v>2.1</v>
      </c>
      <c r="X23">
        <f t="shared" si="12"/>
        <v>0</v>
      </c>
      <c r="Y23">
        <f t="shared" si="13"/>
        <v>1.05</v>
      </c>
      <c r="Z23">
        <f t="shared" si="14"/>
        <v>3.15</v>
      </c>
      <c r="AA23">
        <f t="shared" si="15"/>
        <v>0</v>
      </c>
      <c r="AB23">
        <f t="shared" si="16"/>
        <v>1.05</v>
      </c>
      <c r="AC23">
        <f t="shared" si="17"/>
        <v>28</v>
      </c>
      <c r="AD23">
        <f t="shared" si="18"/>
        <v>0</v>
      </c>
      <c r="AE23" s="50">
        <f t="shared" si="19"/>
        <v>35.35</v>
      </c>
    </row>
    <row r="24" spans="4:31" x14ac:dyDescent="0.3">
      <c r="D24" t="s">
        <v>668</v>
      </c>
      <c r="E24" t="s">
        <v>669</v>
      </c>
      <c r="G24" t="s">
        <v>670</v>
      </c>
      <c r="H24">
        <v>93</v>
      </c>
      <c r="I24">
        <v>0</v>
      </c>
      <c r="J24">
        <v>0</v>
      </c>
      <c r="K24">
        <v>0</v>
      </c>
      <c r="L24">
        <v>0</v>
      </c>
      <c r="M24">
        <v>0</v>
      </c>
      <c r="N24">
        <v>7</v>
      </c>
      <c r="O24">
        <v>0</v>
      </c>
      <c r="P24" t="s">
        <v>675</v>
      </c>
      <c r="Q24">
        <v>14</v>
      </c>
      <c r="R24" s="30">
        <f t="shared" si="10"/>
        <v>100</v>
      </c>
      <c r="V24">
        <v>14</v>
      </c>
      <c r="W24">
        <f t="shared" si="11"/>
        <v>13.020000000000001</v>
      </c>
      <c r="X24">
        <f t="shared" si="12"/>
        <v>0</v>
      </c>
      <c r="Y24">
        <f t="shared" si="13"/>
        <v>0</v>
      </c>
      <c r="Z24">
        <f t="shared" si="14"/>
        <v>0</v>
      </c>
      <c r="AA24">
        <f t="shared" si="15"/>
        <v>0</v>
      </c>
      <c r="AB24">
        <f t="shared" si="16"/>
        <v>0</v>
      </c>
      <c r="AC24">
        <f t="shared" si="17"/>
        <v>0.98000000000000009</v>
      </c>
      <c r="AD24">
        <f t="shared" si="18"/>
        <v>0</v>
      </c>
      <c r="AE24" s="50">
        <f t="shared" si="19"/>
        <v>14.000000000000002</v>
      </c>
    </row>
    <row r="25" spans="4:31" x14ac:dyDescent="0.3">
      <c r="D25" t="s">
        <v>714</v>
      </c>
      <c r="E25" t="s">
        <v>715</v>
      </c>
      <c r="G25" t="s">
        <v>716</v>
      </c>
      <c r="H25">
        <v>100</v>
      </c>
      <c r="I25">
        <v>0</v>
      </c>
      <c r="J25">
        <v>0</v>
      </c>
      <c r="K25">
        <v>0</v>
      </c>
      <c r="L25">
        <v>0</v>
      </c>
      <c r="M25">
        <v>0</v>
      </c>
      <c r="N25">
        <v>0</v>
      </c>
      <c r="O25">
        <v>0</v>
      </c>
      <c r="P25">
        <v>0</v>
      </c>
      <c r="Q25">
        <v>21</v>
      </c>
      <c r="R25" s="30">
        <f t="shared" si="10"/>
        <v>100</v>
      </c>
      <c r="V25">
        <v>21</v>
      </c>
      <c r="W25">
        <f t="shared" si="11"/>
        <v>21</v>
      </c>
      <c r="X25">
        <f t="shared" si="12"/>
        <v>0</v>
      </c>
      <c r="Y25">
        <f t="shared" si="13"/>
        <v>0</v>
      </c>
      <c r="Z25">
        <f t="shared" si="14"/>
        <v>0</v>
      </c>
      <c r="AA25">
        <f t="shared" si="15"/>
        <v>0</v>
      </c>
      <c r="AB25">
        <f t="shared" si="16"/>
        <v>0</v>
      </c>
      <c r="AC25">
        <f t="shared" si="17"/>
        <v>0</v>
      </c>
      <c r="AD25">
        <f t="shared" si="18"/>
        <v>0</v>
      </c>
      <c r="AE25" s="50">
        <f t="shared" si="19"/>
        <v>21</v>
      </c>
    </row>
    <row r="26" spans="4:31" x14ac:dyDescent="0.3">
      <c r="D26" t="s">
        <v>717</v>
      </c>
      <c r="E26" t="s">
        <v>718</v>
      </c>
      <c r="G26" t="s">
        <v>719</v>
      </c>
      <c r="H26">
        <v>100</v>
      </c>
      <c r="I26">
        <v>0</v>
      </c>
      <c r="J26">
        <v>0</v>
      </c>
      <c r="K26">
        <v>0</v>
      </c>
      <c r="L26">
        <v>0</v>
      </c>
      <c r="M26">
        <v>0</v>
      </c>
      <c r="N26">
        <v>0</v>
      </c>
      <c r="O26">
        <v>0</v>
      </c>
      <c r="P26">
        <v>0</v>
      </c>
      <c r="Q26">
        <v>53</v>
      </c>
      <c r="R26" s="30">
        <f t="shared" si="10"/>
        <v>100</v>
      </c>
      <c r="V26">
        <v>53</v>
      </c>
      <c r="W26">
        <f t="shared" si="11"/>
        <v>53</v>
      </c>
      <c r="X26">
        <f t="shared" si="12"/>
        <v>0</v>
      </c>
      <c r="Y26">
        <f t="shared" si="13"/>
        <v>0</v>
      </c>
      <c r="Z26">
        <f t="shared" si="14"/>
        <v>0</v>
      </c>
      <c r="AA26">
        <f t="shared" si="15"/>
        <v>0</v>
      </c>
      <c r="AB26">
        <f t="shared" si="16"/>
        <v>0</v>
      </c>
      <c r="AC26">
        <f t="shared" si="17"/>
        <v>0</v>
      </c>
      <c r="AD26">
        <f t="shared" si="18"/>
        <v>0</v>
      </c>
      <c r="AE26" s="50">
        <f t="shared" si="19"/>
        <v>53</v>
      </c>
    </row>
    <row r="27" spans="4:31" x14ac:dyDescent="0.3">
      <c r="D27" t="s">
        <v>672</v>
      </c>
      <c r="E27" t="s">
        <v>673</v>
      </c>
      <c r="G27" t="s">
        <v>674</v>
      </c>
      <c r="H27">
        <v>100</v>
      </c>
      <c r="I27">
        <v>0</v>
      </c>
      <c r="J27">
        <v>0</v>
      </c>
      <c r="K27">
        <v>0</v>
      </c>
      <c r="L27">
        <v>0</v>
      </c>
      <c r="M27">
        <v>0</v>
      </c>
      <c r="N27">
        <v>0</v>
      </c>
      <c r="O27">
        <v>0</v>
      </c>
      <c r="P27">
        <v>0</v>
      </c>
      <c r="Q27">
        <v>26</v>
      </c>
      <c r="R27" s="30">
        <f t="shared" si="10"/>
        <v>100</v>
      </c>
      <c r="V27">
        <v>26</v>
      </c>
      <c r="W27">
        <f t="shared" si="11"/>
        <v>26</v>
      </c>
      <c r="X27">
        <f t="shared" si="12"/>
        <v>0</v>
      </c>
      <c r="Y27">
        <f t="shared" si="13"/>
        <v>0</v>
      </c>
      <c r="Z27">
        <f t="shared" si="14"/>
        <v>0</v>
      </c>
      <c r="AA27">
        <f t="shared" si="15"/>
        <v>0</v>
      </c>
      <c r="AB27">
        <f t="shared" si="16"/>
        <v>0</v>
      </c>
      <c r="AC27">
        <f t="shared" si="17"/>
        <v>0</v>
      </c>
      <c r="AD27">
        <f t="shared" si="18"/>
        <v>0</v>
      </c>
      <c r="AE27" s="50">
        <f t="shared" si="19"/>
        <v>26</v>
      </c>
    </row>
    <row r="28" spans="4:31" x14ac:dyDescent="0.3">
      <c r="D28" t="s">
        <v>720</v>
      </c>
      <c r="E28" t="s">
        <v>721</v>
      </c>
      <c r="G28" t="s">
        <v>722</v>
      </c>
      <c r="H28">
        <v>1</v>
      </c>
      <c r="I28">
        <v>3</v>
      </c>
      <c r="J28">
        <v>2</v>
      </c>
      <c r="K28">
        <v>10</v>
      </c>
      <c r="L28">
        <v>24</v>
      </c>
      <c r="M28">
        <v>58</v>
      </c>
      <c r="N28">
        <v>1</v>
      </c>
      <c r="O28">
        <v>2</v>
      </c>
      <c r="P28" t="s">
        <v>723</v>
      </c>
      <c r="Q28">
        <v>434</v>
      </c>
      <c r="R28" s="30">
        <f t="shared" si="10"/>
        <v>101</v>
      </c>
      <c r="V28">
        <v>434</v>
      </c>
      <c r="W28">
        <f t="shared" si="11"/>
        <v>4.34</v>
      </c>
      <c r="X28">
        <f t="shared" si="12"/>
        <v>13.02</v>
      </c>
      <c r="Y28">
        <f t="shared" si="13"/>
        <v>8.68</v>
      </c>
      <c r="Z28">
        <f t="shared" si="14"/>
        <v>43.400000000000006</v>
      </c>
      <c r="AA28">
        <f t="shared" si="15"/>
        <v>104.16</v>
      </c>
      <c r="AB28">
        <f t="shared" si="16"/>
        <v>251.71999999999997</v>
      </c>
      <c r="AC28">
        <f t="shared" si="17"/>
        <v>4.34</v>
      </c>
      <c r="AD28">
        <f t="shared" si="18"/>
        <v>8.68</v>
      </c>
      <c r="AE28" s="50">
        <f t="shared" si="19"/>
        <v>438.33999999999992</v>
      </c>
    </row>
    <row r="29" spans="4:31" x14ac:dyDescent="0.3">
      <c r="D29" t="s">
        <v>724</v>
      </c>
      <c r="E29" t="s">
        <v>725</v>
      </c>
      <c r="G29" t="s">
        <v>726</v>
      </c>
      <c r="H29">
        <v>4</v>
      </c>
      <c r="I29">
        <v>0</v>
      </c>
      <c r="J29">
        <v>1</v>
      </c>
      <c r="K29">
        <v>42</v>
      </c>
      <c r="L29">
        <v>48</v>
      </c>
      <c r="M29">
        <v>4</v>
      </c>
      <c r="N29">
        <v>0</v>
      </c>
      <c r="O29">
        <v>0</v>
      </c>
      <c r="P29" t="s">
        <v>727</v>
      </c>
      <c r="Q29">
        <v>258</v>
      </c>
      <c r="R29" s="30">
        <f t="shared" si="10"/>
        <v>99</v>
      </c>
      <c r="V29">
        <v>258</v>
      </c>
      <c r="W29">
        <f t="shared" si="11"/>
        <v>10.32</v>
      </c>
      <c r="X29">
        <f t="shared" si="12"/>
        <v>0</v>
      </c>
      <c r="Y29">
        <f t="shared" si="13"/>
        <v>2.58</v>
      </c>
      <c r="Z29">
        <f t="shared" si="14"/>
        <v>108.36</v>
      </c>
      <c r="AA29">
        <f t="shared" si="15"/>
        <v>123.83999999999999</v>
      </c>
      <c r="AB29">
        <f t="shared" si="16"/>
        <v>10.32</v>
      </c>
      <c r="AC29">
        <f t="shared" si="17"/>
        <v>0</v>
      </c>
      <c r="AD29">
        <f t="shared" si="18"/>
        <v>0</v>
      </c>
      <c r="AE29" s="50">
        <f t="shared" si="19"/>
        <v>255.42</v>
      </c>
    </row>
    <row r="30" spans="4:31" x14ac:dyDescent="0.3">
      <c r="D30" t="s">
        <v>688</v>
      </c>
      <c r="E30" t="s">
        <v>689</v>
      </c>
      <c r="G30" t="s">
        <v>690</v>
      </c>
      <c r="H30">
        <v>10</v>
      </c>
      <c r="I30">
        <v>0</v>
      </c>
      <c r="J30">
        <v>47</v>
      </c>
      <c r="K30">
        <v>38</v>
      </c>
      <c r="L30">
        <v>4</v>
      </c>
      <c r="M30">
        <v>0</v>
      </c>
      <c r="N30">
        <v>0</v>
      </c>
      <c r="O30">
        <v>0</v>
      </c>
      <c r="P30" t="s">
        <v>728</v>
      </c>
      <c r="Q30">
        <v>498</v>
      </c>
      <c r="R30" s="30">
        <f t="shared" si="10"/>
        <v>99</v>
      </c>
      <c r="V30">
        <v>498</v>
      </c>
      <c r="W30">
        <f t="shared" si="11"/>
        <v>49.800000000000004</v>
      </c>
      <c r="X30">
        <f t="shared" si="12"/>
        <v>0</v>
      </c>
      <c r="Y30">
        <f t="shared" si="13"/>
        <v>234.05999999999997</v>
      </c>
      <c r="Z30">
        <f t="shared" si="14"/>
        <v>189.24</v>
      </c>
      <c r="AA30">
        <f t="shared" si="15"/>
        <v>19.920000000000002</v>
      </c>
      <c r="AB30">
        <f t="shared" si="16"/>
        <v>0</v>
      </c>
      <c r="AC30">
        <f t="shared" si="17"/>
        <v>0</v>
      </c>
      <c r="AD30">
        <f t="shared" si="18"/>
        <v>0</v>
      </c>
      <c r="AE30" s="50">
        <f t="shared" si="19"/>
        <v>493.02</v>
      </c>
    </row>
    <row r="31" spans="4:31" x14ac:dyDescent="0.3">
      <c r="D31" t="s">
        <v>691</v>
      </c>
      <c r="E31" t="s">
        <v>692</v>
      </c>
      <c r="G31" t="s">
        <v>693</v>
      </c>
      <c r="H31">
        <v>1</v>
      </c>
      <c r="I31">
        <v>0</v>
      </c>
      <c r="J31">
        <v>84</v>
      </c>
      <c r="K31">
        <v>12</v>
      </c>
      <c r="L31">
        <v>2</v>
      </c>
      <c r="M31">
        <v>0</v>
      </c>
      <c r="N31">
        <v>1</v>
      </c>
      <c r="O31">
        <v>0</v>
      </c>
      <c r="P31" t="s">
        <v>729</v>
      </c>
      <c r="Q31">
        <v>251</v>
      </c>
      <c r="R31" s="30">
        <f t="shared" si="10"/>
        <v>100</v>
      </c>
      <c r="V31">
        <v>251</v>
      </c>
      <c r="W31">
        <f t="shared" si="11"/>
        <v>2.5100000000000002</v>
      </c>
      <c r="X31">
        <f t="shared" si="12"/>
        <v>0</v>
      </c>
      <c r="Y31">
        <f t="shared" si="13"/>
        <v>210.84</v>
      </c>
      <c r="Z31">
        <f t="shared" si="14"/>
        <v>30.119999999999997</v>
      </c>
      <c r="AA31">
        <f t="shared" si="15"/>
        <v>5.0200000000000005</v>
      </c>
      <c r="AB31">
        <f t="shared" si="16"/>
        <v>0</v>
      </c>
      <c r="AC31">
        <f t="shared" si="17"/>
        <v>2.5100000000000002</v>
      </c>
      <c r="AD31">
        <f t="shared" si="18"/>
        <v>0</v>
      </c>
      <c r="AE31" s="50">
        <f t="shared" si="19"/>
        <v>251</v>
      </c>
    </row>
    <row r="32" spans="4:31" x14ac:dyDescent="0.3">
      <c r="D32" t="s">
        <v>248</v>
      </c>
      <c r="E32" t="s">
        <v>730</v>
      </c>
      <c r="G32" t="s">
        <v>731</v>
      </c>
      <c r="H32">
        <v>93</v>
      </c>
      <c r="I32">
        <v>2</v>
      </c>
      <c r="J32">
        <v>0</v>
      </c>
      <c r="K32">
        <v>2</v>
      </c>
      <c r="L32">
        <v>0</v>
      </c>
      <c r="M32">
        <v>0</v>
      </c>
      <c r="N32">
        <v>2</v>
      </c>
      <c r="O32">
        <v>0</v>
      </c>
      <c r="P32" t="s">
        <v>732</v>
      </c>
      <c r="Q32">
        <v>43</v>
      </c>
      <c r="R32" s="30">
        <f t="shared" si="10"/>
        <v>99</v>
      </c>
      <c r="V32">
        <v>43</v>
      </c>
      <c r="W32">
        <f t="shared" si="11"/>
        <v>39.99</v>
      </c>
      <c r="X32">
        <f t="shared" si="12"/>
        <v>0.86</v>
      </c>
      <c r="Y32">
        <f t="shared" si="13"/>
        <v>0</v>
      </c>
      <c r="Z32">
        <f t="shared" si="14"/>
        <v>0.86</v>
      </c>
      <c r="AA32">
        <f t="shared" si="15"/>
        <v>0</v>
      </c>
      <c r="AB32">
        <f t="shared" si="16"/>
        <v>0</v>
      </c>
      <c r="AC32">
        <f t="shared" si="17"/>
        <v>0.86</v>
      </c>
      <c r="AD32">
        <f t="shared" si="18"/>
        <v>0</v>
      </c>
      <c r="AE32" s="50">
        <f t="shared" si="19"/>
        <v>42.57</v>
      </c>
    </row>
    <row r="33" spans="4:43" x14ac:dyDescent="0.3">
      <c r="D33" t="s">
        <v>695</v>
      </c>
      <c r="E33" t="s">
        <v>696</v>
      </c>
      <c r="G33" t="s">
        <v>697</v>
      </c>
      <c r="H33">
        <v>93</v>
      </c>
      <c r="I33">
        <v>0</v>
      </c>
      <c r="J33">
        <v>0</v>
      </c>
      <c r="K33">
        <v>6</v>
      </c>
      <c r="L33">
        <v>5</v>
      </c>
      <c r="M33">
        <v>1</v>
      </c>
      <c r="N33">
        <v>4</v>
      </c>
      <c r="O33">
        <v>0</v>
      </c>
      <c r="P33" t="s">
        <v>733</v>
      </c>
      <c r="Q33">
        <v>276</v>
      </c>
      <c r="R33" s="30">
        <f t="shared" si="10"/>
        <v>109</v>
      </c>
      <c r="V33">
        <v>276</v>
      </c>
      <c r="W33">
        <f t="shared" si="11"/>
        <v>256.68</v>
      </c>
      <c r="X33">
        <f t="shared" si="12"/>
        <v>0</v>
      </c>
      <c r="Y33">
        <f t="shared" si="13"/>
        <v>0</v>
      </c>
      <c r="Z33">
        <f t="shared" si="14"/>
        <v>16.559999999999999</v>
      </c>
      <c r="AA33">
        <f t="shared" si="15"/>
        <v>13.8</v>
      </c>
      <c r="AB33">
        <f t="shared" si="16"/>
        <v>2.7600000000000002</v>
      </c>
      <c r="AC33">
        <f t="shared" si="17"/>
        <v>11.040000000000001</v>
      </c>
      <c r="AD33">
        <f t="shared" si="18"/>
        <v>0</v>
      </c>
      <c r="AE33" s="50">
        <f t="shared" si="19"/>
        <v>300.84000000000003</v>
      </c>
    </row>
    <row r="34" spans="4:43" x14ac:dyDescent="0.3">
      <c r="D34" t="s">
        <v>734</v>
      </c>
      <c r="E34" t="s">
        <v>735</v>
      </c>
      <c r="G34" t="s">
        <v>736</v>
      </c>
      <c r="H34">
        <v>62</v>
      </c>
      <c r="I34">
        <v>2</v>
      </c>
      <c r="J34">
        <v>0</v>
      </c>
      <c r="K34">
        <v>17</v>
      </c>
      <c r="L34">
        <v>10</v>
      </c>
      <c r="M34">
        <v>7</v>
      </c>
      <c r="N34">
        <v>0</v>
      </c>
      <c r="O34">
        <v>2</v>
      </c>
      <c r="P34" t="s">
        <v>737</v>
      </c>
      <c r="Q34">
        <v>42</v>
      </c>
      <c r="R34" s="30">
        <f t="shared" si="10"/>
        <v>100</v>
      </c>
      <c r="V34">
        <v>42</v>
      </c>
      <c r="W34">
        <f t="shared" si="11"/>
        <v>26.04</v>
      </c>
      <c r="X34">
        <f t="shared" si="12"/>
        <v>0.84</v>
      </c>
      <c r="Y34">
        <f t="shared" si="13"/>
        <v>0</v>
      </c>
      <c r="Z34">
        <f t="shared" si="14"/>
        <v>7.1400000000000006</v>
      </c>
      <c r="AA34">
        <f t="shared" si="15"/>
        <v>4.2</v>
      </c>
      <c r="AB34">
        <f t="shared" si="16"/>
        <v>2.9400000000000004</v>
      </c>
      <c r="AC34">
        <f t="shared" si="17"/>
        <v>0</v>
      </c>
      <c r="AD34">
        <f t="shared" si="18"/>
        <v>0.84</v>
      </c>
      <c r="AE34" s="50">
        <f t="shared" si="19"/>
        <v>42</v>
      </c>
    </row>
    <row r="35" spans="4:43" x14ac:dyDescent="0.3">
      <c r="D35" t="s">
        <v>738</v>
      </c>
      <c r="E35" t="s">
        <v>739</v>
      </c>
      <c r="G35" t="s">
        <v>740</v>
      </c>
      <c r="H35">
        <v>94</v>
      </c>
      <c r="I35">
        <v>0</v>
      </c>
      <c r="J35">
        <v>0</v>
      </c>
      <c r="K35">
        <v>4</v>
      </c>
      <c r="L35">
        <v>0</v>
      </c>
      <c r="M35">
        <v>0</v>
      </c>
      <c r="N35">
        <v>1</v>
      </c>
      <c r="O35">
        <v>1</v>
      </c>
      <c r="P35" t="s">
        <v>741</v>
      </c>
      <c r="Q35">
        <v>140</v>
      </c>
      <c r="R35" s="30">
        <f t="shared" si="10"/>
        <v>100</v>
      </c>
      <c r="V35">
        <v>140</v>
      </c>
      <c r="W35">
        <f t="shared" si="11"/>
        <v>131.6</v>
      </c>
      <c r="X35">
        <f t="shared" si="12"/>
        <v>0</v>
      </c>
      <c r="Y35">
        <f t="shared" si="13"/>
        <v>0</v>
      </c>
      <c r="Z35">
        <f t="shared" si="14"/>
        <v>5.6000000000000005</v>
      </c>
      <c r="AA35">
        <f t="shared" si="15"/>
        <v>0</v>
      </c>
      <c r="AB35">
        <f t="shared" si="16"/>
        <v>0</v>
      </c>
      <c r="AC35">
        <f t="shared" si="17"/>
        <v>1.4000000000000001</v>
      </c>
      <c r="AD35">
        <f t="shared" si="18"/>
        <v>1.4000000000000001</v>
      </c>
      <c r="AE35" s="50">
        <f t="shared" si="19"/>
        <v>140</v>
      </c>
    </row>
    <row r="36" spans="4:43" x14ac:dyDescent="0.3">
      <c r="D36" t="s">
        <v>742</v>
      </c>
      <c r="E36" t="s">
        <v>743</v>
      </c>
      <c r="G36" t="s">
        <v>744</v>
      </c>
      <c r="H36">
        <v>6</v>
      </c>
      <c r="I36">
        <v>0</v>
      </c>
      <c r="J36">
        <v>0</v>
      </c>
      <c r="K36">
        <v>6</v>
      </c>
      <c r="L36">
        <v>0</v>
      </c>
      <c r="M36">
        <v>0</v>
      </c>
      <c r="N36">
        <v>0</v>
      </c>
      <c r="O36">
        <v>87</v>
      </c>
      <c r="P36" t="s">
        <v>745</v>
      </c>
      <c r="Q36">
        <v>343</v>
      </c>
      <c r="R36" s="30">
        <f t="shared" si="10"/>
        <v>99</v>
      </c>
      <c r="V36">
        <v>343</v>
      </c>
      <c r="W36">
        <f t="shared" si="11"/>
        <v>20.58</v>
      </c>
      <c r="X36">
        <f t="shared" si="12"/>
        <v>0</v>
      </c>
      <c r="Y36">
        <f t="shared" si="13"/>
        <v>0</v>
      </c>
      <c r="Z36">
        <f t="shared" si="14"/>
        <v>20.58</v>
      </c>
      <c r="AA36">
        <f t="shared" si="15"/>
        <v>0</v>
      </c>
      <c r="AB36">
        <f t="shared" si="16"/>
        <v>0</v>
      </c>
      <c r="AC36">
        <f t="shared" si="17"/>
        <v>0</v>
      </c>
      <c r="AD36">
        <f t="shared" si="18"/>
        <v>298.41000000000003</v>
      </c>
      <c r="AE36" s="50">
        <f t="shared" si="19"/>
        <v>339.57000000000005</v>
      </c>
    </row>
    <row r="37" spans="4:43" x14ac:dyDescent="0.3">
      <c r="W37" t="s">
        <v>182</v>
      </c>
      <c r="X37" t="s">
        <v>180</v>
      </c>
      <c r="Y37" t="s">
        <v>179</v>
      </c>
      <c r="Z37" t="s">
        <v>179</v>
      </c>
      <c r="AA37" t="s">
        <v>179</v>
      </c>
      <c r="AB37" t="s">
        <v>180</v>
      </c>
      <c r="AC37" t="s">
        <v>232</v>
      </c>
      <c r="AD37" t="s">
        <v>181</v>
      </c>
    </row>
    <row r="38" spans="4:43" x14ac:dyDescent="0.3">
      <c r="H38" s="1" t="s">
        <v>746</v>
      </c>
    </row>
    <row r="39" spans="4:43" x14ac:dyDescent="0.3">
      <c r="H39" s="47" t="s">
        <v>273</v>
      </c>
      <c r="I39" s="47" t="s">
        <v>76</v>
      </c>
      <c r="J39" s="32" t="s">
        <v>88</v>
      </c>
      <c r="K39" s="32" t="s">
        <v>189</v>
      </c>
      <c r="L39" s="32" t="s">
        <v>190</v>
      </c>
      <c r="M39" s="32" t="s">
        <v>191</v>
      </c>
      <c r="N39" s="32" t="s">
        <v>192</v>
      </c>
      <c r="O39" s="32" t="s">
        <v>193</v>
      </c>
      <c r="P39" s="1" t="s">
        <v>194</v>
      </c>
      <c r="U39" s="47" t="s">
        <v>273</v>
      </c>
      <c r="V39" s="47" t="s">
        <v>76</v>
      </c>
      <c r="W39" s="32" t="s">
        <v>88</v>
      </c>
      <c r="X39" s="32" t="s">
        <v>189</v>
      </c>
      <c r="Y39" s="32" t="s">
        <v>190</v>
      </c>
      <c r="Z39" s="32" t="s">
        <v>191</v>
      </c>
      <c r="AA39" s="32" t="s">
        <v>192</v>
      </c>
      <c r="AB39" s="32" t="s">
        <v>193</v>
      </c>
      <c r="AC39" s="1" t="s">
        <v>194</v>
      </c>
      <c r="AI39" s="87" t="s">
        <v>2419</v>
      </c>
      <c r="AJ39" t="s">
        <v>2421</v>
      </c>
      <c r="AK39" t="s">
        <v>2422</v>
      </c>
      <c r="AL39" t="s">
        <v>2423</v>
      </c>
      <c r="AM39" t="s">
        <v>2424</v>
      </c>
      <c r="AN39" t="s">
        <v>2425</v>
      </c>
      <c r="AO39" t="s">
        <v>2426</v>
      </c>
      <c r="AP39" t="s">
        <v>2427</v>
      </c>
      <c r="AQ39" t="s">
        <v>2428</v>
      </c>
    </row>
    <row r="40" spans="4:43" x14ac:dyDescent="0.3">
      <c r="H40" t="s">
        <v>646</v>
      </c>
      <c r="I40">
        <v>32</v>
      </c>
      <c r="J40">
        <f t="shared" ref="J40:J53" si="20">AC3</f>
        <v>0</v>
      </c>
      <c r="K40">
        <f t="shared" ref="K40:K53" si="21">Y3+Z3+AA3</f>
        <v>5.12</v>
      </c>
      <c r="L40">
        <v>0</v>
      </c>
      <c r="M40">
        <f t="shared" ref="M40:M53" si="22">W3</f>
        <v>16.96</v>
      </c>
      <c r="N40">
        <f t="shared" ref="N40:N53" si="23">X3+AB3</f>
        <v>9.92</v>
      </c>
      <c r="O40">
        <f t="shared" ref="O40:O53" si="24">AD3</f>
        <v>0</v>
      </c>
      <c r="P40" s="1">
        <f t="shared" ref="P40:P53" si="25">SUM(J40:O40)</f>
        <v>32</v>
      </c>
      <c r="U40" t="s">
        <v>646</v>
      </c>
      <c r="V40">
        <v>32</v>
      </c>
      <c r="W40">
        <v>0</v>
      </c>
      <c r="X40">
        <v>5.12</v>
      </c>
      <c r="Y40">
        <v>0</v>
      </c>
      <c r="Z40">
        <v>16.96</v>
      </c>
      <c r="AA40">
        <v>9.92</v>
      </c>
      <c r="AB40">
        <v>0</v>
      </c>
      <c r="AC40">
        <v>32</v>
      </c>
      <c r="AI40" s="29" t="s">
        <v>676</v>
      </c>
      <c r="AJ40">
        <v>221</v>
      </c>
      <c r="AK40">
        <v>6.63</v>
      </c>
      <c r="AL40">
        <v>148.07</v>
      </c>
      <c r="AM40">
        <v>0</v>
      </c>
      <c r="AN40">
        <v>2.21</v>
      </c>
      <c r="AO40">
        <v>66.3</v>
      </c>
      <c r="AP40">
        <v>0</v>
      </c>
      <c r="AQ40">
        <v>223.20999999999998</v>
      </c>
    </row>
    <row r="41" spans="4:43" x14ac:dyDescent="0.3">
      <c r="H41" t="s">
        <v>650</v>
      </c>
      <c r="I41">
        <v>41</v>
      </c>
      <c r="J41">
        <f t="shared" si="20"/>
        <v>6.1499999999999995</v>
      </c>
      <c r="K41">
        <f t="shared" si="21"/>
        <v>2.87</v>
      </c>
      <c r="L41">
        <v>0</v>
      </c>
      <c r="M41">
        <f t="shared" si="22"/>
        <v>0</v>
      </c>
      <c r="N41">
        <f t="shared" si="23"/>
        <v>31.98</v>
      </c>
      <c r="O41">
        <f t="shared" si="24"/>
        <v>0</v>
      </c>
      <c r="P41" s="1">
        <f t="shared" si="25"/>
        <v>41</v>
      </c>
      <c r="U41" t="s">
        <v>650</v>
      </c>
      <c r="V41">
        <v>41</v>
      </c>
      <c r="W41">
        <v>6.1499999999999995</v>
      </c>
      <c r="X41">
        <v>2.87</v>
      </c>
      <c r="Y41">
        <v>0</v>
      </c>
      <c r="Z41">
        <v>0</v>
      </c>
      <c r="AA41">
        <v>31.98</v>
      </c>
      <c r="AB41">
        <v>0</v>
      </c>
      <c r="AC41">
        <v>41</v>
      </c>
      <c r="AI41" s="29" t="s">
        <v>738</v>
      </c>
      <c r="AJ41">
        <v>140</v>
      </c>
      <c r="AK41">
        <v>1.4000000000000001</v>
      </c>
      <c r="AL41">
        <v>5.6000000000000005</v>
      </c>
      <c r="AM41">
        <v>0</v>
      </c>
      <c r="AN41">
        <v>131.6</v>
      </c>
      <c r="AO41">
        <v>0</v>
      </c>
      <c r="AP41">
        <v>1.4000000000000001</v>
      </c>
      <c r="AQ41">
        <v>140</v>
      </c>
    </row>
    <row r="42" spans="4:43" x14ac:dyDescent="0.3">
      <c r="H42" t="s">
        <v>654</v>
      </c>
      <c r="I42">
        <v>22</v>
      </c>
      <c r="J42">
        <f t="shared" si="20"/>
        <v>1.98</v>
      </c>
      <c r="K42">
        <f t="shared" si="21"/>
        <v>3.08</v>
      </c>
      <c r="L42">
        <v>0</v>
      </c>
      <c r="M42">
        <f t="shared" si="22"/>
        <v>0</v>
      </c>
      <c r="N42">
        <f t="shared" si="23"/>
        <v>16.940000000000001</v>
      </c>
      <c r="O42">
        <f t="shared" si="24"/>
        <v>0</v>
      </c>
      <c r="P42" s="1">
        <f t="shared" si="25"/>
        <v>22</v>
      </c>
      <c r="U42" t="s">
        <v>654</v>
      </c>
      <c r="V42">
        <v>22</v>
      </c>
      <c r="W42">
        <v>1.98</v>
      </c>
      <c r="X42">
        <v>3.08</v>
      </c>
      <c r="Y42">
        <v>0</v>
      </c>
      <c r="Z42">
        <v>0</v>
      </c>
      <c r="AA42">
        <v>16.940000000000001</v>
      </c>
      <c r="AB42">
        <v>0</v>
      </c>
      <c r="AC42">
        <v>22</v>
      </c>
      <c r="AI42" s="29" t="s">
        <v>734</v>
      </c>
      <c r="AJ42">
        <v>42</v>
      </c>
      <c r="AK42">
        <v>0</v>
      </c>
      <c r="AL42">
        <v>11.34</v>
      </c>
      <c r="AM42">
        <v>0</v>
      </c>
      <c r="AN42">
        <v>26.04</v>
      </c>
      <c r="AO42">
        <v>3.7800000000000002</v>
      </c>
      <c r="AP42">
        <v>0.84</v>
      </c>
      <c r="AQ42">
        <v>42</v>
      </c>
    </row>
    <row r="43" spans="4:43" x14ac:dyDescent="0.3">
      <c r="H43" t="s">
        <v>658</v>
      </c>
      <c r="I43">
        <v>231</v>
      </c>
      <c r="J43">
        <f t="shared" si="20"/>
        <v>66.989999999999995</v>
      </c>
      <c r="K43">
        <f t="shared" si="21"/>
        <v>30.03</v>
      </c>
      <c r="L43">
        <v>0</v>
      </c>
      <c r="M43">
        <f t="shared" si="22"/>
        <v>9.24</v>
      </c>
      <c r="N43">
        <f t="shared" si="23"/>
        <v>124.74</v>
      </c>
      <c r="O43">
        <f t="shared" si="24"/>
        <v>0</v>
      </c>
      <c r="P43" s="1">
        <f t="shared" si="25"/>
        <v>231</v>
      </c>
      <c r="U43" t="s">
        <v>658</v>
      </c>
      <c r="V43">
        <v>231</v>
      </c>
      <c r="W43">
        <v>66.989999999999995</v>
      </c>
      <c r="X43">
        <v>30.03</v>
      </c>
      <c r="Y43">
        <v>0</v>
      </c>
      <c r="Z43">
        <v>9.24</v>
      </c>
      <c r="AA43">
        <v>124.74</v>
      </c>
      <c r="AB43">
        <v>0</v>
      </c>
      <c r="AC43">
        <v>231</v>
      </c>
      <c r="AI43" s="29" t="s">
        <v>691</v>
      </c>
      <c r="AJ43">
        <v>436</v>
      </c>
      <c r="AK43">
        <v>6.2100000000000009</v>
      </c>
      <c r="AL43">
        <v>423.58000000000004</v>
      </c>
      <c r="AM43">
        <v>0</v>
      </c>
      <c r="AN43">
        <v>4.3600000000000003</v>
      </c>
      <c r="AO43">
        <v>3.7</v>
      </c>
      <c r="AP43">
        <v>0</v>
      </c>
      <c r="AQ43">
        <v>437.84999999999997</v>
      </c>
    </row>
    <row r="44" spans="4:43" x14ac:dyDescent="0.3">
      <c r="H44" t="s">
        <v>662</v>
      </c>
      <c r="I44">
        <v>41</v>
      </c>
      <c r="J44">
        <f t="shared" si="20"/>
        <v>11.889999999999999</v>
      </c>
      <c r="K44">
        <f t="shared" si="21"/>
        <v>6.9700000000000006</v>
      </c>
      <c r="L44">
        <v>0</v>
      </c>
      <c r="M44">
        <f t="shared" si="22"/>
        <v>0</v>
      </c>
      <c r="N44">
        <f t="shared" si="23"/>
        <v>22.14</v>
      </c>
      <c r="O44">
        <f t="shared" si="24"/>
        <v>0</v>
      </c>
      <c r="P44" s="1">
        <f t="shared" si="25"/>
        <v>41</v>
      </c>
      <c r="U44" t="s">
        <v>662</v>
      </c>
      <c r="V44">
        <v>41</v>
      </c>
      <c r="W44">
        <v>11.889999999999999</v>
      </c>
      <c r="X44">
        <v>6.9700000000000006</v>
      </c>
      <c r="Y44">
        <v>0</v>
      </c>
      <c r="Z44">
        <v>0</v>
      </c>
      <c r="AA44">
        <v>22.14</v>
      </c>
      <c r="AB44">
        <v>0</v>
      </c>
      <c r="AC44">
        <v>41</v>
      </c>
      <c r="AI44" s="29" t="s">
        <v>700</v>
      </c>
      <c r="AJ44">
        <v>265</v>
      </c>
      <c r="AK44">
        <v>0</v>
      </c>
      <c r="AL44">
        <v>243.8</v>
      </c>
      <c r="AM44">
        <v>0</v>
      </c>
      <c r="AN44">
        <v>21.2</v>
      </c>
      <c r="AO44">
        <v>0</v>
      </c>
      <c r="AP44">
        <v>2.65</v>
      </c>
      <c r="AQ44">
        <v>267.64999999999998</v>
      </c>
    </row>
    <row r="45" spans="4:43" x14ac:dyDescent="0.3">
      <c r="H45" t="s">
        <v>664</v>
      </c>
      <c r="I45">
        <v>41</v>
      </c>
      <c r="J45">
        <f t="shared" si="20"/>
        <v>29.11</v>
      </c>
      <c r="K45">
        <f t="shared" si="21"/>
        <v>6.5600000000000005</v>
      </c>
      <c r="L45">
        <v>0</v>
      </c>
      <c r="M45">
        <f t="shared" si="22"/>
        <v>0.82000000000000006</v>
      </c>
      <c r="N45">
        <f t="shared" si="23"/>
        <v>3.6900000000000004</v>
      </c>
      <c r="O45">
        <f t="shared" si="24"/>
        <v>0</v>
      </c>
      <c r="P45" s="1">
        <f t="shared" si="25"/>
        <v>40.18</v>
      </c>
      <c r="U45" t="s">
        <v>664</v>
      </c>
      <c r="V45">
        <v>41</v>
      </c>
      <c r="W45">
        <v>29.11</v>
      </c>
      <c r="X45">
        <v>6.5600000000000005</v>
      </c>
      <c r="Y45">
        <v>0</v>
      </c>
      <c r="Z45">
        <v>0.82000000000000006</v>
      </c>
      <c r="AA45">
        <v>3.6900000000000004</v>
      </c>
      <c r="AB45">
        <v>0</v>
      </c>
      <c r="AC45">
        <v>40.18</v>
      </c>
      <c r="AI45" s="29" t="s">
        <v>668</v>
      </c>
      <c r="AJ45">
        <v>39</v>
      </c>
      <c r="AK45">
        <v>1.98</v>
      </c>
      <c r="AL45">
        <v>1</v>
      </c>
      <c r="AM45">
        <v>0</v>
      </c>
      <c r="AN45">
        <v>34.020000000000003</v>
      </c>
      <c r="AO45">
        <v>2</v>
      </c>
      <c r="AP45">
        <v>0</v>
      </c>
      <c r="AQ45">
        <v>39</v>
      </c>
    </row>
    <row r="46" spans="4:43" x14ac:dyDescent="0.3">
      <c r="H46" t="s">
        <v>668</v>
      </c>
      <c r="I46">
        <v>25</v>
      </c>
      <c r="J46">
        <f t="shared" si="20"/>
        <v>1</v>
      </c>
      <c r="K46">
        <f t="shared" si="21"/>
        <v>1</v>
      </c>
      <c r="L46">
        <v>0</v>
      </c>
      <c r="M46">
        <f t="shared" si="22"/>
        <v>21</v>
      </c>
      <c r="N46">
        <f t="shared" si="23"/>
        <v>2</v>
      </c>
      <c r="O46">
        <f t="shared" si="24"/>
        <v>0</v>
      </c>
      <c r="P46" s="1">
        <f t="shared" si="25"/>
        <v>25</v>
      </c>
      <c r="U46" t="s">
        <v>668</v>
      </c>
      <c r="V46">
        <v>25</v>
      </c>
      <c r="W46">
        <v>1</v>
      </c>
      <c r="X46">
        <v>1</v>
      </c>
      <c r="Y46">
        <v>0</v>
      </c>
      <c r="Z46">
        <v>21</v>
      </c>
      <c r="AA46">
        <v>2</v>
      </c>
      <c r="AB46">
        <v>0</v>
      </c>
      <c r="AC46">
        <v>25</v>
      </c>
      <c r="AI46" s="29" t="s">
        <v>664</v>
      </c>
      <c r="AJ46">
        <v>76</v>
      </c>
      <c r="AK46">
        <v>57.11</v>
      </c>
      <c r="AL46">
        <v>10.760000000000002</v>
      </c>
      <c r="AM46">
        <v>0</v>
      </c>
      <c r="AN46">
        <v>2.92</v>
      </c>
      <c r="AO46">
        <v>4.74</v>
      </c>
      <c r="AP46">
        <v>0</v>
      </c>
      <c r="AQ46">
        <v>75.53</v>
      </c>
    </row>
    <row r="47" spans="4:43" x14ac:dyDescent="0.3">
      <c r="H47" t="s">
        <v>672</v>
      </c>
      <c r="I47">
        <v>72</v>
      </c>
      <c r="J47">
        <f t="shared" si="20"/>
        <v>0</v>
      </c>
      <c r="K47">
        <f t="shared" si="21"/>
        <v>1.44</v>
      </c>
      <c r="L47">
        <v>0</v>
      </c>
      <c r="M47">
        <f t="shared" si="22"/>
        <v>69.12</v>
      </c>
      <c r="N47">
        <f t="shared" si="23"/>
        <v>0.72</v>
      </c>
      <c r="O47">
        <f t="shared" si="24"/>
        <v>0</v>
      </c>
      <c r="P47" s="1">
        <f t="shared" si="25"/>
        <v>71.28</v>
      </c>
      <c r="U47" t="s">
        <v>672</v>
      </c>
      <c r="V47">
        <v>72</v>
      </c>
      <c r="W47">
        <v>0</v>
      </c>
      <c r="X47">
        <v>1.44</v>
      </c>
      <c r="Y47">
        <v>0</v>
      </c>
      <c r="Z47">
        <v>69.12</v>
      </c>
      <c r="AA47">
        <v>0.72</v>
      </c>
      <c r="AB47">
        <v>0</v>
      </c>
      <c r="AC47">
        <v>71.28</v>
      </c>
      <c r="AI47" s="29" t="s">
        <v>695</v>
      </c>
      <c r="AJ47">
        <v>291</v>
      </c>
      <c r="AK47">
        <v>14.040000000000001</v>
      </c>
      <c r="AL47">
        <v>32.31</v>
      </c>
      <c r="AM47">
        <v>0</v>
      </c>
      <c r="AN47">
        <v>260.73</v>
      </c>
      <c r="AO47">
        <v>8.76</v>
      </c>
      <c r="AP47">
        <v>0</v>
      </c>
      <c r="AQ47">
        <v>315.83999999999997</v>
      </c>
    </row>
    <row r="48" spans="4:43" x14ac:dyDescent="0.3">
      <c r="H48" t="s">
        <v>676</v>
      </c>
      <c r="I48">
        <v>221</v>
      </c>
      <c r="J48">
        <f t="shared" si="20"/>
        <v>6.63</v>
      </c>
      <c r="K48">
        <f t="shared" si="21"/>
        <v>148.07</v>
      </c>
      <c r="L48">
        <v>0</v>
      </c>
      <c r="M48">
        <f t="shared" si="22"/>
        <v>2.21</v>
      </c>
      <c r="N48">
        <f t="shared" si="23"/>
        <v>66.3</v>
      </c>
      <c r="O48">
        <f t="shared" si="24"/>
        <v>0</v>
      </c>
      <c r="P48" s="1">
        <f t="shared" si="25"/>
        <v>223.20999999999998</v>
      </c>
      <c r="U48" t="s">
        <v>676</v>
      </c>
      <c r="V48">
        <v>221</v>
      </c>
      <c r="W48">
        <v>6.63</v>
      </c>
      <c r="X48">
        <v>148.07</v>
      </c>
      <c r="Y48">
        <v>0</v>
      </c>
      <c r="Z48">
        <v>2.21</v>
      </c>
      <c r="AA48">
        <v>66.3</v>
      </c>
      <c r="AB48">
        <v>0</v>
      </c>
      <c r="AC48">
        <v>223.20999999999998</v>
      </c>
      <c r="AI48" s="29" t="s">
        <v>742</v>
      </c>
      <c r="AJ48">
        <v>343</v>
      </c>
      <c r="AK48">
        <v>0</v>
      </c>
      <c r="AL48">
        <v>20.58</v>
      </c>
      <c r="AM48">
        <v>0</v>
      </c>
      <c r="AN48">
        <v>20.58</v>
      </c>
      <c r="AO48">
        <v>0</v>
      </c>
      <c r="AP48">
        <v>298.41000000000003</v>
      </c>
      <c r="AQ48">
        <v>339.57000000000005</v>
      </c>
    </row>
    <row r="49" spans="8:43" x14ac:dyDescent="0.3">
      <c r="H49" t="s">
        <v>680</v>
      </c>
      <c r="I49">
        <v>349</v>
      </c>
      <c r="J49">
        <f t="shared" si="20"/>
        <v>6.98</v>
      </c>
      <c r="K49">
        <f t="shared" si="21"/>
        <v>184.97</v>
      </c>
      <c r="L49">
        <v>0</v>
      </c>
      <c r="M49">
        <f t="shared" si="22"/>
        <v>10.469999999999999</v>
      </c>
      <c r="N49">
        <f t="shared" si="23"/>
        <v>150.07</v>
      </c>
      <c r="O49">
        <f t="shared" si="24"/>
        <v>0</v>
      </c>
      <c r="P49" s="1">
        <f t="shared" si="25"/>
        <v>352.49</v>
      </c>
      <c r="U49" t="s">
        <v>680</v>
      </c>
      <c r="V49">
        <v>349</v>
      </c>
      <c r="W49">
        <v>6.98</v>
      </c>
      <c r="X49">
        <v>184.97</v>
      </c>
      <c r="Y49">
        <v>0</v>
      </c>
      <c r="Z49">
        <v>10.469999999999999</v>
      </c>
      <c r="AA49">
        <v>150.07</v>
      </c>
      <c r="AB49">
        <v>0</v>
      </c>
      <c r="AC49">
        <v>352.49</v>
      </c>
      <c r="AI49" s="29" t="s">
        <v>720</v>
      </c>
      <c r="AJ49">
        <v>434</v>
      </c>
      <c r="AK49">
        <v>4.34</v>
      </c>
      <c r="AL49">
        <v>156.24</v>
      </c>
      <c r="AM49">
        <v>0</v>
      </c>
      <c r="AN49">
        <v>4.34</v>
      </c>
      <c r="AO49">
        <v>264.73999999999995</v>
      </c>
      <c r="AP49">
        <v>8.68</v>
      </c>
      <c r="AQ49">
        <v>438.34</v>
      </c>
    </row>
    <row r="50" spans="8:43" x14ac:dyDescent="0.3">
      <c r="H50" t="s">
        <v>684</v>
      </c>
      <c r="I50">
        <v>102</v>
      </c>
      <c r="J50">
        <f t="shared" si="20"/>
        <v>8.16</v>
      </c>
      <c r="K50">
        <f t="shared" si="21"/>
        <v>36.720000000000006</v>
      </c>
      <c r="L50">
        <v>0</v>
      </c>
      <c r="M50">
        <f t="shared" si="22"/>
        <v>17.34</v>
      </c>
      <c r="N50">
        <f t="shared" si="23"/>
        <v>40.800000000000004</v>
      </c>
      <c r="O50">
        <f t="shared" si="24"/>
        <v>0</v>
      </c>
      <c r="P50" s="1">
        <f t="shared" si="25"/>
        <v>103.02000000000001</v>
      </c>
      <c r="U50" t="s">
        <v>684</v>
      </c>
      <c r="V50">
        <v>102</v>
      </c>
      <c r="W50">
        <v>8.16</v>
      </c>
      <c r="X50">
        <v>36.720000000000006</v>
      </c>
      <c r="Y50">
        <v>0</v>
      </c>
      <c r="Z50">
        <v>17.34</v>
      </c>
      <c r="AA50">
        <v>40.800000000000004</v>
      </c>
      <c r="AB50">
        <v>0</v>
      </c>
      <c r="AC50">
        <v>103.02000000000001</v>
      </c>
      <c r="AI50" s="29" t="s">
        <v>680</v>
      </c>
      <c r="AJ50">
        <v>349</v>
      </c>
      <c r="AK50">
        <v>6.98</v>
      </c>
      <c r="AL50">
        <v>184.97</v>
      </c>
      <c r="AM50">
        <v>0</v>
      </c>
      <c r="AN50">
        <v>10.469999999999999</v>
      </c>
      <c r="AO50">
        <v>150.07</v>
      </c>
      <c r="AP50">
        <v>0</v>
      </c>
      <c r="AQ50">
        <v>352.49</v>
      </c>
    </row>
    <row r="51" spans="8:43" x14ac:dyDescent="0.3">
      <c r="H51" t="s">
        <v>688</v>
      </c>
      <c r="I51">
        <v>350</v>
      </c>
      <c r="J51">
        <f t="shared" si="20"/>
        <v>3.5</v>
      </c>
      <c r="K51">
        <f t="shared" si="21"/>
        <v>308</v>
      </c>
      <c r="L51">
        <v>0</v>
      </c>
      <c r="M51">
        <f t="shared" si="22"/>
        <v>31.5</v>
      </c>
      <c r="N51">
        <f t="shared" si="23"/>
        <v>3.5</v>
      </c>
      <c r="O51">
        <f t="shared" si="24"/>
        <v>0</v>
      </c>
      <c r="P51" s="1">
        <f t="shared" si="25"/>
        <v>346.5</v>
      </c>
      <c r="U51" t="s">
        <v>688</v>
      </c>
      <c r="V51">
        <v>350</v>
      </c>
      <c r="W51">
        <v>3.5</v>
      </c>
      <c r="X51">
        <v>308</v>
      </c>
      <c r="Y51">
        <v>0</v>
      </c>
      <c r="Z51">
        <v>31.5</v>
      </c>
      <c r="AA51">
        <v>3.5</v>
      </c>
      <c r="AB51">
        <v>0</v>
      </c>
      <c r="AC51">
        <v>346.5</v>
      </c>
      <c r="AI51" s="29" t="s">
        <v>724</v>
      </c>
      <c r="AJ51">
        <v>258</v>
      </c>
      <c r="AK51">
        <v>0</v>
      </c>
      <c r="AL51">
        <v>234.77999999999997</v>
      </c>
      <c r="AM51">
        <v>0</v>
      </c>
      <c r="AN51">
        <v>10.32</v>
      </c>
      <c r="AO51">
        <v>10.32</v>
      </c>
      <c r="AP51">
        <v>0</v>
      </c>
      <c r="AQ51">
        <v>255.41999999999996</v>
      </c>
    </row>
    <row r="52" spans="8:43" x14ac:dyDescent="0.3">
      <c r="H52" t="s">
        <v>691</v>
      </c>
      <c r="I52">
        <v>185</v>
      </c>
      <c r="J52">
        <f t="shared" si="20"/>
        <v>3.7</v>
      </c>
      <c r="K52">
        <f t="shared" si="21"/>
        <v>177.6</v>
      </c>
      <c r="L52">
        <v>0</v>
      </c>
      <c r="M52">
        <f t="shared" si="22"/>
        <v>1.85</v>
      </c>
      <c r="N52">
        <f t="shared" si="23"/>
        <v>3.7</v>
      </c>
      <c r="O52">
        <f t="shared" si="24"/>
        <v>0</v>
      </c>
      <c r="P52" s="1">
        <f t="shared" si="25"/>
        <v>186.84999999999997</v>
      </c>
      <c r="U52" t="s">
        <v>691</v>
      </c>
      <c r="V52">
        <v>185</v>
      </c>
      <c r="W52">
        <v>3.7</v>
      </c>
      <c r="X52">
        <v>177.6</v>
      </c>
      <c r="Y52">
        <v>0</v>
      </c>
      <c r="Z52">
        <v>1.85</v>
      </c>
      <c r="AA52">
        <v>3.7</v>
      </c>
      <c r="AB52">
        <v>0</v>
      </c>
      <c r="AC52">
        <v>186.84999999999997</v>
      </c>
      <c r="AI52" s="29" t="s">
        <v>684</v>
      </c>
      <c r="AJ52">
        <v>102</v>
      </c>
      <c r="AK52">
        <v>8.16</v>
      </c>
      <c r="AL52">
        <v>36.720000000000006</v>
      </c>
      <c r="AM52">
        <v>0</v>
      </c>
      <c r="AN52">
        <v>17.34</v>
      </c>
      <c r="AO52">
        <v>40.800000000000004</v>
      </c>
      <c r="AP52">
        <v>0</v>
      </c>
      <c r="AQ52">
        <v>103.02000000000001</v>
      </c>
    </row>
    <row r="53" spans="8:43" x14ac:dyDescent="0.3">
      <c r="H53" t="s">
        <v>695</v>
      </c>
      <c r="I53">
        <v>15</v>
      </c>
      <c r="J53">
        <f t="shared" si="20"/>
        <v>3</v>
      </c>
      <c r="K53">
        <f t="shared" si="21"/>
        <v>1.9500000000000002</v>
      </c>
      <c r="L53">
        <v>0</v>
      </c>
      <c r="M53">
        <f t="shared" si="22"/>
        <v>4.0500000000000007</v>
      </c>
      <c r="N53">
        <f t="shared" si="23"/>
        <v>6</v>
      </c>
      <c r="O53">
        <f t="shared" si="24"/>
        <v>0</v>
      </c>
      <c r="P53" s="1">
        <f t="shared" si="25"/>
        <v>15</v>
      </c>
      <c r="U53" t="s">
        <v>695</v>
      </c>
      <c r="V53">
        <v>15</v>
      </c>
      <c r="W53">
        <v>3</v>
      </c>
      <c r="X53">
        <v>1.9500000000000002</v>
      </c>
      <c r="Y53">
        <v>0</v>
      </c>
      <c r="Z53">
        <v>4.0500000000000007</v>
      </c>
      <c r="AA53">
        <v>6</v>
      </c>
      <c r="AB53">
        <v>0</v>
      </c>
      <c r="AC53">
        <v>15</v>
      </c>
      <c r="AI53" s="29" t="s">
        <v>658</v>
      </c>
      <c r="AJ53">
        <v>231</v>
      </c>
      <c r="AK53">
        <v>66.989999999999995</v>
      </c>
      <c r="AL53">
        <v>30.03</v>
      </c>
      <c r="AM53">
        <v>0</v>
      </c>
      <c r="AN53">
        <v>9.24</v>
      </c>
      <c r="AO53">
        <v>124.74</v>
      </c>
      <c r="AP53">
        <v>0</v>
      </c>
      <c r="AQ53">
        <v>231</v>
      </c>
    </row>
    <row r="54" spans="8:43" x14ac:dyDescent="0.3">
      <c r="U54" t="s">
        <v>700</v>
      </c>
      <c r="V54">
        <v>265</v>
      </c>
      <c r="W54">
        <v>0</v>
      </c>
      <c r="X54">
        <v>243.8</v>
      </c>
      <c r="Y54">
        <v>0</v>
      </c>
      <c r="Z54">
        <v>21.2</v>
      </c>
      <c r="AA54">
        <v>0</v>
      </c>
      <c r="AB54">
        <v>2.65</v>
      </c>
      <c r="AC54">
        <v>267.64999999999998</v>
      </c>
      <c r="AI54" s="29" t="s">
        <v>704</v>
      </c>
      <c r="AJ54">
        <v>83</v>
      </c>
      <c r="AK54">
        <v>17.43</v>
      </c>
      <c r="AL54">
        <v>34.86</v>
      </c>
      <c r="AM54">
        <v>0</v>
      </c>
      <c r="AN54">
        <v>0.83000000000000007</v>
      </c>
      <c r="AO54">
        <v>29.880000000000003</v>
      </c>
      <c r="AP54">
        <v>0</v>
      </c>
      <c r="AQ54">
        <v>83</v>
      </c>
    </row>
    <row r="55" spans="8:43" x14ac:dyDescent="0.3">
      <c r="H55" s="1" t="s">
        <v>747</v>
      </c>
      <c r="U55" t="s">
        <v>646</v>
      </c>
      <c r="V55">
        <v>22</v>
      </c>
      <c r="W55">
        <v>0</v>
      </c>
      <c r="X55">
        <v>0</v>
      </c>
      <c r="Y55">
        <v>0</v>
      </c>
      <c r="Z55">
        <v>22</v>
      </c>
      <c r="AA55">
        <v>0</v>
      </c>
      <c r="AB55">
        <v>0</v>
      </c>
      <c r="AC55">
        <v>22</v>
      </c>
      <c r="AI55" s="29" t="s">
        <v>646</v>
      </c>
      <c r="AJ55">
        <v>54</v>
      </c>
      <c r="AK55">
        <v>0</v>
      </c>
      <c r="AL55">
        <v>5.12</v>
      </c>
      <c r="AM55">
        <v>0</v>
      </c>
      <c r="AN55">
        <v>38.96</v>
      </c>
      <c r="AO55">
        <v>9.92</v>
      </c>
      <c r="AP55">
        <v>0</v>
      </c>
      <c r="AQ55">
        <v>54</v>
      </c>
    </row>
    <row r="56" spans="8:43" x14ac:dyDescent="0.3">
      <c r="H56" s="47" t="s">
        <v>273</v>
      </c>
      <c r="I56" s="47" t="s">
        <v>76</v>
      </c>
      <c r="J56" s="32" t="s">
        <v>88</v>
      </c>
      <c r="K56" s="32" t="s">
        <v>189</v>
      </c>
      <c r="L56" s="32" t="s">
        <v>190</v>
      </c>
      <c r="M56" s="32" t="s">
        <v>191</v>
      </c>
      <c r="N56" s="32" t="s">
        <v>192</v>
      </c>
      <c r="O56" s="32" t="s">
        <v>193</v>
      </c>
      <c r="P56" s="1" t="s">
        <v>194</v>
      </c>
      <c r="U56" t="s">
        <v>704</v>
      </c>
      <c r="V56">
        <v>83</v>
      </c>
      <c r="W56">
        <v>17.43</v>
      </c>
      <c r="X56">
        <v>34.86</v>
      </c>
      <c r="Y56">
        <v>0</v>
      </c>
      <c r="Z56">
        <v>0.83000000000000007</v>
      </c>
      <c r="AA56">
        <v>29.880000000000003</v>
      </c>
      <c r="AB56">
        <v>0</v>
      </c>
      <c r="AC56">
        <v>83</v>
      </c>
      <c r="AI56" s="29" t="s">
        <v>662</v>
      </c>
      <c r="AJ56">
        <v>41</v>
      </c>
      <c r="AK56">
        <v>11.889999999999999</v>
      </c>
      <c r="AL56">
        <v>6.9700000000000006</v>
      </c>
      <c r="AM56">
        <v>0</v>
      </c>
      <c r="AN56">
        <v>0</v>
      </c>
      <c r="AO56">
        <v>22.14</v>
      </c>
      <c r="AP56">
        <v>0</v>
      </c>
      <c r="AQ56">
        <v>41</v>
      </c>
    </row>
    <row r="57" spans="8:43" x14ac:dyDescent="0.3">
      <c r="H57" t="s">
        <v>700</v>
      </c>
      <c r="I57">
        <v>265</v>
      </c>
      <c r="J57">
        <f t="shared" ref="J57:J74" si="26">AC19</f>
        <v>0</v>
      </c>
      <c r="K57">
        <f t="shared" ref="K57:K74" si="27">Y19+Z19+AA19</f>
        <v>243.8</v>
      </c>
      <c r="L57">
        <v>0</v>
      </c>
      <c r="M57">
        <f t="shared" ref="M57:M74" si="28">W19</f>
        <v>21.2</v>
      </c>
      <c r="N57">
        <f t="shared" ref="N57:N74" si="29">X19+AB19</f>
        <v>0</v>
      </c>
      <c r="O57">
        <f t="shared" ref="O57:O74" si="30">AD19</f>
        <v>2.65</v>
      </c>
      <c r="P57" s="1">
        <f t="shared" ref="P57:P74" si="31">SUM(J57:O57)</f>
        <v>267.64999999999998</v>
      </c>
      <c r="U57" t="s">
        <v>708</v>
      </c>
      <c r="V57">
        <v>208</v>
      </c>
      <c r="W57">
        <v>4.16</v>
      </c>
      <c r="X57">
        <v>106.08000000000001</v>
      </c>
      <c r="Y57">
        <v>0</v>
      </c>
      <c r="Z57">
        <v>4.16</v>
      </c>
      <c r="AA57">
        <v>91.52000000000001</v>
      </c>
      <c r="AB57">
        <v>0</v>
      </c>
      <c r="AC57">
        <v>205.92000000000002</v>
      </c>
      <c r="AI57" s="29" t="s">
        <v>708</v>
      </c>
      <c r="AJ57">
        <v>208</v>
      </c>
      <c r="AK57">
        <v>4.16</v>
      </c>
      <c r="AL57">
        <v>106.08000000000001</v>
      </c>
      <c r="AM57">
        <v>0</v>
      </c>
      <c r="AN57">
        <v>4.16</v>
      </c>
      <c r="AO57">
        <v>91.52000000000001</v>
      </c>
      <c r="AP57">
        <v>0</v>
      </c>
      <c r="AQ57">
        <v>205.92000000000002</v>
      </c>
    </row>
    <row r="58" spans="8:43" x14ac:dyDescent="0.3">
      <c r="H58" t="s">
        <v>646</v>
      </c>
      <c r="I58">
        <v>22</v>
      </c>
      <c r="J58">
        <f t="shared" si="26"/>
        <v>0</v>
      </c>
      <c r="K58">
        <f t="shared" si="27"/>
        <v>0</v>
      </c>
      <c r="L58">
        <v>0</v>
      </c>
      <c r="M58">
        <f t="shared" si="28"/>
        <v>22</v>
      </c>
      <c r="N58">
        <f t="shared" si="29"/>
        <v>0</v>
      </c>
      <c r="O58">
        <f t="shared" si="30"/>
        <v>0</v>
      </c>
      <c r="P58" s="1">
        <f t="shared" si="31"/>
        <v>22</v>
      </c>
      <c r="U58" t="s">
        <v>664</v>
      </c>
      <c r="V58">
        <v>35</v>
      </c>
      <c r="W58">
        <v>28</v>
      </c>
      <c r="X58">
        <v>4.2</v>
      </c>
      <c r="Y58">
        <v>0</v>
      </c>
      <c r="Z58">
        <v>2.1</v>
      </c>
      <c r="AA58">
        <v>1.05</v>
      </c>
      <c r="AB58">
        <v>0</v>
      </c>
      <c r="AC58">
        <v>35.35</v>
      </c>
      <c r="AI58" s="29" t="s">
        <v>688</v>
      </c>
      <c r="AJ58">
        <v>848</v>
      </c>
      <c r="AK58">
        <v>3.5</v>
      </c>
      <c r="AL58">
        <v>751.22</v>
      </c>
      <c r="AM58">
        <v>0</v>
      </c>
      <c r="AN58">
        <v>81.300000000000011</v>
      </c>
      <c r="AO58">
        <v>3.5</v>
      </c>
      <c r="AP58">
        <v>0</v>
      </c>
      <c r="AQ58">
        <v>839.52</v>
      </c>
    </row>
    <row r="59" spans="8:43" x14ac:dyDescent="0.3">
      <c r="H59" t="s">
        <v>704</v>
      </c>
      <c r="I59">
        <v>83</v>
      </c>
      <c r="J59">
        <f t="shared" si="26"/>
        <v>17.43</v>
      </c>
      <c r="K59">
        <f t="shared" si="27"/>
        <v>34.86</v>
      </c>
      <c r="L59">
        <v>0</v>
      </c>
      <c r="M59">
        <f t="shared" si="28"/>
        <v>0.83000000000000007</v>
      </c>
      <c r="N59">
        <f t="shared" si="29"/>
        <v>29.880000000000003</v>
      </c>
      <c r="O59">
        <f t="shared" si="30"/>
        <v>0</v>
      </c>
      <c r="P59" s="1">
        <f t="shared" si="31"/>
        <v>83</v>
      </c>
      <c r="U59" t="s">
        <v>668</v>
      </c>
      <c r="V59">
        <v>14</v>
      </c>
      <c r="W59">
        <v>0.98000000000000009</v>
      </c>
      <c r="X59">
        <v>0</v>
      </c>
      <c r="Y59">
        <v>0</v>
      </c>
      <c r="Z59">
        <v>13.020000000000001</v>
      </c>
      <c r="AA59">
        <v>0</v>
      </c>
      <c r="AB59">
        <v>0</v>
      </c>
      <c r="AC59">
        <v>14.000000000000002</v>
      </c>
      <c r="AI59" s="29" t="s">
        <v>654</v>
      </c>
      <c r="AJ59">
        <v>22</v>
      </c>
      <c r="AK59">
        <v>1.98</v>
      </c>
      <c r="AL59">
        <v>3.08</v>
      </c>
      <c r="AM59">
        <v>0</v>
      </c>
      <c r="AN59">
        <v>0</v>
      </c>
      <c r="AO59">
        <v>16.940000000000001</v>
      </c>
      <c r="AP59">
        <v>0</v>
      </c>
      <c r="AQ59">
        <v>22</v>
      </c>
    </row>
    <row r="60" spans="8:43" x14ac:dyDescent="0.3">
      <c r="H60" t="s">
        <v>708</v>
      </c>
      <c r="I60">
        <v>208</v>
      </c>
      <c r="J60">
        <f t="shared" si="26"/>
        <v>4.16</v>
      </c>
      <c r="K60">
        <f t="shared" si="27"/>
        <v>106.08000000000001</v>
      </c>
      <c r="L60">
        <v>0</v>
      </c>
      <c r="M60">
        <f t="shared" si="28"/>
        <v>4.16</v>
      </c>
      <c r="N60">
        <f t="shared" si="29"/>
        <v>91.52000000000001</v>
      </c>
      <c r="O60">
        <f t="shared" si="30"/>
        <v>0</v>
      </c>
      <c r="P60" s="1">
        <f t="shared" si="31"/>
        <v>205.92000000000002</v>
      </c>
      <c r="U60" t="s">
        <v>714</v>
      </c>
      <c r="V60">
        <v>21</v>
      </c>
      <c r="W60">
        <v>0</v>
      </c>
      <c r="X60">
        <v>0</v>
      </c>
      <c r="Y60">
        <v>0</v>
      </c>
      <c r="Z60">
        <v>21</v>
      </c>
      <c r="AA60">
        <v>0</v>
      </c>
      <c r="AB60">
        <v>0</v>
      </c>
      <c r="AC60">
        <v>21</v>
      </c>
      <c r="AI60" s="29" t="s">
        <v>650</v>
      </c>
      <c r="AJ60">
        <v>41</v>
      </c>
      <c r="AK60">
        <v>6.1499999999999995</v>
      </c>
      <c r="AL60">
        <v>2.87</v>
      </c>
      <c r="AM60">
        <v>0</v>
      </c>
      <c r="AN60">
        <v>0</v>
      </c>
      <c r="AO60">
        <v>31.98</v>
      </c>
      <c r="AP60">
        <v>0</v>
      </c>
      <c r="AQ60">
        <v>41</v>
      </c>
    </row>
    <row r="61" spans="8:43" x14ac:dyDescent="0.3">
      <c r="H61" t="s">
        <v>664</v>
      </c>
      <c r="I61">
        <v>35</v>
      </c>
      <c r="J61">
        <f t="shared" si="26"/>
        <v>28</v>
      </c>
      <c r="K61">
        <f t="shared" si="27"/>
        <v>4.2</v>
      </c>
      <c r="L61">
        <v>0</v>
      </c>
      <c r="M61">
        <f t="shared" si="28"/>
        <v>2.1</v>
      </c>
      <c r="N61">
        <f t="shared" si="29"/>
        <v>1.05</v>
      </c>
      <c r="O61">
        <f t="shared" si="30"/>
        <v>0</v>
      </c>
      <c r="P61" s="1">
        <f t="shared" si="31"/>
        <v>35.35</v>
      </c>
      <c r="U61" t="s">
        <v>717</v>
      </c>
      <c r="V61">
        <v>53</v>
      </c>
      <c r="W61">
        <v>0</v>
      </c>
      <c r="X61">
        <v>0</v>
      </c>
      <c r="Y61">
        <v>0</v>
      </c>
      <c r="Z61">
        <v>53</v>
      </c>
      <c r="AA61">
        <v>0</v>
      </c>
      <c r="AB61">
        <v>0</v>
      </c>
      <c r="AC61">
        <v>53</v>
      </c>
      <c r="AI61" s="29" t="s">
        <v>248</v>
      </c>
      <c r="AJ61">
        <v>43</v>
      </c>
      <c r="AK61">
        <v>0.86</v>
      </c>
      <c r="AL61">
        <v>0.86</v>
      </c>
      <c r="AM61">
        <v>0</v>
      </c>
      <c r="AN61">
        <v>39.99</v>
      </c>
      <c r="AO61">
        <v>0.86</v>
      </c>
      <c r="AP61">
        <v>0</v>
      </c>
      <c r="AQ61">
        <v>42.57</v>
      </c>
    </row>
    <row r="62" spans="8:43" x14ac:dyDescent="0.3">
      <c r="H62" t="s">
        <v>668</v>
      </c>
      <c r="I62">
        <v>14</v>
      </c>
      <c r="J62">
        <f t="shared" si="26"/>
        <v>0.98000000000000009</v>
      </c>
      <c r="K62">
        <f t="shared" si="27"/>
        <v>0</v>
      </c>
      <c r="L62">
        <v>0</v>
      </c>
      <c r="M62">
        <f t="shared" si="28"/>
        <v>13.020000000000001</v>
      </c>
      <c r="N62">
        <f t="shared" si="29"/>
        <v>0</v>
      </c>
      <c r="O62">
        <f t="shared" si="30"/>
        <v>0</v>
      </c>
      <c r="P62" s="1">
        <f t="shared" si="31"/>
        <v>14.000000000000002</v>
      </c>
      <c r="U62" t="s">
        <v>672</v>
      </c>
      <c r="V62">
        <v>26</v>
      </c>
      <c r="W62">
        <v>0</v>
      </c>
      <c r="X62">
        <v>0</v>
      </c>
      <c r="Y62">
        <v>0</v>
      </c>
      <c r="Z62">
        <v>26</v>
      </c>
      <c r="AA62">
        <v>0</v>
      </c>
      <c r="AB62">
        <v>0</v>
      </c>
      <c r="AC62">
        <v>26</v>
      </c>
      <c r="AI62" s="29" t="s">
        <v>672</v>
      </c>
      <c r="AJ62">
        <v>98</v>
      </c>
      <c r="AK62">
        <v>0</v>
      </c>
      <c r="AL62">
        <v>1.44</v>
      </c>
      <c r="AM62">
        <v>0</v>
      </c>
      <c r="AN62">
        <v>95.12</v>
      </c>
      <c r="AO62">
        <v>0.72</v>
      </c>
      <c r="AP62">
        <v>0</v>
      </c>
      <c r="AQ62">
        <v>97.28</v>
      </c>
    </row>
    <row r="63" spans="8:43" x14ac:dyDescent="0.3">
      <c r="H63" t="s">
        <v>714</v>
      </c>
      <c r="I63">
        <v>21</v>
      </c>
      <c r="J63">
        <f t="shared" si="26"/>
        <v>0</v>
      </c>
      <c r="K63">
        <f t="shared" si="27"/>
        <v>0</v>
      </c>
      <c r="L63">
        <v>0</v>
      </c>
      <c r="M63">
        <f t="shared" si="28"/>
        <v>21</v>
      </c>
      <c r="N63">
        <f t="shared" si="29"/>
        <v>0</v>
      </c>
      <c r="O63">
        <f t="shared" si="30"/>
        <v>0</v>
      </c>
      <c r="P63" s="1">
        <f t="shared" si="31"/>
        <v>21</v>
      </c>
      <c r="U63" t="s">
        <v>720</v>
      </c>
      <c r="V63">
        <v>434</v>
      </c>
      <c r="W63">
        <v>4.34</v>
      </c>
      <c r="X63">
        <v>156.24</v>
      </c>
      <c r="Y63">
        <v>0</v>
      </c>
      <c r="Z63">
        <v>4.34</v>
      </c>
      <c r="AA63">
        <v>264.73999999999995</v>
      </c>
      <c r="AB63">
        <v>8.68</v>
      </c>
      <c r="AC63">
        <v>438.34</v>
      </c>
      <c r="AI63" s="29" t="s">
        <v>714</v>
      </c>
      <c r="AJ63">
        <v>21</v>
      </c>
      <c r="AK63">
        <v>0</v>
      </c>
      <c r="AL63">
        <v>0</v>
      </c>
      <c r="AM63">
        <v>0</v>
      </c>
      <c r="AN63">
        <v>21</v>
      </c>
      <c r="AO63">
        <v>0</v>
      </c>
      <c r="AP63">
        <v>0</v>
      </c>
      <c r="AQ63">
        <v>21</v>
      </c>
    </row>
    <row r="64" spans="8:43" x14ac:dyDescent="0.3">
      <c r="H64" t="s">
        <v>717</v>
      </c>
      <c r="I64">
        <v>53</v>
      </c>
      <c r="J64">
        <f t="shared" si="26"/>
        <v>0</v>
      </c>
      <c r="K64">
        <f t="shared" si="27"/>
        <v>0</v>
      </c>
      <c r="L64">
        <v>0</v>
      </c>
      <c r="M64">
        <f t="shared" si="28"/>
        <v>53</v>
      </c>
      <c r="N64">
        <f t="shared" si="29"/>
        <v>0</v>
      </c>
      <c r="O64">
        <f t="shared" si="30"/>
        <v>0</v>
      </c>
      <c r="P64" s="1">
        <f t="shared" si="31"/>
        <v>53</v>
      </c>
      <c r="U64" t="s">
        <v>724</v>
      </c>
      <c r="V64">
        <v>258</v>
      </c>
      <c r="W64">
        <v>0</v>
      </c>
      <c r="X64">
        <v>234.77999999999997</v>
      </c>
      <c r="Y64">
        <v>0</v>
      </c>
      <c r="Z64">
        <v>10.32</v>
      </c>
      <c r="AA64">
        <v>10.32</v>
      </c>
      <c r="AB64">
        <v>0</v>
      </c>
      <c r="AC64">
        <v>255.41999999999996</v>
      </c>
      <c r="AI64" s="29" t="s">
        <v>717</v>
      </c>
      <c r="AJ64">
        <v>53</v>
      </c>
      <c r="AK64">
        <v>0</v>
      </c>
      <c r="AL64">
        <v>0</v>
      </c>
      <c r="AM64">
        <v>0</v>
      </c>
      <c r="AN64">
        <v>53</v>
      </c>
      <c r="AO64">
        <v>0</v>
      </c>
      <c r="AP64">
        <v>0</v>
      </c>
      <c r="AQ64">
        <v>53</v>
      </c>
    </row>
    <row r="65" spans="8:43" x14ac:dyDescent="0.3">
      <c r="H65" t="s">
        <v>672</v>
      </c>
      <c r="I65">
        <v>26</v>
      </c>
      <c r="J65">
        <f t="shared" si="26"/>
        <v>0</v>
      </c>
      <c r="K65">
        <f t="shared" si="27"/>
        <v>0</v>
      </c>
      <c r="L65">
        <v>0</v>
      </c>
      <c r="M65">
        <f t="shared" si="28"/>
        <v>26</v>
      </c>
      <c r="N65">
        <f t="shared" si="29"/>
        <v>0</v>
      </c>
      <c r="O65">
        <f t="shared" si="30"/>
        <v>0</v>
      </c>
      <c r="P65" s="1">
        <f t="shared" si="31"/>
        <v>26</v>
      </c>
      <c r="U65" t="s">
        <v>688</v>
      </c>
      <c r="V65">
        <v>498</v>
      </c>
      <c r="W65">
        <v>0</v>
      </c>
      <c r="X65">
        <v>443.21999999999997</v>
      </c>
      <c r="Y65">
        <v>0</v>
      </c>
      <c r="Z65">
        <v>49.800000000000004</v>
      </c>
      <c r="AA65">
        <v>0</v>
      </c>
      <c r="AB65">
        <v>0</v>
      </c>
      <c r="AC65">
        <v>493.02</v>
      </c>
      <c r="AI65" s="29" t="s">
        <v>2420</v>
      </c>
      <c r="AJ65">
        <v>4739</v>
      </c>
      <c r="AK65">
        <v>219.81</v>
      </c>
      <c r="AL65">
        <v>2452.2799999999997</v>
      </c>
      <c r="AM65">
        <v>0</v>
      </c>
      <c r="AN65">
        <v>889.73000000000013</v>
      </c>
      <c r="AO65">
        <v>887.41</v>
      </c>
      <c r="AP65">
        <v>311.98</v>
      </c>
      <c r="AQ65">
        <v>4761.21</v>
      </c>
    </row>
    <row r="66" spans="8:43" x14ac:dyDescent="0.3">
      <c r="H66" t="s">
        <v>720</v>
      </c>
      <c r="I66">
        <v>434</v>
      </c>
      <c r="J66">
        <f t="shared" si="26"/>
        <v>4.34</v>
      </c>
      <c r="K66">
        <f t="shared" si="27"/>
        <v>156.24</v>
      </c>
      <c r="L66">
        <v>0</v>
      </c>
      <c r="M66">
        <f t="shared" si="28"/>
        <v>4.34</v>
      </c>
      <c r="N66">
        <f t="shared" si="29"/>
        <v>264.73999999999995</v>
      </c>
      <c r="O66">
        <f t="shared" si="30"/>
        <v>8.68</v>
      </c>
      <c r="P66" s="1">
        <f t="shared" si="31"/>
        <v>438.34</v>
      </c>
      <c r="U66" t="s">
        <v>691</v>
      </c>
      <c r="V66">
        <v>251</v>
      </c>
      <c r="W66">
        <v>2.5100000000000002</v>
      </c>
      <c r="X66">
        <v>245.98000000000002</v>
      </c>
      <c r="Y66">
        <v>0</v>
      </c>
      <c r="Z66">
        <v>2.5100000000000002</v>
      </c>
      <c r="AA66">
        <v>0</v>
      </c>
      <c r="AB66">
        <v>0</v>
      </c>
      <c r="AC66">
        <v>251</v>
      </c>
    </row>
    <row r="67" spans="8:43" x14ac:dyDescent="0.3">
      <c r="H67" t="s">
        <v>724</v>
      </c>
      <c r="I67">
        <v>258</v>
      </c>
      <c r="J67">
        <f t="shared" si="26"/>
        <v>0</v>
      </c>
      <c r="K67">
        <f t="shared" si="27"/>
        <v>234.77999999999997</v>
      </c>
      <c r="L67">
        <v>0</v>
      </c>
      <c r="M67">
        <f t="shared" si="28"/>
        <v>10.32</v>
      </c>
      <c r="N67">
        <f t="shared" si="29"/>
        <v>10.32</v>
      </c>
      <c r="O67">
        <f t="shared" si="30"/>
        <v>0</v>
      </c>
      <c r="P67" s="1">
        <f t="shared" si="31"/>
        <v>255.41999999999996</v>
      </c>
      <c r="U67" t="s">
        <v>248</v>
      </c>
      <c r="V67">
        <v>43</v>
      </c>
      <c r="W67">
        <v>0.86</v>
      </c>
      <c r="X67">
        <v>0.86</v>
      </c>
      <c r="Y67">
        <v>0</v>
      </c>
      <c r="Z67">
        <v>39.99</v>
      </c>
      <c r="AA67">
        <v>0.86</v>
      </c>
      <c r="AB67">
        <v>0</v>
      </c>
      <c r="AC67">
        <v>42.57</v>
      </c>
    </row>
    <row r="68" spans="8:43" x14ac:dyDescent="0.3">
      <c r="H68" t="s">
        <v>688</v>
      </c>
      <c r="I68">
        <v>498</v>
      </c>
      <c r="J68">
        <f t="shared" si="26"/>
        <v>0</v>
      </c>
      <c r="K68">
        <f t="shared" si="27"/>
        <v>443.21999999999997</v>
      </c>
      <c r="L68">
        <v>0</v>
      </c>
      <c r="M68">
        <f t="shared" si="28"/>
        <v>49.800000000000004</v>
      </c>
      <c r="N68">
        <f t="shared" si="29"/>
        <v>0</v>
      </c>
      <c r="O68">
        <f t="shared" si="30"/>
        <v>0</v>
      </c>
      <c r="P68" s="1">
        <f t="shared" si="31"/>
        <v>493.02</v>
      </c>
      <c r="U68" t="s">
        <v>695</v>
      </c>
      <c r="V68">
        <v>276</v>
      </c>
      <c r="W68">
        <v>11.040000000000001</v>
      </c>
      <c r="X68">
        <v>30.36</v>
      </c>
      <c r="Y68">
        <v>0</v>
      </c>
      <c r="Z68">
        <v>256.68</v>
      </c>
      <c r="AA68">
        <v>2.7600000000000002</v>
      </c>
      <c r="AB68">
        <v>0</v>
      </c>
      <c r="AC68">
        <v>300.83999999999997</v>
      </c>
    </row>
    <row r="69" spans="8:43" x14ac:dyDescent="0.3">
      <c r="H69" t="s">
        <v>691</v>
      </c>
      <c r="I69">
        <v>251</v>
      </c>
      <c r="J69">
        <f t="shared" si="26"/>
        <v>2.5100000000000002</v>
      </c>
      <c r="K69">
        <f t="shared" si="27"/>
        <v>245.98000000000002</v>
      </c>
      <c r="L69">
        <v>0</v>
      </c>
      <c r="M69">
        <f t="shared" si="28"/>
        <v>2.5100000000000002</v>
      </c>
      <c r="N69">
        <f t="shared" si="29"/>
        <v>0</v>
      </c>
      <c r="O69">
        <f t="shared" si="30"/>
        <v>0</v>
      </c>
      <c r="P69" s="1">
        <f t="shared" si="31"/>
        <v>251</v>
      </c>
      <c r="U69" t="s">
        <v>734</v>
      </c>
      <c r="V69">
        <v>42</v>
      </c>
      <c r="W69">
        <v>0</v>
      </c>
      <c r="X69">
        <v>11.34</v>
      </c>
      <c r="Y69">
        <v>0</v>
      </c>
      <c r="Z69">
        <v>26.04</v>
      </c>
      <c r="AA69">
        <v>3.7800000000000002</v>
      </c>
      <c r="AB69">
        <v>0.84</v>
      </c>
      <c r="AC69">
        <v>42</v>
      </c>
    </row>
    <row r="70" spans="8:43" x14ac:dyDescent="0.3">
      <c r="H70" t="s">
        <v>248</v>
      </c>
      <c r="I70">
        <v>43</v>
      </c>
      <c r="J70">
        <f t="shared" si="26"/>
        <v>0.86</v>
      </c>
      <c r="K70">
        <f t="shared" si="27"/>
        <v>0.86</v>
      </c>
      <c r="L70">
        <v>0</v>
      </c>
      <c r="M70">
        <f t="shared" si="28"/>
        <v>39.99</v>
      </c>
      <c r="N70">
        <f t="shared" si="29"/>
        <v>0.86</v>
      </c>
      <c r="O70">
        <f t="shared" si="30"/>
        <v>0</v>
      </c>
      <c r="P70" s="1">
        <f t="shared" si="31"/>
        <v>42.57</v>
      </c>
      <c r="U70" t="s">
        <v>738</v>
      </c>
      <c r="V70">
        <v>140</v>
      </c>
      <c r="W70">
        <v>1.4000000000000001</v>
      </c>
      <c r="X70">
        <v>5.6000000000000005</v>
      </c>
      <c r="Y70">
        <v>0</v>
      </c>
      <c r="Z70">
        <v>131.6</v>
      </c>
      <c r="AA70">
        <v>0</v>
      </c>
      <c r="AB70">
        <v>1.4000000000000001</v>
      </c>
      <c r="AC70">
        <v>140</v>
      </c>
    </row>
    <row r="71" spans="8:43" x14ac:dyDescent="0.3">
      <c r="H71" t="s">
        <v>695</v>
      </c>
      <c r="I71">
        <v>276</v>
      </c>
      <c r="J71">
        <f t="shared" si="26"/>
        <v>11.040000000000001</v>
      </c>
      <c r="K71">
        <f t="shared" si="27"/>
        <v>30.36</v>
      </c>
      <c r="L71">
        <v>0</v>
      </c>
      <c r="M71">
        <f t="shared" si="28"/>
        <v>256.68</v>
      </c>
      <c r="N71">
        <f t="shared" si="29"/>
        <v>2.7600000000000002</v>
      </c>
      <c r="O71">
        <f t="shared" si="30"/>
        <v>0</v>
      </c>
      <c r="P71" s="1">
        <f t="shared" si="31"/>
        <v>300.83999999999997</v>
      </c>
      <c r="U71" t="s">
        <v>742</v>
      </c>
      <c r="V71">
        <v>343</v>
      </c>
      <c r="W71">
        <v>0</v>
      </c>
      <c r="X71">
        <v>20.58</v>
      </c>
      <c r="Y71">
        <v>0</v>
      </c>
      <c r="Z71">
        <v>20.58</v>
      </c>
      <c r="AA71">
        <v>0</v>
      </c>
      <c r="AB71">
        <v>298.41000000000003</v>
      </c>
      <c r="AC71">
        <v>339.57000000000005</v>
      </c>
    </row>
    <row r="72" spans="8:43" x14ac:dyDescent="0.3">
      <c r="H72" t="s">
        <v>734</v>
      </c>
      <c r="I72">
        <v>42</v>
      </c>
      <c r="J72">
        <f t="shared" si="26"/>
        <v>0</v>
      </c>
      <c r="K72">
        <f t="shared" si="27"/>
        <v>11.34</v>
      </c>
      <c r="L72">
        <v>0</v>
      </c>
      <c r="M72">
        <f t="shared" si="28"/>
        <v>26.04</v>
      </c>
      <c r="N72">
        <f t="shared" si="29"/>
        <v>3.7800000000000002</v>
      </c>
      <c r="O72">
        <f t="shared" si="30"/>
        <v>0.84</v>
      </c>
      <c r="P72" s="1">
        <f t="shared" si="31"/>
        <v>42</v>
      </c>
    </row>
    <row r="73" spans="8:43" x14ac:dyDescent="0.3">
      <c r="H73" t="s">
        <v>738</v>
      </c>
      <c r="I73">
        <v>140</v>
      </c>
      <c r="J73">
        <f t="shared" si="26"/>
        <v>1.4000000000000001</v>
      </c>
      <c r="K73">
        <f t="shared" si="27"/>
        <v>5.6000000000000005</v>
      </c>
      <c r="L73">
        <v>0</v>
      </c>
      <c r="M73">
        <f t="shared" si="28"/>
        <v>131.6</v>
      </c>
      <c r="N73">
        <f t="shared" si="29"/>
        <v>0</v>
      </c>
      <c r="O73">
        <f t="shared" si="30"/>
        <v>1.4000000000000001</v>
      </c>
      <c r="P73" s="1">
        <f t="shared" si="31"/>
        <v>140</v>
      </c>
    </row>
    <row r="74" spans="8:43" x14ac:dyDescent="0.3">
      <c r="H74" t="s">
        <v>742</v>
      </c>
      <c r="I74">
        <v>343</v>
      </c>
      <c r="J74">
        <f t="shared" si="26"/>
        <v>0</v>
      </c>
      <c r="K74">
        <f t="shared" si="27"/>
        <v>20.58</v>
      </c>
      <c r="L74">
        <v>0</v>
      </c>
      <c r="M74">
        <f t="shared" si="28"/>
        <v>20.58</v>
      </c>
      <c r="N74">
        <f t="shared" si="29"/>
        <v>0</v>
      </c>
      <c r="O74">
        <f t="shared" si="30"/>
        <v>298.41000000000003</v>
      </c>
      <c r="P74" s="1">
        <f t="shared" si="31"/>
        <v>339.57000000000005</v>
      </c>
    </row>
  </sheetData>
  <dataConsolidate>
    <dataRefs count="2">
      <dataRef ref="U39:AC71" sheet="Carrascal 1987"/>
      <dataRef ref="AG39:AP71" sheet="Carrascal 1987"/>
    </dataRefs>
  </dataConsolidate>
  <conditionalFormatting sqref="H40:H53 H57:H74">
    <cfRule type="duplicateValues" dxfId="7" priority="2"/>
  </conditionalFormatting>
  <pageMargins left="0.7" right="0.7" top="0.75" bottom="0.75"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56"/>
  <sheetViews>
    <sheetView topLeftCell="W1" zoomScaleNormal="100" workbookViewId="0">
      <selection activeCell="AE26" sqref="AE26"/>
    </sheetView>
  </sheetViews>
  <sheetFormatPr defaultColWidth="8.6640625" defaultRowHeight="14.4" x14ac:dyDescent="0.3"/>
  <cols>
    <col min="2" max="2" width="20.6640625" customWidth="1"/>
    <col min="3" max="3" width="10.77734375" customWidth="1"/>
    <col min="4" max="4" width="10.44140625" bestFit="1" customWidth="1"/>
    <col min="6" max="6" width="26.6640625" customWidth="1"/>
    <col min="7" max="7" width="21.5546875" customWidth="1"/>
    <col min="8" max="8" width="17.6640625" customWidth="1"/>
    <col min="9" max="9" width="15.77734375" customWidth="1"/>
    <col min="11" max="11" width="10.88671875" customWidth="1"/>
    <col min="12" max="12" width="8.77734375" customWidth="1"/>
    <col min="24" max="24" width="12.5546875" customWidth="1"/>
    <col min="25" max="25" width="13.77734375" customWidth="1"/>
    <col min="26" max="26" width="15" customWidth="1"/>
    <col min="27" max="27" width="11.77734375" customWidth="1"/>
    <col min="28" max="28" width="16" customWidth="1"/>
    <col min="29" max="29" width="16.21875" customWidth="1"/>
    <col min="30" max="30" width="12.21875" customWidth="1"/>
    <col min="31" max="31" width="16.21875" customWidth="1"/>
    <col min="32" max="32" width="11.88671875" customWidth="1"/>
    <col min="33" max="33" width="14" customWidth="1"/>
    <col min="34" max="34" width="12.5546875" customWidth="1"/>
    <col min="35" max="35" width="13.44140625" customWidth="1"/>
    <col min="36" max="36" width="13.77734375" customWidth="1"/>
    <col min="37" max="37" width="14.21875" customWidth="1"/>
    <col min="38" max="38" width="13.5546875" customWidth="1"/>
    <col min="39" max="39" width="13.21875" customWidth="1"/>
    <col min="40" max="40" width="11.109375" customWidth="1"/>
    <col min="42" max="42" width="16.33203125" customWidth="1"/>
  </cols>
  <sheetData>
    <row r="1" spans="1:42" x14ac:dyDescent="0.3">
      <c r="A1" t="s">
        <v>504</v>
      </c>
      <c r="B1" t="s">
        <v>504</v>
      </c>
      <c r="C1" t="s">
        <v>76</v>
      </c>
      <c r="D1" t="s">
        <v>950</v>
      </c>
      <c r="E1" t="s">
        <v>949</v>
      </c>
      <c r="F1" t="s">
        <v>951</v>
      </c>
      <c r="G1" t="s">
        <v>951</v>
      </c>
      <c r="H1" t="s">
        <v>951</v>
      </c>
      <c r="I1" t="s">
        <v>951</v>
      </c>
      <c r="J1" t="s">
        <v>951</v>
      </c>
      <c r="K1" t="s">
        <v>951</v>
      </c>
      <c r="L1" t="s">
        <v>951</v>
      </c>
      <c r="N1" t="s">
        <v>280</v>
      </c>
      <c r="O1" t="s">
        <v>952</v>
      </c>
      <c r="P1" t="s">
        <v>283</v>
      </c>
      <c r="Q1" t="s">
        <v>953</v>
      </c>
      <c r="R1" t="s">
        <v>954</v>
      </c>
      <c r="S1" t="s">
        <v>955</v>
      </c>
      <c r="T1" t="s">
        <v>956</v>
      </c>
      <c r="U1" t="s">
        <v>957</v>
      </c>
      <c r="V1" t="s">
        <v>958</v>
      </c>
      <c r="W1" t="s">
        <v>959</v>
      </c>
      <c r="X1" t="s">
        <v>960</v>
      </c>
      <c r="Y1" t="s">
        <v>961</v>
      </c>
      <c r="Z1" t="s">
        <v>962</v>
      </c>
      <c r="AA1" t="s">
        <v>963</v>
      </c>
      <c r="AB1" t="s">
        <v>964</v>
      </c>
      <c r="AC1" t="s">
        <v>965</v>
      </c>
      <c r="AD1" t="s">
        <v>966</v>
      </c>
      <c r="AE1" t="s">
        <v>967</v>
      </c>
      <c r="AF1" t="s">
        <v>968</v>
      </c>
      <c r="AG1" t="s">
        <v>969</v>
      </c>
      <c r="AH1" t="s">
        <v>970</v>
      </c>
      <c r="AI1" t="s">
        <v>971</v>
      </c>
      <c r="AJ1" t="s">
        <v>972</v>
      </c>
      <c r="AK1" t="s">
        <v>973</v>
      </c>
      <c r="AL1" t="s">
        <v>974</v>
      </c>
      <c r="AM1" t="s">
        <v>975</v>
      </c>
      <c r="AN1" t="s">
        <v>976</v>
      </c>
      <c r="AO1" t="s">
        <v>977</v>
      </c>
      <c r="AP1" t="s">
        <v>1178</v>
      </c>
    </row>
    <row r="2" spans="1:42" x14ac:dyDescent="0.3">
      <c r="A2" t="s">
        <v>677</v>
      </c>
      <c r="B2" t="s">
        <v>907</v>
      </c>
      <c r="C2">
        <v>60</v>
      </c>
      <c r="D2">
        <v>11.7</v>
      </c>
      <c r="E2">
        <v>7.5</v>
      </c>
      <c r="F2">
        <v>43.3</v>
      </c>
      <c r="G2">
        <v>18.3</v>
      </c>
      <c r="H2">
        <v>6.7</v>
      </c>
      <c r="I2">
        <v>11.7</v>
      </c>
      <c r="J2">
        <v>5</v>
      </c>
      <c r="K2">
        <v>8.3000000000000007</v>
      </c>
      <c r="L2">
        <v>5</v>
      </c>
      <c r="M2">
        <v>0</v>
      </c>
      <c r="N2">
        <v>0</v>
      </c>
      <c r="O2">
        <v>0</v>
      </c>
      <c r="P2">
        <v>0</v>
      </c>
      <c r="Q2">
        <v>0</v>
      </c>
      <c r="R2">
        <v>1.7</v>
      </c>
      <c r="S2">
        <v>0</v>
      </c>
      <c r="T2">
        <v>0</v>
      </c>
      <c r="U2">
        <v>0</v>
      </c>
      <c r="V2">
        <v>50</v>
      </c>
      <c r="W2">
        <v>0</v>
      </c>
      <c r="X2">
        <v>1.7</v>
      </c>
      <c r="Y2">
        <v>46.7</v>
      </c>
      <c r="Z2">
        <v>11.7</v>
      </c>
      <c r="AA2">
        <v>30</v>
      </c>
      <c r="AB2">
        <v>0</v>
      </c>
      <c r="AC2">
        <v>0</v>
      </c>
      <c r="AD2">
        <v>36.700000000000003</v>
      </c>
      <c r="AE2">
        <v>0</v>
      </c>
      <c r="AF2">
        <v>6.7</v>
      </c>
      <c r="AG2">
        <v>0</v>
      </c>
      <c r="AH2">
        <v>0</v>
      </c>
      <c r="AI2">
        <v>0</v>
      </c>
      <c r="AJ2">
        <v>0</v>
      </c>
      <c r="AK2">
        <v>1.7</v>
      </c>
      <c r="AL2">
        <v>5</v>
      </c>
      <c r="AM2">
        <v>0</v>
      </c>
      <c r="AN2">
        <v>0</v>
      </c>
      <c r="AO2">
        <v>0</v>
      </c>
      <c r="AP2">
        <f>SUM(X2:AO2)</f>
        <v>140.19999999999999</v>
      </c>
    </row>
    <row r="3" spans="1:42" x14ac:dyDescent="0.3">
      <c r="A3" t="s">
        <v>933</v>
      </c>
      <c r="B3" t="s">
        <v>908</v>
      </c>
      <c r="C3">
        <v>337</v>
      </c>
      <c r="D3">
        <v>11</v>
      </c>
      <c r="E3">
        <v>8.1999999999999993</v>
      </c>
      <c r="F3">
        <v>21.4</v>
      </c>
      <c r="G3">
        <v>34.700000000000003</v>
      </c>
      <c r="H3">
        <v>9.5</v>
      </c>
      <c r="I3">
        <v>11</v>
      </c>
      <c r="J3">
        <v>2.7</v>
      </c>
      <c r="K3">
        <v>0.6</v>
      </c>
      <c r="L3">
        <v>0</v>
      </c>
      <c r="M3">
        <v>0.3</v>
      </c>
      <c r="N3">
        <v>0</v>
      </c>
      <c r="O3">
        <v>0</v>
      </c>
      <c r="P3">
        <v>0</v>
      </c>
      <c r="Q3">
        <v>13.4</v>
      </c>
      <c r="R3">
        <v>1.5</v>
      </c>
      <c r="S3">
        <v>0</v>
      </c>
      <c r="T3">
        <v>1.5</v>
      </c>
      <c r="U3">
        <v>3.6</v>
      </c>
      <c r="V3">
        <v>12.8</v>
      </c>
      <c r="W3">
        <v>85.5</v>
      </c>
      <c r="X3">
        <v>81.599999999999994</v>
      </c>
      <c r="Y3">
        <v>4.2</v>
      </c>
      <c r="Z3">
        <v>21.1</v>
      </c>
      <c r="AA3">
        <v>4.5</v>
      </c>
      <c r="AB3">
        <v>1.8</v>
      </c>
      <c r="AC3">
        <v>0.3</v>
      </c>
      <c r="AD3">
        <v>1.2</v>
      </c>
      <c r="AE3">
        <v>0</v>
      </c>
      <c r="AF3">
        <v>0.6</v>
      </c>
      <c r="AG3">
        <v>0</v>
      </c>
      <c r="AH3">
        <v>0.6</v>
      </c>
      <c r="AI3">
        <v>0.3</v>
      </c>
      <c r="AJ3">
        <v>0</v>
      </c>
      <c r="AK3">
        <v>0</v>
      </c>
      <c r="AL3">
        <v>0</v>
      </c>
      <c r="AM3">
        <v>0</v>
      </c>
      <c r="AN3">
        <v>0</v>
      </c>
      <c r="AO3">
        <v>3.6</v>
      </c>
      <c r="AP3">
        <f t="shared" ref="AP3:AP27" si="0">SUM(X3:AO3)</f>
        <v>119.79999999999998</v>
      </c>
    </row>
    <row r="4" spans="1:42" x14ac:dyDescent="0.3">
      <c r="A4" t="s">
        <v>934</v>
      </c>
      <c r="B4" t="s">
        <v>909</v>
      </c>
      <c r="C4">
        <v>67</v>
      </c>
      <c r="D4">
        <v>0</v>
      </c>
      <c r="E4">
        <v>0</v>
      </c>
      <c r="F4">
        <v>0</v>
      </c>
      <c r="G4">
        <v>0</v>
      </c>
      <c r="H4">
        <v>0</v>
      </c>
      <c r="I4">
        <v>0</v>
      </c>
      <c r="J4">
        <v>0</v>
      </c>
      <c r="K4">
        <v>0</v>
      </c>
      <c r="L4">
        <v>0</v>
      </c>
      <c r="M4">
        <v>0</v>
      </c>
      <c r="N4">
        <v>0</v>
      </c>
      <c r="O4">
        <v>0</v>
      </c>
      <c r="P4">
        <v>0</v>
      </c>
      <c r="Q4">
        <v>0</v>
      </c>
      <c r="R4">
        <v>10.4</v>
      </c>
      <c r="S4">
        <v>58.2</v>
      </c>
      <c r="T4">
        <v>31.3</v>
      </c>
      <c r="U4">
        <v>0</v>
      </c>
      <c r="V4">
        <v>0</v>
      </c>
      <c r="W4">
        <v>0</v>
      </c>
      <c r="X4">
        <v>3</v>
      </c>
      <c r="Y4">
        <v>0</v>
      </c>
      <c r="Z4">
        <v>0</v>
      </c>
      <c r="AA4">
        <v>0</v>
      </c>
      <c r="AB4">
        <v>97</v>
      </c>
      <c r="AC4">
        <v>0</v>
      </c>
      <c r="AD4">
        <v>0</v>
      </c>
      <c r="AE4">
        <v>0</v>
      </c>
      <c r="AF4">
        <v>0</v>
      </c>
      <c r="AG4">
        <v>0</v>
      </c>
      <c r="AH4">
        <v>0</v>
      </c>
      <c r="AI4">
        <v>0</v>
      </c>
      <c r="AJ4">
        <v>0</v>
      </c>
      <c r="AK4">
        <v>0</v>
      </c>
      <c r="AL4">
        <v>0</v>
      </c>
      <c r="AM4">
        <v>0</v>
      </c>
      <c r="AN4">
        <v>0</v>
      </c>
      <c r="AO4">
        <v>0</v>
      </c>
      <c r="AP4">
        <f t="shared" si="0"/>
        <v>100</v>
      </c>
    </row>
    <row r="5" spans="1:42" x14ac:dyDescent="0.3">
      <c r="A5" t="s">
        <v>935</v>
      </c>
      <c r="B5" t="s">
        <v>910</v>
      </c>
      <c r="C5">
        <v>247</v>
      </c>
      <c r="D5">
        <v>73.099999999999994</v>
      </c>
      <c r="E5">
        <v>49.2</v>
      </c>
      <c r="F5">
        <v>0</v>
      </c>
      <c r="G5">
        <v>0</v>
      </c>
      <c r="H5">
        <v>0</v>
      </c>
      <c r="I5">
        <v>0</v>
      </c>
      <c r="J5">
        <v>0</v>
      </c>
      <c r="K5">
        <v>0</v>
      </c>
      <c r="L5">
        <v>0</v>
      </c>
      <c r="M5">
        <v>0</v>
      </c>
      <c r="N5">
        <v>0</v>
      </c>
      <c r="O5">
        <v>0</v>
      </c>
      <c r="P5">
        <v>0</v>
      </c>
      <c r="Q5">
        <v>0</v>
      </c>
      <c r="R5">
        <v>0</v>
      </c>
      <c r="S5">
        <v>0</v>
      </c>
      <c r="T5">
        <v>0</v>
      </c>
      <c r="U5">
        <v>100</v>
      </c>
      <c r="V5">
        <v>0</v>
      </c>
      <c r="W5">
        <v>0</v>
      </c>
      <c r="X5">
        <v>0</v>
      </c>
      <c r="Y5">
        <v>0</v>
      </c>
      <c r="Z5">
        <v>0</v>
      </c>
      <c r="AA5">
        <v>0</v>
      </c>
      <c r="AB5">
        <v>0</v>
      </c>
      <c r="AC5">
        <v>0</v>
      </c>
      <c r="AD5">
        <v>0</v>
      </c>
      <c r="AE5">
        <v>0</v>
      </c>
      <c r="AF5">
        <v>0</v>
      </c>
      <c r="AG5">
        <v>0</v>
      </c>
      <c r="AH5">
        <v>0</v>
      </c>
      <c r="AI5">
        <v>0</v>
      </c>
      <c r="AJ5">
        <v>0</v>
      </c>
      <c r="AK5">
        <v>0</v>
      </c>
      <c r="AL5">
        <v>0</v>
      </c>
      <c r="AM5">
        <v>0</v>
      </c>
      <c r="AN5">
        <v>0</v>
      </c>
      <c r="AO5">
        <v>100</v>
      </c>
      <c r="AP5">
        <f t="shared" si="0"/>
        <v>100</v>
      </c>
    </row>
    <row r="6" spans="1:42" x14ac:dyDescent="0.3">
      <c r="A6" t="s">
        <v>936</v>
      </c>
      <c r="B6" t="s">
        <v>911</v>
      </c>
      <c r="C6">
        <v>86</v>
      </c>
      <c r="D6">
        <v>12.9</v>
      </c>
      <c r="E6">
        <v>9.5</v>
      </c>
      <c r="F6">
        <v>19.8</v>
      </c>
      <c r="G6">
        <v>11.6</v>
      </c>
      <c r="H6">
        <v>7</v>
      </c>
      <c r="I6">
        <v>7</v>
      </c>
      <c r="J6">
        <v>9.3000000000000007</v>
      </c>
      <c r="K6">
        <v>0</v>
      </c>
      <c r="L6">
        <v>1.2</v>
      </c>
      <c r="M6">
        <v>0</v>
      </c>
      <c r="N6">
        <v>0</v>
      </c>
      <c r="O6">
        <v>0</v>
      </c>
      <c r="P6">
        <v>0</v>
      </c>
      <c r="Q6">
        <v>38.4</v>
      </c>
      <c r="R6">
        <v>5.8</v>
      </c>
      <c r="S6">
        <v>0</v>
      </c>
      <c r="T6">
        <v>0</v>
      </c>
      <c r="U6">
        <v>0</v>
      </c>
      <c r="V6">
        <v>20.9</v>
      </c>
      <c r="W6">
        <v>80.2</v>
      </c>
      <c r="X6">
        <v>3.5</v>
      </c>
      <c r="Y6">
        <v>0</v>
      </c>
      <c r="Z6">
        <v>3.5</v>
      </c>
      <c r="AA6">
        <v>0</v>
      </c>
      <c r="AB6">
        <v>0</v>
      </c>
      <c r="AC6">
        <v>0</v>
      </c>
      <c r="AD6">
        <v>0</v>
      </c>
      <c r="AE6">
        <v>0</v>
      </c>
      <c r="AF6">
        <v>0</v>
      </c>
      <c r="AG6">
        <v>0</v>
      </c>
      <c r="AH6">
        <v>77.900000000000006</v>
      </c>
      <c r="AI6">
        <v>40.700000000000003</v>
      </c>
      <c r="AJ6">
        <v>1.2</v>
      </c>
      <c r="AK6">
        <v>0</v>
      </c>
      <c r="AL6">
        <v>0</v>
      </c>
      <c r="AM6">
        <v>0</v>
      </c>
      <c r="AN6">
        <v>0</v>
      </c>
      <c r="AO6">
        <v>0</v>
      </c>
      <c r="AP6">
        <f t="shared" si="0"/>
        <v>126.80000000000001</v>
      </c>
    </row>
    <row r="7" spans="1:42" x14ac:dyDescent="0.3">
      <c r="A7" t="s">
        <v>669</v>
      </c>
      <c r="B7" t="s">
        <v>912</v>
      </c>
      <c r="C7">
        <v>115</v>
      </c>
      <c r="D7">
        <v>1.9</v>
      </c>
      <c r="E7">
        <v>2.1</v>
      </c>
      <c r="F7">
        <v>20.9</v>
      </c>
      <c r="G7">
        <v>6.1</v>
      </c>
      <c r="H7">
        <v>7.8</v>
      </c>
      <c r="I7">
        <v>4.3</v>
      </c>
      <c r="J7">
        <v>0.9</v>
      </c>
      <c r="K7">
        <v>1.7</v>
      </c>
      <c r="L7">
        <v>0</v>
      </c>
      <c r="M7">
        <v>1.7</v>
      </c>
      <c r="N7">
        <v>15.7</v>
      </c>
      <c r="O7">
        <v>14.8</v>
      </c>
      <c r="P7">
        <v>3.5</v>
      </c>
      <c r="Q7">
        <v>5.2</v>
      </c>
      <c r="R7">
        <v>8.6999999999999993</v>
      </c>
      <c r="S7">
        <v>0</v>
      </c>
      <c r="T7">
        <v>4.3</v>
      </c>
      <c r="U7">
        <v>4.3</v>
      </c>
      <c r="V7">
        <v>14.8</v>
      </c>
      <c r="W7">
        <v>0</v>
      </c>
      <c r="X7">
        <v>5.2</v>
      </c>
      <c r="Y7">
        <v>4.3</v>
      </c>
      <c r="Z7">
        <v>2.6</v>
      </c>
      <c r="AA7">
        <v>5.2</v>
      </c>
      <c r="AB7">
        <v>32.200000000000003</v>
      </c>
      <c r="AC7">
        <v>1.7</v>
      </c>
      <c r="AD7">
        <v>7</v>
      </c>
      <c r="AE7">
        <v>0.9</v>
      </c>
      <c r="AF7">
        <v>5.2</v>
      </c>
      <c r="AG7">
        <v>0.9</v>
      </c>
      <c r="AH7">
        <v>0</v>
      </c>
      <c r="AI7">
        <v>0</v>
      </c>
      <c r="AJ7">
        <v>0</v>
      </c>
      <c r="AK7">
        <v>16.5</v>
      </c>
      <c r="AL7">
        <v>7</v>
      </c>
      <c r="AM7">
        <v>6.1</v>
      </c>
      <c r="AN7">
        <v>3.5</v>
      </c>
      <c r="AO7">
        <v>8.6999999999999993</v>
      </c>
      <c r="AP7">
        <f t="shared" si="0"/>
        <v>107</v>
      </c>
    </row>
    <row r="8" spans="1:42" x14ac:dyDescent="0.3">
      <c r="A8" t="s">
        <v>937</v>
      </c>
      <c r="B8" t="s">
        <v>913</v>
      </c>
      <c r="C8">
        <v>70</v>
      </c>
      <c r="D8">
        <v>16.5</v>
      </c>
      <c r="E8">
        <v>8.9</v>
      </c>
      <c r="F8">
        <v>30</v>
      </c>
      <c r="G8">
        <v>4.3</v>
      </c>
      <c r="H8">
        <v>1.4</v>
      </c>
      <c r="I8">
        <v>14.3</v>
      </c>
      <c r="J8">
        <v>2.9</v>
      </c>
      <c r="K8">
        <v>0</v>
      </c>
      <c r="L8">
        <v>0</v>
      </c>
      <c r="M8">
        <v>0</v>
      </c>
      <c r="N8">
        <v>2.9</v>
      </c>
      <c r="O8">
        <v>0</v>
      </c>
      <c r="P8">
        <v>0</v>
      </c>
      <c r="Q8">
        <v>1.4</v>
      </c>
      <c r="R8">
        <v>0</v>
      </c>
      <c r="S8">
        <v>0</v>
      </c>
      <c r="T8">
        <v>0</v>
      </c>
      <c r="U8">
        <v>42.9</v>
      </c>
      <c r="V8">
        <v>0</v>
      </c>
      <c r="W8">
        <v>1.4</v>
      </c>
      <c r="X8">
        <v>1.4</v>
      </c>
      <c r="Y8">
        <v>1.4</v>
      </c>
      <c r="Z8">
        <v>0</v>
      </c>
      <c r="AA8">
        <v>1.4</v>
      </c>
      <c r="AB8">
        <v>0</v>
      </c>
      <c r="AC8">
        <v>0</v>
      </c>
      <c r="AD8">
        <v>11.4</v>
      </c>
      <c r="AE8">
        <v>1.4</v>
      </c>
      <c r="AF8">
        <v>4.3</v>
      </c>
      <c r="AG8">
        <v>0</v>
      </c>
      <c r="AH8">
        <v>0</v>
      </c>
      <c r="AI8">
        <v>0</v>
      </c>
      <c r="AJ8">
        <v>0</v>
      </c>
      <c r="AK8">
        <v>5.7</v>
      </c>
      <c r="AL8">
        <v>15.7</v>
      </c>
      <c r="AM8">
        <v>4.3</v>
      </c>
      <c r="AN8">
        <v>8.6</v>
      </c>
      <c r="AO8">
        <v>48.6</v>
      </c>
      <c r="AP8">
        <f t="shared" si="0"/>
        <v>104.2</v>
      </c>
    </row>
    <row r="9" spans="1:42" x14ac:dyDescent="0.3">
      <c r="A9" t="s">
        <v>938</v>
      </c>
      <c r="B9" t="s">
        <v>914</v>
      </c>
      <c r="C9">
        <v>179</v>
      </c>
      <c r="D9">
        <v>6.3</v>
      </c>
      <c r="E9">
        <v>4.5999999999999996</v>
      </c>
      <c r="F9">
        <v>25.7</v>
      </c>
      <c r="G9">
        <v>11.2</v>
      </c>
      <c r="H9">
        <v>0.6</v>
      </c>
      <c r="I9">
        <v>6.1</v>
      </c>
      <c r="J9">
        <v>1.7</v>
      </c>
      <c r="K9">
        <v>0.6</v>
      </c>
      <c r="L9">
        <v>3.4</v>
      </c>
      <c r="M9">
        <v>1.1000000000000001</v>
      </c>
      <c r="N9">
        <v>2.8</v>
      </c>
      <c r="O9">
        <v>4.5</v>
      </c>
      <c r="P9">
        <v>4.5</v>
      </c>
      <c r="Q9">
        <v>3.4</v>
      </c>
      <c r="R9">
        <v>8.4</v>
      </c>
      <c r="S9">
        <v>0</v>
      </c>
      <c r="T9">
        <v>0</v>
      </c>
      <c r="U9">
        <v>26.3</v>
      </c>
      <c r="V9">
        <v>6.1</v>
      </c>
      <c r="W9">
        <v>0.6</v>
      </c>
      <c r="X9">
        <v>2.2000000000000002</v>
      </c>
      <c r="Y9">
        <v>1.1000000000000001</v>
      </c>
      <c r="Z9">
        <v>1.1000000000000001</v>
      </c>
      <c r="AA9">
        <v>1.1000000000000001</v>
      </c>
      <c r="AB9">
        <v>1.7</v>
      </c>
      <c r="AC9">
        <v>1.1000000000000001</v>
      </c>
      <c r="AD9">
        <v>16.2</v>
      </c>
      <c r="AE9">
        <v>0.6</v>
      </c>
      <c r="AF9">
        <v>0.6</v>
      </c>
      <c r="AG9">
        <v>0</v>
      </c>
      <c r="AH9">
        <v>0</v>
      </c>
      <c r="AI9">
        <v>0</v>
      </c>
      <c r="AJ9">
        <v>0</v>
      </c>
      <c r="AK9">
        <v>11.7</v>
      </c>
      <c r="AL9">
        <v>24</v>
      </c>
      <c r="AM9">
        <v>2.8</v>
      </c>
      <c r="AN9">
        <v>10.6</v>
      </c>
      <c r="AO9">
        <v>34.1</v>
      </c>
      <c r="AP9">
        <f t="shared" si="0"/>
        <v>108.9</v>
      </c>
    </row>
    <row r="10" spans="1:42" x14ac:dyDescent="0.3">
      <c r="A10" t="s">
        <v>696</v>
      </c>
      <c r="B10" t="s">
        <v>915</v>
      </c>
      <c r="C10">
        <v>335</v>
      </c>
      <c r="D10">
        <v>12.8</v>
      </c>
      <c r="E10">
        <v>8.1999999999999993</v>
      </c>
      <c r="F10">
        <v>43</v>
      </c>
      <c r="G10">
        <v>27.5</v>
      </c>
      <c r="H10">
        <v>6.9</v>
      </c>
      <c r="I10">
        <v>4.2</v>
      </c>
      <c r="J10">
        <v>2.4</v>
      </c>
      <c r="K10">
        <v>0.6</v>
      </c>
      <c r="L10">
        <v>1.5</v>
      </c>
      <c r="M10">
        <v>0.9</v>
      </c>
      <c r="N10">
        <v>0.9</v>
      </c>
      <c r="O10">
        <v>3.9</v>
      </c>
      <c r="P10">
        <v>0.6</v>
      </c>
      <c r="Q10">
        <v>0.3</v>
      </c>
      <c r="R10">
        <v>1.5</v>
      </c>
      <c r="S10">
        <v>0</v>
      </c>
      <c r="T10">
        <v>0</v>
      </c>
      <c r="U10">
        <v>6</v>
      </c>
      <c r="V10">
        <v>74</v>
      </c>
      <c r="W10">
        <v>0.3</v>
      </c>
      <c r="X10">
        <v>1.5</v>
      </c>
      <c r="Y10">
        <v>46.3</v>
      </c>
      <c r="Z10">
        <v>7.5</v>
      </c>
      <c r="AA10">
        <v>35.200000000000003</v>
      </c>
      <c r="AB10">
        <v>6.3</v>
      </c>
      <c r="AC10">
        <v>0.6</v>
      </c>
      <c r="AD10">
        <v>30.1</v>
      </c>
      <c r="AE10">
        <v>0.9</v>
      </c>
      <c r="AF10">
        <v>8.4</v>
      </c>
      <c r="AG10">
        <v>0.3</v>
      </c>
      <c r="AH10">
        <v>0</v>
      </c>
      <c r="AI10">
        <v>0.3</v>
      </c>
      <c r="AJ10">
        <v>0</v>
      </c>
      <c r="AK10">
        <v>0.6</v>
      </c>
      <c r="AL10">
        <v>0.9</v>
      </c>
      <c r="AM10">
        <v>0.9</v>
      </c>
      <c r="AN10">
        <v>0.3</v>
      </c>
      <c r="AO10">
        <v>6</v>
      </c>
      <c r="AP10">
        <f t="shared" si="0"/>
        <v>146.10000000000005</v>
      </c>
    </row>
    <row r="11" spans="1:42" x14ac:dyDescent="0.3">
      <c r="A11" t="s">
        <v>939</v>
      </c>
      <c r="B11" t="s">
        <v>916</v>
      </c>
      <c r="C11">
        <v>121</v>
      </c>
      <c r="D11">
        <v>0.8</v>
      </c>
      <c r="E11">
        <v>1.1000000000000001</v>
      </c>
      <c r="F11">
        <v>0.8</v>
      </c>
      <c r="G11">
        <v>0</v>
      </c>
      <c r="H11">
        <v>0</v>
      </c>
      <c r="I11">
        <v>0.8</v>
      </c>
      <c r="J11">
        <v>0</v>
      </c>
      <c r="K11">
        <v>0</v>
      </c>
      <c r="L11">
        <v>0</v>
      </c>
      <c r="M11">
        <v>0</v>
      </c>
      <c r="N11">
        <v>4.0999999999999996</v>
      </c>
      <c r="O11">
        <v>2.5</v>
      </c>
      <c r="P11">
        <v>2.5</v>
      </c>
      <c r="Q11">
        <v>0</v>
      </c>
      <c r="R11">
        <v>9.1</v>
      </c>
      <c r="S11">
        <v>9.9</v>
      </c>
      <c r="T11">
        <v>44.6</v>
      </c>
      <c r="U11">
        <v>25.6</v>
      </c>
      <c r="V11">
        <v>2.5</v>
      </c>
      <c r="W11">
        <v>0</v>
      </c>
      <c r="X11">
        <v>0.8</v>
      </c>
      <c r="Y11">
        <v>0.8</v>
      </c>
      <c r="Z11">
        <v>0</v>
      </c>
      <c r="AA11">
        <v>0.8</v>
      </c>
      <c r="AB11">
        <v>72.7</v>
      </c>
      <c r="AC11">
        <v>0</v>
      </c>
      <c r="AD11">
        <v>0.8</v>
      </c>
      <c r="AE11">
        <v>0</v>
      </c>
      <c r="AF11">
        <v>0</v>
      </c>
      <c r="AG11">
        <v>4.0999999999999996</v>
      </c>
      <c r="AH11">
        <v>0</v>
      </c>
      <c r="AI11">
        <v>0</v>
      </c>
      <c r="AJ11">
        <v>0</v>
      </c>
      <c r="AK11">
        <v>0.8</v>
      </c>
      <c r="AL11">
        <v>0.8</v>
      </c>
      <c r="AM11">
        <v>0</v>
      </c>
      <c r="AN11">
        <v>0</v>
      </c>
      <c r="AO11">
        <v>22.3</v>
      </c>
      <c r="AP11">
        <f t="shared" si="0"/>
        <v>103.89999999999999</v>
      </c>
    </row>
    <row r="12" spans="1:42" x14ac:dyDescent="0.3">
      <c r="A12" t="s">
        <v>940</v>
      </c>
      <c r="B12" t="s">
        <v>917</v>
      </c>
      <c r="C12">
        <v>65</v>
      </c>
      <c r="D12">
        <v>18.399999999999999</v>
      </c>
      <c r="E12">
        <v>9.6999999999999993</v>
      </c>
      <c r="F12">
        <v>13.8</v>
      </c>
      <c r="G12">
        <v>12.3</v>
      </c>
      <c r="H12">
        <v>3.1</v>
      </c>
      <c r="I12">
        <v>3.1</v>
      </c>
      <c r="J12">
        <v>0</v>
      </c>
      <c r="K12">
        <v>0</v>
      </c>
      <c r="L12">
        <v>0</v>
      </c>
      <c r="M12">
        <v>0</v>
      </c>
      <c r="N12">
        <v>0</v>
      </c>
      <c r="O12">
        <v>0</v>
      </c>
      <c r="P12">
        <v>0</v>
      </c>
      <c r="Q12">
        <v>0</v>
      </c>
      <c r="R12">
        <v>0</v>
      </c>
      <c r="S12">
        <v>0</v>
      </c>
      <c r="T12">
        <v>1.5</v>
      </c>
      <c r="U12">
        <v>66.2</v>
      </c>
      <c r="V12">
        <v>0</v>
      </c>
      <c r="W12">
        <v>0</v>
      </c>
      <c r="X12">
        <v>0</v>
      </c>
      <c r="Y12">
        <v>0</v>
      </c>
      <c r="Z12">
        <v>0</v>
      </c>
      <c r="AA12">
        <v>0</v>
      </c>
      <c r="AB12">
        <v>0</v>
      </c>
      <c r="AC12">
        <v>1.5</v>
      </c>
      <c r="AD12">
        <v>1.5</v>
      </c>
      <c r="AE12">
        <v>1.5</v>
      </c>
      <c r="AF12">
        <v>0</v>
      </c>
      <c r="AG12">
        <v>0</v>
      </c>
      <c r="AH12">
        <v>0</v>
      </c>
      <c r="AI12">
        <v>0</v>
      </c>
      <c r="AJ12">
        <v>0</v>
      </c>
      <c r="AK12">
        <v>3.1</v>
      </c>
      <c r="AL12">
        <v>13.8</v>
      </c>
      <c r="AM12">
        <v>4.5999999999999996</v>
      </c>
      <c r="AN12">
        <v>6.2</v>
      </c>
      <c r="AO12">
        <v>70.8</v>
      </c>
      <c r="AP12">
        <f t="shared" si="0"/>
        <v>103</v>
      </c>
    </row>
    <row r="13" spans="1:42" x14ac:dyDescent="0.3">
      <c r="A13" t="s">
        <v>941</v>
      </c>
      <c r="B13" t="s">
        <v>918</v>
      </c>
      <c r="C13">
        <v>547</v>
      </c>
      <c r="D13">
        <v>15.4</v>
      </c>
      <c r="E13">
        <v>9.6</v>
      </c>
      <c r="F13">
        <v>28.3</v>
      </c>
      <c r="G13">
        <v>42.2</v>
      </c>
      <c r="H13">
        <v>21.2</v>
      </c>
      <c r="I13">
        <v>1.6</v>
      </c>
      <c r="J13">
        <v>0.5</v>
      </c>
      <c r="K13">
        <v>0.7</v>
      </c>
      <c r="L13">
        <v>0</v>
      </c>
      <c r="M13">
        <v>0.5</v>
      </c>
      <c r="N13">
        <v>0</v>
      </c>
      <c r="O13">
        <v>0</v>
      </c>
      <c r="P13">
        <v>0.2</v>
      </c>
      <c r="Q13">
        <v>2.7</v>
      </c>
      <c r="R13">
        <v>0</v>
      </c>
      <c r="S13">
        <v>0</v>
      </c>
      <c r="T13">
        <v>0</v>
      </c>
      <c r="U13">
        <v>1.8</v>
      </c>
      <c r="V13">
        <v>93.8</v>
      </c>
      <c r="W13">
        <v>1.5</v>
      </c>
      <c r="X13">
        <v>2</v>
      </c>
      <c r="Y13">
        <v>85.4</v>
      </c>
      <c r="Z13">
        <v>9</v>
      </c>
      <c r="AA13">
        <v>61.8</v>
      </c>
      <c r="AB13">
        <v>0.5</v>
      </c>
      <c r="AC13">
        <v>0</v>
      </c>
      <c r="AD13">
        <v>11.7</v>
      </c>
      <c r="AE13">
        <v>0</v>
      </c>
      <c r="AF13">
        <v>6.8</v>
      </c>
      <c r="AG13">
        <v>0</v>
      </c>
      <c r="AH13">
        <v>0</v>
      </c>
      <c r="AI13">
        <v>0.4</v>
      </c>
      <c r="AJ13">
        <v>0</v>
      </c>
      <c r="AK13">
        <v>0</v>
      </c>
      <c r="AL13">
        <v>0</v>
      </c>
      <c r="AM13">
        <v>0</v>
      </c>
      <c r="AN13">
        <v>0</v>
      </c>
      <c r="AO13">
        <v>1.8</v>
      </c>
      <c r="AP13">
        <f t="shared" si="0"/>
        <v>179.4</v>
      </c>
    </row>
    <row r="14" spans="1:42" x14ac:dyDescent="0.3">
      <c r="A14" t="s">
        <v>946</v>
      </c>
      <c r="B14" t="s">
        <v>919</v>
      </c>
      <c r="C14">
        <v>179</v>
      </c>
      <c r="D14">
        <v>11.6</v>
      </c>
      <c r="E14">
        <v>7.3</v>
      </c>
      <c r="F14">
        <v>39.700000000000003</v>
      </c>
      <c r="G14">
        <v>20.100000000000001</v>
      </c>
      <c r="H14">
        <v>6.7</v>
      </c>
      <c r="I14">
        <v>11.2</v>
      </c>
      <c r="J14">
        <v>3.9</v>
      </c>
      <c r="K14">
        <v>1.1000000000000001</v>
      </c>
      <c r="L14">
        <v>5.6</v>
      </c>
      <c r="M14">
        <v>1.1000000000000001</v>
      </c>
      <c r="N14">
        <v>0</v>
      </c>
      <c r="O14">
        <v>0</v>
      </c>
      <c r="P14">
        <v>0.6</v>
      </c>
      <c r="Q14">
        <v>8.9</v>
      </c>
      <c r="R14">
        <v>0</v>
      </c>
      <c r="S14">
        <v>0</v>
      </c>
      <c r="T14">
        <v>0.6</v>
      </c>
      <c r="U14">
        <v>0.6</v>
      </c>
      <c r="V14">
        <v>88.8</v>
      </c>
      <c r="W14">
        <v>1.1000000000000001</v>
      </c>
      <c r="X14">
        <v>0.6</v>
      </c>
      <c r="Y14">
        <v>54.2</v>
      </c>
      <c r="Z14">
        <v>22.3</v>
      </c>
      <c r="AA14">
        <v>31.3</v>
      </c>
      <c r="AB14">
        <v>2.8</v>
      </c>
      <c r="AC14">
        <v>0</v>
      </c>
      <c r="AD14">
        <v>12.3</v>
      </c>
      <c r="AE14">
        <v>0</v>
      </c>
      <c r="AF14">
        <v>2.8</v>
      </c>
      <c r="AG14">
        <v>0</v>
      </c>
      <c r="AH14">
        <v>0</v>
      </c>
      <c r="AI14">
        <v>3.4</v>
      </c>
      <c r="AJ14">
        <v>0</v>
      </c>
      <c r="AK14">
        <v>0</v>
      </c>
      <c r="AL14">
        <v>0.6</v>
      </c>
      <c r="AM14">
        <v>0</v>
      </c>
      <c r="AN14">
        <v>0</v>
      </c>
      <c r="AO14">
        <v>0.6</v>
      </c>
      <c r="AP14">
        <f t="shared" si="0"/>
        <v>130.89999999999998</v>
      </c>
    </row>
    <row r="15" spans="1:42" x14ac:dyDescent="0.3">
      <c r="A15" t="s">
        <v>942</v>
      </c>
      <c r="B15" t="s">
        <v>920</v>
      </c>
      <c r="C15">
        <v>297</v>
      </c>
      <c r="D15">
        <v>10.9</v>
      </c>
      <c r="E15">
        <v>7.5</v>
      </c>
      <c r="F15">
        <v>44.4</v>
      </c>
      <c r="G15">
        <v>30.6</v>
      </c>
      <c r="H15">
        <v>12.8</v>
      </c>
      <c r="I15">
        <v>3</v>
      </c>
      <c r="J15">
        <v>1</v>
      </c>
      <c r="K15">
        <v>0.7</v>
      </c>
      <c r="L15">
        <v>2</v>
      </c>
      <c r="M15">
        <v>0</v>
      </c>
      <c r="N15">
        <v>0.3</v>
      </c>
      <c r="O15">
        <v>0</v>
      </c>
      <c r="P15">
        <v>0.7</v>
      </c>
      <c r="Q15">
        <v>0</v>
      </c>
      <c r="R15">
        <v>0</v>
      </c>
      <c r="S15">
        <v>0</v>
      </c>
      <c r="T15">
        <v>0</v>
      </c>
      <c r="U15">
        <v>4.4000000000000004</v>
      </c>
      <c r="V15">
        <v>84.2</v>
      </c>
      <c r="W15">
        <v>0</v>
      </c>
      <c r="X15">
        <v>0.3</v>
      </c>
      <c r="Y15">
        <v>41.4</v>
      </c>
      <c r="Z15">
        <v>3</v>
      </c>
      <c r="AA15">
        <v>22.6</v>
      </c>
      <c r="AB15">
        <v>0.3</v>
      </c>
      <c r="AC15">
        <v>0</v>
      </c>
      <c r="AD15">
        <v>56.2</v>
      </c>
      <c r="AE15">
        <v>3</v>
      </c>
      <c r="AF15">
        <v>24.2</v>
      </c>
      <c r="AG15">
        <v>0</v>
      </c>
      <c r="AH15">
        <v>0.7</v>
      </c>
      <c r="AI15">
        <v>0</v>
      </c>
      <c r="AJ15">
        <v>0</v>
      </c>
      <c r="AK15">
        <v>0</v>
      </c>
      <c r="AL15">
        <v>0.7</v>
      </c>
      <c r="AM15">
        <v>0</v>
      </c>
      <c r="AN15">
        <v>0.7</v>
      </c>
      <c r="AO15">
        <v>4.4000000000000004</v>
      </c>
      <c r="AP15">
        <f t="shared" si="0"/>
        <v>157.49999999999997</v>
      </c>
    </row>
    <row r="16" spans="1:42" x14ac:dyDescent="0.3">
      <c r="A16" t="s">
        <v>943</v>
      </c>
      <c r="B16" t="s">
        <v>921</v>
      </c>
      <c r="C16">
        <v>156</v>
      </c>
      <c r="D16">
        <v>11.7</v>
      </c>
      <c r="E16">
        <v>7.8</v>
      </c>
      <c r="F16">
        <v>62.8</v>
      </c>
      <c r="G16">
        <v>12.2</v>
      </c>
      <c r="H16">
        <v>3.8</v>
      </c>
      <c r="I16">
        <v>9</v>
      </c>
      <c r="J16">
        <v>2.6</v>
      </c>
      <c r="K16">
        <v>0.6</v>
      </c>
      <c r="L16">
        <v>2.6</v>
      </c>
      <c r="M16">
        <v>0.6</v>
      </c>
      <c r="N16">
        <v>0</v>
      </c>
      <c r="O16">
        <v>0</v>
      </c>
      <c r="P16">
        <v>0</v>
      </c>
      <c r="Q16">
        <v>0.6</v>
      </c>
      <c r="R16">
        <v>0</v>
      </c>
      <c r="S16">
        <v>0</v>
      </c>
      <c r="T16">
        <v>0</v>
      </c>
      <c r="U16">
        <v>5.0999999999999996</v>
      </c>
      <c r="V16">
        <v>78.2</v>
      </c>
      <c r="W16">
        <v>0</v>
      </c>
      <c r="X16">
        <v>0</v>
      </c>
      <c r="Y16">
        <v>35.299999999999997</v>
      </c>
      <c r="Z16">
        <v>5.0999999999999996</v>
      </c>
      <c r="AA16">
        <v>14.7</v>
      </c>
      <c r="AB16">
        <v>0</v>
      </c>
      <c r="AC16">
        <v>0</v>
      </c>
      <c r="AD16">
        <v>62.2</v>
      </c>
      <c r="AE16">
        <v>1.3</v>
      </c>
      <c r="AF16">
        <v>11.5</v>
      </c>
      <c r="AG16">
        <v>0.6</v>
      </c>
      <c r="AH16">
        <v>0</v>
      </c>
      <c r="AI16">
        <v>0</v>
      </c>
      <c r="AJ16">
        <v>0</v>
      </c>
      <c r="AK16">
        <v>0</v>
      </c>
      <c r="AL16">
        <v>0</v>
      </c>
      <c r="AM16">
        <v>0</v>
      </c>
      <c r="AN16">
        <v>0</v>
      </c>
      <c r="AO16">
        <v>5.0999999999999996</v>
      </c>
      <c r="AP16">
        <f t="shared" si="0"/>
        <v>135.79999999999998</v>
      </c>
    </row>
    <row r="17" spans="1:42" x14ac:dyDescent="0.3">
      <c r="A17" t="s">
        <v>944</v>
      </c>
      <c r="B17" t="s">
        <v>922</v>
      </c>
      <c r="C17">
        <v>110</v>
      </c>
      <c r="D17">
        <v>9.3000000000000007</v>
      </c>
      <c r="E17">
        <v>5.7</v>
      </c>
      <c r="F17">
        <v>12.7</v>
      </c>
      <c r="G17">
        <v>10.9</v>
      </c>
      <c r="H17">
        <v>15.5</v>
      </c>
      <c r="I17">
        <v>40</v>
      </c>
      <c r="J17">
        <v>0</v>
      </c>
      <c r="K17">
        <v>10</v>
      </c>
      <c r="L17">
        <v>2.7</v>
      </c>
      <c r="M17">
        <v>0</v>
      </c>
      <c r="N17">
        <v>0</v>
      </c>
      <c r="O17">
        <v>0</v>
      </c>
      <c r="P17">
        <v>3.6</v>
      </c>
      <c r="Q17">
        <v>0</v>
      </c>
      <c r="R17">
        <v>0</v>
      </c>
      <c r="S17">
        <v>0</v>
      </c>
      <c r="T17">
        <v>0</v>
      </c>
      <c r="U17">
        <v>4.5</v>
      </c>
      <c r="V17">
        <v>90</v>
      </c>
      <c r="W17">
        <v>0</v>
      </c>
      <c r="X17">
        <v>0</v>
      </c>
      <c r="Y17">
        <v>67.3</v>
      </c>
      <c r="Z17">
        <v>3.6</v>
      </c>
      <c r="AA17">
        <v>27.3</v>
      </c>
      <c r="AB17">
        <v>0</v>
      </c>
      <c r="AC17">
        <v>0</v>
      </c>
      <c r="AD17">
        <v>61.8</v>
      </c>
      <c r="AE17">
        <v>2.7</v>
      </c>
      <c r="AF17">
        <v>16.399999999999999</v>
      </c>
      <c r="AG17">
        <v>0</v>
      </c>
      <c r="AH17">
        <v>0</v>
      </c>
      <c r="AI17">
        <v>0</v>
      </c>
      <c r="AJ17">
        <v>0</v>
      </c>
      <c r="AK17">
        <v>0.9</v>
      </c>
      <c r="AL17">
        <v>0</v>
      </c>
      <c r="AM17">
        <v>0</v>
      </c>
      <c r="AN17">
        <v>0</v>
      </c>
      <c r="AO17">
        <v>4.5</v>
      </c>
      <c r="AP17">
        <f t="shared" si="0"/>
        <v>184.5</v>
      </c>
    </row>
    <row r="18" spans="1:42" x14ac:dyDescent="0.3">
      <c r="A18" t="s">
        <v>945</v>
      </c>
      <c r="B18" t="s">
        <v>923</v>
      </c>
      <c r="C18">
        <v>45</v>
      </c>
      <c r="D18">
        <v>11.1</v>
      </c>
      <c r="E18">
        <v>7.9</v>
      </c>
      <c r="F18">
        <v>0</v>
      </c>
      <c r="G18">
        <v>24.4</v>
      </c>
      <c r="H18">
        <v>26.7</v>
      </c>
      <c r="I18">
        <v>4.4000000000000004</v>
      </c>
      <c r="J18">
        <v>0</v>
      </c>
      <c r="K18">
        <v>0</v>
      </c>
      <c r="L18">
        <v>0</v>
      </c>
      <c r="M18">
        <v>0</v>
      </c>
      <c r="N18">
        <v>0</v>
      </c>
      <c r="O18">
        <v>0</v>
      </c>
      <c r="P18">
        <v>0</v>
      </c>
      <c r="Q18">
        <v>37.799999999999997</v>
      </c>
      <c r="R18">
        <v>6.7</v>
      </c>
      <c r="S18">
        <v>0</v>
      </c>
      <c r="T18">
        <v>0</v>
      </c>
      <c r="U18">
        <v>0</v>
      </c>
      <c r="V18">
        <v>17.8</v>
      </c>
      <c r="W18">
        <v>84.4</v>
      </c>
      <c r="X18">
        <v>4.4000000000000004</v>
      </c>
      <c r="Y18">
        <v>0</v>
      </c>
      <c r="Z18">
        <v>2.2000000000000002</v>
      </c>
      <c r="AA18">
        <v>0</v>
      </c>
      <c r="AB18">
        <v>0</v>
      </c>
      <c r="AC18">
        <v>0</v>
      </c>
      <c r="AD18">
        <v>0</v>
      </c>
      <c r="AE18">
        <v>0</v>
      </c>
      <c r="AF18">
        <v>0</v>
      </c>
      <c r="AG18">
        <v>0</v>
      </c>
      <c r="AH18">
        <v>93.3</v>
      </c>
      <c r="AI18">
        <v>15.6</v>
      </c>
      <c r="AJ18">
        <v>0</v>
      </c>
      <c r="AK18">
        <v>0</v>
      </c>
      <c r="AL18">
        <v>0</v>
      </c>
      <c r="AM18">
        <v>0</v>
      </c>
      <c r="AN18">
        <v>0</v>
      </c>
      <c r="AO18">
        <v>0</v>
      </c>
      <c r="AP18">
        <f t="shared" si="0"/>
        <v>115.49999999999999</v>
      </c>
    </row>
    <row r="19" spans="1:42" x14ac:dyDescent="0.3">
      <c r="A19" t="s">
        <v>647</v>
      </c>
      <c r="B19" t="s">
        <v>924</v>
      </c>
      <c r="C19">
        <v>31</v>
      </c>
      <c r="D19">
        <v>1.3</v>
      </c>
      <c r="E19">
        <v>1.5</v>
      </c>
      <c r="F19">
        <v>9.6999999999999993</v>
      </c>
      <c r="G19">
        <v>3.2</v>
      </c>
      <c r="H19">
        <v>6.5</v>
      </c>
      <c r="I19">
        <v>3.2</v>
      </c>
      <c r="J19">
        <v>0</v>
      </c>
      <c r="K19">
        <v>0</v>
      </c>
      <c r="L19">
        <v>0</v>
      </c>
      <c r="M19">
        <v>0</v>
      </c>
      <c r="N19">
        <v>22.6</v>
      </c>
      <c r="O19">
        <v>29</v>
      </c>
      <c r="P19">
        <v>9.6999999999999993</v>
      </c>
      <c r="Q19">
        <v>0</v>
      </c>
      <c r="R19">
        <v>9.6999999999999993</v>
      </c>
      <c r="S19">
        <v>0</v>
      </c>
      <c r="T19">
        <v>3.2</v>
      </c>
      <c r="U19">
        <v>3.2</v>
      </c>
      <c r="V19">
        <v>16.100000000000001</v>
      </c>
      <c r="W19">
        <v>0</v>
      </c>
      <c r="X19">
        <v>0</v>
      </c>
      <c r="Y19">
        <v>19.399999999999999</v>
      </c>
      <c r="Z19">
        <v>12.9</v>
      </c>
      <c r="AA19">
        <v>12.9</v>
      </c>
      <c r="AB19">
        <v>64.5</v>
      </c>
      <c r="AC19">
        <v>0</v>
      </c>
      <c r="AD19">
        <v>3.2</v>
      </c>
      <c r="AE19">
        <v>0</v>
      </c>
      <c r="AF19">
        <v>3.2</v>
      </c>
      <c r="AG19">
        <v>0</v>
      </c>
      <c r="AH19">
        <v>0</v>
      </c>
      <c r="AI19">
        <v>0</v>
      </c>
      <c r="AJ19">
        <v>0</v>
      </c>
      <c r="AK19">
        <v>0</v>
      </c>
      <c r="AL19">
        <v>0</v>
      </c>
      <c r="AM19">
        <v>0</v>
      </c>
      <c r="AN19">
        <v>0</v>
      </c>
      <c r="AO19">
        <v>3.2</v>
      </c>
      <c r="AP19">
        <f t="shared" si="0"/>
        <v>119.3</v>
      </c>
    </row>
    <row r="20" spans="1:42" x14ac:dyDescent="0.3">
      <c r="A20" t="s">
        <v>947</v>
      </c>
      <c r="B20" t="s">
        <v>925</v>
      </c>
      <c r="C20">
        <v>36</v>
      </c>
      <c r="D20">
        <v>3.3</v>
      </c>
      <c r="E20">
        <v>5.3</v>
      </c>
      <c r="F20">
        <v>13.9</v>
      </c>
      <c r="G20">
        <v>0</v>
      </c>
      <c r="H20">
        <v>0</v>
      </c>
      <c r="I20">
        <v>2.8</v>
      </c>
      <c r="J20">
        <v>2.8</v>
      </c>
      <c r="K20">
        <v>0</v>
      </c>
      <c r="L20">
        <v>0</v>
      </c>
      <c r="M20">
        <v>0</v>
      </c>
      <c r="N20">
        <v>27.8</v>
      </c>
      <c r="O20">
        <v>5.6</v>
      </c>
      <c r="P20">
        <v>36.1</v>
      </c>
      <c r="Q20">
        <v>0</v>
      </c>
      <c r="R20">
        <v>8.3000000000000007</v>
      </c>
      <c r="S20">
        <v>0</v>
      </c>
      <c r="T20">
        <v>0</v>
      </c>
      <c r="U20">
        <v>2.8</v>
      </c>
      <c r="V20">
        <v>22.2</v>
      </c>
      <c r="W20">
        <v>0</v>
      </c>
      <c r="X20">
        <v>0</v>
      </c>
      <c r="Y20">
        <v>22.2</v>
      </c>
      <c r="Z20">
        <v>2.8</v>
      </c>
      <c r="AA20">
        <v>2.8</v>
      </c>
      <c r="AB20">
        <v>69.400000000000006</v>
      </c>
      <c r="AC20">
        <v>0</v>
      </c>
      <c r="AD20">
        <v>0</v>
      </c>
      <c r="AE20">
        <v>0</v>
      </c>
      <c r="AF20">
        <v>0</v>
      </c>
      <c r="AG20">
        <v>0</v>
      </c>
      <c r="AH20">
        <v>0</v>
      </c>
      <c r="AI20">
        <v>0</v>
      </c>
      <c r="AJ20">
        <v>0</v>
      </c>
      <c r="AK20">
        <v>0</v>
      </c>
      <c r="AL20">
        <v>0</v>
      </c>
      <c r="AM20">
        <v>0</v>
      </c>
      <c r="AN20">
        <v>0</v>
      </c>
      <c r="AO20">
        <v>2.8</v>
      </c>
      <c r="AP20">
        <f t="shared" si="0"/>
        <v>100</v>
      </c>
    </row>
    <row r="21" spans="1:42" x14ac:dyDescent="0.3">
      <c r="A21" t="s">
        <v>709</v>
      </c>
      <c r="B21" t="s">
        <v>926</v>
      </c>
      <c r="C21">
        <v>321</v>
      </c>
      <c r="D21">
        <v>15.5</v>
      </c>
      <c r="E21">
        <v>9.9</v>
      </c>
      <c r="F21">
        <v>2.8</v>
      </c>
      <c r="G21">
        <v>66.7</v>
      </c>
      <c r="H21">
        <v>29</v>
      </c>
      <c r="I21">
        <v>0.3</v>
      </c>
      <c r="J21">
        <v>0.3</v>
      </c>
      <c r="K21">
        <v>0</v>
      </c>
      <c r="L21">
        <v>0</v>
      </c>
      <c r="M21">
        <v>0</v>
      </c>
      <c r="N21">
        <v>0</v>
      </c>
      <c r="O21">
        <v>0</v>
      </c>
      <c r="P21">
        <v>0</v>
      </c>
      <c r="Q21">
        <v>0</v>
      </c>
      <c r="R21">
        <v>0</v>
      </c>
      <c r="S21">
        <v>0</v>
      </c>
      <c r="T21">
        <v>0</v>
      </c>
      <c r="U21">
        <v>0.9</v>
      </c>
      <c r="V21">
        <v>91.6</v>
      </c>
      <c r="W21">
        <v>0</v>
      </c>
      <c r="X21">
        <v>0.3</v>
      </c>
      <c r="Y21">
        <v>72.900000000000006</v>
      </c>
      <c r="Z21">
        <v>6.2</v>
      </c>
      <c r="AA21">
        <v>73.8</v>
      </c>
      <c r="AB21">
        <v>0</v>
      </c>
      <c r="AC21">
        <v>0</v>
      </c>
      <c r="AD21">
        <v>35.5</v>
      </c>
      <c r="AE21">
        <v>0</v>
      </c>
      <c r="AF21">
        <v>35.200000000000003</v>
      </c>
      <c r="AG21">
        <v>0</v>
      </c>
      <c r="AH21">
        <v>0</v>
      </c>
      <c r="AI21">
        <v>0</v>
      </c>
      <c r="AJ21">
        <v>0</v>
      </c>
      <c r="AK21">
        <v>0</v>
      </c>
      <c r="AL21">
        <v>0.3</v>
      </c>
      <c r="AM21">
        <v>0</v>
      </c>
      <c r="AN21">
        <v>0.3</v>
      </c>
      <c r="AO21">
        <v>0.9</v>
      </c>
      <c r="AP21">
        <f t="shared" si="0"/>
        <v>225.4</v>
      </c>
    </row>
    <row r="22" spans="1:42" x14ac:dyDescent="0.3">
      <c r="A22" t="s">
        <v>689</v>
      </c>
      <c r="B22" t="s">
        <v>927</v>
      </c>
      <c r="C22">
        <v>305</v>
      </c>
      <c r="D22">
        <v>11.8</v>
      </c>
      <c r="E22">
        <v>7.7</v>
      </c>
      <c r="F22">
        <v>21.6</v>
      </c>
      <c r="G22">
        <v>27.2</v>
      </c>
      <c r="H22">
        <v>10.8</v>
      </c>
      <c r="I22">
        <v>7.5</v>
      </c>
      <c r="J22">
        <v>4.3</v>
      </c>
      <c r="K22">
        <v>0</v>
      </c>
      <c r="L22">
        <v>0</v>
      </c>
      <c r="M22">
        <v>3.3</v>
      </c>
      <c r="N22">
        <v>0</v>
      </c>
      <c r="O22">
        <v>0</v>
      </c>
      <c r="P22">
        <v>0</v>
      </c>
      <c r="Q22">
        <v>23</v>
      </c>
      <c r="R22">
        <v>0.7</v>
      </c>
      <c r="S22">
        <v>0</v>
      </c>
      <c r="T22">
        <v>0</v>
      </c>
      <c r="U22">
        <v>1.6</v>
      </c>
      <c r="V22">
        <v>47.5</v>
      </c>
      <c r="W22">
        <v>53.4</v>
      </c>
      <c r="X22">
        <v>39.299999999999997</v>
      </c>
      <c r="Y22">
        <v>22.6</v>
      </c>
      <c r="Z22">
        <v>28.9</v>
      </c>
      <c r="AA22">
        <v>22.6</v>
      </c>
      <c r="AB22">
        <v>0</v>
      </c>
      <c r="AC22">
        <v>0.3</v>
      </c>
      <c r="AD22">
        <v>2</v>
      </c>
      <c r="AE22">
        <v>1</v>
      </c>
      <c r="AF22">
        <v>1.6</v>
      </c>
      <c r="AG22">
        <v>0</v>
      </c>
      <c r="AH22">
        <v>9.5</v>
      </c>
      <c r="AI22">
        <v>9.5</v>
      </c>
      <c r="AJ22">
        <v>0</v>
      </c>
      <c r="AK22">
        <v>0</v>
      </c>
      <c r="AL22">
        <v>0</v>
      </c>
      <c r="AM22">
        <v>0.7</v>
      </c>
      <c r="AN22">
        <v>0</v>
      </c>
      <c r="AO22">
        <v>1.6</v>
      </c>
      <c r="AP22">
        <f t="shared" si="0"/>
        <v>139.6</v>
      </c>
    </row>
    <row r="23" spans="1:42" x14ac:dyDescent="0.3">
      <c r="A23" t="s">
        <v>655</v>
      </c>
      <c r="B23" t="s">
        <v>928</v>
      </c>
      <c r="C23">
        <v>178</v>
      </c>
      <c r="D23">
        <v>4.9000000000000004</v>
      </c>
      <c r="E23">
        <v>4.0999999999999996</v>
      </c>
      <c r="F23">
        <v>31.5</v>
      </c>
      <c r="G23">
        <v>20.2</v>
      </c>
      <c r="H23">
        <v>2.2000000000000002</v>
      </c>
      <c r="I23">
        <v>6.7</v>
      </c>
      <c r="J23">
        <v>1.1000000000000001</v>
      </c>
      <c r="K23">
        <v>1.7</v>
      </c>
      <c r="L23">
        <v>7.3</v>
      </c>
      <c r="M23">
        <v>1.7</v>
      </c>
      <c r="N23">
        <v>0</v>
      </c>
      <c r="O23">
        <v>2.2000000000000002</v>
      </c>
      <c r="P23">
        <v>20.8</v>
      </c>
      <c r="Q23">
        <v>0.6</v>
      </c>
      <c r="R23">
        <v>1.7</v>
      </c>
      <c r="S23">
        <v>0</v>
      </c>
      <c r="T23">
        <v>0.6</v>
      </c>
      <c r="U23">
        <v>1.7</v>
      </c>
      <c r="V23">
        <v>70.2</v>
      </c>
      <c r="W23">
        <v>0.6</v>
      </c>
      <c r="X23">
        <v>0.6</v>
      </c>
      <c r="Y23">
        <v>65.7</v>
      </c>
      <c r="Z23">
        <v>2.8</v>
      </c>
      <c r="AA23">
        <v>18</v>
      </c>
      <c r="AB23">
        <v>6.7</v>
      </c>
      <c r="AC23">
        <v>0</v>
      </c>
      <c r="AD23">
        <v>23.6</v>
      </c>
      <c r="AE23">
        <v>0</v>
      </c>
      <c r="AF23">
        <v>6.2</v>
      </c>
      <c r="AG23">
        <v>0.6</v>
      </c>
      <c r="AH23">
        <v>0</v>
      </c>
      <c r="AI23">
        <v>0</v>
      </c>
      <c r="AJ23">
        <v>0</v>
      </c>
      <c r="AK23">
        <v>0</v>
      </c>
      <c r="AL23">
        <v>0.6</v>
      </c>
      <c r="AM23">
        <v>0.6</v>
      </c>
      <c r="AN23">
        <v>0</v>
      </c>
      <c r="AO23">
        <v>2.2000000000000002</v>
      </c>
      <c r="AP23">
        <f t="shared" si="0"/>
        <v>127.6</v>
      </c>
    </row>
    <row r="24" spans="1:42" x14ac:dyDescent="0.3">
      <c r="A24" t="s">
        <v>730</v>
      </c>
      <c r="B24" t="s">
        <v>929</v>
      </c>
      <c r="C24">
        <v>102</v>
      </c>
      <c r="D24">
        <v>0.5</v>
      </c>
      <c r="E24">
        <v>0.4</v>
      </c>
      <c r="F24">
        <v>6.9</v>
      </c>
      <c r="G24">
        <v>3.9</v>
      </c>
      <c r="H24">
        <v>2</v>
      </c>
      <c r="I24">
        <v>0</v>
      </c>
      <c r="J24">
        <v>0</v>
      </c>
      <c r="K24">
        <v>0</v>
      </c>
      <c r="L24">
        <v>0</v>
      </c>
      <c r="M24">
        <v>1</v>
      </c>
      <c r="N24">
        <v>6.9</v>
      </c>
      <c r="O24">
        <v>22.5</v>
      </c>
      <c r="P24">
        <v>20.6</v>
      </c>
      <c r="Q24">
        <v>6.9</v>
      </c>
      <c r="R24">
        <v>24.5</v>
      </c>
      <c r="S24">
        <v>0</v>
      </c>
      <c r="T24">
        <v>2</v>
      </c>
      <c r="U24">
        <v>2.9</v>
      </c>
      <c r="V24">
        <v>25.5</v>
      </c>
      <c r="W24">
        <v>2</v>
      </c>
      <c r="X24">
        <v>19.600000000000001</v>
      </c>
      <c r="Y24">
        <v>25.5</v>
      </c>
      <c r="Z24">
        <v>7.8</v>
      </c>
      <c r="AA24">
        <v>15.7</v>
      </c>
      <c r="AB24">
        <v>42.2</v>
      </c>
      <c r="AC24">
        <v>1</v>
      </c>
      <c r="AD24">
        <v>0</v>
      </c>
      <c r="AE24">
        <v>0</v>
      </c>
      <c r="AF24">
        <v>0</v>
      </c>
      <c r="AG24">
        <v>0</v>
      </c>
      <c r="AH24">
        <v>0</v>
      </c>
      <c r="AI24">
        <v>0</v>
      </c>
      <c r="AJ24">
        <v>0</v>
      </c>
      <c r="AK24">
        <v>0</v>
      </c>
      <c r="AL24">
        <v>0</v>
      </c>
      <c r="AM24">
        <v>1</v>
      </c>
      <c r="AN24">
        <v>0</v>
      </c>
      <c r="AO24">
        <v>2</v>
      </c>
      <c r="AP24">
        <f t="shared" si="0"/>
        <v>114.8</v>
      </c>
    </row>
    <row r="25" spans="1:42" x14ac:dyDescent="0.3">
      <c r="A25" t="s">
        <v>673</v>
      </c>
      <c r="B25" t="s">
        <v>930</v>
      </c>
      <c r="C25">
        <v>36</v>
      </c>
      <c r="D25">
        <v>0</v>
      </c>
      <c r="E25">
        <v>0</v>
      </c>
      <c r="F25">
        <v>0</v>
      </c>
      <c r="G25">
        <v>0</v>
      </c>
      <c r="H25">
        <v>0</v>
      </c>
      <c r="I25">
        <v>0</v>
      </c>
      <c r="J25">
        <v>0</v>
      </c>
      <c r="K25">
        <v>0</v>
      </c>
      <c r="L25">
        <v>0</v>
      </c>
      <c r="M25">
        <v>0</v>
      </c>
      <c r="N25">
        <v>80.599999999999994</v>
      </c>
      <c r="O25">
        <v>16.7</v>
      </c>
      <c r="P25">
        <v>0</v>
      </c>
      <c r="Q25">
        <v>0</v>
      </c>
      <c r="R25">
        <v>0</v>
      </c>
      <c r="S25">
        <v>0</v>
      </c>
      <c r="T25">
        <v>2.8</v>
      </c>
      <c r="U25">
        <v>0</v>
      </c>
      <c r="V25">
        <v>0</v>
      </c>
      <c r="W25">
        <v>0</v>
      </c>
      <c r="X25">
        <v>0</v>
      </c>
      <c r="Y25">
        <v>0</v>
      </c>
      <c r="Z25">
        <v>0</v>
      </c>
      <c r="AA25">
        <v>0</v>
      </c>
      <c r="AB25">
        <v>100</v>
      </c>
      <c r="AC25">
        <v>0</v>
      </c>
      <c r="AD25">
        <v>0</v>
      </c>
      <c r="AE25">
        <v>0</v>
      </c>
      <c r="AF25">
        <v>0</v>
      </c>
      <c r="AG25">
        <v>0</v>
      </c>
      <c r="AH25">
        <v>0</v>
      </c>
      <c r="AI25">
        <v>0</v>
      </c>
      <c r="AJ25">
        <v>0</v>
      </c>
      <c r="AK25">
        <v>0</v>
      </c>
      <c r="AL25">
        <v>0</v>
      </c>
      <c r="AM25">
        <v>0</v>
      </c>
      <c r="AN25">
        <v>0</v>
      </c>
      <c r="AO25">
        <v>0</v>
      </c>
      <c r="AP25">
        <f t="shared" si="0"/>
        <v>100</v>
      </c>
    </row>
    <row r="26" spans="1:42" x14ac:dyDescent="0.3">
      <c r="A26" t="s">
        <v>715</v>
      </c>
      <c r="B26" t="s">
        <v>931</v>
      </c>
      <c r="C26">
        <v>20</v>
      </c>
      <c r="D26">
        <v>0.1</v>
      </c>
      <c r="E26">
        <v>0.2</v>
      </c>
      <c r="F26">
        <v>0</v>
      </c>
      <c r="G26">
        <v>0</v>
      </c>
      <c r="H26">
        <v>0</v>
      </c>
      <c r="I26">
        <v>0</v>
      </c>
      <c r="J26">
        <v>0</v>
      </c>
      <c r="K26">
        <v>0</v>
      </c>
      <c r="L26">
        <v>0</v>
      </c>
      <c r="M26">
        <v>5</v>
      </c>
      <c r="N26">
        <v>70</v>
      </c>
      <c r="O26">
        <v>25</v>
      </c>
      <c r="P26">
        <v>0</v>
      </c>
      <c r="Q26">
        <v>0</v>
      </c>
      <c r="R26">
        <v>0</v>
      </c>
      <c r="S26">
        <v>0</v>
      </c>
      <c r="T26">
        <v>0</v>
      </c>
      <c r="U26">
        <v>0</v>
      </c>
      <c r="V26">
        <v>0</v>
      </c>
      <c r="W26">
        <v>0</v>
      </c>
      <c r="X26">
        <v>0</v>
      </c>
      <c r="Y26">
        <v>0</v>
      </c>
      <c r="Z26">
        <v>0</v>
      </c>
      <c r="AA26">
        <v>0</v>
      </c>
      <c r="AB26">
        <v>100</v>
      </c>
      <c r="AC26">
        <v>0</v>
      </c>
      <c r="AD26">
        <v>0</v>
      </c>
      <c r="AE26">
        <v>0</v>
      </c>
      <c r="AF26">
        <v>0</v>
      </c>
      <c r="AG26">
        <v>0</v>
      </c>
      <c r="AH26">
        <v>0</v>
      </c>
      <c r="AI26">
        <v>0</v>
      </c>
      <c r="AJ26">
        <v>10</v>
      </c>
      <c r="AK26">
        <v>0</v>
      </c>
      <c r="AL26">
        <v>0</v>
      </c>
      <c r="AM26">
        <v>0</v>
      </c>
      <c r="AN26">
        <v>0</v>
      </c>
      <c r="AO26">
        <v>0</v>
      </c>
      <c r="AP26">
        <f t="shared" si="0"/>
        <v>110</v>
      </c>
    </row>
    <row r="27" spans="1:42" x14ac:dyDescent="0.3">
      <c r="A27" t="s">
        <v>948</v>
      </c>
      <c r="B27" t="s">
        <v>932</v>
      </c>
      <c r="C27">
        <v>21</v>
      </c>
      <c r="D27">
        <v>0</v>
      </c>
      <c r="E27">
        <v>0</v>
      </c>
      <c r="F27">
        <v>0</v>
      </c>
      <c r="G27">
        <v>0</v>
      </c>
      <c r="H27">
        <v>0</v>
      </c>
      <c r="I27">
        <v>0</v>
      </c>
      <c r="J27">
        <v>0</v>
      </c>
      <c r="K27">
        <v>0</v>
      </c>
      <c r="L27">
        <v>0</v>
      </c>
      <c r="M27">
        <v>0</v>
      </c>
      <c r="N27">
        <v>42.9</v>
      </c>
      <c r="O27">
        <v>57.1</v>
      </c>
      <c r="P27">
        <v>0</v>
      </c>
      <c r="Q27">
        <v>0</v>
      </c>
      <c r="R27">
        <v>0</v>
      </c>
      <c r="S27">
        <v>0</v>
      </c>
      <c r="T27">
        <v>0</v>
      </c>
      <c r="U27">
        <v>0</v>
      </c>
      <c r="V27">
        <v>0</v>
      </c>
      <c r="W27">
        <v>0</v>
      </c>
      <c r="X27">
        <v>0</v>
      </c>
      <c r="Y27">
        <v>0</v>
      </c>
      <c r="Z27">
        <v>0</v>
      </c>
      <c r="AA27">
        <v>0</v>
      </c>
      <c r="AB27">
        <v>100</v>
      </c>
      <c r="AC27">
        <v>0</v>
      </c>
      <c r="AD27">
        <v>0</v>
      </c>
      <c r="AE27">
        <v>0</v>
      </c>
      <c r="AF27">
        <v>0</v>
      </c>
      <c r="AG27">
        <v>0</v>
      </c>
      <c r="AH27">
        <v>0</v>
      </c>
      <c r="AI27">
        <v>0</v>
      </c>
      <c r="AJ27">
        <v>0</v>
      </c>
      <c r="AK27">
        <v>0</v>
      </c>
      <c r="AL27">
        <v>0</v>
      </c>
      <c r="AM27">
        <v>0</v>
      </c>
      <c r="AN27">
        <v>0</v>
      </c>
      <c r="AO27">
        <v>0</v>
      </c>
      <c r="AP27">
        <f t="shared" si="0"/>
        <v>100</v>
      </c>
    </row>
    <row r="28" spans="1:42" x14ac:dyDescent="0.3">
      <c r="D28">
        <f>SUM(F2:U2)</f>
        <v>100</v>
      </c>
      <c r="E28">
        <f>SUM(X2:AO2)</f>
        <v>140.19999999999999</v>
      </c>
      <c r="M28" t="s">
        <v>1179</v>
      </c>
      <c r="N28" t="s">
        <v>182</v>
      </c>
      <c r="O28" t="s">
        <v>182</v>
      </c>
      <c r="P28" t="s">
        <v>180</v>
      </c>
      <c r="Q28" t="s">
        <v>179</v>
      </c>
      <c r="R28" t="s">
        <v>179</v>
      </c>
      <c r="S28" t="s">
        <v>181</v>
      </c>
      <c r="T28" t="s">
        <v>182</v>
      </c>
      <c r="U28" t="s">
        <v>232</v>
      </c>
    </row>
    <row r="30" spans="1:42" x14ac:dyDescent="0.3">
      <c r="B30" s="47" t="s">
        <v>273</v>
      </c>
      <c r="C30" s="47" t="s">
        <v>76</v>
      </c>
      <c r="D30" s="32" t="s">
        <v>88</v>
      </c>
      <c r="E30" s="32" t="s">
        <v>189</v>
      </c>
      <c r="F30" s="32" t="s">
        <v>190</v>
      </c>
      <c r="G30" s="32" t="s">
        <v>191</v>
      </c>
      <c r="H30" s="32" t="s">
        <v>192</v>
      </c>
      <c r="I30" s="32" t="s">
        <v>193</v>
      </c>
      <c r="J30" s="36" t="s">
        <v>194</v>
      </c>
      <c r="K30" s="33" t="s">
        <v>184</v>
      </c>
      <c r="L30" s="33" t="s">
        <v>185</v>
      </c>
      <c r="M30" s="33" t="s">
        <v>79</v>
      </c>
      <c r="N30" s="33" t="s">
        <v>186</v>
      </c>
      <c r="O30" s="33" t="s">
        <v>83</v>
      </c>
      <c r="P30" s="33" t="s">
        <v>187</v>
      </c>
      <c r="Q30" s="36" t="s">
        <v>188</v>
      </c>
    </row>
    <row r="31" spans="1:42" x14ac:dyDescent="0.3">
      <c r="B31" t="s">
        <v>677</v>
      </c>
      <c r="C31">
        <v>60</v>
      </c>
    </row>
    <row r="32" spans="1:42" x14ac:dyDescent="0.3">
      <c r="B32" t="s">
        <v>933</v>
      </c>
      <c r="C32">
        <v>337</v>
      </c>
    </row>
    <row r="33" spans="2:3" x14ac:dyDescent="0.3">
      <c r="B33" t="s">
        <v>934</v>
      </c>
      <c r="C33">
        <v>67</v>
      </c>
    </row>
    <row r="34" spans="2:3" x14ac:dyDescent="0.3">
      <c r="B34" t="s">
        <v>935</v>
      </c>
      <c r="C34">
        <v>247</v>
      </c>
    </row>
    <row r="35" spans="2:3" x14ac:dyDescent="0.3">
      <c r="B35" t="s">
        <v>936</v>
      </c>
      <c r="C35">
        <v>86</v>
      </c>
    </row>
    <row r="36" spans="2:3" x14ac:dyDescent="0.3">
      <c r="B36" t="s">
        <v>669</v>
      </c>
      <c r="C36">
        <v>115</v>
      </c>
    </row>
    <row r="37" spans="2:3" x14ac:dyDescent="0.3">
      <c r="B37" t="s">
        <v>937</v>
      </c>
      <c r="C37">
        <v>70</v>
      </c>
    </row>
    <row r="38" spans="2:3" x14ac:dyDescent="0.3">
      <c r="B38" t="s">
        <v>938</v>
      </c>
      <c r="C38">
        <v>179</v>
      </c>
    </row>
    <row r="39" spans="2:3" x14ac:dyDescent="0.3">
      <c r="B39" t="s">
        <v>696</v>
      </c>
      <c r="C39">
        <v>335</v>
      </c>
    </row>
    <row r="40" spans="2:3" x14ac:dyDescent="0.3">
      <c r="B40" t="s">
        <v>939</v>
      </c>
      <c r="C40">
        <v>121</v>
      </c>
    </row>
    <row r="41" spans="2:3" x14ac:dyDescent="0.3">
      <c r="B41" t="s">
        <v>940</v>
      </c>
      <c r="C41">
        <v>65</v>
      </c>
    </row>
    <row r="42" spans="2:3" x14ac:dyDescent="0.3">
      <c r="B42" t="s">
        <v>941</v>
      </c>
      <c r="C42">
        <v>547</v>
      </c>
    </row>
    <row r="43" spans="2:3" x14ac:dyDescent="0.3">
      <c r="B43" t="s">
        <v>946</v>
      </c>
      <c r="C43">
        <v>179</v>
      </c>
    </row>
    <row r="44" spans="2:3" x14ac:dyDescent="0.3">
      <c r="B44" t="s">
        <v>942</v>
      </c>
      <c r="C44">
        <v>297</v>
      </c>
    </row>
    <row r="45" spans="2:3" x14ac:dyDescent="0.3">
      <c r="B45" t="s">
        <v>943</v>
      </c>
      <c r="C45">
        <v>156</v>
      </c>
    </row>
    <row r="46" spans="2:3" x14ac:dyDescent="0.3">
      <c r="B46" t="s">
        <v>944</v>
      </c>
      <c r="C46">
        <v>110</v>
      </c>
    </row>
    <row r="47" spans="2:3" x14ac:dyDescent="0.3">
      <c r="B47" t="s">
        <v>945</v>
      </c>
      <c r="C47">
        <v>45</v>
      </c>
    </row>
    <row r="48" spans="2:3" x14ac:dyDescent="0.3">
      <c r="B48" t="s">
        <v>647</v>
      </c>
      <c r="C48">
        <v>31</v>
      </c>
    </row>
    <row r="49" spans="2:3" x14ac:dyDescent="0.3">
      <c r="B49" t="s">
        <v>947</v>
      </c>
      <c r="C49">
        <v>36</v>
      </c>
    </row>
    <row r="50" spans="2:3" x14ac:dyDescent="0.3">
      <c r="B50" t="s">
        <v>709</v>
      </c>
      <c r="C50">
        <v>321</v>
      </c>
    </row>
    <row r="51" spans="2:3" x14ac:dyDescent="0.3">
      <c r="B51" t="s">
        <v>689</v>
      </c>
      <c r="C51">
        <v>305</v>
      </c>
    </row>
    <row r="52" spans="2:3" x14ac:dyDescent="0.3">
      <c r="B52" t="s">
        <v>655</v>
      </c>
      <c r="C52">
        <v>178</v>
      </c>
    </row>
    <row r="53" spans="2:3" x14ac:dyDescent="0.3">
      <c r="B53" t="s">
        <v>730</v>
      </c>
      <c r="C53">
        <v>102</v>
      </c>
    </row>
    <row r="54" spans="2:3" x14ac:dyDescent="0.3">
      <c r="B54" t="s">
        <v>673</v>
      </c>
      <c r="C54">
        <v>36</v>
      </c>
    </row>
    <row r="55" spans="2:3" x14ac:dyDescent="0.3">
      <c r="B55" t="s">
        <v>715</v>
      </c>
      <c r="C55">
        <v>20</v>
      </c>
    </row>
    <row r="56" spans="2:3" x14ac:dyDescent="0.3">
      <c r="B56" t="s">
        <v>948</v>
      </c>
      <c r="C56">
        <v>21</v>
      </c>
    </row>
  </sheetData>
  <dataConsolidate link="1"/>
  <pageMargins left="0.7" right="0.7" top="0.78749999999999998" bottom="0.78749999999999998"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BE173-CE3E-42BA-A8A7-1B4CBDA93498}">
  <dimension ref="A1:Y45"/>
  <sheetViews>
    <sheetView topLeftCell="A8" zoomScale="85" zoomScaleNormal="85" workbookViewId="0">
      <selection activeCell="D32" sqref="D32"/>
    </sheetView>
  </sheetViews>
  <sheetFormatPr defaultRowHeight="14.4" x14ac:dyDescent="0.3"/>
  <cols>
    <col min="1" max="1" width="14.6640625" customWidth="1"/>
    <col min="2" max="2" width="41.44140625" customWidth="1"/>
    <col min="4" max="4" width="20.88671875" customWidth="1"/>
    <col min="13" max="13" width="12.88671875" customWidth="1"/>
    <col min="14" max="14" width="12.5546875" customWidth="1"/>
    <col min="15" max="15" width="13.44140625" customWidth="1"/>
    <col min="16" max="16" width="11.44140625" customWidth="1"/>
  </cols>
  <sheetData>
    <row r="1" spans="1:25" x14ac:dyDescent="0.3">
      <c r="A1" t="s">
        <v>1039</v>
      </c>
      <c r="B1" t="s">
        <v>1040</v>
      </c>
      <c r="C1" t="s">
        <v>1041</v>
      </c>
      <c r="D1" t="s">
        <v>1042</v>
      </c>
      <c r="E1" t="s">
        <v>1043</v>
      </c>
      <c r="F1" t="s">
        <v>1044</v>
      </c>
      <c r="G1" t="s">
        <v>1045</v>
      </c>
      <c r="H1" t="s">
        <v>1046</v>
      </c>
      <c r="I1" t="s">
        <v>1047</v>
      </c>
      <c r="J1" t="s">
        <v>1039</v>
      </c>
      <c r="K1" t="s">
        <v>1040</v>
      </c>
      <c r="L1" t="s">
        <v>1041</v>
      </c>
      <c r="M1" t="s">
        <v>1042</v>
      </c>
      <c r="N1" t="s">
        <v>1043</v>
      </c>
      <c r="O1" t="s">
        <v>1044</v>
      </c>
      <c r="P1" t="s">
        <v>1045</v>
      </c>
      <c r="Q1" t="s">
        <v>1046</v>
      </c>
      <c r="R1" t="s">
        <v>1047</v>
      </c>
      <c r="S1" t="s">
        <v>1147</v>
      </c>
      <c r="T1" t="s">
        <v>1148</v>
      </c>
      <c r="U1" t="s">
        <v>1149</v>
      </c>
      <c r="V1" t="s">
        <v>1150</v>
      </c>
      <c r="W1" t="s">
        <v>1151</v>
      </c>
      <c r="X1" t="s">
        <v>1152</v>
      </c>
      <c r="Y1" t="s">
        <v>1153</v>
      </c>
    </row>
    <row r="2" spans="1:25" x14ac:dyDescent="0.3">
      <c r="D2" t="s">
        <v>197</v>
      </c>
      <c r="E2" t="s">
        <v>1048</v>
      </c>
      <c r="F2" t="s">
        <v>1049</v>
      </c>
      <c r="G2" t="s">
        <v>197</v>
      </c>
      <c r="H2" t="s">
        <v>1048</v>
      </c>
      <c r="I2" t="s">
        <v>1049</v>
      </c>
      <c r="J2" t="s">
        <v>237</v>
      </c>
      <c r="K2" t="s">
        <v>1154</v>
      </c>
      <c r="L2" t="s">
        <v>1155</v>
      </c>
      <c r="M2" t="s">
        <v>1156</v>
      </c>
      <c r="N2" t="s">
        <v>1157</v>
      </c>
      <c r="O2" t="s">
        <v>1158</v>
      </c>
      <c r="P2" t="s">
        <v>1159</v>
      </c>
      <c r="Q2" t="s">
        <v>1160</v>
      </c>
      <c r="R2" t="s">
        <v>239</v>
      </c>
      <c r="S2" t="s">
        <v>446</v>
      </c>
      <c r="T2" t="s">
        <v>1161</v>
      </c>
      <c r="U2" t="s">
        <v>1162</v>
      </c>
      <c r="V2" t="s">
        <v>1163</v>
      </c>
      <c r="W2" t="s">
        <v>1164</v>
      </c>
      <c r="X2" t="s">
        <v>1165</v>
      </c>
      <c r="Y2" t="s">
        <v>1166</v>
      </c>
    </row>
    <row r="3" spans="1:25" x14ac:dyDescent="0.3">
      <c r="A3" t="s">
        <v>1050</v>
      </c>
      <c r="B3" t="s">
        <v>1051</v>
      </c>
      <c r="D3" t="s">
        <v>1052</v>
      </c>
      <c r="E3" t="s">
        <v>446</v>
      </c>
      <c r="F3" t="s">
        <v>1053</v>
      </c>
      <c r="G3" t="s">
        <v>1054</v>
      </c>
      <c r="H3" t="s">
        <v>1054</v>
      </c>
      <c r="I3" t="s">
        <v>1054</v>
      </c>
      <c r="J3" t="s">
        <v>1054</v>
      </c>
      <c r="K3" t="s">
        <v>1054</v>
      </c>
      <c r="L3" t="s">
        <v>1054</v>
      </c>
      <c r="M3" t="s">
        <v>1054</v>
      </c>
      <c r="N3" t="s">
        <v>1054</v>
      </c>
      <c r="O3" t="s">
        <v>1054</v>
      </c>
      <c r="P3" t="s">
        <v>1054</v>
      </c>
      <c r="Q3" t="s">
        <v>1054</v>
      </c>
      <c r="R3" t="s">
        <v>1054</v>
      </c>
      <c r="S3" t="s">
        <v>1054</v>
      </c>
      <c r="T3" t="s">
        <v>1054</v>
      </c>
      <c r="U3" t="s">
        <v>1054</v>
      </c>
      <c r="V3" t="s">
        <v>1054</v>
      </c>
      <c r="W3" t="s">
        <v>1054</v>
      </c>
      <c r="X3" t="s">
        <v>1054</v>
      </c>
      <c r="Y3" t="s">
        <v>1054</v>
      </c>
    </row>
    <row r="4" spans="1:25" x14ac:dyDescent="0.3">
      <c r="A4" t="s">
        <v>1055</v>
      </c>
      <c r="B4" t="s">
        <v>1056</v>
      </c>
      <c r="D4" t="s">
        <v>1052</v>
      </c>
      <c r="E4" t="s">
        <v>1053</v>
      </c>
      <c r="F4" t="s">
        <v>1053</v>
      </c>
      <c r="G4" t="s">
        <v>1052</v>
      </c>
      <c r="H4" t="s">
        <v>1053</v>
      </c>
      <c r="I4" t="s">
        <v>1054</v>
      </c>
      <c r="J4" t="s">
        <v>1052</v>
      </c>
      <c r="K4" t="s">
        <v>1054</v>
      </c>
      <c r="L4" t="s">
        <v>1054</v>
      </c>
      <c r="M4" t="s">
        <v>1054</v>
      </c>
      <c r="N4" t="s">
        <v>1054</v>
      </c>
      <c r="O4" t="s">
        <v>1054</v>
      </c>
      <c r="P4" t="s">
        <v>1054</v>
      </c>
      <c r="Q4" t="s">
        <v>1054</v>
      </c>
      <c r="R4" t="s">
        <v>1054</v>
      </c>
      <c r="S4" t="s">
        <v>1054</v>
      </c>
      <c r="T4" t="s">
        <v>1052</v>
      </c>
      <c r="U4" t="s">
        <v>1054</v>
      </c>
      <c r="V4" t="s">
        <v>1054</v>
      </c>
      <c r="W4" t="s">
        <v>1054</v>
      </c>
      <c r="X4" t="s">
        <v>1054</v>
      </c>
      <c r="Y4" t="s">
        <v>1054</v>
      </c>
    </row>
    <row r="5" spans="1:25" x14ac:dyDescent="0.3">
      <c r="B5" t="s">
        <v>1057</v>
      </c>
      <c r="D5" t="s">
        <v>1052</v>
      </c>
      <c r="E5" t="s">
        <v>1053</v>
      </c>
      <c r="F5" t="s">
        <v>446</v>
      </c>
      <c r="G5" t="s">
        <v>1054</v>
      </c>
      <c r="H5" t="s">
        <v>1054</v>
      </c>
      <c r="I5" t="s">
        <v>1054</v>
      </c>
      <c r="J5" t="s">
        <v>1054</v>
      </c>
      <c r="K5" t="s">
        <v>1054</v>
      </c>
      <c r="L5" t="s">
        <v>1054</v>
      </c>
      <c r="M5" t="s">
        <v>1054</v>
      </c>
      <c r="N5" t="s">
        <v>1054</v>
      </c>
      <c r="O5" t="s">
        <v>1054</v>
      </c>
      <c r="P5" t="s">
        <v>1054</v>
      </c>
      <c r="Q5" t="s">
        <v>1054</v>
      </c>
      <c r="R5" t="s">
        <v>1054</v>
      </c>
      <c r="S5" t="s">
        <v>1054</v>
      </c>
      <c r="T5" t="s">
        <v>1054</v>
      </c>
      <c r="U5" t="s">
        <v>1054</v>
      </c>
      <c r="V5" t="s">
        <v>1054</v>
      </c>
      <c r="W5" t="s">
        <v>1054</v>
      </c>
      <c r="X5" t="s">
        <v>1054</v>
      </c>
      <c r="Y5" t="s">
        <v>1054</v>
      </c>
    </row>
    <row r="6" spans="1:25" x14ac:dyDescent="0.3">
      <c r="A6" t="s">
        <v>1058</v>
      </c>
      <c r="B6" t="s">
        <v>1059</v>
      </c>
      <c r="D6" t="s">
        <v>1060</v>
      </c>
      <c r="E6" t="s">
        <v>1061</v>
      </c>
      <c r="F6" t="s">
        <v>1053</v>
      </c>
      <c r="G6" t="s">
        <v>1054</v>
      </c>
      <c r="H6" t="s">
        <v>1054</v>
      </c>
      <c r="I6" t="s">
        <v>1054</v>
      </c>
      <c r="J6" t="s">
        <v>1054</v>
      </c>
      <c r="K6" t="s">
        <v>1054</v>
      </c>
      <c r="L6" t="s">
        <v>1054</v>
      </c>
      <c r="M6" t="s">
        <v>1054</v>
      </c>
      <c r="N6" t="s">
        <v>1054</v>
      </c>
      <c r="O6" t="s">
        <v>1054</v>
      </c>
      <c r="P6" t="s">
        <v>1054</v>
      </c>
      <c r="Q6" t="s">
        <v>1054</v>
      </c>
      <c r="R6" t="s">
        <v>1054</v>
      </c>
      <c r="S6" t="s">
        <v>1054</v>
      </c>
      <c r="T6" t="s">
        <v>1054</v>
      </c>
      <c r="U6" t="s">
        <v>1054</v>
      </c>
      <c r="V6" t="s">
        <v>1054</v>
      </c>
      <c r="W6" t="s">
        <v>1054</v>
      </c>
      <c r="X6" t="s">
        <v>1054</v>
      </c>
      <c r="Y6" t="s">
        <v>1054</v>
      </c>
    </row>
    <row r="7" spans="1:25" x14ac:dyDescent="0.3">
      <c r="B7" t="s">
        <v>1062</v>
      </c>
      <c r="D7" t="s">
        <v>1060</v>
      </c>
      <c r="E7" t="s">
        <v>1053</v>
      </c>
      <c r="F7" t="s">
        <v>446</v>
      </c>
      <c r="G7" t="s">
        <v>1052</v>
      </c>
      <c r="H7" t="s">
        <v>1054</v>
      </c>
      <c r="I7" t="s">
        <v>1053</v>
      </c>
      <c r="J7" t="s">
        <v>1052</v>
      </c>
      <c r="K7" t="s">
        <v>1054</v>
      </c>
      <c r="L7" t="s">
        <v>1054</v>
      </c>
      <c r="M7" t="s">
        <v>1054</v>
      </c>
      <c r="N7" t="s">
        <v>1054</v>
      </c>
      <c r="O7" t="s">
        <v>1054</v>
      </c>
      <c r="P7" t="s">
        <v>1054</v>
      </c>
      <c r="Q7" t="s">
        <v>1054</v>
      </c>
      <c r="R7" t="s">
        <v>1054</v>
      </c>
      <c r="S7" t="s">
        <v>1054</v>
      </c>
      <c r="T7" t="s">
        <v>1052</v>
      </c>
      <c r="U7" t="s">
        <v>1054</v>
      </c>
      <c r="V7" t="s">
        <v>1054</v>
      </c>
      <c r="W7" t="s">
        <v>1052</v>
      </c>
      <c r="X7" t="s">
        <v>1054</v>
      </c>
      <c r="Y7" t="s">
        <v>1054</v>
      </c>
    </row>
    <row r="8" spans="1:25" x14ac:dyDescent="0.3">
      <c r="B8" t="s">
        <v>1063</v>
      </c>
      <c r="D8" t="s">
        <v>1064</v>
      </c>
      <c r="E8" t="s">
        <v>1053</v>
      </c>
      <c r="F8" t="s">
        <v>1065</v>
      </c>
      <c r="G8" t="s">
        <v>1066</v>
      </c>
      <c r="H8" t="s">
        <v>1067</v>
      </c>
      <c r="I8" t="s">
        <v>1068</v>
      </c>
      <c r="J8" t="s">
        <v>1075</v>
      </c>
      <c r="K8" t="s">
        <v>1054</v>
      </c>
      <c r="L8" t="s">
        <v>1052</v>
      </c>
      <c r="M8" t="s">
        <v>1054</v>
      </c>
      <c r="N8" t="s">
        <v>1054</v>
      </c>
      <c r="O8" t="s">
        <v>1054</v>
      </c>
      <c r="P8" t="s">
        <v>1054</v>
      </c>
      <c r="Q8" t="s">
        <v>1054</v>
      </c>
      <c r="R8" t="s">
        <v>1054</v>
      </c>
      <c r="S8" t="s">
        <v>1054</v>
      </c>
      <c r="T8" t="s">
        <v>1075</v>
      </c>
      <c r="U8" t="s">
        <v>1060</v>
      </c>
      <c r="V8" t="s">
        <v>1054</v>
      </c>
      <c r="W8" t="s">
        <v>1052</v>
      </c>
      <c r="X8" t="s">
        <v>1138</v>
      </c>
      <c r="Y8" t="s">
        <v>1060</v>
      </c>
    </row>
    <row r="9" spans="1:25" x14ac:dyDescent="0.3">
      <c r="B9" t="s">
        <v>1069</v>
      </c>
      <c r="D9" t="s">
        <v>1070</v>
      </c>
      <c r="E9" t="s">
        <v>1071</v>
      </c>
      <c r="F9" t="s">
        <v>1053</v>
      </c>
      <c r="G9" t="s">
        <v>1060</v>
      </c>
      <c r="H9" t="s">
        <v>1054</v>
      </c>
      <c r="I9" t="s">
        <v>1053</v>
      </c>
      <c r="J9" t="s">
        <v>1060</v>
      </c>
      <c r="K9" t="s">
        <v>1054</v>
      </c>
      <c r="L9" t="s">
        <v>1054</v>
      </c>
      <c r="M9" t="s">
        <v>1054</v>
      </c>
      <c r="N9" t="s">
        <v>1054</v>
      </c>
      <c r="O9" t="s">
        <v>1054</v>
      </c>
      <c r="P9" t="s">
        <v>1054</v>
      </c>
      <c r="Q9" t="s">
        <v>1054</v>
      </c>
      <c r="R9" t="s">
        <v>1054</v>
      </c>
      <c r="S9" t="s">
        <v>1054</v>
      </c>
      <c r="T9" t="s">
        <v>1054</v>
      </c>
      <c r="U9" t="s">
        <v>1060</v>
      </c>
      <c r="V9" t="s">
        <v>1054</v>
      </c>
      <c r="W9" t="s">
        <v>1054</v>
      </c>
      <c r="X9" t="s">
        <v>1052</v>
      </c>
      <c r="Y9" t="s">
        <v>1052</v>
      </c>
    </row>
    <row r="10" spans="1:25" x14ac:dyDescent="0.3">
      <c r="B10" t="s">
        <v>1072</v>
      </c>
      <c r="D10" t="s">
        <v>1073</v>
      </c>
      <c r="E10" t="s">
        <v>1074</v>
      </c>
      <c r="F10" t="s">
        <v>1053</v>
      </c>
      <c r="G10" t="s">
        <v>1075</v>
      </c>
      <c r="H10" t="s">
        <v>1076</v>
      </c>
      <c r="I10" t="s">
        <v>1077</v>
      </c>
      <c r="J10" t="s">
        <v>1138</v>
      </c>
      <c r="K10" t="s">
        <v>1052</v>
      </c>
      <c r="L10" t="s">
        <v>1054</v>
      </c>
      <c r="M10" t="s">
        <v>1054</v>
      </c>
      <c r="N10" t="s">
        <v>1054</v>
      </c>
      <c r="O10" t="s">
        <v>1054</v>
      </c>
      <c r="P10" t="s">
        <v>1054</v>
      </c>
      <c r="Q10" t="s">
        <v>1054</v>
      </c>
      <c r="R10" t="s">
        <v>1054</v>
      </c>
      <c r="S10" t="s">
        <v>1054</v>
      </c>
      <c r="T10" t="s">
        <v>1138</v>
      </c>
      <c r="U10" t="s">
        <v>1060</v>
      </c>
      <c r="V10" t="s">
        <v>1054</v>
      </c>
      <c r="W10" t="s">
        <v>1054</v>
      </c>
      <c r="X10" t="s">
        <v>1060</v>
      </c>
      <c r="Y10" t="s">
        <v>1060</v>
      </c>
    </row>
    <row r="11" spans="1:25" x14ac:dyDescent="0.3">
      <c r="B11" t="s">
        <v>1078</v>
      </c>
      <c r="D11" t="s">
        <v>1060</v>
      </c>
      <c r="E11" t="s">
        <v>1053</v>
      </c>
      <c r="F11" t="s">
        <v>446</v>
      </c>
      <c r="G11" t="s">
        <v>1052</v>
      </c>
      <c r="H11" t="s">
        <v>1054</v>
      </c>
      <c r="I11" t="s">
        <v>1053</v>
      </c>
      <c r="J11" t="s">
        <v>1052</v>
      </c>
      <c r="K11" t="s">
        <v>1054</v>
      </c>
      <c r="L11" t="s">
        <v>1054</v>
      </c>
      <c r="M11" t="s">
        <v>1054</v>
      </c>
      <c r="N11" t="s">
        <v>1054</v>
      </c>
      <c r="O11" t="s">
        <v>1054</v>
      </c>
      <c r="P11" t="s">
        <v>1054</v>
      </c>
      <c r="Q11" t="s">
        <v>1054</v>
      </c>
      <c r="R11" t="s">
        <v>1054</v>
      </c>
      <c r="S11" t="s">
        <v>1054</v>
      </c>
      <c r="T11" t="s">
        <v>1054</v>
      </c>
      <c r="U11" t="s">
        <v>1052</v>
      </c>
      <c r="V11" t="s">
        <v>1054</v>
      </c>
      <c r="W11" t="s">
        <v>1054</v>
      </c>
      <c r="X11" t="s">
        <v>1054</v>
      </c>
      <c r="Y11" t="s">
        <v>1052</v>
      </c>
    </row>
    <row r="12" spans="1:25" x14ac:dyDescent="0.3">
      <c r="B12" t="s">
        <v>1079</v>
      </c>
      <c r="D12" t="s">
        <v>1052</v>
      </c>
      <c r="E12" t="s">
        <v>1053</v>
      </c>
      <c r="F12" t="s">
        <v>1053</v>
      </c>
      <c r="G12" t="s">
        <v>1054</v>
      </c>
      <c r="H12" t="s">
        <v>1054</v>
      </c>
      <c r="I12" t="s">
        <v>1054</v>
      </c>
      <c r="J12" t="s">
        <v>1054</v>
      </c>
      <c r="K12" t="s">
        <v>1054</v>
      </c>
      <c r="L12" t="s">
        <v>1054</v>
      </c>
      <c r="M12" t="s">
        <v>1054</v>
      </c>
      <c r="N12" t="s">
        <v>1054</v>
      </c>
      <c r="O12" t="s">
        <v>1054</v>
      </c>
      <c r="P12" t="s">
        <v>1054</v>
      </c>
      <c r="Q12" t="s">
        <v>1054</v>
      </c>
      <c r="R12" t="s">
        <v>1054</v>
      </c>
      <c r="S12" t="s">
        <v>1054</v>
      </c>
      <c r="T12" t="s">
        <v>1054</v>
      </c>
      <c r="U12" t="s">
        <v>1054</v>
      </c>
      <c r="V12" t="s">
        <v>1054</v>
      </c>
      <c r="W12" t="s">
        <v>1054</v>
      </c>
      <c r="X12" t="s">
        <v>1054</v>
      </c>
      <c r="Y12" t="s">
        <v>1054</v>
      </c>
    </row>
    <row r="13" spans="1:25" x14ac:dyDescent="0.3">
      <c r="B13" t="s">
        <v>1080</v>
      </c>
      <c r="D13" t="s">
        <v>1054</v>
      </c>
      <c r="E13" t="s">
        <v>1054</v>
      </c>
      <c r="F13" t="s">
        <v>1054</v>
      </c>
      <c r="G13" t="s">
        <v>1060</v>
      </c>
      <c r="H13" t="s">
        <v>1061</v>
      </c>
      <c r="I13" t="s">
        <v>1061</v>
      </c>
      <c r="J13" t="s">
        <v>1060</v>
      </c>
      <c r="K13" t="s">
        <v>1054</v>
      </c>
      <c r="L13" t="s">
        <v>1054</v>
      </c>
      <c r="M13" t="s">
        <v>1054</v>
      </c>
      <c r="N13" t="s">
        <v>1054</v>
      </c>
      <c r="O13" t="s">
        <v>1054</v>
      </c>
      <c r="P13" t="s">
        <v>1054</v>
      </c>
      <c r="Q13" t="s">
        <v>1054</v>
      </c>
      <c r="R13" t="s">
        <v>1054</v>
      </c>
      <c r="S13" t="s">
        <v>1054</v>
      </c>
      <c r="T13" t="s">
        <v>1052</v>
      </c>
      <c r="U13" t="s">
        <v>1052</v>
      </c>
      <c r="V13" t="s">
        <v>1054</v>
      </c>
      <c r="W13" t="s">
        <v>1052</v>
      </c>
      <c r="X13" t="s">
        <v>1052</v>
      </c>
      <c r="Y13" t="s">
        <v>1054</v>
      </c>
    </row>
    <row r="14" spans="1:25" x14ac:dyDescent="0.3">
      <c r="B14" t="s">
        <v>1081</v>
      </c>
      <c r="D14" t="s">
        <v>1075</v>
      </c>
      <c r="E14" t="s">
        <v>1068</v>
      </c>
      <c r="F14" t="s">
        <v>1061</v>
      </c>
      <c r="G14" t="s">
        <v>1054</v>
      </c>
      <c r="H14" t="s">
        <v>1054</v>
      </c>
      <c r="I14" t="s">
        <v>1054</v>
      </c>
      <c r="J14" t="s">
        <v>1054</v>
      </c>
      <c r="K14" t="s">
        <v>1054</v>
      </c>
      <c r="L14" t="s">
        <v>1054</v>
      </c>
      <c r="M14" t="s">
        <v>1054</v>
      </c>
      <c r="N14" t="s">
        <v>1054</v>
      </c>
      <c r="O14" t="s">
        <v>1054</v>
      </c>
      <c r="P14" t="s">
        <v>1054</v>
      </c>
      <c r="Q14" t="s">
        <v>1054</v>
      </c>
      <c r="R14" t="s">
        <v>1054</v>
      </c>
      <c r="S14" t="s">
        <v>1054</v>
      </c>
      <c r="T14" t="s">
        <v>1054</v>
      </c>
      <c r="U14" t="s">
        <v>1054</v>
      </c>
      <c r="V14" t="s">
        <v>1054</v>
      </c>
      <c r="W14" t="s">
        <v>1054</v>
      </c>
      <c r="X14" t="s">
        <v>1054</v>
      </c>
      <c r="Y14" t="s">
        <v>1054</v>
      </c>
    </row>
    <row r="15" spans="1:25" x14ac:dyDescent="0.3">
      <c r="B15" t="s">
        <v>1082</v>
      </c>
      <c r="D15" t="s">
        <v>1083</v>
      </c>
      <c r="E15" t="s">
        <v>1064</v>
      </c>
      <c r="F15" t="s">
        <v>1084</v>
      </c>
      <c r="G15" t="s">
        <v>1075</v>
      </c>
      <c r="H15" t="s">
        <v>1067</v>
      </c>
      <c r="I15" t="s">
        <v>1068</v>
      </c>
      <c r="J15" t="s">
        <v>1075</v>
      </c>
      <c r="K15" t="s">
        <v>1054</v>
      </c>
      <c r="L15" t="s">
        <v>1054</v>
      </c>
      <c r="M15" t="s">
        <v>1054</v>
      </c>
      <c r="N15" t="s">
        <v>1054</v>
      </c>
      <c r="O15" t="s">
        <v>1054</v>
      </c>
      <c r="P15" t="s">
        <v>1054</v>
      </c>
      <c r="Q15" t="s">
        <v>1054</v>
      </c>
      <c r="R15" t="s">
        <v>1054</v>
      </c>
      <c r="S15" t="s">
        <v>1054</v>
      </c>
      <c r="T15" t="s">
        <v>1060</v>
      </c>
      <c r="U15" t="s">
        <v>1138</v>
      </c>
      <c r="V15" t="s">
        <v>1054</v>
      </c>
      <c r="W15" t="s">
        <v>1052</v>
      </c>
      <c r="X15" t="s">
        <v>1086</v>
      </c>
      <c r="Y15" t="s">
        <v>1052</v>
      </c>
    </row>
    <row r="16" spans="1:25" x14ac:dyDescent="0.3">
      <c r="B16" t="s">
        <v>1085</v>
      </c>
      <c r="D16" t="s">
        <v>1086</v>
      </c>
      <c r="E16" t="s">
        <v>1067</v>
      </c>
      <c r="F16" t="s">
        <v>1053</v>
      </c>
      <c r="G16" t="s">
        <v>1052</v>
      </c>
      <c r="I16" t="s">
        <v>1053</v>
      </c>
      <c r="J16" t="s">
        <v>1060</v>
      </c>
      <c r="K16" t="s">
        <v>1054</v>
      </c>
      <c r="L16" t="s">
        <v>1054</v>
      </c>
      <c r="M16" t="s">
        <v>1054</v>
      </c>
      <c r="N16" t="s">
        <v>1054</v>
      </c>
      <c r="O16" t="s">
        <v>1054</v>
      </c>
      <c r="P16" t="s">
        <v>1054</v>
      </c>
      <c r="Q16" t="s">
        <v>1054</v>
      </c>
      <c r="R16" t="s">
        <v>1054</v>
      </c>
      <c r="S16" t="s">
        <v>1054</v>
      </c>
      <c r="T16" t="s">
        <v>1054</v>
      </c>
      <c r="U16" t="s">
        <v>1060</v>
      </c>
      <c r="V16" t="s">
        <v>1054</v>
      </c>
      <c r="W16" t="s">
        <v>1054</v>
      </c>
      <c r="X16" t="s">
        <v>1052</v>
      </c>
      <c r="Y16" t="s">
        <v>1052</v>
      </c>
    </row>
    <row r="17" spans="1:25" x14ac:dyDescent="0.3">
      <c r="B17" t="s">
        <v>1087</v>
      </c>
      <c r="D17" t="s">
        <v>1054</v>
      </c>
      <c r="E17" t="s">
        <v>1054</v>
      </c>
      <c r="F17" t="s">
        <v>1054</v>
      </c>
      <c r="G17" t="s">
        <v>1060</v>
      </c>
      <c r="H17" t="s">
        <v>1061</v>
      </c>
      <c r="I17" t="s">
        <v>1061</v>
      </c>
      <c r="J17" t="s">
        <v>1052</v>
      </c>
      <c r="K17" t="s">
        <v>1054</v>
      </c>
      <c r="L17" t="s">
        <v>1054</v>
      </c>
      <c r="M17" t="s">
        <v>1054</v>
      </c>
      <c r="N17" t="s">
        <v>1054</v>
      </c>
      <c r="O17" t="s">
        <v>1054</v>
      </c>
      <c r="P17" t="s">
        <v>1054</v>
      </c>
      <c r="Q17" t="s">
        <v>1054</v>
      </c>
      <c r="R17" t="s">
        <v>1054</v>
      </c>
      <c r="S17" t="s">
        <v>1054</v>
      </c>
      <c r="T17" t="s">
        <v>1052</v>
      </c>
      <c r="U17" t="s">
        <v>1054</v>
      </c>
      <c r="V17" t="s">
        <v>1054</v>
      </c>
      <c r="W17" t="s">
        <v>1054</v>
      </c>
      <c r="X17" t="s">
        <v>1054</v>
      </c>
      <c r="Y17" t="s">
        <v>1052</v>
      </c>
    </row>
    <row r="18" spans="1:25" x14ac:dyDescent="0.3">
      <c r="B18" t="s">
        <v>1088</v>
      </c>
      <c r="D18" t="s">
        <v>1089</v>
      </c>
      <c r="E18" t="s">
        <v>1090</v>
      </c>
      <c r="F18" t="s">
        <v>1091</v>
      </c>
      <c r="G18" t="s">
        <v>1067</v>
      </c>
      <c r="H18" t="s">
        <v>1092</v>
      </c>
      <c r="I18" t="s">
        <v>1093</v>
      </c>
      <c r="J18" t="s">
        <v>1093</v>
      </c>
      <c r="K18" t="s">
        <v>1052</v>
      </c>
      <c r="L18" t="s">
        <v>1054</v>
      </c>
      <c r="M18" t="s">
        <v>1086</v>
      </c>
      <c r="N18" t="s">
        <v>1052</v>
      </c>
      <c r="O18" t="s">
        <v>1052</v>
      </c>
      <c r="P18" t="s">
        <v>1052</v>
      </c>
      <c r="Q18" t="s">
        <v>1138</v>
      </c>
      <c r="R18" t="s">
        <v>1054</v>
      </c>
      <c r="S18" t="s">
        <v>1167</v>
      </c>
      <c r="T18" t="s">
        <v>1168</v>
      </c>
      <c r="U18" t="s">
        <v>1074</v>
      </c>
      <c r="V18" t="s">
        <v>1054</v>
      </c>
      <c r="W18" t="s">
        <v>1060</v>
      </c>
      <c r="X18" t="s">
        <v>1073</v>
      </c>
      <c r="Y18" t="s">
        <v>1052</v>
      </c>
    </row>
    <row r="19" spans="1:25" x14ac:dyDescent="0.3">
      <c r="A19" t="s">
        <v>1094</v>
      </c>
      <c r="B19" t="s">
        <v>1095</v>
      </c>
      <c r="D19" t="s">
        <v>1096</v>
      </c>
      <c r="E19" t="s">
        <v>1097</v>
      </c>
      <c r="F19" t="s">
        <v>1098</v>
      </c>
      <c r="G19" t="s">
        <v>1089</v>
      </c>
      <c r="H19" t="s">
        <v>1096</v>
      </c>
      <c r="I19" t="s">
        <v>1099</v>
      </c>
      <c r="J19" t="s">
        <v>1093</v>
      </c>
      <c r="K19" t="s">
        <v>1060</v>
      </c>
      <c r="L19" t="s">
        <v>1054</v>
      </c>
      <c r="M19" t="s">
        <v>1054</v>
      </c>
      <c r="N19" t="s">
        <v>1052</v>
      </c>
      <c r="O19" t="s">
        <v>1052</v>
      </c>
      <c r="P19" t="s">
        <v>1054</v>
      </c>
      <c r="Q19" t="s">
        <v>1052</v>
      </c>
      <c r="R19" t="s">
        <v>1086</v>
      </c>
      <c r="S19" t="s">
        <v>1060</v>
      </c>
      <c r="T19" t="s">
        <v>1169</v>
      </c>
      <c r="U19" t="s">
        <v>1073</v>
      </c>
      <c r="V19" t="s">
        <v>1054</v>
      </c>
      <c r="W19" t="s">
        <v>1138</v>
      </c>
      <c r="X19" t="s">
        <v>1064</v>
      </c>
      <c r="Y19" t="s">
        <v>1167</v>
      </c>
    </row>
    <row r="20" spans="1:25" x14ac:dyDescent="0.3">
      <c r="B20" t="s">
        <v>1100</v>
      </c>
      <c r="D20" t="s">
        <v>1054</v>
      </c>
      <c r="E20" t="s">
        <v>1054</v>
      </c>
      <c r="F20" t="s">
        <v>1054</v>
      </c>
      <c r="G20" t="s">
        <v>1060</v>
      </c>
      <c r="H20" t="s">
        <v>1054</v>
      </c>
      <c r="I20" t="s">
        <v>1053</v>
      </c>
      <c r="J20" t="s">
        <v>1060</v>
      </c>
      <c r="K20" t="s">
        <v>1054</v>
      </c>
      <c r="L20" t="s">
        <v>1054</v>
      </c>
      <c r="M20" t="s">
        <v>1054</v>
      </c>
      <c r="N20" t="s">
        <v>1054</v>
      </c>
      <c r="O20" t="s">
        <v>1054</v>
      </c>
      <c r="P20" t="s">
        <v>1054</v>
      </c>
      <c r="Q20" t="s">
        <v>1054</v>
      </c>
      <c r="R20" t="s">
        <v>1054</v>
      </c>
      <c r="S20" t="s">
        <v>1054</v>
      </c>
      <c r="T20" t="s">
        <v>1052</v>
      </c>
      <c r="U20" t="s">
        <v>1052</v>
      </c>
      <c r="V20" t="s">
        <v>1054</v>
      </c>
      <c r="W20" t="s">
        <v>1054</v>
      </c>
      <c r="X20" t="s">
        <v>1052</v>
      </c>
      <c r="Y20" t="s">
        <v>1052</v>
      </c>
    </row>
    <row r="21" spans="1:25" x14ac:dyDescent="0.3">
      <c r="A21" t="s">
        <v>1101</v>
      </c>
      <c r="B21" t="s">
        <v>1102</v>
      </c>
      <c r="D21" t="s">
        <v>1083</v>
      </c>
      <c r="E21" t="s">
        <v>1070</v>
      </c>
      <c r="F21" t="s">
        <v>1084</v>
      </c>
      <c r="G21" t="s">
        <v>1054</v>
      </c>
      <c r="H21" t="s">
        <v>1054</v>
      </c>
      <c r="I21" t="s">
        <v>1054</v>
      </c>
      <c r="J21" t="s">
        <v>1054</v>
      </c>
      <c r="K21" t="s">
        <v>1054</v>
      </c>
      <c r="L21" t="s">
        <v>1054</v>
      </c>
      <c r="M21" t="s">
        <v>1054</v>
      </c>
      <c r="N21" t="s">
        <v>1054</v>
      </c>
      <c r="O21" t="s">
        <v>1054</v>
      </c>
      <c r="P21" t="s">
        <v>1054</v>
      </c>
      <c r="Q21" t="s">
        <v>1054</v>
      </c>
      <c r="R21" t="s">
        <v>1054</v>
      </c>
      <c r="S21" t="s">
        <v>1054</v>
      </c>
      <c r="T21" t="s">
        <v>1054</v>
      </c>
      <c r="U21" t="s">
        <v>1054</v>
      </c>
      <c r="V21" t="s">
        <v>1054</v>
      </c>
      <c r="W21" t="s">
        <v>1054</v>
      </c>
      <c r="X21" t="s">
        <v>1054</v>
      </c>
      <c r="Y21" t="s">
        <v>1054</v>
      </c>
    </row>
    <row r="22" spans="1:25" x14ac:dyDescent="0.3">
      <c r="B22" t="s">
        <v>1103</v>
      </c>
      <c r="D22" t="s">
        <v>1052</v>
      </c>
      <c r="E22" t="s">
        <v>446</v>
      </c>
      <c r="F22" t="s">
        <v>1053</v>
      </c>
      <c r="G22" t="s">
        <v>1054</v>
      </c>
      <c r="H22" t="s">
        <v>1054</v>
      </c>
      <c r="I22" t="s">
        <v>1054</v>
      </c>
      <c r="J22" t="s">
        <v>1054</v>
      </c>
      <c r="K22" t="s">
        <v>1054</v>
      </c>
      <c r="L22" t="s">
        <v>1054</v>
      </c>
      <c r="M22" t="s">
        <v>1054</v>
      </c>
      <c r="N22" t="s">
        <v>1054</v>
      </c>
      <c r="O22" t="s">
        <v>1054</v>
      </c>
      <c r="P22" t="s">
        <v>1054</v>
      </c>
      <c r="Q22" t="s">
        <v>1054</v>
      </c>
      <c r="R22" t="s">
        <v>1054</v>
      </c>
      <c r="S22" t="s">
        <v>1054</v>
      </c>
      <c r="T22" t="s">
        <v>1054</v>
      </c>
      <c r="U22" t="s">
        <v>1054</v>
      </c>
      <c r="V22" t="s">
        <v>1054</v>
      </c>
      <c r="W22" t="s">
        <v>1054</v>
      </c>
      <c r="X22" t="s">
        <v>1054</v>
      </c>
      <c r="Y22" t="s">
        <v>1054</v>
      </c>
    </row>
    <row r="23" spans="1:25" x14ac:dyDescent="0.3">
      <c r="B23" t="s">
        <v>1104</v>
      </c>
      <c r="D23" t="s">
        <v>1105</v>
      </c>
      <c r="E23" t="s">
        <v>1106</v>
      </c>
      <c r="F23" t="s">
        <v>1107</v>
      </c>
      <c r="G23" t="s">
        <v>1075</v>
      </c>
      <c r="H23" t="s">
        <v>1054</v>
      </c>
      <c r="I23" t="s">
        <v>1053</v>
      </c>
      <c r="J23" t="s">
        <v>1052</v>
      </c>
      <c r="K23" t="s">
        <v>1054</v>
      </c>
      <c r="L23" t="s">
        <v>1054</v>
      </c>
      <c r="M23" t="s">
        <v>1060</v>
      </c>
      <c r="N23" t="s">
        <v>1054</v>
      </c>
      <c r="O23" t="s">
        <v>1052</v>
      </c>
      <c r="P23" t="s">
        <v>1054</v>
      </c>
      <c r="Q23" t="s">
        <v>1054</v>
      </c>
      <c r="R23" t="s">
        <v>1054</v>
      </c>
      <c r="S23" t="s">
        <v>1054</v>
      </c>
      <c r="T23" t="s">
        <v>1052</v>
      </c>
      <c r="U23" t="s">
        <v>1086</v>
      </c>
      <c r="V23" t="s">
        <v>1054</v>
      </c>
      <c r="W23" t="s">
        <v>1054</v>
      </c>
      <c r="X23" t="s">
        <v>1086</v>
      </c>
      <c r="Y23" t="s">
        <v>1054</v>
      </c>
    </row>
    <row r="24" spans="1:25" x14ac:dyDescent="0.3">
      <c r="A24" t="s">
        <v>1108</v>
      </c>
      <c r="B24" t="s">
        <v>1109</v>
      </c>
      <c r="D24" t="s">
        <v>1052</v>
      </c>
      <c r="E24" t="s">
        <v>446</v>
      </c>
      <c r="F24" t="s">
        <v>1053</v>
      </c>
      <c r="G24" t="s">
        <v>1054</v>
      </c>
      <c r="H24" t="s">
        <v>1054</v>
      </c>
      <c r="I24" t="s">
        <v>1054</v>
      </c>
      <c r="J24" t="s">
        <v>1054</v>
      </c>
      <c r="K24" t="s">
        <v>1054</v>
      </c>
      <c r="L24" t="s">
        <v>1054</v>
      </c>
      <c r="M24" t="s">
        <v>1054</v>
      </c>
      <c r="N24" t="s">
        <v>1054</v>
      </c>
      <c r="O24" t="s">
        <v>1054</v>
      </c>
      <c r="P24" t="s">
        <v>1054</v>
      </c>
      <c r="Q24" t="s">
        <v>1054</v>
      </c>
      <c r="R24" t="s">
        <v>1054</v>
      </c>
      <c r="S24" t="s">
        <v>1054</v>
      </c>
      <c r="T24" t="s">
        <v>1054</v>
      </c>
      <c r="U24" t="s">
        <v>1054</v>
      </c>
      <c r="V24" t="s">
        <v>1054</v>
      </c>
      <c r="W24" t="s">
        <v>1054</v>
      </c>
      <c r="X24" t="s">
        <v>1054</v>
      </c>
      <c r="Y24" t="s">
        <v>1054</v>
      </c>
    </row>
    <row r="25" spans="1:25" x14ac:dyDescent="0.3">
      <c r="B25" t="s">
        <v>1110</v>
      </c>
      <c r="D25" t="s">
        <v>1075</v>
      </c>
      <c r="E25" t="s">
        <v>1053</v>
      </c>
      <c r="F25" t="s">
        <v>1076</v>
      </c>
      <c r="G25" t="s">
        <v>1054</v>
      </c>
      <c r="H25" t="s">
        <v>1054</v>
      </c>
      <c r="I25" t="s">
        <v>1054</v>
      </c>
      <c r="J25" t="s">
        <v>1054</v>
      </c>
      <c r="K25" t="s">
        <v>1054</v>
      </c>
      <c r="L25" t="s">
        <v>1054</v>
      </c>
      <c r="M25" t="s">
        <v>1054</v>
      </c>
      <c r="N25" t="s">
        <v>1054</v>
      </c>
      <c r="O25" t="s">
        <v>1054</v>
      </c>
      <c r="P25" t="s">
        <v>1054</v>
      </c>
      <c r="Q25" t="s">
        <v>1054</v>
      </c>
      <c r="R25" t="s">
        <v>1054</v>
      </c>
      <c r="S25" t="s">
        <v>1054</v>
      </c>
      <c r="T25" t="s">
        <v>1060</v>
      </c>
      <c r="U25" t="s">
        <v>1052</v>
      </c>
      <c r="V25" t="s">
        <v>1054</v>
      </c>
      <c r="W25" t="s">
        <v>1052</v>
      </c>
      <c r="X25" t="s">
        <v>1052</v>
      </c>
      <c r="Y25" t="s">
        <v>1052</v>
      </c>
    </row>
    <row r="26" spans="1:25" x14ac:dyDescent="0.3">
      <c r="A26" t="s">
        <v>1111</v>
      </c>
      <c r="B26" t="s">
        <v>1112</v>
      </c>
      <c r="D26" t="s">
        <v>1074</v>
      </c>
      <c r="E26" t="s">
        <v>1053</v>
      </c>
      <c r="F26" t="s">
        <v>446</v>
      </c>
      <c r="G26" t="s">
        <v>1075</v>
      </c>
      <c r="H26" t="s">
        <v>1053</v>
      </c>
      <c r="I26" t="s">
        <v>1054</v>
      </c>
      <c r="J26" t="s">
        <v>1074</v>
      </c>
      <c r="K26" t="s">
        <v>1054</v>
      </c>
      <c r="L26" t="s">
        <v>1054</v>
      </c>
      <c r="M26" t="s">
        <v>1054</v>
      </c>
      <c r="N26" t="s">
        <v>1054</v>
      </c>
      <c r="O26" t="s">
        <v>1054</v>
      </c>
      <c r="P26" t="s">
        <v>1054</v>
      </c>
      <c r="Q26" t="s">
        <v>1054</v>
      </c>
      <c r="R26" t="s">
        <v>1054</v>
      </c>
      <c r="S26" t="s">
        <v>1054</v>
      </c>
      <c r="T26" t="s">
        <v>1075</v>
      </c>
      <c r="U26" t="s">
        <v>1052</v>
      </c>
      <c r="V26" t="s">
        <v>1054</v>
      </c>
      <c r="W26" t="s">
        <v>1054</v>
      </c>
      <c r="X26" t="s">
        <v>1060</v>
      </c>
      <c r="Y26" t="s">
        <v>1052</v>
      </c>
    </row>
    <row r="27" spans="1:25" x14ac:dyDescent="0.3">
      <c r="A27" t="s">
        <v>1113</v>
      </c>
      <c r="B27" t="s">
        <v>1114</v>
      </c>
      <c r="D27" t="s">
        <v>1075</v>
      </c>
      <c r="E27" t="s">
        <v>1053</v>
      </c>
      <c r="F27" t="s">
        <v>446</v>
      </c>
      <c r="G27" t="s">
        <v>1054</v>
      </c>
      <c r="H27" t="s">
        <v>1054</v>
      </c>
      <c r="I27" t="s">
        <v>1054</v>
      </c>
      <c r="J27" t="s">
        <v>1054</v>
      </c>
      <c r="K27" t="s">
        <v>1054</v>
      </c>
      <c r="L27" t="s">
        <v>1054</v>
      </c>
      <c r="M27" t="s">
        <v>1054</v>
      </c>
      <c r="N27" t="s">
        <v>1054</v>
      </c>
      <c r="O27" t="s">
        <v>1054</v>
      </c>
      <c r="P27" t="s">
        <v>1054</v>
      </c>
      <c r="Q27" t="s">
        <v>1054</v>
      </c>
      <c r="R27" t="s">
        <v>1054</v>
      </c>
      <c r="S27" t="s">
        <v>1054</v>
      </c>
      <c r="T27" t="s">
        <v>1054</v>
      </c>
      <c r="U27" t="s">
        <v>1054</v>
      </c>
      <c r="V27" t="s">
        <v>1054</v>
      </c>
      <c r="W27" t="s">
        <v>1054</v>
      </c>
      <c r="X27" t="s">
        <v>1054</v>
      </c>
      <c r="Y27" t="s">
        <v>1054</v>
      </c>
    </row>
    <row r="28" spans="1:25" x14ac:dyDescent="0.3">
      <c r="A28" t="s">
        <v>1115</v>
      </c>
      <c r="B28" t="s">
        <v>1116</v>
      </c>
      <c r="D28" t="s">
        <v>1074</v>
      </c>
      <c r="E28" t="s">
        <v>1053</v>
      </c>
      <c r="F28" t="s">
        <v>446</v>
      </c>
      <c r="G28" t="s">
        <v>1073</v>
      </c>
      <c r="H28" t="s">
        <v>1053</v>
      </c>
      <c r="I28" t="s">
        <v>1054</v>
      </c>
      <c r="J28" t="s">
        <v>1070</v>
      </c>
      <c r="K28" t="s">
        <v>1054</v>
      </c>
      <c r="L28" t="s">
        <v>1054</v>
      </c>
      <c r="M28" t="s">
        <v>1052</v>
      </c>
      <c r="N28" t="s">
        <v>1054</v>
      </c>
      <c r="O28" t="s">
        <v>1052</v>
      </c>
      <c r="P28" t="s">
        <v>1054</v>
      </c>
      <c r="Q28" t="s">
        <v>1054</v>
      </c>
      <c r="R28" t="s">
        <v>1054</v>
      </c>
      <c r="S28" t="s">
        <v>1054</v>
      </c>
      <c r="T28" t="s">
        <v>1138</v>
      </c>
      <c r="U28" t="s">
        <v>1086</v>
      </c>
      <c r="V28" t="s">
        <v>1054</v>
      </c>
      <c r="W28" t="s">
        <v>1086</v>
      </c>
      <c r="X28" t="s">
        <v>1086</v>
      </c>
      <c r="Y28" t="s">
        <v>1054</v>
      </c>
    </row>
    <row r="29" spans="1:25" x14ac:dyDescent="0.3">
      <c r="B29" t="s">
        <v>1117</v>
      </c>
      <c r="D29" t="s">
        <v>1052</v>
      </c>
      <c r="E29" t="s">
        <v>446</v>
      </c>
      <c r="F29" t="s">
        <v>1053</v>
      </c>
      <c r="G29" t="s">
        <v>1054</v>
      </c>
      <c r="H29" t="s">
        <v>1054</v>
      </c>
      <c r="I29" t="s">
        <v>1054</v>
      </c>
      <c r="J29" t="s">
        <v>1054</v>
      </c>
      <c r="K29" t="s">
        <v>1054</v>
      </c>
      <c r="L29" t="s">
        <v>1054</v>
      </c>
      <c r="M29" t="s">
        <v>1054</v>
      </c>
      <c r="N29" t="s">
        <v>1054</v>
      </c>
      <c r="O29" t="s">
        <v>1054</v>
      </c>
      <c r="P29" t="s">
        <v>1054</v>
      </c>
      <c r="Q29" t="s">
        <v>1054</v>
      </c>
      <c r="R29" t="s">
        <v>1054</v>
      </c>
      <c r="S29" t="s">
        <v>1054</v>
      </c>
      <c r="T29" t="s">
        <v>1054</v>
      </c>
      <c r="U29" t="s">
        <v>1054</v>
      </c>
      <c r="V29" t="s">
        <v>1054</v>
      </c>
      <c r="W29" t="s">
        <v>1054</v>
      </c>
      <c r="X29" t="s">
        <v>1054</v>
      </c>
      <c r="Y29" t="s">
        <v>1054</v>
      </c>
    </row>
    <row r="30" spans="1:25" x14ac:dyDescent="0.3">
      <c r="B30" t="s">
        <v>1118</v>
      </c>
      <c r="D30" t="s">
        <v>1073</v>
      </c>
      <c r="E30" t="s">
        <v>1074</v>
      </c>
      <c r="F30" t="s">
        <v>1119</v>
      </c>
      <c r="G30" t="s">
        <v>1054</v>
      </c>
      <c r="H30" t="s">
        <v>1054</v>
      </c>
      <c r="I30" t="s">
        <v>1054</v>
      </c>
      <c r="J30" t="s">
        <v>1054</v>
      </c>
      <c r="K30" t="s">
        <v>1054</v>
      </c>
      <c r="L30" t="s">
        <v>1054</v>
      </c>
      <c r="M30" t="s">
        <v>1054</v>
      </c>
      <c r="N30" t="s">
        <v>1054</v>
      </c>
      <c r="O30" t="s">
        <v>1054</v>
      </c>
      <c r="P30" t="s">
        <v>1054</v>
      </c>
      <c r="Q30" t="s">
        <v>1054</v>
      </c>
      <c r="R30" t="s">
        <v>1054</v>
      </c>
      <c r="S30" t="s">
        <v>1054</v>
      </c>
      <c r="T30" t="s">
        <v>1054</v>
      </c>
      <c r="U30" t="s">
        <v>1054</v>
      </c>
      <c r="V30" t="s">
        <v>1054</v>
      </c>
      <c r="W30" t="s">
        <v>1054</v>
      </c>
      <c r="X30" t="s">
        <v>1054</v>
      </c>
      <c r="Y30" t="s">
        <v>1054</v>
      </c>
    </row>
    <row r="31" spans="1:25" x14ac:dyDescent="0.3">
      <c r="B31" t="s">
        <v>1120</v>
      </c>
      <c r="D31" t="s">
        <v>1060</v>
      </c>
      <c r="E31" t="s">
        <v>1053</v>
      </c>
      <c r="F31" t="s">
        <v>1053</v>
      </c>
      <c r="G31" t="s">
        <v>1054</v>
      </c>
      <c r="H31" t="s">
        <v>1054</v>
      </c>
      <c r="I31" t="s">
        <v>1054</v>
      </c>
      <c r="J31" t="s">
        <v>1054</v>
      </c>
      <c r="K31" t="s">
        <v>1054</v>
      </c>
      <c r="L31" t="s">
        <v>1054</v>
      </c>
      <c r="M31" t="s">
        <v>1054</v>
      </c>
      <c r="N31" t="s">
        <v>1054</v>
      </c>
      <c r="O31" t="s">
        <v>1054</v>
      </c>
      <c r="P31" t="s">
        <v>1054</v>
      </c>
      <c r="Q31" t="s">
        <v>1054</v>
      </c>
      <c r="R31" t="s">
        <v>1054</v>
      </c>
      <c r="S31" t="s">
        <v>1054</v>
      </c>
      <c r="T31" t="s">
        <v>1054</v>
      </c>
      <c r="U31" t="s">
        <v>1054</v>
      </c>
      <c r="V31" t="s">
        <v>1054</v>
      </c>
      <c r="W31" t="s">
        <v>1054</v>
      </c>
      <c r="X31" t="s">
        <v>1054</v>
      </c>
      <c r="Y31" t="s">
        <v>1054</v>
      </c>
    </row>
    <row r="32" spans="1:25" x14ac:dyDescent="0.3">
      <c r="B32" t="s">
        <v>1121</v>
      </c>
      <c r="D32" t="s">
        <v>1122</v>
      </c>
      <c r="E32" t="s">
        <v>1093</v>
      </c>
      <c r="F32" t="s">
        <v>1123</v>
      </c>
      <c r="G32" t="s">
        <v>1124</v>
      </c>
      <c r="H32" t="s">
        <v>1125</v>
      </c>
      <c r="I32" t="s">
        <v>1126</v>
      </c>
      <c r="J32" t="s">
        <v>1060</v>
      </c>
      <c r="K32" t="s">
        <v>1052</v>
      </c>
      <c r="L32" t="s">
        <v>1054</v>
      </c>
      <c r="M32" t="s">
        <v>1052</v>
      </c>
      <c r="N32" t="s">
        <v>1052</v>
      </c>
      <c r="O32" t="s">
        <v>1138</v>
      </c>
      <c r="P32" t="s">
        <v>1054</v>
      </c>
      <c r="Q32" t="s">
        <v>1054</v>
      </c>
      <c r="R32" t="s">
        <v>1052</v>
      </c>
      <c r="S32" t="s">
        <v>1054</v>
      </c>
      <c r="T32" t="s">
        <v>1060</v>
      </c>
      <c r="U32" t="s">
        <v>1124</v>
      </c>
      <c r="V32" t="s">
        <v>1054</v>
      </c>
      <c r="W32" t="s">
        <v>1054</v>
      </c>
      <c r="X32" t="s">
        <v>1167</v>
      </c>
      <c r="Y32" t="s">
        <v>1054</v>
      </c>
    </row>
    <row r="33" spans="1:25" x14ac:dyDescent="0.3">
      <c r="B33" t="s">
        <v>1127</v>
      </c>
      <c r="D33" t="s">
        <v>1052</v>
      </c>
      <c r="E33" t="s">
        <v>446</v>
      </c>
      <c r="F33" t="s">
        <v>1053</v>
      </c>
      <c r="G33" t="s">
        <v>1054</v>
      </c>
      <c r="H33" t="s">
        <v>1054</v>
      </c>
      <c r="I33" t="s">
        <v>1054</v>
      </c>
      <c r="J33" t="s">
        <v>1054</v>
      </c>
      <c r="K33" t="s">
        <v>1054</v>
      </c>
      <c r="L33" t="s">
        <v>1054</v>
      </c>
      <c r="M33" t="s">
        <v>1054</v>
      </c>
      <c r="N33" t="s">
        <v>1054</v>
      </c>
      <c r="O33" t="s">
        <v>1054</v>
      </c>
      <c r="P33" t="s">
        <v>1054</v>
      </c>
      <c r="Q33" t="s">
        <v>1054</v>
      </c>
      <c r="R33" t="s">
        <v>1054</v>
      </c>
      <c r="S33" t="s">
        <v>1054</v>
      </c>
      <c r="T33" t="s">
        <v>1054</v>
      </c>
      <c r="U33" t="s">
        <v>1054</v>
      </c>
      <c r="V33" t="s">
        <v>1054</v>
      </c>
      <c r="W33" t="s">
        <v>1054</v>
      </c>
      <c r="X33" t="s">
        <v>1054</v>
      </c>
      <c r="Y33" t="s">
        <v>1054</v>
      </c>
    </row>
    <row r="34" spans="1:25" x14ac:dyDescent="0.3">
      <c r="B34" t="s">
        <v>1128</v>
      </c>
      <c r="D34" t="s">
        <v>1070</v>
      </c>
      <c r="E34" t="s">
        <v>1053</v>
      </c>
      <c r="F34" t="s">
        <v>446</v>
      </c>
      <c r="G34" t="s">
        <v>1075</v>
      </c>
      <c r="H34" t="s">
        <v>1053</v>
      </c>
      <c r="I34" t="s">
        <v>1054</v>
      </c>
      <c r="J34" t="s">
        <v>1052</v>
      </c>
      <c r="K34" t="s">
        <v>1054</v>
      </c>
      <c r="L34" t="s">
        <v>1054</v>
      </c>
      <c r="M34" t="s">
        <v>1054</v>
      </c>
      <c r="N34" t="s">
        <v>1054</v>
      </c>
      <c r="O34" t="s">
        <v>1054</v>
      </c>
      <c r="P34" t="s">
        <v>1054</v>
      </c>
      <c r="Q34" t="s">
        <v>1054</v>
      </c>
      <c r="R34" t="s">
        <v>1086</v>
      </c>
      <c r="S34" t="s">
        <v>1054</v>
      </c>
      <c r="T34" t="s">
        <v>1060</v>
      </c>
      <c r="U34" t="s">
        <v>1060</v>
      </c>
      <c r="V34" t="s">
        <v>1054</v>
      </c>
      <c r="W34" t="s">
        <v>1052</v>
      </c>
      <c r="X34" t="s">
        <v>1060</v>
      </c>
      <c r="Y34" t="s">
        <v>1052</v>
      </c>
    </row>
    <row r="35" spans="1:25" x14ac:dyDescent="0.3">
      <c r="B35" t="s">
        <v>1129</v>
      </c>
      <c r="D35" t="s">
        <v>1052</v>
      </c>
      <c r="E35" t="s">
        <v>1053</v>
      </c>
      <c r="F35" t="s">
        <v>446</v>
      </c>
      <c r="G35" t="s">
        <v>1054</v>
      </c>
      <c r="H35" t="s">
        <v>1054</v>
      </c>
      <c r="I35" t="s">
        <v>1054</v>
      </c>
      <c r="J35" t="s">
        <v>1054</v>
      </c>
      <c r="K35" t="s">
        <v>1054</v>
      </c>
      <c r="L35" t="s">
        <v>1054</v>
      </c>
      <c r="M35" t="s">
        <v>1054</v>
      </c>
      <c r="N35" t="s">
        <v>1054</v>
      </c>
      <c r="O35" t="s">
        <v>1054</v>
      </c>
      <c r="P35" t="s">
        <v>1054</v>
      </c>
      <c r="Q35" t="s">
        <v>1054</v>
      </c>
      <c r="R35" t="s">
        <v>1054</v>
      </c>
      <c r="S35" t="s">
        <v>1054</v>
      </c>
      <c r="T35" t="s">
        <v>1054</v>
      </c>
      <c r="U35" t="s">
        <v>1054</v>
      </c>
      <c r="V35" t="s">
        <v>1054</v>
      </c>
      <c r="W35" t="s">
        <v>1054</v>
      </c>
      <c r="X35" t="s">
        <v>1054</v>
      </c>
      <c r="Y35" t="s">
        <v>1054</v>
      </c>
    </row>
    <row r="36" spans="1:25" x14ac:dyDescent="0.3">
      <c r="B36" t="s">
        <v>1130</v>
      </c>
      <c r="D36" t="s">
        <v>1054</v>
      </c>
      <c r="E36" t="s">
        <v>1054</v>
      </c>
      <c r="F36" t="s">
        <v>1054</v>
      </c>
      <c r="G36" t="s">
        <v>1086</v>
      </c>
      <c r="H36" t="s">
        <v>1053</v>
      </c>
      <c r="I36" t="s">
        <v>1054</v>
      </c>
      <c r="J36" t="s">
        <v>1052</v>
      </c>
      <c r="K36" t="s">
        <v>1054</v>
      </c>
      <c r="L36" t="s">
        <v>1054</v>
      </c>
      <c r="M36" t="s">
        <v>1052</v>
      </c>
      <c r="N36" t="s">
        <v>1054</v>
      </c>
      <c r="O36" t="s">
        <v>1054</v>
      </c>
      <c r="P36" t="s">
        <v>1054</v>
      </c>
      <c r="Q36" t="s">
        <v>1054</v>
      </c>
      <c r="R36" t="s">
        <v>1054</v>
      </c>
      <c r="S36" t="s">
        <v>1054</v>
      </c>
      <c r="T36" t="s">
        <v>1054</v>
      </c>
      <c r="U36" t="s">
        <v>1060</v>
      </c>
      <c r="V36" t="s">
        <v>1054</v>
      </c>
      <c r="W36" t="s">
        <v>1054</v>
      </c>
      <c r="X36" t="s">
        <v>1060</v>
      </c>
      <c r="Y36" t="s">
        <v>1054</v>
      </c>
    </row>
    <row r="37" spans="1:25" x14ac:dyDescent="0.3">
      <c r="B37" t="s">
        <v>1131</v>
      </c>
      <c r="D37" t="s">
        <v>1052</v>
      </c>
      <c r="E37" t="s">
        <v>446</v>
      </c>
      <c r="F37" t="s">
        <v>1053</v>
      </c>
      <c r="G37" t="s">
        <v>1086</v>
      </c>
      <c r="H37" t="s">
        <v>1054</v>
      </c>
      <c r="I37" t="s">
        <v>1053</v>
      </c>
      <c r="J37" t="s">
        <v>1052</v>
      </c>
      <c r="K37" t="s">
        <v>1054</v>
      </c>
      <c r="L37" t="s">
        <v>1054</v>
      </c>
      <c r="M37" t="s">
        <v>1052</v>
      </c>
      <c r="N37" t="s">
        <v>1054</v>
      </c>
      <c r="O37" t="s">
        <v>1054</v>
      </c>
      <c r="P37" t="s">
        <v>1054</v>
      </c>
      <c r="Q37" t="s">
        <v>1054</v>
      </c>
      <c r="R37" t="s">
        <v>1054</v>
      </c>
      <c r="S37" t="s">
        <v>1054</v>
      </c>
      <c r="T37" t="s">
        <v>1052</v>
      </c>
      <c r="U37" t="s">
        <v>1052</v>
      </c>
      <c r="V37" t="s">
        <v>1054</v>
      </c>
      <c r="W37" t="s">
        <v>1054</v>
      </c>
      <c r="X37" t="s">
        <v>1060</v>
      </c>
      <c r="Y37" t="s">
        <v>1054</v>
      </c>
    </row>
    <row r="38" spans="1:25" x14ac:dyDescent="0.3">
      <c r="B38" t="s">
        <v>1132</v>
      </c>
      <c r="D38" t="s">
        <v>1052</v>
      </c>
      <c r="E38" t="s">
        <v>1053</v>
      </c>
      <c r="F38" t="s">
        <v>446</v>
      </c>
      <c r="G38" t="s">
        <v>1052</v>
      </c>
      <c r="H38" t="s">
        <v>1053</v>
      </c>
      <c r="I38" t="s">
        <v>1054</v>
      </c>
      <c r="J38" t="s">
        <v>1054</v>
      </c>
      <c r="K38" t="s">
        <v>1054</v>
      </c>
      <c r="L38" t="s">
        <v>1054</v>
      </c>
      <c r="M38" t="s">
        <v>1054</v>
      </c>
      <c r="N38" t="s">
        <v>1054</v>
      </c>
      <c r="O38" t="s">
        <v>1054</v>
      </c>
      <c r="P38" t="s">
        <v>1054</v>
      </c>
      <c r="Q38" t="s">
        <v>1054</v>
      </c>
      <c r="R38" t="s">
        <v>1052</v>
      </c>
      <c r="S38" t="s">
        <v>1054</v>
      </c>
      <c r="T38" t="s">
        <v>1054</v>
      </c>
      <c r="U38" t="s">
        <v>1052</v>
      </c>
      <c r="V38" t="s">
        <v>1054</v>
      </c>
      <c r="W38" t="s">
        <v>1054</v>
      </c>
      <c r="X38" t="s">
        <v>1054</v>
      </c>
      <c r="Y38" t="s">
        <v>1052</v>
      </c>
    </row>
    <row r="39" spans="1:25" x14ac:dyDescent="0.3">
      <c r="B39" t="s">
        <v>1133</v>
      </c>
      <c r="D39" t="s">
        <v>1086</v>
      </c>
      <c r="E39" t="s">
        <v>1053</v>
      </c>
      <c r="F39" t="s">
        <v>446</v>
      </c>
      <c r="G39" t="s">
        <v>1075</v>
      </c>
      <c r="H39" t="s">
        <v>1053</v>
      </c>
      <c r="I39" t="s">
        <v>1054</v>
      </c>
      <c r="J39" t="s">
        <v>1054</v>
      </c>
      <c r="K39" t="s">
        <v>1052</v>
      </c>
      <c r="L39" t="s">
        <v>1054</v>
      </c>
      <c r="M39" t="s">
        <v>1060</v>
      </c>
      <c r="N39" t="s">
        <v>1054</v>
      </c>
      <c r="O39" t="s">
        <v>1054</v>
      </c>
      <c r="P39" t="s">
        <v>1054</v>
      </c>
      <c r="Q39" t="s">
        <v>1054</v>
      </c>
      <c r="R39" t="s">
        <v>1054</v>
      </c>
      <c r="S39" t="s">
        <v>1054</v>
      </c>
      <c r="T39" t="s">
        <v>1060</v>
      </c>
      <c r="U39" t="s">
        <v>1060</v>
      </c>
      <c r="V39" t="s">
        <v>1054</v>
      </c>
      <c r="W39" t="s">
        <v>1054</v>
      </c>
      <c r="X39" t="s">
        <v>1060</v>
      </c>
      <c r="Y39" t="s">
        <v>1052</v>
      </c>
    </row>
    <row r="40" spans="1:25" x14ac:dyDescent="0.3">
      <c r="B40" t="s">
        <v>1134</v>
      </c>
      <c r="C40" t="s">
        <v>1135</v>
      </c>
      <c r="D40" t="s">
        <v>1086</v>
      </c>
      <c r="E40" t="s">
        <v>1053</v>
      </c>
      <c r="F40" t="s">
        <v>446</v>
      </c>
      <c r="G40" t="s">
        <v>1054</v>
      </c>
      <c r="H40" t="s">
        <v>1054</v>
      </c>
      <c r="I40" t="s">
        <v>1054</v>
      </c>
      <c r="J40" t="s">
        <v>1054</v>
      </c>
      <c r="K40" t="s">
        <v>1054</v>
      </c>
      <c r="L40" t="s">
        <v>1054</v>
      </c>
      <c r="M40" t="s">
        <v>1054</v>
      </c>
      <c r="N40" t="s">
        <v>1054</v>
      </c>
      <c r="O40" t="s">
        <v>1054</v>
      </c>
      <c r="P40" t="s">
        <v>1054</v>
      </c>
      <c r="Q40" t="s">
        <v>1054</v>
      </c>
      <c r="R40" t="s">
        <v>1054</v>
      </c>
      <c r="S40" t="s">
        <v>1054</v>
      </c>
      <c r="T40" t="s">
        <v>1054</v>
      </c>
      <c r="U40" t="s">
        <v>1054</v>
      </c>
      <c r="V40" t="s">
        <v>1054</v>
      </c>
      <c r="W40" t="s">
        <v>1054</v>
      </c>
      <c r="X40" t="s">
        <v>1054</v>
      </c>
      <c r="Y40" t="s">
        <v>1054</v>
      </c>
    </row>
    <row r="41" spans="1:25" x14ac:dyDescent="0.3">
      <c r="B41" t="s">
        <v>1136</v>
      </c>
      <c r="D41" t="s">
        <v>1054</v>
      </c>
      <c r="E41" t="s">
        <v>1054</v>
      </c>
      <c r="F41" t="s">
        <v>1054</v>
      </c>
      <c r="G41" t="s">
        <v>1052</v>
      </c>
      <c r="H41" t="s">
        <v>1054</v>
      </c>
      <c r="I41" t="s">
        <v>1053</v>
      </c>
      <c r="J41" t="s">
        <v>1054</v>
      </c>
      <c r="K41" t="s">
        <v>1054</v>
      </c>
      <c r="L41" t="s">
        <v>1054</v>
      </c>
      <c r="M41" t="s">
        <v>1054</v>
      </c>
      <c r="N41" t="s">
        <v>1054</v>
      </c>
      <c r="O41" t="s">
        <v>1052</v>
      </c>
      <c r="P41" t="s">
        <v>1054</v>
      </c>
      <c r="Q41" t="s">
        <v>1054</v>
      </c>
      <c r="R41" t="s">
        <v>1054</v>
      </c>
      <c r="S41" t="s">
        <v>1054</v>
      </c>
      <c r="T41" t="s">
        <v>1054</v>
      </c>
      <c r="U41" t="s">
        <v>1052</v>
      </c>
      <c r="V41" t="s">
        <v>1054</v>
      </c>
      <c r="W41" t="s">
        <v>1054</v>
      </c>
      <c r="X41" t="s">
        <v>1052</v>
      </c>
      <c r="Y41" t="s">
        <v>1054</v>
      </c>
    </row>
    <row r="42" spans="1:25" x14ac:dyDescent="0.3">
      <c r="B42" t="s">
        <v>1137</v>
      </c>
      <c r="D42" t="s">
        <v>1138</v>
      </c>
      <c r="E42" t="s">
        <v>1139</v>
      </c>
      <c r="F42" t="s">
        <v>1061</v>
      </c>
      <c r="G42" t="s">
        <v>1138</v>
      </c>
      <c r="H42" t="s">
        <v>1053</v>
      </c>
      <c r="I42" t="s">
        <v>1054</v>
      </c>
      <c r="J42" t="s">
        <v>1054</v>
      </c>
      <c r="K42" t="s">
        <v>1054</v>
      </c>
      <c r="L42" t="s">
        <v>1054</v>
      </c>
      <c r="M42" t="s">
        <v>1054</v>
      </c>
      <c r="N42" t="s">
        <v>1054</v>
      </c>
      <c r="O42" t="s">
        <v>1054</v>
      </c>
      <c r="P42" t="s">
        <v>1054</v>
      </c>
      <c r="Q42" t="s">
        <v>1054</v>
      </c>
      <c r="R42" t="s">
        <v>1070</v>
      </c>
      <c r="S42" t="s">
        <v>1054</v>
      </c>
      <c r="T42" t="s">
        <v>1060</v>
      </c>
      <c r="U42" t="s">
        <v>1060</v>
      </c>
      <c r="V42" t="s">
        <v>1052</v>
      </c>
      <c r="W42" t="s">
        <v>1054</v>
      </c>
      <c r="X42" t="s">
        <v>1060</v>
      </c>
      <c r="Y42" t="s">
        <v>1060</v>
      </c>
    </row>
    <row r="43" spans="1:25" x14ac:dyDescent="0.3">
      <c r="A43" t="s">
        <v>1140</v>
      </c>
      <c r="B43" t="s">
        <v>1141</v>
      </c>
      <c r="D43" t="s">
        <v>1052</v>
      </c>
      <c r="E43" t="s">
        <v>1053</v>
      </c>
      <c r="F43" t="s">
        <v>446</v>
      </c>
      <c r="G43" t="s">
        <v>1054</v>
      </c>
      <c r="H43" t="s">
        <v>1054</v>
      </c>
      <c r="I43" t="s">
        <v>1054</v>
      </c>
      <c r="J43" t="s">
        <v>1054</v>
      </c>
      <c r="K43" t="s">
        <v>1054</v>
      </c>
      <c r="L43" t="s">
        <v>1054</v>
      </c>
      <c r="M43" t="s">
        <v>1054</v>
      </c>
      <c r="N43" t="s">
        <v>1054</v>
      </c>
      <c r="O43" t="s">
        <v>1054</v>
      </c>
      <c r="P43" t="s">
        <v>1054</v>
      </c>
      <c r="Q43" t="s">
        <v>1054</v>
      </c>
      <c r="R43" t="s">
        <v>1054</v>
      </c>
      <c r="S43" t="s">
        <v>1054</v>
      </c>
      <c r="T43" t="s">
        <v>1054</v>
      </c>
      <c r="U43" t="s">
        <v>1054</v>
      </c>
      <c r="V43" t="s">
        <v>1054</v>
      </c>
      <c r="W43" t="s">
        <v>1054</v>
      </c>
      <c r="X43" t="s">
        <v>1054</v>
      </c>
      <c r="Y43" t="s">
        <v>1054</v>
      </c>
    </row>
    <row r="44" spans="1:25" x14ac:dyDescent="0.3">
      <c r="B44" t="s">
        <v>1142</v>
      </c>
      <c r="D44" t="s">
        <v>1054</v>
      </c>
      <c r="E44" t="s">
        <v>1054</v>
      </c>
      <c r="F44" t="s">
        <v>1054</v>
      </c>
      <c r="G44" t="s">
        <v>1052</v>
      </c>
      <c r="H44" t="s">
        <v>1053</v>
      </c>
      <c r="I44" t="s">
        <v>1054</v>
      </c>
      <c r="J44" t="s">
        <v>1054</v>
      </c>
      <c r="K44" t="s">
        <v>1054</v>
      </c>
      <c r="L44" t="s">
        <v>1054</v>
      </c>
      <c r="M44" t="s">
        <v>1052</v>
      </c>
      <c r="N44" t="s">
        <v>1054</v>
      </c>
      <c r="O44" t="s">
        <v>1054</v>
      </c>
      <c r="P44" t="s">
        <v>1054</v>
      </c>
      <c r="Q44" t="s">
        <v>1054</v>
      </c>
      <c r="R44" t="s">
        <v>1054</v>
      </c>
      <c r="S44" t="s">
        <v>1054</v>
      </c>
      <c r="T44" t="s">
        <v>1054</v>
      </c>
      <c r="U44" t="s">
        <v>1052</v>
      </c>
      <c r="V44" t="s">
        <v>1054</v>
      </c>
      <c r="W44" t="s">
        <v>1052</v>
      </c>
      <c r="X44" t="s">
        <v>1054</v>
      </c>
      <c r="Y44" t="s">
        <v>1054</v>
      </c>
    </row>
    <row r="45" spans="1:25" x14ac:dyDescent="0.3">
      <c r="A45" t="s">
        <v>1143</v>
      </c>
      <c r="B45" t="s">
        <v>1144</v>
      </c>
      <c r="D45" t="s">
        <v>1145</v>
      </c>
      <c r="E45" t="s">
        <v>1054</v>
      </c>
      <c r="F45" t="s">
        <v>1054</v>
      </c>
      <c r="G45" t="s">
        <v>1146</v>
      </c>
      <c r="H45" t="s">
        <v>1054</v>
      </c>
      <c r="I45" t="s">
        <v>1054</v>
      </c>
      <c r="J45" t="s">
        <v>1054</v>
      </c>
      <c r="K45" t="s">
        <v>1054</v>
      </c>
      <c r="L45" t="s">
        <v>1054</v>
      </c>
      <c r="M45" t="s">
        <v>1054</v>
      </c>
      <c r="N45" t="s">
        <v>1054</v>
      </c>
      <c r="O45" t="s">
        <v>1054</v>
      </c>
      <c r="P45" t="s">
        <v>1054</v>
      </c>
      <c r="Q45" t="s">
        <v>1054</v>
      </c>
      <c r="R45" t="s">
        <v>1054</v>
      </c>
      <c r="S45" t="s">
        <v>1054</v>
      </c>
      <c r="T45" t="s">
        <v>1054</v>
      </c>
      <c r="U45" t="s">
        <v>1054</v>
      </c>
      <c r="V45" t="s">
        <v>1054</v>
      </c>
      <c r="W45" t="s">
        <v>1054</v>
      </c>
      <c r="X45" t="s">
        <v>1054</v>
      </c>
      <c r="Y45" t="s">
        <v>1054</v>
      </c>
    </row>
  </sheetData>
  <pageMargins left="0.7" right="0.7" top="0.78740157499999996" bottom="0.78740157499999996" header="0.3" footer="0.3"/>
  <tableParts count="2">
    <tablePart r:id="rId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A40ED-1AE6-4DC2-AE11-CB81EA02E95D}">
  <dimension ref="A1:AA80"/>
  <sheetViews>
    <sheetView topLeftCell="A34" zoomScale="85" zoomScaleNormal="85" workbookViewId="0">
      <selection activeCell="N44" sqref="N44:S80"/>
    </sheetView>
  </sheetViews>
  <sheetFormatPr defaultRowHeight="14.4" x14ac:dyDescent="0.3"/>
  <cols>
    <col min="1" max="1" width="26" customWidth="1"/>
    <col min="2" max="2" width="5" customWidth="1"/>
    <col min="3" max="3" width="6.77734375" customWidth="1"/>
    <col min="8" max="10" width="5.5546875" customWidth="1"/>
    <col min="11" max="11" width="28.21875" customWidth="1"/>
    <col min="12" max="12" width="23" customWidth="1"/>
    <col min="21" max="21" width="11.5546875" customWidth="1"/>
    <col min="23" max="23" width="10.6640625" customWidth="1"/>
    <col min="24" max="24" width="10.44140625" bestFit="1" customWidth="1"/>
  </cols>
  <sheetData>
    <row r="1" spans="1:24" x14ac:dyDescent="0.3">
      <c r="A1" t="s">
        <v>504</v>
      </c>
      <c r="B1" t="s">
        <v>978</v>
      </c>
      <c r="C1" t="s">
        <v>979</v>
      </c>
      <c r="D1" t="s">
        <v>980</v>
      </c>
      <c r="E1" t="s">
        <v>981</v>
      </c>
      <c r="F1" t="s">
        <v>982</v>
      </c>
      <c r="H1" s="64"/>
      <c r="I1" t="s">
        <v>980</v>
      </c>
      <c r="J1" t="s">
        <v>983</v>
      </c>
      <c r="K1" t="s">
        <v>982</v>
      </c>
      <c r="L1" s="64"/>
      <c r="N1" t="s">
        <v>980</v>
      </c>
      <c r="O1" t="s">
        <v>981</v>
      </c>
      <c r="R1" s="64"/>
      <c r="S1" t="s">
        <v>980</v>
      </c>
      <c r="T1" t="s">
        <v>983</v>
      </c>
      <c r="V1" s="64"/>
    </row>
    <row r="2" spans="1:24" x14ac:dyDescent="0.3">
      <c r="D2" t="s">
        <v>191</v>
      </c>
      <c r="E2" t="s">
        <v>641</v>
      </c>
      <c r="F2" t="s">
        <v>89</v>
      </c>
      <c r="G2" t="s">
        <v>984</v>
      </c>
      <c r="H2" s="64" t="s">
        <v>88</v>
      </c>
      <c r="I2" t="s">
        <v>897</v>
      </c>
      <c r="J2" t="s">
        <v>239</v>
      </c>
      <c r="K2" t="s">
        <v>237</v>
      </c>
      <c r="L2" s="64" t="s">
        <v>985</v>
      </c>
      <c r="N2" t="s">
        <v>191</v>
      </c>
      <c r="O2" t="s">
        <v>641</v>
      </c>
      <c r="P2" t="s">
        <v>89</v>
      </c>
      <c r="Q2" t="s">
        <v>984</v>
      </c>
      <c r="R2" s="64" t="s">
        <v>88</v>
      </c>
      <c r="S2" t="s">
        <v>897</v>
      </c>
      <c r="T2" t="s">
        <v>239</v>
      </c>
      <c r="U2" t="s">
        <v>237</v>
      </c>
      <c r="V2" s="64" t="s">
        <v>985</v>
      </c>
      <c r="W2" t="s">
        <v>1033</v>
      </c>
      <c r="X2" t="s">
        <v>1034</v>
      </c>
    </row>
    <row r="3" spans="1:24" x14ac:dyDescent="0.3">
      <c r="A3" t="s">
        <v>1030</v>
      </c>
      <c r="B3" t="s">
        <v>986</v>
      </c>
      <c r="C3">
        <v>2</v>
      </c>
      <c r="D3">
        <v>100</v>
      </c>
      <c r="E3">
        <v>0</v>
      </c>
      <c r="F3">
        <v>0</v>
      </c>
      <c r="G3">
        <v>0</v>
      </c>
      <c r="H3" s="64">
        <v>0</v>
      </c>
      <c r="I3">
        <v>0</v>
      </c>
      <c r="J3">
        <v>0</v>
      </c>
      <c r="K3">
        <v>100</v>
      </c>
      <c r="L3" s="64">
        <v>0</v>
      </c>
      <c r="N3">
        <v>2</v>
      </c>
      <c r="O3">
        <v>0</v>
      </c>
      <c r="P3">
        <v>0</v>
      </c>
      <c r="Q3">
        <v>0</v>
      </c>
      <c r="R3" s="64">
        <v>0</v>
      </c>
      <c r="S3">
        <v>0</v>
      </c>
      <c r="T3">
        <v>0</v>
      </c>
      <c r="U3">
        <v>2</v>
      </c>
      <c r="V3">
        <v>0</v>
      </c>
      <c r="W3" s="65">
        <f>SUM(N3:R3)</f>
        <v>2</v>
      </c>
      <c r="X3" s="65">
        <f>SUM(S3:V3)</f>
        <v>2</v>
      </c>
    </row>
    <row r="4" spans="1:24" x14ac:dyDescent="0.3">
      <c r="A4" t="s">
        <v>1031</v>
      </c>
      <c r="B4" t="s">
        <v>987</v>
      </c>
      <c r="C4">
        <v>3</v>
      </c>
      <c r="D4">
        <v>0</v>
      </c>
      <c r="E4">
        <v>0</v>
      </c>
      <c r="F4">
        <v>100</v>
      </c>
      <c r="G4">
        <v>0</v>
      </c>
      <c r="H4" s="64">
        <v>0</v>
      </c>
      <c r="I4">
        <v>0</v>
      </c>
      <c r="J4">
        <v>0</v>
      </c>
      <c r="K4">
        <v>100</v>
      </c>
      <c r="L4" s="64">
        <v>0</v>
      </c>
      <c r="N4">
        <v>0</v>
      </c>
      <c r="O4">
        <v>0</v>
      </c>
      <c r="P4">
        <v>3</v>
      </c>
      <c r="Q4">
        <v>0</v>
      </c>
      <c r="R4" s="64">
        <v>0</v>
      </c>
      <c r="S4">
        <v>0</v>
      </c>
      <c r="T4">
        <v>0</v>
      </c>
      <c r="U4">
        <v>3</v>
      </c>
      <c r="V4">
        <v>0</v>
      </c>
      <c r="W4" s="65">
        <f t="shared" ref="W4:W39" si="0">SUM(N4:R4)</f>
        <v>3</v>
      </c>
      <c r="X4" s="65">
        <f t="shared" ref="X4:X39" si="1">SUM(S4:V4)</f>
        <v>3</v>
      </c>
    </row>
    <row r="5" spans="1:24" x14ac:dyDescent="0.3">
      <c r="A5" t="s">
        <v>1032</v>
      </c>
      <c r="B5" t="s">
        <v>988</v>
      </c>
      <c r="C5">
        <v>2</v>
      </c>
      <c r="D5">
        <v>0</v>
      </c>
      <c r="E5">
        <v>0</v>
      </c>
      <c r="F5">
        <v>90</v>
      </c>
      <c r="G5">
        <v>10</v>
      </c>
      <c r="H5" s="64">
        <v>0</v>
      </c>
      <c r="I5">
        <v>0</v>
      </c>
      <c r="J5">
        <v>20</v>
      </c>
      <c r="K5">
        <v>80</v>
      </c>
      <c r="L5" s="64">
        <v>0</v>
      </c>
      <c r="N5">
        <v>0</v>
      </c>
      <c r="O5">
        <v>0</v>
      </c>
      <c r="P5">
        <v>1.8</v>
      </c>
      <c r="Q5">
        <v>0.2</v>
      </c>
      <c r="R5" s="64">
        <v>0</v>
      </c>
      <c r="S5">
        <v>0</v>
      </c>
      <c r="T5">
        <v>0.4</v>
      </c>
      <c r="U5">
        <v>1.6</v>
      </c>
      <c r="V5">
        <v>0</v>
      </c>
      <c r="W5" s="65">
        <f t="shared" si="0"/>
        <v>2</v>
      </c>
      <c r="X5" s="65">
        <f t="shared" si="1"/>
        <v>2</v>
      </c>
    </row>
    <row r="6" spans="1:24" x14ac:dyDescent="0.3">
      <c r="A6" t="s">
        <v>997</v>
      </c>
      <c r="B6" t="s">
        <v>989</v>
      </c>
      <c r="C6">
        <v>0</v>
      </c>
      <c r="D6">
        <v>20</v>
      </c>
      <c r="E6">
        <v>0</v>
      </c>
      <c r="F6">
        <v>80</v>
      </c>
      <c r="G6">
        <v>0</v>
      </c>
      <c r="H6" s="64">
        <v>0</v>
      </c>
      <c r="I6">
        <v>0</v>
      </c>
      <c r="J6">
        <v>100</v>
      </c>
      <c r="K6">
        <v>0</v>
      </c>
      <c r="L6" s="64">
        <v>0</v>
      </c>
      <c r="N6">
        <v>0</v>
      </c>
      <c r="O6">
        <v>0</v>
      </c>
      <c r="P6">
        <v>0</v>
      </c>
      <c r="Q6">
        <v>0</v>
      </c>
      <c r="R6" s="64">
        <v>0</v>
      </c>
      <c r="S6">
        <v>0</v>
      </c>
      <c r="T6">
        <v>0</v>
      </c>
      <c r="U6">
        <v>0</v>
      </c>
      <c r="V6">
        <v>0</v>
      </c>
      <c r="W6" s="65">
        <f t="shared" si="0"/>
        <v>0</v>
      </c>
      <c r="X6" s="65">
        <f t="shared" si="1"/>
        <v>0</v>
      </c>
    </row>
    <row r="7" spans="1:24" x14ac:dyDescent="0.3">
      <c r="A7" t="s">
        <v>998</v>
      </c>
      <c r="B7" t="s">
        <v>990</v>
      </c>
      <c r="C7">
        <v>26</v>
      </c>
      <c r="D7">
        <v>0</v>
      </c>
      <c r="E7">
        <v>0</v>
      </c>
      <c r="F7">
        <v>0</v>
      </c>
      <c r="G7">
        <v>100</v>
      </c>
      <c r="H7" s="64">
        <v>0</v>
      </c>
      <c r="I7">
        <v>0</v>
      </c>
      <c r="J7">
        <v>0</v>
      </c>
      <c r="K7">
        <v>0</v>
      </c>
      <c r="L7" s="64">
        <v>100</v>
      </c>
      <c r="N7">
        <v>0</v>
      </c>
      <c r="O7">
        <v>0</v>
      </c>
      <c r="P7">
        <v>0</v>
      </c>
      <c r="Q7">
        <v>26</v>
      </c>
      <c r="R7" s="64">
        <v>0</v>
      </c>
      <c r="S7">
        <v>0</v>
      </c>
      <c r="T7">
        <v>0</v>
      </c>
      <c r="U7">
        <v>0</v>
      </c>
      <c r="V7">
        <v>26</v>
      </c>
      <c r="W7" s="65">
        <f t="shared" si="0"/>
        <v>26</v>
      </c>
      <c r="X7" s="65">
        <f t="shared" si="1"/>
        <v>26</v>
      </c>
    </row>
    <row r="8" spans="1:24" x14ac:dyDescent="0.3">
      <c r="A8" t="s">
        <v>999</v>
      </c>
      <c r="B8" t="s">
        <v>990</v>
      </c>
      <c r="C8">
        <v>2</v>
      </c>
      <c r="D8">
        <v>0</v>
      </c>
      <c r="E8">
        <v>0</v>
      </c>
      <c r="F8">
        <v>0</v>
      </c>
      <c r="G8">
        <v>100</v>
      </c>
      <c r="H8" s="64">
        <v>0</v>
      </c>
      <c r="I8">
        <v>0</v>
      </c>
      <c r="J8">
        <v>0</v>
      </c>
      <c r="K8">
        <v>0</v>
      </c>
      <c r="L8" s="64">
        <v>100</v>
      </c>
      <c r="N8">
        <v>0</v>
      </c>
      <c r="O8">
        <v>0</v>
      </c>
      <c r="P8">
        <v>0</v>
      </c>
      <c r="Q8">
        <v>2</v>
      </c>
      <c r="R8" s="64">
        <v>0</v>
      </c>
      <c r="S8">
        <v>0</v>
      </c>
      <c r="T8">
        <v>0</v>
      </c>
      <c r="U8">
        <v>0</v>
      </c>
      <c r="V8">
        <v>2</v>
      </c>
      <c r="W8" s="65">
        <f t="shared" si="0"/>
        <v>2</v>
      </c>
      <c r="X8" s="65">
        <f t="shared" si="1"/>
        <v>2</v>
      </c>
    </row>
    <row r="9" spans="1:24" x14ac:dyDescent="0.3">
      <c r="A9" t="s">
        <v>1000</v>
      </c>
      <c r="B9" t="s">
        <v>988</v>
      </c>
      <c r="C9">
        <v>5</v>
      </c>
      <c r="D9">
        <v>0</v>
      </c>
      <c r="E9">
        <v>0</v>
      </c>
      <c r="F9">
        <v>80</v>
      </c>
      <c r="G9">
        <v>20</v>
      </c>
      <c r="H9" s="64">
        <v>0</v>
      </c>
      <c r="I9">
        <v>0</v>
      </c>
      <c r="J9">
        <v>0</v>
      </c>
      <c r="K9">
        <v>100</v>
      </c>
      <c r="L9" s="64">
        <v>0</v>
      </c>
      <c r="N9">
        <v>0</v>
      </c>
      <c r="O9">
        <v>0</v>
      </c>
      <c r="P9">
        <v>4</v>
      </c>
      <c r="Q9">
        <v>1</v>
      </c>
      <c r="R9" s="64">
        <v>0</v>
      </c>
      <c r="S9">
        <v>0</v>
      </c>
      <c r="T9">
        <v>0</v>
      </c>
      <c r="U9">
        <v>5</v>
      </c>
      <c r="V9">
        <v>0</v>
      </c>
      <c r="W9" s="65">
        <f t="shared" si="0"/>
        <v>5</v>
      </c>
      <c r="X9" s="65">
        <f t="shared" si="1"/>
        <v>5</v>
      </c>
    </row>
    <row r="10" spans="1:24" x14ac:dyDescent="0.3">
      <c r="A10" t="s">
        <v>1001</v>
      </c>
      <c r="B10" t="s">
        <v>986</v>
      </c>
      <c r="C10">
        <v>30</v>
      </c>
      <c r="D10">
        <v>100</v>
      </c>
      <c r="E10">
        <v>0</v>
      </c>
      <c r="F10">
        <v>0</v>
      </c>
      <c r="G10">
        <v>0</v>
      </c>
      <c r="H10" s="64">
        <v>0</v>
      </c>
      <c r="I10">
        <v>0</v>
      </c>
      <c r="J10">
        <v>0</v>
      </c>
      <c r="K10">
        <v>100</v>
      </c>
      <c r="L10" s="64">
        <v>0</v>
      </c>
      <c r="N10">
        <v>30</v>
      </c>
      <c r="O10">
        <v>0</v>
      </c>
      <c r="P10">
        <v>0</v>
      </c>
      <c r="Q10">
        <v>0</v>
      </c>
      <c r="R10" s="64">
        <v>0</v>
      </c>
      <c r="S10">
        <v>0</v>
      </c>
      <c r="T10">
        <v>0</v>
      </c>
      <c r="U10">
        <v>30</v>
      </c>
      <c r="V10">
        <v>0</v>
      </c>
      <c r="W10" s="65">
        <f t="shared" si="0"/>
        <v>30</v>
      </c>
      <c r="X10" s="65">
        <f t="shared" si="1"/>
        <v>30</v>
      </c>
    </row>
    <row r="11" spans="1:24" x14ac:dyDescent="0.3">
      <c r="A11" t="s">
        <v>1002</v>
      </c>
      <c r="B11" t="s">
        <v>988</v>
      </c>
      <c r="C11">
        <v>20</v>
      </c>
      <c r="D11">
        <v>0</v>
      </c>
      <c r="E11">
        <v>0</v>
      </c>
      <c r="F11">
        <v>70</v>
      </c>
      <c r="G11">
        <v>30</v>
      </c>
      <c r="H11" s="64">
        <v>0</v>
      </c>
      <c r="I11">
        <v>0</v>
      </c>
      <c r="J11">
        <v>20</v>
      </c>
      <c r="K11">
        <v>80</v>
      </c>
      <c r="L11" s="64">
        <v>0</v>
      </c>
      <c r="N11">
        <v>0</v>
      </c>
      <c r="O11">
        <v>0</v>
      </c>
      <c r="P11">
        <v>14</v>
      </c>
      <c r="Q11">
        <v>6</v>
      </c>
      <c r="R11" s="64">
        <v>0</v>
      </c>
      <c r="S11">
        <v>0</v>
      </c>
      <c r="T11">
        <v>4</v>
      </c>
      <c r="U11">
        <v>16</v>
      </c>
      <c r="V11">
        <v>0</v>
      </c>
      <c r="W11" s="65">
        <f t="shared" si="0"/>
        <v>20</v>
      </c>
      <c r="X11" s="65">
        <f t="shared" si="1"/>
        <v>20</v>
      </c>
    </row>
    <row r="12" spans="1:24" x14ac:dyDescent="0.3">
      <c r="A12" t="s">
        <v>1003</v>
      </c>
      <c r="B12" t="s">
        <v>988</v>
      </c>
      <c r="C12">
        <v>21</v>
      </c>
      <c r="D12">
        <v>0</v>
      </c>
      <c r="E12">
        <v>0</v>
      </c>
      <c r="F12">
        <v>90</v>
      </c>
      <c r="G12">
        <v>10</v>
      </c>
      <c r="H12" s="64">
        <v>0</v>
      </c>
      <c r="I12">
        <v>0</v>
      </c>
      <c r="J12">
        <v>0</v>
      </c>
      <c r="K12">
        <v>100</v>
      </c>
      <c r="L12" s="64">
        <v>0</v>
      </c>
      <c r="N12">
        <v>0</v>
      </c>
      <c r="O12">
        <v>0</v>
      </c>
      <c r="P12">
        <v>18.900000000000002</v>
      </c>
      <c r="Q12">
        <v>2.1</v>
      </c>
      <c r="R12" s="64">
        <v>0</v>
      </c>
      <c r="S12">
        <v>0</v>
      </c>
      <c r="T12">
        <v>0</v>
      </c>
      <c r="U12">
        <v>21</v>
      </c>
      <c r="V12">
        <v>0</v>
      </c>
      <c r="W12" s="65">
        <f t="shared" si="0"/>
        <v>21.000000000000004</v>
      </c>
      <c r="X12" s="65">
        <f t="shared" si="1"/>
        <v>21</v>
      </c>
    </row>
    <row r="13" spans="1:24" x14ac:dyDescent="0.3">
      <c r="A13" t="s">
        <v>1004</v>
      </c>
      <c r="B13" t="s">
        <v>988</v>
      </c>
      <c r="C13">
        <v>47</v>
      </c>
      <c r="D13">
        <v>4</v>
      </c>
      <c r="E13">
        <v>0</v>
      </c>
      <c r="F13">
        <v>96</v>
      </c>
      <c r="G13">
        <v>0</v>
      </c>
      <c r="H13" s="64">
        <v>0</v>
      </c>
      <c r="I13">
        <v>0</v>
      </c>
      <c r="J13">
        <v>0</v>
      </c>
      <c r="K13">
        <v>100</v>
      </c>
      <c r="L13" s="64">
        <v>0</v>
      </c>
      <c r="N13">
        <v>1.8800000000000001</v>
      </c>
      <c r="O13">
        <v>0</v>
      </c>
      <c r="P13">
        <v>45.12</v>
      </c>
      <c r="Q13">
        <v>0</v>
      </c>
      <c r="R13" s="64">
        <v>0</v>
      </c>
      <c r="S13">
        <v>0</v>
      </c>
      <c r="T13">
        <v>0</v>
      </c>
      <c r="U13">
        <v>47</v>
      </c>
      <c r="V13">
        <v>0</v>
      </c>
      <c r="W13" s="65">
        <f t="shared" si="0"/>
        <v>47</v>
      </c>
      <c r="X13" s="65">
        <f t="shared" si="1"/>
        <v>47</v>
      </c>
    </row>
    <row r="14" spans="1:24" x14ac:dyDescent="0.3">
      <c r="A14" t="s">
        <v>1005</v>
      </c>
      <c r="B14" t="s">
        <v>988</v>
      </c>
      <c r="C14">
        <v>33</v>
      </c>
      <c r="D14">
        <v>0</v>
      </c>
      <c r="E14">
        <v>5</v>
      </c>
      <c r="F14">
        <v>85</v>
      </c>
      <c r="G14">
        <v>10</v>
      </c>
      <c r="H14" s="64">
        <v>0</v>
      </c>
      <c r="I14">
        <v>0</v>
      </c>
      <c r="J14">
        <v>0</v>
      </c>
      <c r="K14">
        <v>100</v>
      </c>
      <c r="L14" s="64">
        <v>0</v>
      </c>
      <c r="N14">
        <v>0</v>
      </c>
      <c r="O14">
        <v>1.6500000000000001</v>
      </c>
      <c r="P14">
        <v>28.05</v>
      </c>
      <c r="Q14">
        <v>3.3000000000000003</v>
      </c>
      <c r="R14" s="64">
        <v>0</v>
      </c>
      <c r="S14">
        <v>0</v>
      </c>
      <c r="T14">
        <v>0</v>
      </c>
      <c r="U14">
        <v>33</v>
      </c>
      <c r="V14">
        <v>0</v>
      </c>
      <c r="W14" s="65">
        <f t="shared" si="0"/>
        <v>33</v>
      </c>
      <c r="X14" s="65">
        <f t="shared" si="1"/>
        <v>33</v>
      </c>
    </row>
    <row r="15" spans="1:24" x14ac:dyDescent="0.3">
      <c r="A15" t="s">
        <v>1028</v>
      </c>
      <c r="B15" t="s">
        <v>991</v>
      </c>
      <c r="C15">
        <v>116</v>
      </c>
      <c r="D15">
        <v>0</v>
      </c>
      <c r="E15">
        <v>46</v>
      </c>
      <c r="F15">
        <v>34</v>
      </c>
      <c r="G15" s="64">
        <v>20</v>
      </c>
      <c r="H15">
        <v>0</v>
      </c>
      <c r="I15">
        <v>0</v>
      </c>
      <c r="J15">
        <v>0</v>
      </c>
      <c r="K15" s="64">
        <v>100</v>
      </c>
      <c r="L15">
        <v>0</v>
      </c>
      <c r="N15">
        <v>0</v>
      </c>
      <c r="O15">
        <v>53.36</v>
      </c>
      <c r="P15">
        <v>39.440000000000005</v>
      </c>
      <c r="Q15">
        <v>23.200000000000003</v>
      </c>
      <c r="R15" s="64">
        <v>0</v>
      </c>
      <c r="S15">
        <v>0</v>
      </c>
      <c r="T15">
        <v>0</v>
      </c>
      <c r="U15">
        <v>116</v>
      </c>
      <c r="V15">
        <v>0</v>
      </c>
      <c r="W15" s="65">
        <f t="shared" si="0"/>
        <v>116.00000000000001</v>
      </c>
      <c r="X15" s="65">
        <f t="shared" si="1"/>
        <v>116</v>
      </c>
    </row>
    <row r="16" spans="1:24" x14ac:dyDescent="0.3">
      <c r="A16" t="s">
        <v>1029</v>
      </c>
      <c r="B16" t="s">
        <v>991</v>
      </c>
      <c r="C16">
        <v>6</v>
      </c>
      <c r="D16">
        <v>50</v>
      </c>
      <c r="E16">
        <v>50</v>
      </c>
      <c r="F16">
        <v>0</v>
      </c>
      <c r="G16" s="64">
        <v>0</v>
      </c>
      <c r="H16">
        <v>0</v>
      </c>
      <c r="I16">
        <v>0</v>
      </c>
      <c r="J16">
        <v>0</v>
      </c>
      <c r="K16" s="64">
        <v>100</v>
      </c>
      <c r="L16">
        <v>0</v>
      </c>
      <c r="N16">
        <v>3</v>
      </c>
      <c r="O16">
        <v>3</v>
      </c>
      <c r="P16">
        <v>0</v>
      </c>
      <c r="Q16">
        <v>0</v>
      </c>
      <c r="R16" s="64">
        <v>0</v>
      </c>
      <c r="S16">
        <v>0</v>
      </c>
      <c r="T16">
        <v>0</v>
      </c>
      <c r="U16">
        <v>6</v>
      </c>
      <c r="V16">
        <v>0</v>
      </c>
      <c r="W16" s="65">
        <f t="shared" si="0"/>
        <v>6</v>
      </c>
      <c r="X16" s="65">
        <f t="shared" si="1"/>
        <v>6</v>
      </c>
    </row>
    <row r="17" spans="1:24" x14ac:dyDescent="0.3">
      <c r="A17" t="s">
        <v>1006</v>
      </c>
      <c r="B17" t="s">
        <v>988</v>
      </c>
      <c r="C17">
        <v>3</v>
      </c>
      <c r="D17">
        <v>0</v>
      </c>
      <c r="E17">
        <v>20</v>
      </c>
      <c r="F17">
        <v>80</v>
      </c>
      <c r="G17">
        <v>0</v>
      </c>
      <c r="H17" s="64">
        <v>0</v>
      </c>
      <c r="I17">
        <v>0</v>
      </c>
      <c r="J17">
        <v>0</v>
      </c>
      <c r="K17">
        <v>100</v>
      </c>
      <c r="L17" s="64">
        <v>0</v>
      </c>
      <c r="N17">
        <v>0</v>
      </c>
      <c r="O17">
        <v>0.60000000000000009</v>
      </c>
      <c r="P17">
        <v>2.4000000000000004</v>
      </c>
      <c r="Q17">
        <v>0</v>
      </c>
      <c r="R17" s="64">
        <v>0</v>
      </c>
      <c r="S17">
        <v>0</v>
      </c>
      <c r="T17">
        <v>0</v>
      </c>
      <c r="U17">
        <v>3</v>
      </c>
      <c r="V17">
        <v>0</v>
      </c>
      <c r="W17" s="65">
        <f t="shared" si="0"/>
        <v>3.0000000000000004</v>
      </c>
      <c r="X17" s="65">
        <f t="shared" si="1"/>
        <v>3</v>
      </c>
    </row>
    <row r="18" spans="1:24" x14ac:dyDescent="0.3">
      <c r="A18" t="s">
        <v>1007</v>
      </c>
      <c r="B18" t="s">
        <v>991</v>
      </c>
      <c r="C18">
        <v>5</v>
      </c>
      <c r="D18">
        <v>40</v>
      </c>
      <c r="E18">
        <v>60</v>
      </c>
      <c r="F18">
        <v>0</v>
      </c>
      <c r="G18">
        <v>0</v>
      </c>
      <c r="H18" s="64">
        <v>0</v>
      </c>
      <c r="I18">
        <v>0</v>
      </c>
      <c r="J18">
        <v>0</v>
      </c>
      <c r="K18">
        <v>100</v>
      </c>
      <c r="L18" s="64">
        <v>0</v>
      </c>
      <c r="N18">
        <v>2</v>
      </c>
      <c r="O18">
        <v>3</v>
      </c>
      <c r="P18">
        <v>0</v>
      </c>
      <c r="Q18">
        <v>0</v>
      </c>
      <c r="R18" s="64">
        <v>0</v>
      </c>
      <c r="S18">
        <v>0</v>
      </c>
      <c r="T18">
        <v>0</v>
      </c>
      <c r="U18">
        <v>5</v>
      </c>
      <c r="V18">
        <v>0</v>
      </c>
      <c r="W18" s="65">
        <f t="shared" si="0"/>
        <v>5</v>
      </c>
      <c r="X18" s="65">
        <f t="shared" si="1"/>
        <v>5</v>
      </c>
    </row>
    <row r="19" spans="1:24" x14ac:dyDescent="0.3">
      <c r="A19" t="s">
        <v>1008</v>
      </c>
      <c r="B19" t="s">
        <v>991</v>
      </c>
      <c r="C19">
        <v>2</v>
      </c>
      <c r="D19">
        <v>0</v>
      </c>
      <c r="E19">
        <v>90</v>
      </c>
      <c r="F19">
        <v>10</v>
      </c>
      <c r="G19">
        <v>0</v>
      </c>
      <c r="H19" s="64">
        <v>0</v>
      </c>
      <c r="I19">
        <v>0</v>
      </c>
      <c r="J19">
        <v>0</v>
      </c>
      <c r="K19">
        <v>100</v>
      </c>
      <c r="L19" s="64">
        <v>0</v>
      </c>
      <c r="N19">
        <v>0</v>
      </c>
      <c r="O19">
        <v>1.8</v>
      </c>
      <c r="P19">
        <v>0.2</v>
      </c>
      <c r="Q19">
        <v>0</v>
      </c>
      <c r="R19" s="64">
        <v>0</v>
      </c>
      <c r="S19">
        <v>0</v>
      </c>
      <c r="T19">
        <v>0</v>
      </c>
      <c r="U19">
        <v>2</v>
      </c>
      <c r="V19">
        <v>0</v>
      </c>
      <c r="W19" s="65">
        <f t="shared" si="0"/>
        <v>2</v>
      </c>
      <c r="X19" s="65">
        <f t="shared" si="1"/>
        <v>2</v>
      </c>
    </row>
    <row r="20" spans="1:24" x14ac:dyDescent="0.3">
      <c r="A20" t="s">
        <v>1027</v>
      </c>
      <c r="B20" t="s">
        <v>991</v>
      </c>
      <c r="C20">
        <v>62</v>
      </c>
      <c r="D20">
        <v>15</v>
      </c>
      <c r="E20">
        <v>41</v>
      </c>
      <c r="F20">
        <v>18</v>
      </c>
      <c r="G20">
        <v>26</v>
      </c>
      <c r="H20">
        <v>0</v>
      </c>
      <c r="I20">
        <v>0</v>
      </c>
      <c r="J20" s="64">
        <v>0</v>
      </c>
      <c r="K20">
        <v>100</v>
      </c>
      <c r="L20">
        <v>0</v>
      </c>
      <c r="N20">
        <v>9.2999999999999989</v>
      </c>
      <c r="O20">
        <v>25.419999999999998</v>
      </c>
      <c r="P20">
        <v>11.16</v>
      </c>
      <c r="Q20">
        <v>16.12</v>
      </c>
      <c r="R20" s="64">
        <v>0</v>
      </c>
      <c r="S20">
        <v>0</v>
      </c>
      <c r="T20">
        <v>0</v>
      </c>
      <c r="U20">
        <v>62</v>
      </c>
      <c r="V20">
        <v>0</v>
      </c>
      <c r="W20" s="65">
        <f t="shared" si="0"/>
        <v>62</v>
      </c>
      <c r="X20" s="65">
        <f t="shared" si="1"/>
        <v>62</v>
      </c>
    </row>
    <row r="21" spans="1:24" x14ac:dyDescent="0.3">
      <c r="A21" t="s">
        <v>1009</v>
      </c>
      <c r="B21" t="s">
        <v>991</v>
      </c>
      <c r="C21">
        <v>13</v>
      </c>
      <c r="D21">
        <v>0</v>
      </c>
      <c r="E21">
        <v>70</v>
      </c>
      <c r="F21">
        <v>30</v>
      </c>
      <c r="G21">
        <v>0</v>
      </c>
      <c r="H21" s="64">
        <v>0</v>
      </c>
      <c r="I21">
        <v>0</v>
      </c>
      <c r="J21">
        <v>0</v>
      </c>
      <c r="K21">
        <v>100</v>
      </c>
      <c r="L21" s="64">
        <v>0</v>
      </c>
      <c r="N21">
        <v>0</v>
      </c>
      <c r="O21">
        <v>9.1</v>
      </c>
      <c r="P21">
        <v>3.9</v>
      </c>
      <c r="Q21">
        <v>0</v>
      </c>
      <c r="R21" s="64">
        <v>0</v>
      </c>
      <c r="S21">
        <v>0</v>
      </c>
      <c r="T21">
        <v>0</v>
      </c>
      <c r="U21">
        <v>13</v>
      </c>
      <c r="V21">
        <v>0</v>
      </c>
      <c r="W21" s="65">
        <f t="shared" si="0"/>
        <v>13</v>
      </c>
      <c r="X21" s="65">
        <f t="shared" si="1"/>
        <v>13</v>
      </c>
    </row>
    <row r="22" spans="1:24" x14ac:dyDescent="0.3">
      <c r="A22" t="s">
        <v>1010</v>
      </c>
      <c r="B22" t="s">
        <v>988</v>
      </c>
      <c r="C22">
        <v>64</v>
      </c>
      <c r="D22">
        <v>0</v>
      </c>
      <c r="E22">
        <v>0</v>
      </c>
      <c r="F22">
        <v>50</v>
      </c>
      <c r="G22">
        <v>50</v>
      </c>
      <c r="H22" s="64">
        <v>0</v>
      </c>
      <c r="I22">
        <v>0</v>
      </c>
      <c r="J22">
        <v>0</v>
      </c>
      <c r="K22">
        <v>100</v>
      </c>
      <c r="L22" s="64">
        <v>0</v>
      </c>
      <c r="N22">
        <v>0</v>
      </c>
      <c r="O22">
        <v>0</v>
      </c>
      <c r="P22">
        <v>32</v>
      </c>
      <c r="Q22">
        <v>32</v>
      </c>
      <c r="R22" s="64">
        <v>0</v>
      </c>
      <c r="S22">
        <v>0</v>
      </c>
      <c r="T22">
        <v>0</v>
      </c>
      <c r="U22">
        <v>64</v>
      </c>
      <c r="V22">
        <v>0</v>
      </c>
      <c r="W22" s="65">
        <f t="shared" si="0"/>
        <v>64</v>
      </c>
      <c r="X22" s="65">
        <f t="shared" si="1"/>
        <v>64</v>
      </c>
    </row>
    <row r="23" spans="1:24" x14ac:dyDescent="0.3">
      <c r="A23" t="s">
        <v>1011</v>
      </c>
      <c r="B23" t="s">
        <v>991</v>
      </c>
      <c r="C23">
        <v>131</v>
      </c>
      <c r="D23">
        <v>2</v>
      </c>
      <c r="E23">
        <v>73</v>
      </c>
      <c r="F23">
        <v>17</v>
      </c>
      <c r="G23">
        <v>8</v>
      </c>
      <c r="H23" s="64">
        <v>0</v>
      </c>
      <c r="I23">
        <v>0</v>
      </c>
      <c r="J23">
        <v>0</v>
      </c>
      <c r="K23">
        <v>100</v>
      </c>
      <c r="L23" s="64">
        <v>0</v>
      </c>
      <c r="N23">
        <v>2.62</v>
      </c>
      <c r="O23">
        <v>95.63</v>
      </c>
      <c r="P23">
        <v>22.270000000000003</v>
      </c>
      <c r="Q23">
        <v>10.48</v>
      </c>
      <c r="R23" s="64">
        <v>0</v>
      </c>
      <c r="S23">
        <v>0</v>
      </c>
      <c r="T23">
        <v>0</v>
      </c>
      <c r="U23">
        <v>131</v>
      </c>
      <c r="V23">
        <v>0</v>
      </c>
      <c r="W23" s="65">
        <f t="shared" si="0"/>
        <v>131</v>
      </c>
      <c r="X23" s="65">
        <f t="shared" si="1"/>
        <v>131</v>
      </c>
    </row>
    <row r="24" spans="1:24" x14ac:dyDescent="0.3">
      <c r="A24" t="s">
        <v>1012</v>
      </c>
      <c r="B24" t="s">
        <v>988</v>
      </c>
      <c r="C24">
        <v>21</v>
      </c>
      <c r="D24">
        <v>0</v>
      </c>
      <c r="E24">
        <v>24</v>
      </c>
      <c r="F24">
        <v>66</v>
      </c>
      <c r="G24">
        <v>10</v>
      </c>
      <c r="H24" s="64">
        <v>0</v>
      </c>
      <c r="I24">
        <v>0</v>
      </c>
      <c r="J24">
        <v>0</v>
      </c>
      <c r="K24">
        <v>100</v>
      </c>
      <c r="L24" s="64">
        <v>0</v>
      </c>
      <c r="N24">
        <v>0</v>
      </c>
      <c r="O24">
        <v>5.04</v>
      </c>
      <c r="P24">
        <v>13.860000000000001</v>
      </c>
      <c r="Q24">
        <v>2.1</v>
      </c>
      <c r="R24" s="64">
        <v>0</v>
      </c>
      <c r="S24">
        <v>0</v>
      </c>
      <c r="T24">
        <v>0</v>
      </c>
      <c r="U24">
        <v>21</v>
      </c>
      <c r="V24">
        <v>0</v>
      </c>
      <c r="W24" s="65">
        <f t="shared" si="0"/>
        <v>21.000000000000004</v>
      </c>
      <c r="X24" s="65">
        <f t="shared" si="1"/>
        <v>21</v>
      </c>
    </row>
    <row r="25" spans="1:24" x14ac:dyDescent="0.3">
      <c r="A25" t="s">
        <v>1013</v>
      </c>
      <c r="B25" t="s">
        <v>988</v>
      </c>
      <c r="C25">
        <v>5</v>
      </c>
      <c r="D25">
        <v>0</v>
      </c>
      <c r="E25">
        <v>0</v>
      </c>
      <c r="F25">
        <v>80</v>
      </c>
      <c r="G25">
        <v>20</v>
      </c>
      <c r="H25" s="64">
        <v>0</v>
      </c>
      <c r="I25">
        <v>0</v>
      </c>
      <c r="J25">
        <v>0</v>
      </c>
      <c r="K25">
        <v>100</v>
      </c>
      <c r="L25" s="64">
        <v>0</v>
      </c>
      <c r="N25">
        <v>0</v>
      </c>
      <c r="O25">
        <v>0</v>
      </c>
      <c r="P25">
        <v>4</v>
      </c>
      <c r="Q25">
        <v>1</v>
      </c>
      <c r="R25" s="64">
        <v>0</v>
      </c>
      <c r="S25">
        <v>0</v>
      </c>
      <c r="T25">
        <v>0</v>
      </c>
      <c r="U25">
        <v>5</v>
      </c>
      <c r="V25">
        <v>0</v>
      </c>
      <c r="W25" s="65">
        <f t="shared" si="0"/>
        <v>5</v>
      </c>
      <c r="X25" s="65">
        <f t="shared" si="1"/>
        <v>5</v>
      </c>
    </row>
    <row r="26" spans="1:24" x14ac:dyDescent="0.3">
      <c r="A26" t="s">
        <v>1014</v>
      </c>
      <c r="B26" t="s">
        <v>988</v>
      </c>
      <c r="C26">
        <v>91</v>
      </c>
      <c r="D26">
        <v>0</v>
      </c>
      <c r="E26">
        <v>2</v>
      </c>
      <c r="F26">
        <v>94</v>
      </c>
      <c r="G26">
        <v>4</v>
      </c>
      <c r="H26" s="64">
        <v>0</v>
      </c>
      <c r="I26">
        <v>0</v>
      </c>
      <c r="J26">
        <v>0</v>
      </c>
      <c r="K26">
        <v>100</v>
      </c>
      <c r="L26" s="64">
        <v>0</v>
      </c>
      <c r="N26">
        <v>0</v>
      </c>
      <c r="O26">
        <v>1.82</v>
      </c>
      <c r="P26">
        <v>85.539999999999992</v>
      </c>
      <c r="Q26">
        <v>3.64</v>
      </c>
      <c r="R26" s="64">
        <v>0</v>
      </c>
      <c r="S26">
        <v>0</v>
      </c>
      <c r="T26">
        <v>0</v>
      </c>
      <c r="U26">
        <v>91</v>
      </c>
      <c r="V26">
        <v>0</v>
      </c>
      <c r="W26" s="65">
        <f t="shared" si="0"/>
        <v>90.999999999999986</v>
      </c>
      <c r="X26" s="65">
        <f t="shared" si="1"/>
        <v>91</v>
      </c>
    </row>
    <row r="27" spans="1:24" x14ac:dyDescent="0.3">
      <c r="A27" t="s">
        <v>1015</v>
      </c>
      <c r="B27" t="s">
        <v>991</v>
      </c>
      <c r="C27">
        <v>77</v>
      </c>
      <c r="D27">
        <v>0</v>
      </c>
      <c r="E27">
        <v>100</v>
      </c>
      <c r="F27">
        <v>0</v>
      </c>
      <c r="G27">
        <v>0</v>
      </c>
      <c r="H27" s="64">
        <v>0</v>
      </c>
      <c r="I27">
        <v>0</v>
      </c>
      <c r="J27">
        <v>0</v>
      </c>
      <c r="K27">
        <v>100</v>
      </c>
      <c r="L27" s="64">
        <v>0</v>
      </c>
      <c r="N27">
        <v>0</v>
      </c>
      <c r="O27">
        <v>77</v>
      </c>
      <c r="P27">
        <v>0</v>
      </c>
      <c r="Q27">
        <v>0</v>
      </c>
      <c r="R27" s="64">
        <v>0</v>
      </c>
      <c r="S27">
        <v>0</v>
      </c>
      <c r="T27">
        <v>0</v>
      </c>
      <c r="U27">
        <v>77</v>
      </c>
      <c r="V27">
        <v>0</v>
      </c>
      <c r="W27" s="65">
        <f t="shared" si="0"/>
        <v>77</v>
      </c>
      <c r="X27" s="65">
        <f t="shared" si="1"/>
        <v>77</v>
      </c>
    </row>
    <row r="28" spans="1:24" x14ac:dyDescent="0.3">
      <c r="A28" t="s">
        <v>993</v>
      </c>
      <c r="B28" t="s">
        <v>988</v>
      </c>
      <c r="C28">
        <v>0</v>
      </c>
      <c r="D28">
        <v>0</v>
      </c>
      <c r="E28">
        <v>90</v>
      </c>
      <c r="F28">
        <v>10</v>
      </c>
      <c r="G28">
        <v>0</v>
      </c>
      <c r="H28" s="64">
        <v>0</v>
      </c>
      <c r="I28">
        <v>0</v>
      </c>
      <c r="J28">
        <v>100</v>
      </c>
      <c r="K28">
        <v>0</v>
      </c>
      <c r="L28" s="64">
        <v>0</v>
      </c>
      <c r="N28">
        <v>0</v>
      </c>
      <c r="O28">
        <v>0</v>
      </c>
      <c r="P28">
        <v>0</v>
      </c>
      <c r="Q28">
        <v>0</v>
      </c>
      <c r="R28" s="64">
        <v>0</v>
      </c>
      <c r="S28">
        <v>0</v>
      </c>
      <c r="T28">
        <v>0</v>
      </c>
      <c r="U28">
        <v>0</v>
      </c>
      <c r="V28">
        <v>0</v>
      </c>
      <c r="W28" s="65">
        <f t="shared" si="0"/>
        <v>0</v>
      </c>
      <c r="X28" s="65">
        <f t="shared" si="1"/>
        <v>0</v>
      </c>
    </row>
    <row r="29" spans="1:24" x14ac:dyDescent="0.3">
      <c r="A29" t="s">
        <v>1016</v>
      </c>
      <c r="B29" t="s">
        <v>493</v>
      </c>
      <c r="C29">
        <v>43</v>
      </c>
      <c r="D29">
        <v>0</v>
      </c>
      <c r="E29">
        <v>0</v>
      </c>
      <c r="F29">
        <v>17</v>
      </c>
      <c r="G29">
        <v>83</v>
      </c>
      <c r="H29" s="64">
        <v>0</v>
      </c>
      <c r="I29">
        <v>0</v>
      </c>
      <c r="J29">
        <v>0</v>
      </c>
      <c r="K29">
        <v>100</v>
      </c>
      <c r="L29" s="64">
        <v>0</v>
      </c>
      <c r="N29">
        <v>0</v>
      </c>
      <c r="O29">
        <v>0</v>
      </c>
      <c r="P29">
        <v>7.3100000000000005</v>
      </c>
      <c r="Q29">
        <v>35.69</v>
      </c>
      <c r="R29" s="64">
        <v>0</v>
      </c>
      <c r="S29">
        <v>0</v>
      </c>
      <c r="T29">
        <v>0</v>
      </c>
      <c r="U29">
        <v>43</v>
      </c>
      <c r="V29">
        <v>0</v>
      </c>
      <c r="W29" s="65">
        <f t="shared" si="0"/>
        <v>43</v>
      </c>
      <c r="X29" s="65">
        <f t="shared" si="1"/>
        <v>43</v>
      </c>
    </row>
    <row r="30" spans="1:24" x14ac:dyDescent="0.3">
      <c r="A30" t="s">
        <v>1026</v>
      </c>
      <c r="B30" t="s">
        <v>994</v>
      </c>
      <c r="C30">
        <v>1</v>
      </c>
      <c r="D30">
        <v>100</v>
      </c>
      <c r="E30">
        <v>0</v>
      </c>
      <c r="F30">
        <v>0</v>
      </c>
      <c r="G30" s="64">
        <v>0</v>
      </c>
      <c r="H30">
        <v>0</v>
      </c>
      <c r="I30">
        <v>0</v>
      </c>
      <c r="J30">
        <v>10</v>
      </c>
      <c r="K30" s="64">
        <v>90</v>
      </c>
      <c r="L30">
        <v>0</v>
      </c>
      <c r="N30">
        <v>1</v>
      </c>
      <c r="O30">
        <v>0</v>
      </c>
      <c r="P30">
        <v>0</v>
      </c>
      <c r="Q30">
        <v>0</v>
      </c>
      <c r="R30" s="64">
        <v>0</v>
      </c>
      <c r="S30">
        <v>0</v>
      </c>
      <c r="T30">
        <v>0.1</v>
      </c>
      <c r="U30">
        <v>0.9</v>
      </c>
      <c r="V30">
        <v>0</v>
      </c>
      <c r="W30" s="65">
        <f t="shared" si="0"/>
        <v>1</v>
      </c>
      <c r="X30" s="65">
        <f t="shared" si="1"/>
        <v>1</v>
      </c>
    </row>
    <row r="31" spans="1:24" x14ac:dyDescent="0.3">
      <c r="A31" t="s">
        <v>1017</v>
      </c>
      <c r="B31" t="s">
        <v>991</v>
      </c>
      <c r="C31">
        <v>5</v>
      </c>
      <c r="D31">
        <v>40</v>
      </c>
      <c r="E31">
        <v>60</v>
      </c>
      <c r="F31">
        <v>0</v>
      </c>
      <c r="G31">
        <v>0</v>
      </c>
      <c r="H31" s="64">
        <v>0</v>
      </c>
      <c r="I31">
        <v>0</v>
      </c>
      <c r="J31">
        <v>0</v>
      </c>
      <c r="K31">
        <v>100</v>
      </c>
      <c r="L31" s="64">
        <v>0</v>
      </c>
      <c r="N31">
        <v>2</v>
      </c>
      <c r="O31">
        <v>3</v>
      </c>
      <c r="P31">
        <v>0</v>
      </c>
      <c r="Q31">
        <v>0</v>
      </c>
      <c r="R31" s="64">
        <v>0</v>
      </c>
      <c r="S31">
        <v>0</v>
      </c>
      <c r="T31">
        <v>0</v>
      </c>
      <c r="U31">
        <v>5</v>
      </c>
      <c r="V31">
        <v>0</v>
      </c>
      <c r="W31" s="65">
        <f t="shared" si="0"/>
        <v>5</v>
      </c>
      <c r="X31" s="65">
        <f t="shared" si="1"/>
        <v>5</v>
      </c>
    </row>
    <row r="32" spans="1:24" x14ac:dyDescent="0.3">
      <c r="A32" t="s">
        <v>1025</v>
      </c>
      <c r="B32" t="s">
        <v>994</v>
      </c>
      <c r="C32">
        <v>30</v>
      </c>
      <c r="D32">
        <v>83</v>
      </c>
      <c r="E32">
        <v>0</v>
      </c>
      <c r="F32">
        <v>0</v>
      </c>
      <c r="G32" s="64">
        <v>17</v>
      </c>
      <c r="H32">
        <v>0</v>
      </c>
      <c r="I32">
        <v>0</v>
      </c>
      <c r="J32">
        <v>0</v>
      </c>
      <c r="K32" s="64">
        <v>100</v>
      </c>
      <c r="L32">
        <v>0</v>
      </c>
      <c r="N32">
        <v>24.9</v>
      </c>
      <c r="O32">
        <v>0</v>
      </c>
      <c r="P32">
        <v>0</v>
      </c>
      <c r="Q32">
        <v>5.1000000000000005</v>
      </c>
      <c r="R32" s="64">
        <v>0</v>
      </c>
      <c r="S32">
        <v>0</v>
      </c>
      <c r="T32">
        <v>0</v>
      </c>
      <c r="U32">
        <v>30</v>
      </c>
      <c r="V32">
        <v>0</v>
      </c>
      <c r="W32" s="65">
        <f t="shared" si="0"/>
        <v>30</v>
      </c>
      <c r="X32" s="65">
        <f t="shared" si="1"/>
        <v>30</v>
      </c>
    </row>
    <row r="33" spans="1:27" x14ac:dyDescent="0.3">
      <c r="A33" t="s">
        <v>1024</v>
      </c>
      <c r="B33" t="s">
        <v>994</v>
      </c>
      <c r="C33">
        <v>55</v>
      </c>
      <c r="D33">
        <v>73</v>
      </c>
      <c r="E33">
        <v>0</v>
      </c>
      <c r="F33">
        <v>0</v>
      </c>
      <c r="G33" s="64">
        <v>27</v>
      </c>
      <c r="H33">
        <v>0</v>
      </c>
      <c r="I33">
        <v>0</v>
      </c>
      <c r="J33">
        <v>11</v>
      </c>
      <c r="K33" s="64">
        <v>89</v>
      </c>
      <c r="L33">
        <v>0</v>
      </c>
      <c r="N33">
        <v>40.15</v>
      </c>
      <c r="O33">
        <v>0</v>
      </c>
      <c r="P33">
        <v>0</v>
      </c>
      <c r="Q33">
        <v>14.850000000000001</v>
      </c>
      <c r="R33" s="64">
        <v>0</v>
      </c>
      <c r="S33">
        <v>0</v>
      </c>
      <c r="T33">
        <v>6.05</v>
      </c>
      <c r="U33">
        <v>48.95</v>
      </c>
      <c r="V33">
        <v>0</v>
      </c>
      <c r="W33" s="65">
        <f t="shared" si="0"/>
        <v>55</v>
      </c>
      <c r="X33" s="65">
        <f t="shared" si="1"/>
        <v>55</v>
      </c>
    </row>
    <row r="34" spans="1:27" x14ac:dyDescent="0.3">
      <c r="A34" t="s">
        <v>1018</v>
      </c>
      <c r="B34" t="s">
        <v>995</v>
      </c>
      <c r="C34">
        <v>27</v>
      </c>
      <c r="D34">
        <v>0</v>
      </c>
      <c r="E34">
        <v>0</v>
      </c>
      <c r="F34">
        <v>4</v>
      </c>
      <c r="G34">
        <v>0</v>
      </c>
      <c r="H34" s="64">
        <v>96</v>
      </c>
      <c r="I34">
        <v>96</v>
      </c>
      <c r="J34">
        <v>0</v>
      </c>
      <c r="K34">
        <v>4</v>
      </c>
      <c r="L34" s="64">
        <v>0</v>
      </c>
      <c r="N34">
        <v>0</v>
      </c>
      <c r="O34">
        <v>0</v>
      </c>
      <c r="P34">
        <v>1.08</v>
      </c>
      <c r="Q34">
        <v>0</v>
      </c>
      <c r="R34" s="64">
        <v>25.919999999999998</v>
      </c>
      <c r="S34">
        <v>25.919999999999998</v>
      </c>
      <c r="T34">
        <v>0</v>
      </c>
      <c r="U34">
        <v>1.08</v>
      </c>
      <c r="V34">
        <v>0</v>
      </c>
      <c r="W34" s="65">
        <f t="shared" si="0"/>
        <v>27</v>
      </c>
      <c r="X34" s="65">
        <f t="shared" si="1"/>
        <v>27</v>
      </c>
    </row>
    <row r="35" spans="1:27" x14ac:dyDescent="0.3">
      <c r="A35" t="s">
        <v>1019</v>
      </c>
      <c r="B35" t="s">
        <v>995</v>
      </c>
      <c r="C35">
        <v>7</v>
      </c>
      <c r="D35">
        <v>0</v>
      </c>
      <c r="E35">
        <v>20</v>
      </c>
      <c r="F35">
        <v>20</v>
      </c>
      <c r="G35">
        <v>0</v>
      </c>
      <c r="H35" s="64">
        <v>60</v>
      </c>
      <c r="I35">
        <v>80</v>
      </c>
      <c r="J35">
        <v>0</v>
      </c>
      <c r="K35">
        <v>20</v>
      </c>
      <c r="L35" s="64">
        <v>0</v>
      </c>
      <c r="N35">
        <v>0</v>
      </c>
      <c r="O35">
        <v>1.4000000000000001</v>
      </c>
      <c r="P35">
        <v>1.4000000000000001</v>
      </c>
      <c r="Q35">
        <v>0</v>
      </c>
      <c r="R35" s="64">
        <v>4.2</v>
      </c>
      <c r="S35">
        <v>5.6000000000000005</v>
      </c>
      <c r="T35">
        <v>0</v>
      </c>
      <c r="U35">
        <v>1.4000000000000001</v>
      </c>
      <c r="V35">
        <v>0</v>
      </c>
      <c r="W35" s="65">
        <f t="shared" si="0"/>
        <v>7</v>
      </c>
      <c r="X35" s="65">
        <f t="shared" si="1"/>
        <v>7.0000000000000009</v>
      </c>
    </row>
    <row r="36" spans="1:27" x14ac:dyDescent="0.3">
      <c r="A36" t="s">
        <v>1020</v>
      </c>
      <c r="B36" t="s">
        <v>995</v>
      </c>
      <c r="C36">
        <v>22</v>
      </c>
      <c r="D36">
        <v>0</v>
      </c>
      <c r="E36">
        <v>0</v>
      </c>
      <c r="F36">
        <v>0</v>
      </c>
      <c r="G36">
        <v>0</v>
      </c>
      <c r="H36" s="64">
        <v>100</v>
      </c>
      <c r="I36">
        <v>100</v>
      </c>
      <c r="J36">
        <v>0</v>
      </c>
      <c r="K36">
        <v>0</v>
      </c>
      <c r="L36" s="64">
        <v>0</v>
      </c>
      <c r="N36">
        <v>0</v>
      </c>
      <c r="O36">
        <v>0</v>
      </c>
      <c r="P36">
        <v>0</v>
      </c>
      <c r="Q36">
        <v>0</v>
      </c>
      <c r="R36" s="64">
        <v>22</v>
      </c>
      <c r="S36">
        <v>22</v>
      </c>
      <c r="T36">
        <v>0</v>
      </c>
      <c r="U36">
        <v>0</v>
      </c>
      <c r="V36">
        <v>0</v>
      </c>
      <c r="W36" s="65">
        <f t="shared" si="0"/>
        <v>22</v>
      </c>
      <c r="X36" s="65">
        <f t="shared" si="1"/>
        <v>22</v>
      </c>
    </row>
    <row r="37" spans="1:27" x14ac:dyDescent="0.3">
      <c r="A37" t="s">
        <v>1021</v>
      </c>
      <c r="B37" t="s">
        <v>996</v>
      </c>
      <c r="C37">
        <v>25</v>
      </c>
      <c r="D37">
        <v>48</v>
      </c>
      <c r="E37">
        <v>32</v>
      </c>
      <c r="F37">
        <v>20</v>
      </c>
      <c r="G37">
        <v>0</v>
      </c>
      <c r="H37" s="64">
        <v>0</v>
      </c>
      <c r="I37">
        <v>0</v>
      </c>
      <c r="J37">
        <v>0</v>
      </c>
      <c r="K37">
        <v>100</v>
      </c>
      <c r="L37" s="64">
        <v>0</v>
      </c>
      <c r="N37">
        <v>12</v>
      </c>
      <c r="O37">
        <v>8</v>
      </c>
      <c r="P37">
        <v>5</v>
      </c>
      <c r="Q37">
        <v>0</v>
      </c>
      <c r="R37" s="64">
        <v>0</v>
      </c>
      <c r="S37">
        <v>0</v>
      </c>
      <c r="T37">
        <v>0</v>
      </c>
      <c r="U37">
        <v>25</v>
      </c>
      <c r="V37">
        <v>0</v>
      </c>
      <c r="W37" s="65">
        <f t="shared" si="0"/>
        <v>25</v>
      </c>
      <c r="X37" s="65">
        <f t="shared" si="1"/>
        <v>25</v>
      </c>
    </row>
    <row r="38" spans="1:27" x14ac:dyDescent="0.3">
      <c r="A38" t="s">
        <v>1022</v>
      </c>
      <c r="B38" t="s">
        <v>987</v>
      </c>
      <c r="C38">
        <v>26</v>
      </c>
      <c r="D38">
        <v>0</v>
      </c>
      <c r="E38">
        <v>0</v>
      </c>
      <c r="F38">
        <v>100</v>
      </c>
      <c r="G38">
        <v>0</v>
      </c>
      <c r="H38" s="64">
        <v>0</v>
      </c>
      <c r="I38">
        <v>0</v>
      </c>
      <c r="J38">
        <v>0</v>
      </c>
      <c r="K38">
        <v>100</v>
      </c>
      <c r="L38" s="64">
        <v>0</v>
      </c>
      <c r="N38">
        <v>0</v>
      </c>
      <c r="O38">
        <v>0</v>
      </c>
      <c r="P38">
        <v>26</v>
      </c>
      <c r="Q38">
        <v>0</v>
      </c>
      <c r="R38" s="64">
        <v>0</v>
      </c>
      <c r="S38">
        <v>0</v>
      </c>
      <c r="T38">
        <v>0</v>
      </c>
      <c r="U38">
        <v>26</v>
      </c>
      <c r="V38">
        <v>0</v>
      </c>
      <c r="W38" s="65">
        <f t="shared" si="0"/>
        <v>26</v>
      </c>
      <c r="X38" s="65">
        <f t="shared" si="1"/>
        <v>26</v>
      </c>
    </row>
    <row r="39" spans="1:27" x14ac:dyDescent="0.3">
      <c r="A39" t="s">
        <v>1023</v>
      </c>
      <c r="B39" t="s">
        <v>996</v>
      </c>
      <c r="C39">
        <v>28</v>
      </c>
      <c r="D39">
        <v>54</v>
      </c>
      <c r="E39">
        <v>32</v>
      </c>
      <c r="F39">
        <v>14</v>
      </c>
      <c r="G39">
        <v>0</v>
      </c>
      <c r="H39">
        <v>0</v>
      </c>
      <c r="I39">
        <v>0</v>
      </c>
      <c r="J39">
        <v>0</v>
      </c>
      <c r="K39">
        <v>100</v>
      </c>
      <c r="L39" s="64">
        <v>0</v>
      </c>
      <c r="N39">
        <v>15.120000000000001</v>
      </c>
      <c r="O39">
        <v>8.9600000000000009</v>
      </c>
      <c r="P39">
        <v>3.9200000000000004</v>
      </c>
      <c r="Q39">
        <v>0</v>
      </c>
      <c r="R39" s="64">
        <v>0</v>
      </c>
      <c r="S39">
        <v>0</v>
      </c>
      <c r="T39">
        <v>0</v>
      </c>
      <c r="U39">
        <v>28</v>
      </c>
      <c r="V39">
        <v>0</v>
      </c>
      <c r="W39" s="65">
        <f t="shared" si="0"/>
        <v>28.000000000000004</v>
      </c>
      <c r="X39" s="65">
        <f t="shared" si="1"/>
        <v>28</v>
      </c>
    </row>
    <row r="40" spans="1:27" x14ac:dyDescent="0.3">
      <c r="N40" t="s">
        <v>182</v>
      </c>
      <c r="O40" t="s">
        <v>179</v>
      </c>
      <c r="P40" t="s">
        <v>180</v>
      </c>
      <c r="Q40" t="s">
        <v>179</v>
      </c>
      <c r="R40" t="s">
        <v>232</v>
      </c>
      <c r="S40" t="s">
        <v>272</v>
      </c>
      <c r="T40" t="s">
        <v>272</v>
      </c>
      <c r="U40" t="s">
        <v>271</v>
      </c>
      <c r="V40" t="s">
        <v>316</v>
      </c>
    </row>
    <row r="43" spans="1:27" x14ac:dyDescent="0.3">
      <c r="K43" t="s">
        <v>235</v>
      </c>
      <c r="L43" s="47" t="s">
        <v>273</v>
      </c>
      <c r="M43" s="47" t="s">
        <v>76</v>
      </c>
      <c r="N43" s="32" t="s">
        <v>88</v>
      </c>
      <c r="O43" s="32" t="s">
        <v>189</v>
      </c>
      <c r="P43" s="32" t="s">
        <v>190</v>
      </c>
      <c r="Q43" s="32" t="s">
        <v>191</v>
      </c>
      <c r="R43" s="32" t="s">
        <v>192</v>
      </c>
      <c r="S43" s="32" t="s">
        <v>193</v>
      </c>
      <c r="T43" s="36" t="s">
        <v>194</v>
      </c>
      <c r="U43" s="33" t="s">
        <v>184</v>
      </c>
      <c r="V43" s="33" t="s">
        <v>185</v>
      </c>
      <c r="W43" s="33" t="s">
        <v>79</v>
      </c>
      <c r="X43" s="33" t="s">
        <v>186</v>
      </c>
      <c r="Y43" s="33" t="s">
        <v>83</v>
      </c>
      <c r="Z43" s="33" t="s">
        <v>187</v>
      </c>
      <c r="AA43" s="36" t="s">
        <v>188</v>
      </c>
    </row>
    <row r="44" spans="1:27" x14ac:dyDescent="0.3">
      <c r="K44" t="s">
        <v>1030</v>
      </c>
      <c r="L44" t="s">
        <v>1180</v>
      </c>
      <c r="M44">
        <v>2</v>
      </c>
      <c r="N44">
        <f>R3</f>
        <v>0</v>
      </c>
      <c r="O44">
        <f>O3+Q3</f>
        <v>0</v>
      </c>
      <c r="P44">
        <v>0</v>
      </c>
      <c r="Q44">
        <f t="shared" ref="Q44:Q80" si="2">N3</f>
        <v>2</v>
      </c>
      <c r="R44">
        <f>P3</f>
        <v>0</v>
      </c>
      <c r="S44">
        <v>0</v>
      </c>
      <c r="T44">
        <f>SUM(N44:S44)</f>
        <v>2</v>
      </c>
      <c r="U44">
        <f>S3+T3</f>
        <v>0</v>
      </c>
      <c r="V44">
        <f>U3</f>
        <v>2</v>
      </c>
      <c r="W44">
        <v>0</v>
      </c>
      <c r="X44">
        <v>0</v>
      </c>
      <c r="Y44">
        <f>V3</f>
        <v>0</v>
      </c>
      <c r="Z44">
        <v>0</v>
      </c>
      <c r="AA44">
        <f>SUM(U44:Z44)</f>
        <v>2</v>
      </c>
    </row>
    <row r="45" spans="1:27" x14ac:dyDescent="0.3">
      <c r="K45" t="s">
        <v>1031</v>
      </c>
      <c r="L45" t="s">
        <v>1181</v>
      </c>
      <c r="M45">
        <v>3</v>
      </c>
      <c r="N45">
        <f t="shared" ref="N45:N80" si="3">R4</f>
        <v>0</v>
      </c>
      <c r="O45">
        <f t="shared" ref="O45:O80" si="4">O4+Q4</f>
        <v>0</v>
      </c>
      <c r="P45">
        <v>0</v>
      </c>
      <c r="Q45">
        <f t="shared" si="2"/>
        <v>0</v>
      </c>
      <c r="R45">
        <f t="shared" ref="R45:R80" si="5">P4</f>
        <v>3</v>
      </c>
      <c r="S45">
        <v>0</v>
      </c>
      <c r="T45">
        <f t="shared" ref="T45:T80" si="6">SUM(N45:S45)</f>
        <v>3</v>
      </c>
      <c r="U45">
        <f t="shared" ref="U45:U80" si="7">S4+T4</f>
        <v>0</v>
      </c>
      <c r="V45">
        <f t="shared" ref="V45:V80" si="8">U4</f>
        <v>3</v>
      </c>
      <c r="W45">
        <v>0</v>
      </c>
      <c r="X45">
        <v>0</v>
      </c>
      <c r="Y45">
        <f t="shared" ref="Y45:Y80" si="9">V4</f>
        <v>0</v>
      </c>
      <c r="Z45">
        <v>0</v>
      </c>
      <c r="AA45">
        <f t="shared" ref="AA45:AA80" si="10">SUM(U45:Z45)</f>
        <v>3</v>
      </c>
    </row>
    <row r="46" spans="1:27" x14ac:dyDescent="0.3">
      <c r="K46" t="s">
        <v>1032</v>
      </c>
      <c r="L46" t="s">
        <v>1182</v>
      </c>
      <c r="M46">
        <v>2</v>
      </c>
      <c r="N46">
        <f t="shared" si="3"/>
        <v>0</v>
      </c>
      <c r="O46">
        <f t="shared" si="4"/>
        <v>0.2</v>
      </c>
      <c r="P46">
        <v>0</v>
      </c>
      <c r="Q46">
        <f t="shared" si="2"/>
        <v>0</v>
      </c>
      <c r="R46">
        <f t="shared" si="5"/>
        <v>1.8</v>
      </c>
      <c r="S46">
        <v>0</v>
      </c>
      <c r="T46">
        <f t="shared" si="6"/>
        <v>2</v>
      </c>
      <c r="U46">
        <f t="shared" si="7"/>
        <v>0.4</v>
      </c>
      <c r="V46">
        <f t="shared" si="8"/>
        <v>1.6</v>
      </c>
      <c r="W46">
        <v>0</v>
      </c>
      <c r="X46">
        <v>0</v>
      </c>
      <c r="Y46">
        <f t="shared" si="9"/>
        <v>0</v>
      </c>
      <c r="Z46">
        <v>0</v>
      </c>
      <c r="AA46">
        <f t="shared" si="10"/>
        <v>2</v>
      </c>
    </row>
    <row r="47" spans="1:27" x14ac:dyDescent="0.3">
      <c r="K47" t="s">
        <v>997</v>
      </c>
      <c r="L47" t="s">
        <v>1183</v>
      </c>
      <c r="M47">
        <v>0</v>
      </c>
      <c r="N47">
        <f t="shared" si="3"/>
        <v>0</v>
      </c>
      <c r="O47">
        <f t="shared" si="4"/>
        <v>0</v>
      </c>
      <c r="P47">
        <v>0</v>
      </c>
      <c r="Q47">
        <f t="shared" si="2"/>
        <v>0</v>
      </c>
      <c r="R47">
        <f t="shared" si="5"/>
        <v>0</v>
      </c>
      <c r="S47">
        <v>0</v>
      </c>
      <c r="T47">
        <f t="shared" si="6"/>
        <v>0</v>
      </c>
      <c r="U47">
        <f t="shared" si="7"/>
        <v>0</v>
      </c>
      <c r="V47">
        <f t="shared" si="8"/>
        <v>0</v>
      </c>
      <c r="W47">
        <v>0</v>
      </c>
      <c r="X47">
        <v>0</v>
      </c>
      <c r="Y47">
        <f t="shared" si="9"/>
        <v>0</v>
      </c>
      <c r="Z47">
        <v>0</v>
      </c>
      <c r="AA47">
        <f t="shared" si="10"/>
        <v>0</v>
      </c>
    </row>
    <row r="48" spans="1:27" x14ac:dyDescent="0.3">
      <c r="K48" t="s">
        <v>998</v>
      </c>
      <c r="L48" t="s">
        <v>936</v>
      </c>
      <c r="M48">
        <v>26</v>
      </c>
      <c r="N48">
        <f t="shared" si="3"/>
        <v>0</v>
      </c>
      <c r="O48">
        <f t="shared" si="4"/>
        <v>26</v>
      </c>
      <c r="P48">
        <v>0</v>
      </c>
      <c r="Q48">
        <f t="shared" si="2"/>
        <v>0</v>
      </c>
      <c r="R48">
        <f t="shared" si="5"/>
        <v>0</v>
      </c>
      <c r="S48">
        <v>0</v>
      </c>
      <c r="T48">
        <f t="shared" si="6"/>
        <v>26</v>
      </c>
      <c r="U48">
        <f t="shared" si="7"/>
        <v>0</v>
      </c>
      <c r="V48">
        <f t="shared" si="8"/>
        <v>0</v>
      </c>
      <c r="W48">
        <v>0</v>
      </c>
      <c r="X48">
        <v>0</v>
      </c>
      <c r="Y48">
        <f t="shared" si="9"/>
        <v>26</v>
      </c>
      <c r="Z48">
        <v>0</v>
      </c>
      <c r="AA48">
        <f t="shared" si="10"/>
        <v>26</v>
      </c>
    </row>
    <row r="49" spans="11:27" x14ac:dyDescent="0.3">
      <c r="K49" t="s">
        <v>999</v>
      </c>
      <c r="L49" t="s">
        <v>1184</v>
      </c>
      <c r="M49">
        <v>2</v>
      </c>
      <c r="N49">
        <f t="shared" si="3"/>
        <v>0</v>
      </c>
      <c r="O49">
        <f t="shared" si="4"/>
        <v>2</v>
      </c>
      <c r="P49">
        <v>0</v>
      </c>
      <c r="Q49">
        <f t="shared" si="2"/>
        <v>0</v>
      </c>
      <c r="R49">
        <f t="shared" si="5"/>
        <v>0</v>
      </c>
      <c r="S49">
        <v>0</v>
      </c>
      <c r="T49">
        <f t="shared" si="6"/>
        <v>2</v>
      </c>
      <c r="U49">
        <f t="shared" si="7"/>
        <v>0</v>
      </c>
      <c r="V49">
        <f t="shared" si="8"/>
        <v>0</v>
      </c>
      <c r="W49">
        <v>0</v>
      </c>
      <c r="X49">
        <v>0</v>
      </c>
      <c r="Y49">
        <f t="shared" si="9"/>
        <v>2</v>
      </c>
      <c r="Z49">
        <v>0</v>
      </c>
      <c r="AA49">
        <f t="shared" si="10"/>
        <v>2</v>
      </c>
    </row>
    <row r="50" spans="11:27" x14ac:dyDescent="0.3">
      <c r="K50" t="s">
        <v>1000</v>
      </c>
      <c r="L50" t="s">
        <v>1185</v>
      </c>
      <c r="M50">
        <v>5</v>
      </c>
      <c r="N50">
        <f t="shared" si="3"/>
        <v>0</v>
      </c>
      <c r="O50">
        <f t="shared" si="4"/>
        <v>1</v>
      </c>
      <c r="P50">
        <v>0</v>
      </c>
      <c r="Q50">
        <f t="shared" si="2"/>
        <v>0</v>
      </c>
      <c r="R50">
        <f t="shared" si="5"/>
        <v>4</v>
      </c>
      <c r="S50">
        <v>0</v>
      </c>
      <c r="T50">
        <f t="shared" si="6"/>
        <v>5</v>
      </c>
      <c r="U50">
        <f t="shared" si="7"/>
        <v>0</v>
      </c>
      <c r="V50">
        <f t="shared" si="8"/>
        <v>5</v>
      </c>
      <c r="W50">
        <v>0</v>
      </c>
      <c r="X50">
        <v>0</v>
      </c>
      <c r="Y50">
        <f t="shared" si="9"/>
        <v>0</v>
      </c>
      <c r="Z50">
        <v>0</v>
      </c>
      <c r="AA50">
        <f t="shared" si="10"/>
        <v>5</v>
      </c>
    </row>
    <row r="51" spans="11:27" x14ac:dyDescent="0.3">
      <c r="K51" t="s">
        <v>1001</v>
      </c>
      <c r="L51" t="s">
        <v>1186</v>
      </c>
      <c r="M51">
        <v>30</v>
      </c>
      <c r="N51">
        <f t="shared" si="3"/>
        <v>0</v>
      </c>
      <c r="O51">
        <f t="shared" si="4"/>
        <v>0</v>
      </c>
      <c r="P51">
        <v>0</v>
      </c>
      <c r="Q51">
        <f t="shared" si="2"/>
        <v>30</v>
      </c>
      <c r="R51">
        <f t="shared" si="5"/>
        <v>0</v>
      </c>
      <c r="S51">
        <v>0</v>
      </c>
      <c r="T51">
        <f t="shared" si="6"/>
        <v>30</v>
      </c>
      <c r="U51">
        <f t="shared" si="7"/>
        <v>0</v>
      </c>
      <c r="V51">
        <f t="shared" si="8"/>
        <v>30</v>
      </c>
      <c r="W51">
        <v>0</v>
      </c>
      <c r="X51">
        <v>0</v>
      </c>
      <c r="Y51">
        <f t="shared" si="9"/>
        <v>0</v>
      </c>
      <c r="Z51">
        <v>0</v>
      </c>
      <c r="AA51">
        <f t="shared" si="10"/>
        <v>30</v>
      </c>
    </row>
    <row r="52" spans="11:27" x14ac:dyDescent="0.3">
      <c r="K52" t="s">
        <v>1002</v>
      </c>
      <c r="L52" t="s">
        <v>1187</v>
      </c>
      <c r="M52">
        <v>20</v>
      </c>
      <c r="N52">
        <f t="shared" si="3"/>
        <v>0</v>
      </c>
      <c r="O52">
        <f t="shared" si="4"/>
        <v>6</v>
      </c>
      <c r="P52">
        <v>0</v>
      </c>
      <c r="Q52">
        <f t="shared" si="2"/>
        <v>0</v>
      </c>
      <c r="R52">
        <f t="shared" si="5"/>
        <v>14</v>
      </c>
      <c r="S52">
        <v>0</v>
      </c>
      <c r="T52">
        <f t="shared" si="6"/>
        <v>20</v>
      </c>
      <c r="U52">
        <f t="shared" si="7"/>
        <v>4</v>
      </c>
      <c r="V52">
        <f t="shared" si="8"/>
        <v>16</v>
      </c>
      <c r="W52">
        <v>0</v>
      </c>
      <c r="X52">
        <v>0</v>
      </c>
      <c r="Y52">
        <f t="shared" si="9"/>
        <v>0</v>
      </c>
      <c r="Z52">
        <v>0</v>
      </c>
      <c r="AA52">
        <f t="shared" si="10"/>
        <v>20</v>
      </c>
    </row>
    <row r="53" spans="11:27" x14ac:dyDescent="0.3">
      <c r="K53" t="s">
        <v>1003</v>
      </c>
      <c r="L53" t="s">
        <v>1188</v>
      </c>
      <c r="M53">
        <v>21</v>
      </c>
      <c r="N53">
        <f t="shared" si="3"/>
        <v>0</v>
      </c>
      <c r="O53">
        <f t="shared" si="4"/>
        <v>2.1</v>
      </c>
      <c r="P53">
        <v>0</v>
      </c>
      <c r="Q53">
        <f t="shared" si="2"/>
        <v>0</v>
      </c>
      <c r="R53">
        <f t="shared" si="5"/>
        <v>18.900000000000002</v>
      </c>
      <c r="S53">
        <v>0</v>
      </c>
      <c r="T53">
        <f t="shared" si="6"/>
        <v>21.000000000000004</v>
      </c>
      <c r="U53">
        <f t="shared" si="7"/>
        <v>0</v>
      </c>
      <c r="V53">
        <f t="shared" si="8"/>
        <v>21</v>
      </c>
      <c r="W53">
        <v>0</v>
      </c>
      <c r="X53">
        <v>0</v>
      </c>
      <c r="Y53">
        <f t="shared" si="9"/>
        <v>0</v>
      </c>
      <c r="Z53">
        <v>0</v>
      </c>
      <c r="AA53">
        <f t="shared" si="10"/>
        <v>21</v>
      </c>
    </row>
    <row r="54" spans="11:27" x14ac:dyDescent="0.3">
      <c r="K54" t="s">
        <v>1004</v>
      </c>
      <c r="L54" t="s">
        <v>721</v>
      </c>
      <c r="M54">
        <v>47</v>
      </c>
      <c r="N54">
        <f t="shared" si="3"/>
        <v>0</v>
      </c>
      <c r="O54">
        <f t="shared" si="4"/>
        <v>0</v>
      </c>
      <c r="P54">
        <v>0</v>
      </c>
      <c r="Q54">
        <f t="shared" si="2"/>
        <v>1.8800000000000001</v>
      </c>
      <c r="R54">
        <f t="shared" si="5"/>
        <v>45.12</v>
      </c>
      <c r="S54">
        <v>0</v>
      </c>
      <c r="T54">
        <f t="shared" si="6"/>
        <v>47</v>
      </c>
      <c r="U54">
        <f t="shared" si="7"/>
        <v>0</v>
      </c>
      <c r="V54">
        <f t="shared" si="8"/>
        <v>47</v>
      </c>
      <c r="W54">
        <v>0</v>
      </c>
      <c r="X54">
        <v>0</v>
      </c>
      <c r="Y54">
        <f t="shared" si="9"/>
        <v>0</v>
      </c>
      <c r="Z54">
        <v>0</v>
      </c>
      <c r="AA54">
        <f t="shared" si="10"/>
        <v>47</v>
      </c>
    </row>
    <row r="55" spans="11:27" x14ac:dyDescent="0.3">
      <c r="K55" t="s">
        <v>1005</v>
      </c>
      <c r="L55" t="s">
        <v>1189</v>
      </c>
      <c r="M55">
        <v>33</v>
      </c>
      <c r="N55">
        <f t="shared" si="3"/>
        <v>0</v>
      </c>
      <c r="O55">
        <f t="shared" si="4"/>
        <v>4.95</v>
      </c>
      <c r="P55">
        <v>0</v>
      </c>
      <c r="Q55">
        <f t="shared" si="2"/>
        <v>0</v>
      </c>
      <c r="R55">
        <f t="shared" si="5"/>
        <v>28.05</v>
      </c>
      <c r="S55">
        <v>0</v>
      </c>
      <c r="T55">
        <f t="shared" si="6"/>
        <v>33</v>
      </c>
      <c r="U55">
        <f t="shared" si="7"/>
        <v>0</v>
      </c>
      <c r="V55">
        <f t="shared" si="8"/>
        <v>33</v>
      </c>
      <c r="W55">
        <v>0</v>
      </c>
      <c r="X55">
        <v>0</v>
      </c>
      <c r="Y55">
        <f t="shared" si="9"/>
        <v>0</v>
      </c>
      <c r="Z55">
        <v>0</v>
      </c>
      <c r="AA55">
        <f t="shared" si="10"/>
        <v>33</v>
      </c>
    </row>
    <row r="56" spans="11:27" x14ac:dyDescent="0.3">
      <c r="K56" t="s">
        <v>1028</v>
      </c>
      <c r="L56" t="s">
        <v>1190</v>
      </c>
      <c r="M56">
        <v>116</v>
      </c>
      <c r="N56">
        <f t="shared" si="3"/>
        <v>0</v>
      </c>
      <c r="O56">
        <f t="shared" si="4"/>
        <v>76.56</v>
      </c>
      <c r="P56">
        <v>0</v>
      </c>
      <c r="Q56">
        <f t="shared" si="2"/>
        <v>0</v>
      </c>
      <c r="R56">
        <f t="shared" si="5"/>
        <v>39.440000000000005</v>
      </c>
      <c r="S56">
        <v>0</v>
      </c>
      <c r="T56">
        <f t="shared" si="6"/>
        <v>116</v>
      </c>
      <c r="U56">
        <f t="shared" si="7"/>
        <v>0</v>
      </c>
      <c r="V56">
        <f t="shared" si="8"/>
        <v>116</v>
      </c>
      <c r="W56">
        <v>0</v>
      </c>
      <c r="X56">
        <v>0</v>
      </c>
      <c r="Y56">
        <f t="shared" si="9"/>
        <v>0</v>
      </c>
      <c r="Z56">
        <v>0</v>
      </c>
      <c r="AA56">
        <f t="shared" si="10"/>
        <v>116</v>
      </c>
    </row>
    <row r="57" spans="11:27" x14ac:dyDescent="0.3">
      <c r="K57" t="s">
        <v>1029</v>
      </c>
      <c r="L57" t="s">
        <v>1191</v>
      </c>
      <c r="M57">
        <v>6</v>
      </c>
      <c r="N57">
        <f t="shared" si="3"/>
        <v>0</v>
      </c>
      <c r="O57">
        <f t="shared" si="4"/>
        <v>3</v>
      </c>
      <c r="P57">
        <v>0</v>
      </c>
      <c r="Q57">
        <f t="shared" si="2"/>
        <v>3</v>
      </c>
      <c r="R57">
        <f t="shared" si="5"/>
        <v>0</v>
      </c>
      <c r="S57">
        <v>0</v>
      </c>
      <c r="T57">
        <f t="shared" si="6"/>
        <v>6</v>
      </c>
      <c r="U57">
        <f t="shared" si="7"/>
        <v>0</v>
      </c>
      <c r="V57">
        <f t="shared" si="8"/>
        <v>6</v>
      </c>
      <c r="W57">
        <v>0</v>
      </c>
      <c r="X57">
        <v>0</v>
      </c>
      <c r="Y57">
        <f t="shared" si="9"/>
        <v>0</v>
      </c>
      <c r="Z57">
        <v>0</v>
      </c>
      <c r="AA57">
        <f t="shared" si="10"/>
        <v>6</v>
      </c>
    </row>
    <row r="58" spans="11:27" x14ac:dyDescent="0.3">
      <c r="K58" t="s">
        <v>1006</v>
      </c>
      <c r="L58" t="s">
        <v>1192</v>
      </c>
      <c r="M58">
        <v>3</v>
      </c>
      <c r="N58">
        <f t="shared" si="3"/>
        <v>0</v>
      </c>
      <c r="O58">
        <f t="shared" si="4"/>
        <v>0.60000000000000009</v>
      </c>
      <c r="P58">
        <v>0</v>
      </c>
      <c r="Q58">
        <f t="shared" si="2"/>
        <v>0</v>
      </c>
      <c r="R58">
        <f t="shared" si="5"/>
        <v>2.4000000000000004</v>
      </c>
      <c r="S58">
        <v>0</v>
      </c>
      <c r="T58">
        <f t="shared" si="6"/>
        <v>3.0000000000000004</v>
      </c>
      <c r="U58">
        <f t="shared" si="7"/>
        <v>0</v>
      </c>
      <c r="V58">
        <f t="shared" si="8"/>
        <v>3</v>
      </c>
      <c r="W58">
        <v>0</v>
      </c>
      <c r="X58">
        <v>0</v>
      </c>
      <c r="Y58">
        <f t="shared" si="9"/>
        <v>0</v>
      </c>
      <c r="Z58">
        <v>0</v>
      </c>
      <c r="AA58">
        <f t="shared" si="10"/>
        <v>3</v>
      </c>
    </row>
    <row r="59" spans="11:27" x14ac:dyDescent="0.3">
      <c r="K59" t="s">
        <v>1007</v>
      </c>
      <c r="L59" t="s">
        <v>1193</v>
      </c>
      <c r="M59">
        <v>5</v>
      </c>
      <c r="N59">
        <f t="shared" si="3"/>
        <v>0</v>
      </c>
      <c r="O59">
        <f t="shared" si="4"/>
        <v>3</v>
      </c>
      <c r="P59">
        <v>0</v>
      </c>
      <c r="Q59">
        <f t="shared" si="2"/>
        <v>2</v>
      </c>
      <c r="R59">
        <f t="shared" si="5"/>
        <v>0</v>
      </c>
      <c r="S59">
        <v>0</v>
      </c>
      <c r="T59">
        <f t="shared" si="6"/>
        <v>5</v>
      </c>
      <c r="U59">
        <f t="shared" si="7"/>
        <v>0</v>
      </c>
      <c r="V59">
        <f t="shared" si="8"/>
        <v>5</v>
      </c>
      <c r="W59">
        <v>0</v>
      </c>
      <c r="X59">
        <v>0</v>
      </c>
      <c r="Y59">
        <f t="shared" si="9"/>
        <v>0</v>
      </c>
      <c r="Z59">
        <v>0</v>
      </c>
      <c r="AA59">
        <f t="shared" si="10"/>
        <v>5</v>
      </c>
    </row>
    <row r="60" spans="11:27" x14ac:dyDescent="0.3">
      <c r="K60" t="s">
        <v>1008</v>
      </c>
      <c r="L60" t="s">
        <v>1194</v>
      </c>
      <c r="M60">
        <v>2</v>
      </c>
      <c r="N60">
        <f t="shared" si="3"/>
        <v>0</v>
      </c>
      <c r="O60">
        <f t="shared" si="4"/>
        <v>1.8</v>
      </c>
      <c r="P60">
        <v>0</v>
      </c>
      <c r="Q60">
        <f t="shared" si="2"/>
        <v>0</v>
      </c>
      <c r="R60">
        <f t="shared" si="5"/>
        <v>0.2</v>
      </c>
      <c r="S60">
        <v>0</v>
      </c>
      <c r="T60">
        <f t="shared" si="6"/>
        <v>2</v>
      </c>
      <c r="U60">
        <f t="shared" si="7"/>
        <v>0</v>
      </c>
      <c r="V60">
        <f t="shared" si="8"/>
        <v>2</v>
      </c>
      <c r="W60">
        <v>0</v>
      </c>
      <c r="X60">
        <v>0</v>
      </c>
      <c r="Y60">
        <f t="shared" si="9"/>
        <v>0</v>
      </c>
      <c r="Z60">
        <v>0</v>
      </c>
      <c r="AA60">
        <f t="shared" si="10"/>
        <v>2</v>
      </c>
    </row>
    <row r="61" spans="11:27" x14ac:dyDescent="0.3">
      <c r="K61" t="s">
        <v>1027</v>
      </c>
      <c r="L61" t="s">
        <v>1195</v>
      </c>
      <c r="M61">
        <v>62</v>
      </c>
      <c r="N61">
        <f t="shared" si="3"/>
        <v>0</v>
      </c>
      <c r="O61">
        <f t="shared" si="4"/>
        <v>41.54</v>
      </c>
      <c r="P61">
        <v>0</v>
      </c>
      <c r="Q61">
        <f t="shared" si="2"/>
        <v>9.2999999999999989</v>
      </c>
      <c r="R61">
        <f t="shared" si="5"/>
        <v>11.16</v>
      </c>
      <c r="S61">
        <v>0</v>
      </c>
      <c r="T61">
        <f t="shared" si="6"/>
        <v>62</v>
      </c>
      <c r="U61">
        <f t="shared" si="7"/>
        <v>0</v>
      </c>
      <c r="V61">
        <f t="shared" si="8"/>
        <v>62</v>
      </c>
      <c r="W61">
        <v>0</v>
      </c>
      <c r="X61">
        <v>0</v>
      </c>
      <c r="Y61">
        <f t="shared" si="9"/>
        <v>0</v>
      </c>
      <c r="Z61">
        <v>0</v>
      </c>
      <c r="AA61">
        <f t="shared" si="10"/>
        <v>62</v>
      </c>
    </row>
    <row r="62" spans="11:27" x14ac:dyDescent="0.3">
      <c r="K62" t="s">
        <v>1009</v>
      </c>
      <c r="L62" t="s">
        <v>1196</v>
      </c>
      <c r="M62">
        <v>13</v>
      </c>
      <c r="N62">
        <f t="shared" si="3"/>
        <v>0</v>
      </c>
      <c r="O62">
        <f t="shared" si="4"/>
        <v>9.1</v>
      </c>
      <c r="P62">
        <v>0</v>
      </c>
      <c r="Q62">
        <f t="shared" si="2"/>
        <v>0</v>
      </c>
      <c r="R62">
        <f t="shared" si="5"/>
        <v>3.9</v>
      </c>
      <c r="S62">
        <v>0</v>
      </c>
      <c r="T62">
        <f t="shared" si="6"/>
        <v>13</v>
      </c>
      <c r="U62">
        <f t="shared" si="7"/>
        <v>0</v>
      </c>
      <c r="V62">
        <f t="shared" si="8"/>
        <v>13</v>
      </c>
      <c r="W62">
        <v>0</v>
      </c>
      <c r="X62">
        <v>0</v>
      </c>
      <c r="Y62">
        <f t="shared" si="9"/>
        <v>0</v>
      </c>
      <c r="Z62">
        <v>0</v>
      </c>
      <c r="AA62">
        <f t="shared" si="10"/>
        <v>13</v>
      </c>
    </row>
    <row r="63" spans="11:27" x14ac:dyDescent="0.3">
      <c r="K63" t="s">
        <v>1010</v>
      </c>
      <c r="L63" t="s">
        <v>1197</v>
      </c>
      <c r="M63">
        <v>64</v>
      </c>
      <c r="N63">
        <f t="shared" si="3"/>
        <v>0</v>
      </c>
      <c r="O63">
        <f t="shared" si="4"/>
        <v>32</v>
      </c>
      <c r="P63">
        <v>0</v>
      </c>
      <c r="Q63">
        <f t="shared" si="2"/>
        <v>0</v>
      </c>
      <c r="R63">
        <f t="shared" si="5"/>
        <v>32</v>
      </c>
      <c r="S63">
        <v>0</v>
      </c>
      <c r="T63">
        <f t="shared" si="6"/>
        <v>64</v>
      </c>
      <c r="U63">
        <f t="shared" si="7"/>
        <v>0</v>
      </c>
      <c r="V63">
        <f t="shared" si="8"/>
        <v>64</v>
      </c>
      <c r="W63">
        <v>0</v>
      </c>
      <c r="X63">
        <v>0</v>
      </c>
      <c r="Y63">
        <f t="shared" si="9"/>
        <v>0</v>
      </c>
      <c r="Z63">
        <v>0</v>
      </c>
      <c r="AA63">
        <f t="shared" si="10"/>
        <v>64</v>
      </c>
    </row>
    <row r="64" spans="11:27" x14ac:dyDescent="0.3">
      <c r="K64" t="s">
        <v>1011</v>
      </c>
      <c r="L64" t="s">
        <v>1198</v>
      </c>
      <c r="M64">
        <v>131</v>
      </c>
      <c r="N64">
        <f t="shared" si="3"/>
        <v>0</v>
      </c>
      <c r="O64">
        <f t="shared" si="4"/>
        <v>106.11</v>
      </c>
      <c r="P64">
        <v>0</v>
      </c>
      <c r="Q64">
        <f t="shared" si="2"/>
        <v>2.62</v>
      </c>
      <c r="R64">
        <f t="shared" si="5"/>
        <v>22.270000000000003</v>
      </c>
      <c r="S64">
        <v>0</v>
      </c>
      <c r="T64">
        <f t="shared" si="6"/>
        <v>131</v>
      </c>
      <c r="U64">
        <f t="shared" si="7"/>
        <v>0</v>
      </c>
      <c r="V64">
        <f t="shared" si="8"/>
        <v>131</v>
      </c>
      <c r="W64">
        <v>0</v>
      </c>
      <c r="X64">
        <v>0</v>
      </c>
      <c r="Y64">
        <f t="shared" si="9"/>
        <v>0</v>
      </c>
      <c r="Z64">
        <v>0</v>
      </c>
      <c r="AA64">
        <f t="shared" si="10"/>
        <v>131</v>
      </c>
    </row>
    <row r="65" spans="11:27" x14ac:dyDescent="0.3">
      <c r="K65" t="s">
        <v>1012</v>
      </c>
      <c r="L65" t="s">
        <v>1199</v>
      </c>
      <c r="M65">
        <v>21</v>
      </c>
      <c r="N65">
        <f t="shared" si="3"/>
        <v>0</v>
      </c>
      <c r="O65">
        <f t="shared" si="4"/>
        <v>7.1400000000000006</v>
      </c>
      <c r="P65">
        <v>0</v>
      </c>
      <c r="Q65">
        <f t="shared" si="2"/>
        <v>0</v>
      </c>
      <c r="R65">
        <f t="shared" si="5"/>
        <v>13.860000000000001</v>
      </c>
      <c r="S65">
        <v>0</v>
      </c>
      <c r="T65">
        <f t="shared" si="6"/>
        <v>21</v>
      </c>
      <c r="U65">
        <f t="shared" si="7"/>
        <v>0</v>
      </c>
      <c r="V65">
        <f t="shared" si="8"/>
        <v>21</v>
      </c>
      <c r="W65">
        <v>0</v>
      </c>
      <c r="X65">
        <v>0</v>
      </c>
      <c r="Y65">
        <f t="shared" si="9"/>
        <v>0</v>
      </c>
      <c r="Z65">
        <v>0</v>
      </c>
      <c r="AA65">
        <f t="shared" si="10"/>
        <v>21</v>
      </c>
    </row>
    <row r="66" spans="11:27" x14ac:dyDescent="0.3">
      <c r="K66" t="s">
        <v>1013</v>
      </c>
      <c r="L66" t="s">
        <v>1200</v>
      </c>
      <c r="M66">
        <v>5</v>
      </c>
      <c r="N66">
        <f t="shared" si="3"/>
        <v>0</v>
      </c>
      <c r="O66">
        <f t="shared" si="4"/>
        <v>1</v>
      </c>
      <c r="P66">
        <v>0</v>
      </c>
      <c r="Q66">
        <f t="shared" si="2"/>
        <v>0</v>
      </c>
      <c r="R66">
        <f t="shared" si="5"/>
        <v>4</v>
      </c>
      <c r="S66">
        <v>0</v>
      </c>
      <c r="T66">
        <f t="shared" si="6"/>
        <v>5</v>
      </c>
      <c r="U66">
        <f t="shared" si="7"/>
        <v>0</v>
      </c>
      <c r="V66">
        <f t="shared" si="8"/>
        <v>5</v>
      </c>
      <c r="W66">
        <v>0</v>
      </c>
      <c r="X66">
        <v>0</v>
      </c>
      <c r="Y66">
        <f t="shared" si="9"/>
        <v>0</v>
      </c>
      <c r="Z66">
        <v>0</v>
      </c>
      <c r="AA66">
        <f t="shared" si="10"/>
        <v>5</v>
      </c>
    </row>
    <row r="67" spans="11:27" x14ac:dyDescent="0.3">
      <c r="K67" t="s">
        <v>1014</v>
      </c>
      <c r="L67" t="s">
        <v>1201</v>
      </c>
      <c r="M67">
        <v>91</v>
      </c>
      <c r="N67">
        <f t="shared" si="3"/>
        <v>0</v>
      </c>
      <c r="O67">
        <f t="shared" si="4"/>
        <v>5.46</v>
      </c>
      <c r="P67">
        <v>0</v>
      </c>
      <c r="Q67">
        <f t="shared" si="2"/>
        <v>0</v>
      </c>
      <c r="R67">
        <f t="shared" si="5"/>
        <v>85.539999999999992</v>
      </c>
      <c r="S67">
        <v>0</v>
      </c>
      <c r="T67">
        <f t="shared" si="6"/>
        <v>90.999999999999986</v>
      </c>
      <c r="U67">
        <f t="shared" si="7"/>
        <v>0</v>
      </c>
      <c r="V67">
        <f t="shared" si="8"/>
        <v>91</v>
      </c>
      <c r="W67">
        <v>0</v>
      </c>
      <c r="X67">
        <v>0</v>
      </c>
      <c r="Y67">
        <f t="shared" si="9"/>
        <v>0</v>
      </c>
      <c r="Z67">
        <v>0</v>
      </c>
      <c r="AA67">
        <f t="shared" si="10"/>
        <v>91</v>
      </c>
    </row>
    <row r="68" spans="11:27" x14ac:dyDescent="0.3">
      <c r="K68" t="s">
        <v>1015</v>
      </c>
      <c r="L68" t="s">
        <v>1202</v>
      </c>
      <c r="M68">
        <v>77</v>
      </c>
      <c r="N68">
        <f t="shared" si="3"/>
        <v>0</v>
      </c>
      <c r="O68">
        <f t="shared" si="4"/>
        <v>77</v>
      </c>
      <c r="P68">
        <v>0</v>
      </c>
      <c r="Q68">
        <f t="shared" si="2"/>
        <v>0</v>
      </c>
      <c r="R68">
        <f t="shared" si="5"/>
        <v>0</v>
      </c>
      <c r="S68">
        <v>0</v>
      </c>
      <c r="T68">
        <f t="shared" si="6"/>
        <v>77</v>
      </c>
      <c r="U68">
        <f t="shared" si="7"/>
        <v>0</v>
      </c>
      <c r="V68">
        <f t="shared" si="8"/>
        <v>77</v>
      </c>
      <c r="W68">
        <v>0</v>
      </c>
      <c r="X68">
        <v>0</v>
      </c>
      <c r="Y68">
        <f t="shared" si="9"/>
        <v>0</v>
      </c>
      <c r="Z68">
        <v>0</v>
      </c>
      <c r="AA68">
        <f t="shared" si="10"/>
        <v>77</v>
      </c>
    </row>
    <row r="69" spans="11:27" x14ac:dyDescent="0.3">
      <c r="K69" t="s">
        <v>993</v>
      </c>
      <c r="L69" t="s">
        <v>1203</v>
      </c>
      <c r="M69">
        <v>0</v>
      </c>
      <c r="N69">
        <f t="shared" si="3"/>
        <v>0</v>
      </c>
      <c r="O69">
        <f t="shared" si="4"/>
        <v>0</v>
      </c>
      <c r="P69">
        <v>0</v>
      </c>
      <c r="Q69">
        <f t="shared" si="2"/>
        <v>0</v>
      </c>
      <c r="R69">
        <f t="shared" si="5"/>
        <v>0</v>
      </c>
      <c r="S69">
        <v>0</v>
      </c>
      <c r="T69">
        <f t="shared" si="6"/>
        <v>0</v>
      </c>
      <c r="U69">
        <f t="shared" si="7"/>
        <v>0</v>
      </c>
      <c r="V69">
        <f t="shared" si="8"/>
        <v>0</v>
      </c>
      <c r="W69">
        <v>0</v>
      </c>
      <c r="X69">
        <v>0</v>
      </c>
      <c r="Y69">
        <f t="shared" si="9"/>
        <v>0</v>
      </c>
      <c r="Z69">
        <v>0</v>
      </c>
      <c r="AA69">
        <f t="shared" si="10"/>
        <v>0</v>
      </c>
    </row>
    <row r="70" spans="11:27" x14ac:dyDescent="0.3">
      <c r="K70" t="s">
        <v>1016</v>
      </c>
      <c r="L70" t="s">
        <v>689</v>
      </c>
      <c r="M70">
        <v>43</v>
      </c>
      <c r="N70">
        <f t="shared" si="3"/>
        <v>0</v>
      </c>
      <c r="O70">
        <f t="shared" si="4"/>
        <v>35.69</v>
      </c>
      <c r="P70">
        <v>0</v>
      </c>
      <c r="Q70">
        <f t="shared" si="2"/>
        <v>0</v>
      </c>
      <c r="R70">
        <f t="shared" si="5"/>
        <v>7.3100000000000005</v>
      </c>
      <c r="S70">
        <v>0</v>
      </c>
      <c r="T70">
        <f t="shared" si="6"/>
        <v>43</v>
      </c>
      <c r="U70">
        <f t="shared" si="7"/>
        <v>0</v>
      </c>
      <c r="V70">
        <f t="shared" si="8"/>
        <v>43</v>
      </c>
      <c r="W70">
        <v>0</v>
      </c>
      <c r="X70">
        <v>0</v>
      </c>
      <c r="Y70">
        <f t="shared" si="9"/>
        <v>0</v>
      </c>
      <c r="Z70">
        <v>0</v>
      </c>
      <c r="AA70">
        <f t="shared" si="10"/>
        <v>43</v>
      </c>
    </row>
    <row r="71" spans="11:27" x14ac:dyDescent="0.3">
      <c r="K71" t="s">
        <v>1026</v>
      </c>
      <c r="L71" t="s">
        <v>1204</v>
      </c>
      <c r="M71">
        <v>1</v>
      </c>
      <c r="N71">
        <f t="shared" si="3"/>
        <v>0</v>
      </c>
      <c r="O71">
        <f t="shared" si="4"/>
        <v>0</v>
      </c>
      <c r="P71">
        <v>0</v>
      </c>
      <c r="Q71">
        <f t="shared" si="2"/>
        <v>1</v>
      </c>
      <c r="R71">
        <f t="shared" si="5"/>
        <v>0</v>
      </c>
      <c r="S71">
        <v>0</v>
      </c>
      <c r="T71">
        <f t="shared" si="6"/>
        <v>1</v>
      </c>
      <c r="U71">
        <f t="shared" si="7"/>
        <v>0.1</v>
      </c>
      <c r="V71">
        <f t="shared" si="8"/>
        <v>0.9</v>
      </c>
      <c r="W71">
        <v>0</v>
      </c>
      <c r="X71">
        <v>0</v>
      </c>
      <c r="Y71">
        <f t="shared" si="9"/>
        <v>0</v>
      </c>
      <c r="Z71">
        <v>0</v>
      </c>
      <c r="AA71">
        <f t="shared" si="10"/>
        <v>1</v>
      </c>
    </row>
    <row r="72" spans="11:27" x14ac:dyDescent="0.3">
      <c r="K72" t="s">
        <v>1017</v>
      </c>
      <c r="L72" t="s">
        <v>1205</v>
      </c>
      <c r="M72">
        <v>5</v>
      </c>
      <c r="N72">
        <f t="shared" si="3"/>
        <v>0</v>
      </c>
      <c r="O72">
        <f t="shared" si="4"/>
        <v>3</v>
      </c>
      <c r="P72">
        <v>0</v>
      </c>
      <c r="Q72">
        <f t="shared" si="2"/>
        <v>2</v>
      </c>
      <c r="R72">
        <f t="shared" si="5"/>
        <v>0</v>
      </c>
      <c r="S72">
        <v>0</v>
      </c>
      <c r="T72">
        <f t="shared" si="6"/>
        <v>5</v>
      </c>
      <c r="U72">
        <f t="shared" si="7"/>
        <v>0</v>
      </c>
      <c r="V72">
        <f t="shared" si="8"/>
        <v>5</v>
      </c>
      <c r="W72">
        <v>0</v>
      </c>
      <c r="X72">
        <v>0</v>
      </c>
      <c r="Y72">
        <f t="shared" si="9"/>
        <v>0</v>
      </c>
      <c r="Z72">
        <v>0</v>
      </c>
      <c r="AA72">
        <f t="shared" si="10"/>
        <v>5</v>
      </c>
    </row>
    <row r="73" spans="11:27" x14ac:dyDescent="0.3">
      <c r="K73" t="s">
        <v>1025</v>
      </c>
      <c r="L73" t="s">
        <v>1206</v>
      </c>
      <c r="M73">
        <v>30</v>
      </c>
      <c r="N73">
        <f t="shared" si="3"/>
        <v>0</v>
      </c>
      <c r="O73">
        <f t="shared" si="4"/>
        <v>5.1000000000000005</v>
      </c>
      <c r="P73">
        <v>0</v>
      </c>
      <c r="Q73">
        <f t="shared" si="2"/>
        <v>24.9</v>
      </c>
      <c r="R73">
        <f t="shared" si="5"/>
        <v>0</v>
      </c>
      <c r="S73">
        <v>0</v>
      </c>
      <c r="T73">
        <f t="shared" si="6"/>
        <v>30</v>
      </c>
      <c r="U73">
        <f t="shared" si="7"/>
        <v>0</v>
      </c>
      <c r="V73">
        <f t="shared" si="8"/>
        <v>30</v>
      </c>
      <c r="W73">
        <v>0</v>
      </c>
      <c r="X73">
        <v>0</v>
      </c>
      <c r="Y73">
        <f t="shared" si="9"/>
        <v>0</v>
      </c>
      <c r="Z73">
        <v>0</v>
      </c>
      <c r="AA73">
        <f t="shared" si="10"/>
        <v>30</v>
      </c>
    </row>
    <row r="74" spans="11:27" x14ac:dyDescent="0.3">
      <c r="K74" t="s">
        <v>1024</v>
      </c>
      <c r="L74" t="s">
        <v>1207</v>
      </c>
      <c r="M74">
        <v>55</v>
      </c>
      <c r="N74">
        <f t="shared" si="3"/>
        <v>0</v>
      </c>
      <c r="O74">
        <f t="shared" si="4"/>
        <v>14.850000000000001</v>
      </c>
      <c r="P74">
        <v>0</v>
      </c>
      <c r="Q74">
        <f t="shared" si="2"/>
        <v>40.15</v>
      </c>
      <c r="R74">
        <f t="shared" si="5"/>
        <v>0</v>
      </c>
      <c r="S74">
        <v>0</v>
      </c>
      <c r="T74">
        <f t="shared" si="6"/>
        <v>55</v>
      </c>
      <c r="U74">
        <f t="shared" si="7"/>
        <v>6.05</v>
      </c>
      <c r="V74">
        <f t="shared" si="8"/>
        <v>48.95</v>
      </c>
      <c r="W74">
        <v>0</v>
      </c>
      <c r="X74">
        <v>0</v>
      </c>
      <c r="Y74">
        <f t="shared" si="9"/>
        <v>0</v>
      </c>
      <c r="Z74">
        <v>0</v>
      </c>
      <c r="AA74">
        <f t="shared" si="10"/>
        <v>55</v>
      </c>
    </row>
    <row r="75" spans="11:27" x14ac:dyDescent="0.3">
      <c r="K75" t="s">
        <v>1018</v>
      </c>
      <c r="L75" t="s">
        <v>1208</v>
      </c>
      <c r="M75">
        <v>27</v>
      </c>
      <c r="N75">
        <f t="shared" si="3"/>
        <v>25.919999999999998</v>
      </c>
      <c r="O75">
        <f t="shared" si="4"/>
        <v>0</v>
      </c>
      <c r="P75">
        <v>0</v>
      </c>
      <c r="Q75">
        <f t="shared" si="2"/>
        <v>0</v>
      </c>
      <c r="R75">
        <f t="shared" si="5"/>
        <v>1.08</v>
      </c>
      <c r="S75">
        <v>0</v>
      </c>
      <c r="T75">
        <f t="shared" si="6"/>
        <v>27</v>
      </c>
      <c r="U75">
        <f t="shared" si="7"/>
        <v>25.919999999999998</v>
      </c>
      <c r="V75">
        <f t="shared" si="8"/>
        <v>1.08</v>
      </c>
      <c r="W75">
        <v>0</v>
      </c>
      <c r="X75">
        <v>0</v>
      </c>
      <c r="Y75">
        <f t="shared" si="9"/>
        <v>0</v>
      </c>
      <c r="Z75">
        <v>0</v>
      </c>
      <c r="AA75">
        <f t="shared" si="10"/>
        <v>27</v>
      </c>
    </row>
    <row r="76" spans="11:27" x14ac:dyDescent="0.3">
      <c r="K76" t="s">
        <v>1019</v>
      </c>
      <c r="L76" t="s">
        <v>1209</v>
      </c>
      <c r="M76">
        <v>7</v>
      </c>
      <c r="N76">
        <f t="shared" si="3"/>
        <v>4.2</v>
      </c>
      <c r="O76">
        <f t="shared" si="4"/>
        <v>1.4000000000000001</v>
      </c>
      <c r="P76">
        <v>0</v>
      </c>
      <c r="Q76">
        <f t="shared" si="2"/>
        <v>0</v>
      </c>
      <c r="R76">
        <f t="shared" si="5"/>
        <v>1.4000000000000001</v>
      </c>
      <c r="S76">
        <v>0</v>
      </c>
      <c r="T76">
        <f t="shared" si="6"/>
        <v>7.0000000000000009</v>
      </c>
      <c r="U76">
        <f t="shared" si="7"/>
        <v>5.6000000000000005</v>
      </c>
      <c r="V76">
        <f t="shared" si="8"/>
        <v>1.4000000000000001</v>
      </c>
      <c r="W76">
        <v>0</v>
      </c>
      <c r="X76">
        <v>0</v>
      </c>
      <c r="Y76">
        <f t="shared" si="9"/>
        <v>0</v>
      </c>
      <c r="Z76">
        <v>0</v>
      </c>
      <c r="AA76">
        <f t="shared" si="10"/>
        <v>7.0000000000000009</v>
      </c>
    </row>
    <row r="77" spans="11:27" x14ac:dyDescent="0.3">
      <c r="K77" t="s">
        <v>1020</v>
      </c>
      <c r="L77" t="s">
        <v>1210</v>
      </c>
      <c r="M77">
        <v>22</v>
      </c>
      <c r="N77">
        <f t="shared" si="3"/>
        <v>22</v>
      </c>
      <c r="O77">
        <f t="shared" si="4"/>
        <v>0</v>
      </c>
      <c r="P77">
        <v>0</v>
      </c>
      <c r="Q77">
        <f t="shared" si="2"/>
        <v>0</v>
      </c>
      <c r="R77">
        <f t="shared" si="5"/>
        <v>0</v>
      </c>
      <c r="S77">
        <v>0</v>
      </c>
      <c r="T77">
        <f t="shared" si="6"/>
        <v>22</v>
      </c>
      <c r="U77">
        <f t="shared" si="7"/>
        <v>22</v>
      </c>
      <c r="V77">
        <f t="shared" si="8"/>
        <v>0</v>
      </c>
      <c r="W77">
        <v>0</v>
      </c>
      <c r="X77">
        <v>0</v>
      </c>
      <c r="Y77">
        <f t="shared" si="9"/>
        <v>0</v>
      </c>
      <c r="Z77">
        <v>0</v>
      </c>
      <c r="AA77">
        <f t="shared" si="10"/>
        <v>22</v>
      </c>
    </row>
    <row r="78" spans="11:27" x14ac:dyDescent="0.3">
      <c r="K78" t="s">
        <v>1021</v>
      </c>
      <c r="L78" t="s">
        <v>1211</v>
      </c>
      <c r="M78">
        <v>25</v>
      </c>
      <c r="N78">
        <f t="shared" si="3"/>
        <v>0</v>
      </c>
      <c r="O78">
        <f t="shared" si="4"/>
        <v>8</v>
      </c>
      <c r="P78">
        <v>0</v>
      </c>
      <c r="Q78">
        <f t="shared" si="2"/>
        <v>12</v>
      </c>
      <c r="R78">
        <f t="shared" si="5"/>
        <v>5</v>
      </c>
      <c r="S78">
        <v>0</v>
      </c>
      <c r="T78">
        <f t="shared" si="6"/>
        <v>25</v>
      </c>
      <c r="U78">
        <f t="shared" si="7"/>
        <v>0</v>
      </c>
      <c r="V78">
        <f t="shared" si="8"/>
        <v>25</v>
      </c>
      <c r="W78">
        <v>0</v>
      </c>
      <c r="X78">
        <v>0</v>
      </c>
      <c r="Y78">
        <f t="shared" si="9"/>
        <v>0</v>
      </c>
      <c r="Z78">
        <v>0</v>
      </c>
      <c r="AA78">
        <f t="shared" si="10"/>
        <v>25</v>
      </c>
    </row>
    <row r="79" spans="11:27" x14ac:dyDescent="0.3">
      <c r="K79" t="s">
        <v>1022</v>
      </c>
      <c r="L79" t="s">
        <v>1212</v>
      </c>
      <c r="M79">
        <v>26</v>
      </c>
      <c r="N79">
        <f t="shared" si="3"/>
        <v>0</v>
      </c>
      <c r="O79">
        <f t="shared" si="4"/>
        <v>0</v>
      </c>
      <c r="P79">
        <v>0</v>
      </c>
      <c r="Q79">
        <f t="shared" si="2"/>
        <v>0</v>
      </c>
      <c r="R79">
        <f t="shared" si="5"/>
        <v>26</v>
      </c>
      <c r="S79">
        <v>0</v>
      </c>
      <c r="T79">
        <f t="shared" si="6"/>
        <v>26</v>
      </c>
      <c r="U79">
        <f t="shared" si="7"/>
        <v>0</v>
      </c>
      <c r="V79">
        <f t="shared" si="8"/>
        <v>26</v>
      </c>
      <c r="W79">
        <v>0</v>
      </c>
      <c r="X79">
        <v>0</v>
      </c>
      <c r="Y79">
        <f t="shared" si="9"/>
        <v>0</v>
      </c>
      <c r="Z79">
        <v>0</v>
      </c>
      <c r="AA79">
        <f t="shared" si="10"/>
        <v>26</v>
      </c>
    </row>
    <row r="80" spans="11:27" x14ac:dyDescent="0.3">
      <c r="K80" t="s">
        <v>1023</v>
      </c>
      <c r="L80" t="s">
        <v>1213</v>
      </c>
      <c r="M80">
        <v>28</v>
      </c>
      <c r="N80">
        <f t="shared" si="3"/>
        <v>0</v>
      </c>
      <c r="O80">
        <f t="shared" si="4"/>
        <v>8.9600000000000009</v>
      </c>
      <c r="P80">
        <v>0</v>
      </c>
      <c r="Q80">
        <f t="shared" si="2"/>
        <v>15.120000000000001</v>
      </c>
      <c r="R80">
        <f t="shared" si="5"/>
        <v>3.9200000000000004</v>
      </c>
      <c r="S80">
        <v>0</v>
      </c>
      <c r="T80">
        <f t="shared" si="6"/>
        <v>28.000000000000004</v>
      </c>
      <c r="U80">
        <f t="shared" si="7"/>
        <v>0</v>
      </c>
      <c r="V80">
        <f t="shared" si="8"/>
        <v>28</v>
      </c>
      <c r="W80">
        <v>0</v>
      </c>
      <c r="X80">
        <v>0</v>
      </c>
      <c r="Y80">
        <f t="shared" si="9"/>
        <v>0</v>
      </c>
      <c r="Z80">
        <v>0</v>
      </c>
      <c r="AA80">
        <f t="shared" si="10"/>
        <v>28</v>
      </c>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5B124-8DAE-4B5E-8879-F5173F823AA5}">
  <dimension ref="A1:Y84"/>
  <sheetViews>
    <sheetView topLeftCell="A43" workbookViewId="0">
      <selection activeCell="A70" sqref="A70:XFD70"/>
    </sheetView>
  </sheetViews>
  <sheetFormatPr defaultRowHeight="14.4" x14ac:dyDescent="0.3"/>
  <cols>
    <col min="1" max="1" width="26" bestFit="1" customWidth="1"/>
    <col min="2" max="2" width="27.88671875" customWidth="1"/>
    <col min="3" max="3" width="9.5546875" bestFit="1" customWidth="1"/>
    <col min="4" max="4" width="7.88671875" bestFit="1" customWidth="1"/>
    <col min="5" max="5" width="9.109375" bestFit="1" customWidth="1"/>
    <col min="6" max="6" width="8.109375" bestFit="1" customWidth="1"/>
    <col min="7" max="7" width="18.109375" bestFit="1" customWidth="1"/>
    <col min="8" max="8" width="9.109375" bestFit="1" customWidth="1"/>
    <col min="9" max="9" width="5.5546875" bestFit="1" customWidth="1"/>
    <col min="10" max="10" width="27" bestFit="1" customWidth="1"/>
    <col min="11" max="11" width="16.77734375" bestFit="1" customWidth="1"/>
    <col min="12" max="12" width="11.109375" bestFit="1" customWidth="1"/>
    <col min="13" max="13" width="10.109375" bestFit="1" customWidth="1"/>
    <col min="14" max="14" width="16" bestFit="1" customWidth="1"/>
    <col min="15" max="15" width="18" bestFit="1" customWidth="1"/>
    <col min="16" max="16" width="16.44140625" bestFit="1" customWidth="1"/>
    <col min="17" max="17" width="14.5546875" bestFit="1" customWidth="1"/>
    <col min="18" max="18" width="15.33203125" bestFit="1" customWidth="1"/>
    <col min="19" max="19" width="7.44140625" bestFit="1" customWidth="1"/>
    <col min="20" max="20" width="27.33203125" bestFit="1" customWidth="1"/>
    <col min="21" max="21" width="26.109375" bestFit="1" customWidth="1"/>
    <col min="22" max="22" width="16.6640625" bestFit="1" customWidth="1"/>
    <col min="23" max="23" width="23" bestFit="1" customWidth="1"/>
    <col min="24" max="24" width="27" bestFit="1" customWidth="1"/>
  </cols>
  <sheetData>
    <row r="1" spans="1:25" x14ac:dyDescent="0.3">
      <c r="A1" s="70" t="s">
        <v>1039</v>
      </c>
      <c r="B1" s="70" t="s">
        <v>1299</v>
      </c>
      <c r="C1" s="70" t="s">
        <v>191</v>
      </c>
      <c r="D1" s="70" t="s">
        <v>523</v>
      </c>
      <c r="E1" s="70" t="s">
        <v>241</v>
      </c>
      <c r="F1" s="70" t="s">
        <v>243</v>
      </c>
      <c r="G1" s="70" t="s">
        <v>1214</v>
      </c>
      <c r="H1" s="70" t="s">
        <v>321</v>
      </c>
      <c r="I1" s="70" t="s">
        <v>88</v>
      </c>
      <c r="J1" s="70" t="s">
        <v>1039</v>
      </c>
      <c r="K1" s="70" t="s">
        <v>1245</v>
      </c>
      <c r="L1" s="70" t="s">
        <v>186</v>
      </c>
      <c r="M1" s="70" t="s">
        <v>1246</v>
      </c>
      <c r="N1" s="70" t="s">
        <v>1247</v>
      </c>
      <c r="O1" s="70" t="s">
        <v>1248</v>
      </c>
      <c r="P1" s="70" t="s">
        <v>1249</v>
      </c>
      <c r="Q1" s="70" t="s">
        <v>1250</v>
      </c>
      <c r="R1" s="70" t="s">
        <v>1251</v>
      </c>
      <c r="S1" s="69" t="s">
        <v>1255</v>
      </c>
      <c r="T1" s="69" t="s">
        <v>1256</v>
      </c>
      <c r="U1" s="69" t="s">
        <v>1257</v>
      </c>
      <c r="V1" s="69" t="s">
        <v>1258</v>
      </c>
      <c r="W1" s="69" t="s">
        <v>1259</v>
      </c>
      <c r="X1" s="69" t="s">
        <v>1298</v>
      </c>
      <c r="Y1" s="69"/>
    </row>
    <row r="2" spans="1:25" x14ac:dyDescent="0.3">
      <c r="A2" s="69" t="s">
        <v>1215</v>
      </c>
      <c r="B2" s="69">
        <v>17</v>
      </c>
      <c r="C2" s="69" t="s">
        <v>2205</v>
      </c>
      <c r="D2" s="69" t="s">
        <v>2224</v>
      </c>
      <c r="E2" s="69" t="s">
        <v>2225</v>
      </c>
      <c r="F2" s="69" t="s">
        <v>446</v>
      </c>
      <c r="G2" s="69" t="s">
        <v>2226</v>
      </c>
      <c r="H2" s="69" t="s">
        <v>446</v>
      </c>
      <c r="I2" s="69" t="s">
        <v>446</v>
      </c>
      <c r="J2" s="69" t="s">
        <v>1215</v>
      </c>
      <c r="K2" s="69" t="s">
        <v>446</v>
      </c>
      <c r="L2" s="69" t="s">
        <v>446</v>
      </c>
      <c r="M2" s="69" t="s">
        <v>446</v>
      </c>
      <c r="N2" s="69" t="s">
        <v>1893</v>
      </c>
      <c r="O2" s="69" t="s">
        <v>2205</v>
      </c>
      <c r="P2" s="69" t="s">
        <v>446</v>
      </c>
      <c r="Q2" s="69" t="s">
        <v>1820</v>
      </c>
      <c r="R2" s="69" t="s">
        <v>1820</v>
      </c>
      <c r="S2" s="69">
        <v>1</v>
      </c>
      <c r="T2" s="69" t="s">
        <v>2173</v>
      </c>
      <c r="U2" s="69" t="s">
        <v>2174</v>
      </c>
      <c r="V2" s="69" t="s">
        <v>1260</v>
      </c>
      <c r="W2" s="69">
        <v>6</v>
      </c>
      <c r="X2" s="69" t="s">
        <v>1215</v>
      </c>
      <c r="Y2" s="69"/>
    </row>
    <row r="3" spans="1:25" x14ac:dyDescent="0.3">
      <c r="A3" s="69" t="s">
        <v>1216</v>
      </c>
      <c r="B3" s="69">
        <v>12</v>
      </c>
      <c r="C3" s="69" t="s">
        <v>446</v>
      </c>
      <c r="D3" s="69" t="s">
        <v>2207</v>
      </c>
      <c r="E3" s="69" t="s">
        <v>446</v>
      </c>
      <c r="F3" s="69" t="s">
        <v>446</v>
      </c>
      <c r="G3" s="69" t="s">
        <v>446</v>
      </c>
      <c r="H3" s="69" t="s">
        <v>2206</v>
      </c>
      <c r="I3" s="69" t="s">
        <v>446</v>
      </c>
      <c r="J3" s="69" t="s">
        <v>1216</v>
      </c>
      <c r="K3" s="69" t="s">
        <v>2206</v>
      </c>
      <c r="L3" s="69" t="s">
        <v>446</v>
      </c>
      <c r="M3" s="69" t="s">
        <v>446</v>
      </c>
      <c r="N3" s="69" t="s">
        <v>2207</v>
      </c>
      <c r="O3" s="69" t="s">
        <v>446</v>
      </c>
      <c r="P3" s="69" t="s">
        <v>446</v>
      </c>
      <c r="Q3" s="69" t="s">
        <v>446</v>
      </c>
      <c r="R3" s="69" t="s">
        <v>446</v>
      </c>
      <c r="S3" s="69">
        <v>2</v>
      </c>
      <c r="T3" s="69" t="s">
        <v>1215</v>
      </c>
      <c r="U3" s="69" t="s">
        <v>1261</v>
      </c>
      <c r="V3" s="69" t="s">
        <v>1260</v>
      </c>
      <c r="W3" s="69">
        <v>17</v>
      </c>
      <c r="X3" s="69" t="s">
        <v>1216</v>
      </c>
      <c r="Y3" s="69"/>
    </row>
    <row r="4" spans="1:25" x14ac:dyDescent="0.3">
      <c r="A4" s="69" t="s">
        <v>1217</v>
      </c>
      <c r="B4" s="69">
        <v>10</v>
      </c>
      <c r="C4" s="69" t="s">
        <v>446</v>
      </c>
      <c r="D4" s="69" t="s">
        <v>446</v>
      </c>
      <c r="E4" s="69" t="s">
        <v>446</v>
      </c>
      <c r="F4" s="69" t="s">
        <v>1053</v>
      </c>
      <c r="G4" s="69" t="s">
        <v>446</v>
      </c>
      <c r="H4" s="69" t="s">
        <v>446</v>
      </c>
      <c r="I4" s="69" t="s">
        <v>446</v>
      </c>
      <c r="J4" s="69" t="s">
        <v>1217</v>
      </c>
      <c r="K4" s="69" t="s">
        <v>446</v>
      </c>
      <c r="L4" s="69" t="s">
        <v>446</v>
      </c>
      <c r="M4" s="69" t="s">
        <v>446</v>
      </c>
      <c r="N4" s="69" t="s">
        <v>1053</v>
      </c>
      <c r="O4" s="69" t="s">
        <v>446</v>
      </c>
      <c r="P4" s="69" t="s">
        <v>446</v>
      </c>
      <c r="Q4" s="69" t="s">
        <v>446</v>
      </c>
      <c r="R4" s="69" t="s">
        <v>446</v>
      </c>
      <c r="S4" s="69">
        <v>3</v>
      </c>
      <c r="T4" s="69" t="s">
        <v>2175</v>
      </c>
      <c r="U4" s="69" t="s">
        <v>2176</v>
      </c>
      <c r="V4" s="69" t="s">
        <v>1260</v>
      </c>
      <c r="W4" s="69">
        <v>2</v>
      </c>
      <c r="X4" s="69" t="s">
        <v>1217</v>
      </c>
      <c r="Y4" s="69"/>
    </row>
    <row r="5" spans="1:25" x14ac:dyDescent="0.3">
      <c r="A5" s="69" t="s">
        <v>1218</v>
      </c>
      <c r="B5" s="69">
        <v>10</v>
      </c>
      <c r="C5" s="69" t="s">
        <v>446</v>
      </c>
      <c r="D5" s="69" t="s">
        <v>446</v>
      </c>
      <c r="E5" s="69" t="s">
        <v>1219</v>
      </c>
      <c r="F5" s="69" t="s">
        <v>446</v>
      </c>
      <c r="G5" s="69" t="s">
        <v>446</v>
      </c>
      <c r="H5" s="69" t="s">
        <v>1220</v>
      </c>
      <c r="I5" s="69" t="s">
        <v>446</v>
      </c>
      <c r="J5" s="69" t="s">
        <v>1218</v>
      </c>
      <c r="K5" s="69" t="s">
        <v>1061</v>
      </c>
      <c r="L5" s="69" t="s">
        <v>446</v>
      </c>
      <c r="M5" s="69" t="s">
        <v>446</v>
      </c>
      <c r="N5" s="69" t="s">
        <v>1061</v>
      </c>
      <c r="O5" s="69" t="s">
        <v>446</v>
      </c>
      <c r="P5" s="69" t="s">
        <v>446</v>
      </c>
      <c r="Q5" s="69" t="s">
        <v>446</v>
      </c>
      <c r="R5" s="69" t="s">
        <v>446</v>
      </c>
      <c r="S5" s="69">
        <v>4</v>
      </c>
      <c r="T5" s="69" t="s">
        <v>1216</v>
      </c>
      <c r="U5" s="69" t="s">
        <v>1262</v>
      </c>
      <c r="V5" s="69" t="s">
        <v>1263</v>
      </c>
      <c r="W5" s="69">
        <v>12</v>
      </c>
      <c r="X5" s="69" t="s">
        <v>1218</v>
      </c>
      <c r="Y5" s="69"/>
    </row>
    <row r="6" spans="1:25" x14ac:dyDescent="0.3">
      <c r="A6" s="69" t="s">
        <v>1221</v>
      </c>
      <c r="B6" s="69">
        <v>10</v>
      </c>
      <c r="C6" s="69" t="s">
        <v>1071</v>
      </c>
      <c r="D6" s="69" t="s">
        <v>1061</v>
      </c>
      <c r="E6" s="69" t="s">
        <v>446</v>
      </c>
      <c r="F6" s="69" t="s">
        <v>446</v>
      </c>
      <c r="G6" s="69" t="s">
        <v>1122</v>
      </c>
      <c r="H6" s="69" t="s">
        <v>446</v>
      </c>
      <c r="I6" s="69" t="s">
        <v>446</v>
      </c>
      <c r="J6" s="69" t="s">
        <v>1221</v>
      </c>
      <c r="K6" s="69" t="s">
        <v>1071</v>
      </c>
      <c r="L6" s="69" t="s">
        <v>446</v>
      </c>
      <c r="M6" s="69" t="s">
        <v>446</v>
      </c>
      <c r="N6" s="69" t="s">
        <v>1061</v>
      </c>
      <c r="O6" s="69" t="s">
        <v>1071</v>
      </c>
      <c r="P6" s="69" t="s">
        <v>1167</v>
      </c>
      <c r="Q6" s="69" t="s">
        <v>446</v>
      </c>
      <c r="R6" s="69" t="s">
        <v>446</v>
      </c>
      <c r="S6" s="69">
        <v>5</v>
      </c>
      <c r="T6" s="69" t="s">
        <v>2177</v>
      </c>
      <c r="U6" s="69" t="s">
        <v>2178</v>
      </c>
      <c r="V6" s="69" t="s">
        <v>1263</v>
      </c>
      <c r="W6" s="69">
        <v>4</v>
      </c>
      <c r="X6" s="69" t="s">
        <v>1221</v>
      </c>
      <c r="Y6" s="69"/>
    </row>
    <row r="7" spans="1:25" x14ac:dyDescent="0.3">
      <c r="A7" s="69" t="s">
        <v>1222</v>
      </c>
      <c r="B7" s="69">
        <v>18</v>
      </c>
      <c r="C7" s="69" t="s">
        <v>446</v>
      </c>
      <c r="D7" s="69" t="s">
        <v>446</v>
      </c>
      <c r="E7" s="69" t="s">
        <v>446</v>
      </c>
      <c r="F7" s="69" t="s">
        <v>446</v>
      </c>
      <c r="G7" s="69" t="s">
        <v>1053</v>
      </c>
      <c r="H7" s="69" t="s">
        <v>446</v>
      </c>
      <c r="I7" s="69" t="s">
        <v>446</v>
      </c>
      <c r="J7" s="69" t="s">
        <v>1222</v>
      </c>
      <c r="K7" s="69" t="s">
        <v>446</v>
      </c>
      <c r="L7" s="69" t="s">
        <v>1573</v>
      </c>
      <c r="M7" s="69" t="s">
        <v>446</v>
      </c>
      <c r="N7" s="69" t="s">
        <v>446</v>
      </c>
      <c r="O7" s="69" t="s">
        <v>446</v>
      </c>
      <c r="P7" s="69" t="s">
        <v>446</v>
      </c>
      <c r="Q7" s="69" t="s">
        <v>2208</v>
      </c>
      <c r="R7" s="69" t="s">
        <v>2207</v>
      </c>
      <c r="S7" s="69">
        <v>6</v>
      </c>
      <c r="T7" s="69" t="s">
        <v>2179</v>
      </c>
      <c r="U7" s="69" t="s">
        <v>2180</v>
      </c>
      <c r="V7" s="69" t="s">
        <v>1264</v>
      </c>
      <c r="W7" s="69">
        <v>5</v>
      </c>
      <c r="X7" s="69" t="s">
        <v>1222</v>
      </c>
      <c r="Y7" s="69"/>
    </row>
    <row r="8" spans="1:25" x14ac:dyDescent="0.3">
      <c r="A8" s="69" t="s">
        <v>1223</v>
      </c>
      <c r="B8" s="69">
        <v>97</v>
      </c>
      <c r="C8" s="69" t="s">
        <v>446</v>
      </c>
      <c r="D8" s="69" t="s">
        <v>2227</v>
      </c>
      <c r="E8" s="69" t="s">
        <v>2228</v>
      </c>
      <c r="F8" s="69" t="s">
        <v>446</v>
      </c>
      <c r="G8" s="69" t="s">
        <v>446</v>
      </c>
      <c r="H8" s="69" t="s">
        <v>2229</v>
      </c>
      <c r="I8" s="69" t="s">
        <v>446</v>
      </c>
      <c r="J8" s="69" t="s">
        <v>1223</v>
      </c>
      <c r="K8" s="69" t="s">
        <v>2209</v>
      </c>
      <c r="L8" s="69" t="s">
        <v>1575</v>
      </c>
      <c r="M8" s="69" t="s">
        <v>446</v>
      </c>
      <c r="N8" s="69" t="s">
        <v>2210</v>
      </c>
      <c r="O8" s="69" t="s">
        <v>446</v>
      </c>
      <c r="P8" s="69" t="s">
        <v>446</v>
      </c>
      <c r="Q8" s="69" t="s">
        <v>446</v>
      </c>
      <c r="R8" s="69" t="s">
        <v>446</v>
      </c>
      <c r="S8" s="69">
        <v>7</v>
      </c>
      <c r="T8" s="69" t="s">
        <v>1265</v>
      </c>
      <c r="U8" s="69" t="s">
        <v>1266</v>
      </c>
      <c r="V8" s="69" t="s">
        <v>1260</v>
      </c>
      <c r="W8" s="69">
        <v>10</v>
      </c>
      <c r="X8" s="69" t="s">
        <v>1223</v>
      </c>
      <c r="Y8" s="69"/>
    </row>
    <row r="9" spans="1:25" x14ac:dyDescent="0.3">
      <c r="A9" s="69" t="s">
        <v>1224</v>
      </c>
      <c r="B9" s="69">
        <v>14</v>
      </c>
      <c r="C9" s="69" t="s">
        <v>446</v>
      </c>
      <c r="D9" s="69" t="s">
        <v>1886</v>
      </c>
      <c r="E9" s="69" t="s">
        <v>446</v>
      </c>
      <c r="F9" s="69" t="s">
        <v>446</v>
      </c>
      <c r="G9" s="69" t="s">
        <v>2230</v>
      </c>
      <c r="H9" s="69" t="s">
        <v>2231</v>
      </c>
      <c r="I9" s="69" t="s">
        <v>446</v>
      </c>
      <c r="J9" s="69" t="s">
        <v>1224</v>
      </c>
      <c r="K9" s="69" t="s">
        <v>1061</v>
      </c>
      <c r="L9" s="69" t="s">
        <v>1886</v>
      </c>
      <c r="M9" s="69" t="s">
        <v>446</v>
      </c>
      <c r="N9" s="69" t="s">
        <v>1682</v>
      </c>
      <c r="O9" s="69" t="s">
        <v>446</v>
      </c>
      <c r="P9" s="69" t="s">
        <v>1607</v>
      </c>
      <c r="Q9" s="69" t="s">
        <v>446</v>
      </c>
      <c r="R9" s="69" t="s">
        <v>446</v>
      </c>
      <c r="S9" s="69">
        <v>8</v>
      </c>
      <c r="T9" s="69" t="s">
        <v>1218</v>
      </c>
      <c r="U9" s="69" t="s">
        <v>1267</v>
      </c>
      <c r="V9" s="69" t="s">
        <v>1260</v>
      </c>
      <c r="W9" s="69">
        <v>10</v>
      </c>
      <c r="X9" s="69" t="s">
        <v>1224</v>
      </c>
      <c r="Y9" s="69"/>
    </row>
    <row r="10" spans="1:25" x14ac:dyDescent="0.3">
      <c r="A10" s="69" t="s">
        <v>1225</v>
      </c>
      <c r="B10" s="69">
        <v>13</v>
      </c>
      <c r="C10" s="69" t="s">
        <v>446</v>
      </c>
      <c r="D10" s="69" t="s">
        <v>446</v>
      </c>
      <c r="E10" s="69" t="s">
        <v>446</v>
      </c>
      <c r="F10" s="69" t="s">
        <v>446</v>
      </c>
      <c r="G10" s="69" t="s">
        <v>1053</v>
      </c>
      <c r="H10" s="69" t="s">
        <v>446</v>
      </c>
      <c r="I10" s="69" t="s">
        <v>446</v>
      </c>
      <c r="J10" s="69" t="s">
        <v>1225</v>
      </c>
      <c r="K10" s="69" t="s">
        <v>446</v>
      </c>
      <c r="L10" s="69" t="s">
        <v>446</v>
      </c>
      <c r="M10" s="69" t="s">
        <v>446</v>
      </c>
      <c r="N10" s="69" t="s">
        <v>446</v>
      </c>
      <c r="O10" s="69" t="s">
        <v>446</v>
      </c>
      <c r="P10" s="69" t="s">
        <v>1053</v>
      </c>
      <c r="Q10" s="69" t="s">
        <v>446</v>
      </c>
      <c r="R10" s="69" t="s">
        <v>446</v>
      </c>
      <c r="S10" s="69">
        <v>9</v>
      </c>
      <c r="T10" s="69" t="s">
        <v>1221</v>
      </c>
      <c r="U10" s="69" t="s">
        <v>1268</v>
      </c>
      <c r="V10" s="69" t="s">
        <v>1260</v>
      </c>
      <c r="W10" s="69">
        <v>10</v>
      </c>
      <c r="X10" s="69" t="s">
        <v>1225</v>
      </c>
      <c r="Y10" s="69"/>
    </row>
    <row r="11" spans="1:25" x14ac:dyDescent="0.3">
      <c r="A11" s="69" t="s">
        <v>1226</v>
      </c>
      <c r="B11" s="69">
        <v>10</v>
      </c>
      <c r="C11" s="69" t="s">
        <v>446</v>
      </c>
      <c r="D11" s="69" t="s">
        <v>1122</v>
      </c>
      <c r="E11" s="69" t="s">
        <v>1227</v>
      </c>
      <c r="F11" s="69" t="s">
        <v>446</v>
      </c>
      <c r="G11" s="69" t="s">
        <v>446</v>
      </c>
      <c r="H11" s="69" t="s">
        <v>446</v>
      </c>
      <c r="I11" s="69" t="s">
        <v>446</v>
      </c>
      <c r="J11" s="69" t="s">
        <v>1252</v>
      </c>
      <c r="K11" s="69" t="s">
        <v>446</v>
      </c>
      <c r="L11" s="69" t="s">
        <v>1071</v>
      </c>
      <c r="M11" s="69" t="s">
        <v>446</v>
      </c>
      <c r="N11" s="69" t="s">
        <v>1098</v>
      </c>
      <c r="O11" s="69" t="s">
        <v>446</v>
      </c>
      <c r="P11" s="69" t="s">
        <v>446</v>
      </c>
      <c r="Q11" s="69" t="s">
        <v>446</v>
      </c>
      <c r="R11" s="69" t="s">
        <v>446</v>
      </c>
      <c r="S11" s="69">
        <v>10</v>
      </c>
      <c r="T11" s="69" t="s">
        <v>1269</v>
      </c>
      <c r="U11" s="69" t="s">
        <v>1270</v>
      </c>
      <c r="V11" s="69" t="s">
        <v>1260</v>
      </c>
      <c r="W11" s="69">
        <v>18</v>
      </c>
      <c r="X11" s="69" t="s">
        <v>1252</v>
      </c>
      <c r="Y11" s="69"/>
    </row>
    <row r="12" spans="1:25" x14ac:dyDescent="0.3">
      <c r="A12" s="69" t="s">
        <v>1228</v>
      </c>
      <c r="B12" s="69">
        <v>10</v>
      </c>
      <c r="C12" s="69" t="s">
        <v>446</v>
      </c>
      <c r="D12" s="69" t="s">
        <v>446</v>
      </c>
      <c r="E12" s="69" t="s">
        <v>1098</v>
      </c>
      <c r="F12" s="69" t="s">
        <v>446</v>
      </c>
      <c r="G12" s="69" t="s">
        <v>446</v>
      </c>
      <c r="H12" s="69" t="s">
        <v>1071</v>
      </c>
      <c r="I12" s="69" t="s">
        <v>446</v>
      </c>
      <c r="J12" s="69" t="s">
        <v>1228</v>
      </c>
      <c r="K12" s="69" t="s">
        <v>1071</v>
      </c>
      <c r="L12" s="69" t="s">
        <v>1167</v>
      </c>
      <c r="M12" s="69" t="s">
        <v>446</v>
      </c>
      <c r="N12" s="69" t="s">
        <v>1227</v>
      </c>
      <c r="O12" s="69" t="s">
        <v>446</v>
      </c>
      <c r="P12" s="69" t="s">
        <v>446</v>
      </c>
      <c r="Q12" s="69" t="s">
        <v>446</v>
      </c>
      <c r="R12" s="69" t="s">
        <v>446</v>
      </c>
      <c r="S12" s="69">
        <v>11</v>
      </c>
      <c r="T12" s="69" t="s">
        <v>1223</v>
      </c>
      <c r="U12" s="69" t="s">
        <v>1271</v>
      </c>
      <c r="V12" s="69" t="s">
        <v>1263</v>
      </c>
      <c r="W12" s="69">
        <v>97</v>
      </c>
      <c r="X12" s="69" t="s">
        <v>1228</v>
      </c>
      <c r="Y12" s="69"/>
    </row>
    <row r="13" spans="1:25" x14ac:dyDescent="0.3">
      <c r="A13" s="69" t="s">
        <v>1229</v>
      </c>
      <c r="B13" s="69">
        <v>21</v>
      </c>
      <c r="C13" s="69" t="s">
        <v>1948</v>
      </c>
      <c r="D13" s="69" t="s">
        <v>1886</v>
      </c>
      <c r="E13" s="69" t="s">
        <v>1698</v>
      </c>
      <c r="F13" s="69" t="s">
        <v>446</v>
      </c>
      <c r="G13" s="69" t="s">
        <v>2207</v>
      </c>
      <c r="H13" s="69" t="s">
        <v>1951</v>
      </c>
      <c r="I13" s="69" t="s">
        <v>446</v>
      </c>
      <c r="J13" s="69" t="s">
        <v>1229</v>
      </c>
      <c r="K13" s="69" t="s">
        <v>1713</v>
      </c>
      <c r="L13" s="69" t="s">
        <v>446</v>
      </c>
      <c r="M13" s="69" t="s">
        <v>446</v>
      </c>
      <c r="N13" s="69" t="s">
        <v>1891</v>
      </c>
      <c r="O13" s="69" t="s">
        <v>2211</v>
      </c>
      <c r="P13" s="69" t="s">
        <v>446</v>
      </c>
      <c r="Q13" s="69" t="s">
        <v>446</v>
      </c>
      <c r="R13" s="69" t="s">
        <v>1604</v>
      </c>
      <c r="S13" s="69">
        <v>12</v>
      </c>
      <c r="T13" s="69" t="s">
        <v>1272</v>
      </c>
      <c r="U13" s="69" t="s">
        <v>1273</v>
      </c>
      <c r="V13" s="69" t="s">
        <v>1263</v>
      </c>
      <c r="W13" s="69">
        <v>14</v>
      </c>
      <c r="X13" s="69" t="s">
        <v>1229</v>
      </c>
      <c r="Y13" s="69"/>
    </row>
    <row r="14" spans="1:25" x14ac:dyDescent="0.3">
      <c r="A14" s="69" t="s">
        <v>1230</v>
      </c>
      <c r="B14" s="69">
        <v>11</v>
      </c>
      <c r="C14" s="69" t="s">
        <v>446</v>
      </c>
      <c r="D14" s="69" t="s">
        <v>2217</v>
      </c>
      <c r="E14" s="69" t="s">
        <v>446</v>
      </c>
      <c r="F14" s="69" t="s">
        <v>446</v>
      </c>
      <c r="G14" s="69" t="s">
        <v>446</v>
      </c>
      <c r="H14" s="69" t="s">
        <v>2218</v>
      </c>
      <c r="I14" s="69" t="s">
        <v>446</v>
      </c>
      <c r="J14" s="69" t="s">
        <v>1230</v>
      </c>
      <c r="K14" s="69" t="s">
        <v>1817</v>
      </c>
      <c r="L14" s="69" t="s">
        <v>2212</v>
      </c>
      <c r="M14" s="69" t="s">
        <v>446</v>
      </c>
      <c r="N14" s="69" t="s">
        <v>1697</v>
      </c>
      <c r="O14" s="69" t="s">
        <v>446</v>
      </c>
      <c r="P14" s="69" t="s">
        <v>446</v>
      </c>
      <c r="Q14" s="69" t="s">
        <v>446</v>
      </c>
      <c r="R14" s="69" t="s">
        <v>446</v>
      </c>
      <c r="S14" s="69">
        <v>13</v>
      </c>
      <c r="T14" s="69" t="s">
        <v>1226</v>
      </c>
      <c r="U14" s="69" t="s">
        <v>1274</v>
      </c>
      <c r="V14" s="69" t="s">
        <v>1263</v>
      </c>
      <c r="W14" s="69">
        <v>10</v>
      </c>
      <c r="X14" s="69" t="s">
        <v>1230</v>
      </c>
      <c r="Y14" s="69"/>
    </row>
    <row r="15" spans="1:25" x14ac:dyDescent="0.3">
      <c r="A15" s="69" t="s">
        <v>1231</v>
      </c>
      <c r="B15" s="69">
        <v>11</v>
      </c>
      <c r="C15" s="69" t="s">
        <v>446</v>
      </c>
      <c r="D15" s="69" t="s">
        <v>446</v>
      </c>
      <c r="E15" s="69" t="s">
        <v>446</v>
      </c>
      <c r="F15" s="69" t="s">
        <v>1053</v>
      </c>
      <c r="G15" s="69" t="s">
        <v>446</v>
      </c>
      <c r="H15" s="69" t="s">
        <v>446</v>
      </c>
      <c r="I15" s="69" t="s">
        <v>446</v>
      </c>
      <c r="J15" s="69" t="s">
        <v>1231</v>
      </c>
      <c r="K15" s="69" t="s">
        <v>446</v>
      </c>
      <c r="L15" s="69" t="s">
        <v>446</v>
      </c>
      <c r="M15" s="69" t="s">
        <v>446</v>
      </c>
      <c r="N15" s="69" t="s">
        <v>1053</v>
      </c>
      <c r="O15" s="69" t="s">
        <v>446</v>
      </c>
      <c r="P15" s="69" t="s">
        <v>446</v>
      </c>
      <c r="Q15" s="69" t="s">
        <v>446</v>
      </c>
      <c r="R15" s="69" t="s">
        <v>446</v>
      </c>
      <c r="S15" s="69">
        <v>14</v>
      </c>
      <c r="T15" s="69" t="s">
        <v>1275</v>
      </c>
      <c r="U15" s="69" t="s">
        <v>1276</v>
      </c>
      <c r="V15" s="69" t="s">
        <v>1260</v>
      </c>
      <c r="W15" s="69">
        <v>13</v>
      </c>
      <c r="X15" s="69" t="s">
        <v>1231</v>
      </c>
      <c r="Y15" s="69"/>
    </row>
    <row r="16" spans="1:25" x14ac:dyDescent="0.3">
      <c r="A16" s="69" t="s">
        <v>1232</v>
      </c>
      <c r="B16" s="69">
        <v>50</v>
      </c>
      <c r="C16" s="69" t="s">
        <v>446</v>
      </c>
      <c r="D16" s="69" t="s">
        <v>1071</v>
      </c>
      <c r="E16" s="69" t="s">
        <v>1098</v>
      </c>
      <c r="F16" s="69" t="s">
        <v>446</v>
      </c>
      <c r="G16" s="69" t="s">
        <v>446</v>
      </c>
      <c r="H16" s="69" t="s">
        <v>446</v>
      </c>
      <c r="I16" s="69" t="s">
        <v>446</v>
      </c>
      <c r="J16" s="69" t="s">
        <v>1232</v>
      </c>
      <c r="K16" s="69" t="s">
        <v>1253</v>
      </c>
      <c r="L16" s="69" t="s">
        <v>446</v>
      </c>
      <c r="M16" s="69" t="s">
        <v>446</v>
      </c>
      <c r="N16" s="69" t="s">
        <v>1065</v>
      </c>
      <c r="O16" s="69" t="s">
        <v>1138</v>
      </c>
      <c r="P16" s="69" t="s">
        <v>446</v>
      </c>
      <c r="Q16" s="69" t="s">
        <v>1075</v>
      </c>
      <c r="R16" s="69" t="s">
        <v>1138</v>
      </c>
      <c r="S16" s="69">
        <v>15</v>
      </c>
      <c r="T16" s="69" t="s">
        <v>1228</v>
      </c>
      <c r="U16" s="69" t="s">
        <v>1277</v>
      </c>
      <c r="V16" s="69" t="s">
        <v>1264</v>
      </c>
      <c r="W16" s="69">
        <v>10</v>
      </c>
      <c r="X16" s="69" t="s">
        <v>1232</v>
      </c>
      <c r="Y16" s="69"/>
    </row>
    <row r="17" spans="1:25" x14ac:dyDescent="0.3">
      <c r="A17" s="69" t="s">
        <v>1233</v>
      </c>
      <c r="B17" s="69">
        <v>38</v>
      </c>
      <c r="C17" s="69" t="s">
        <v>1138</v>
      </c>
      <c r="D17" s="69" t="s">
        <v>1144</v>
      </c>
      <c r="E17" s="69" t="s">
        <v>1234</v>
      </c>
      <c r="F17" s="69" t="s">
        <v>446</v>
      </c>
      <c r="G17" s="69" t="s">
        <v>1138</v>
      </c>
      <c r="H17" s="69" t="s">
        <v>1169</v>
      </c>
      <c r="I17" s="69" t="s">
        <v>446</v>
      </c>
      <c r="J17" s="69" t="s">
        <v>1233</v>
      </c>
      <c r="K17" s="69" t="s">
        <v>1604</v>
      </c>
      <c r="L17" s="69" t="s">
        <v>2213</v>
      </c>
      <c r="M17" s="69" t="s">
        <v>446</v>
      </c>
      <c r="N17" s="69" t="s">
        <v>2214</v>
      </c>
      <c r="O17" s="69" t="s">
        <v>446</v>
      </c>
      <c r="P17" s="69" t="s">
        <v>446</v>
      </c>
      <c r="Q17" s="69" t="s">
        <v>446</v>
      </c>
      <c r="R17" s="69" t="s">
        <v>446</v>
      </c>
      <c r="S17" s="69">
        <v>16</v>
      </c>
      <c r="T17" s="69" t="s">
        <v>1229</v>
      </c>
      <c r="U17" s="69" t="s">
        <v>1278</v>
      </c>
      <c r="V17" s="69" t="s">
        <v>1260</v>
      </c>
      <c r="W17" s="69">
        <v>21</v>
      </c>
      <c r="X17" s="69" t="s">
        <v>1233</v>
      </c>
      <c r="Y17" s="69"/>
    </row>
    <row r="18" spans="1:25" x14ac:dyDescent="0.3">
      <c r="A18" s="69" t="s">
        <v>1235</v>
      </c>
      <c r="B18" s="69">
        <v>15</v>
      </c>
      <c r="C18" s="69" t="s">
        <v>446</v>
      </c>
      <c r="D18" s="69" t="s">
        <v>1612</v>
      </c>
      <c r="E18" s="69" t="s">
        <v>2232</v>
      </c>
      <c r="F18" s="69" t="s">
        <v>446</v>
      </c>
      <c r="G18" s="69" t="s">
        <v>446</v>
      </c>
      <c r="H18" s="69" t="s">
        <v>2233</v>
      </c>
      <c r="I18" s="69" t="s">
        <v>446</v>
      </c>
      <c r="J18" s="69" t="s">
        <v>1235</v>
      </c>
      <c r="K18" s="69" t="s">
        <v>2215</v>
      </c>
      <c r="L18" s="69" t="s">
        <v>446</v>
      </c>
      <c r="M18" s="69" t="s">
        <v>446</v>
      </c>
      <c r="N18" s="69" t="s">
        <v>1902</v>
      </c>
      <c r="O18" s="69" t="s">
        <v>446</v>
      </c>
      <c r="P18" s="69" t="s">
        <v>446</v>
      </c>
      <c r="Q18" s="69" t="s">
        <v>446</v>
      </c>
      <c r="R18" s="69" t="s">
        <v>446</v>
      </c>
      <c r="S18" s="69">
        <v>17</v>
      </c>
      <c r="T18" s="69" t="s">
        <v>2181</v>
      </c>
      <c r="U18" s="69" t="s">
        <v>2182</v>
      </c>
      <c r="V18" s="69" t="s">
        <v>1260</v>
      </c>
      <c r="W18" s="69">
        <v>1</v>
      </c>
      <c r="X18" s="69" t="s">
        <v>1235</v>
      </c>
      <c r="Y18" s="69"/>
    </row>
    <row r="19" spans="1:25" x14ac:dyDescent="0.3">
      <c r="A19" s="69" t="s">
        <v>1236</v>
      </c>
      <c r="B19" s="69">
        <v>29</v>
      </c>
      <c r="C19" s="69" t="s">
        <v>2215</v>
      </c>
      <c r="D19" s="69" t="s">
        <v>1902</v>
      </c>
      <c r="E19" s="69" t="s">
        <v>446</v>
      </c>
      <c r="F19" s="69" t="s">
        <v>446</v>
      </c>
      <c r="G19" s="69" t="s">
        <v>446</v>
      </c>
      <c r="H19" s="69" t="s">
        <v>446</v>
      </c>
      <c r="I19" s="69" t="s">
        <v>446</v>
      </c>
      <c r="J19" s="69" t="s">
        <v>1236</v>
      </c>
      <c r="K19" s="69" t="s">
        <v>446</v>
      </c>
      <c r="L19" s="69" t="s">
        <v>446</v>
      </c>
      <c r="M19" s="69" t="s">
        <v>446</v>
      </c>
      <c r="N19" s="69" t="s">
        <v>1876</v>
      </c>
      <c r="O19" s="69" t="s">
        <v>446</v>
      </c>
      <c r="P19" s="69" t="s">
        <v>2216</v>
      </c>
      <c r="Q19" s="69" t="s">
        <v>446</v>
      </c>
      <c r="R19" s="69" t="s">
        <v>446</v>
      </c>
      <c r="S19" s="69">
        <v>18</v>
      </c>
      <c r="T19" s="69" t="s">
        <v>1230</v>
      </c>
      <c r="U19" s="69" t="s">
        <v>1279</v>
      </c>
      <c r="V19" s="69" t="s">
        <v>1263</v>
      </c>
      <c r="W19" s="69">
        <v>11</v>
      </c>
      <c r="X19" s="69" t="s">
        <v>1236</v>
      </c>
      <c r="Y19" s="69"/>
    </row>
    <row r="20" spans="1:25" x14ac:dyDescent="0.3">
      <c r="A20" s="69" t="s">
        <v>1237</v>
      </c>
      <c r="B20" s="69">
        <v>22</v>
      </c>
      <c r="C20" s="69" t="s">
        <v>446</v>
      </c>
      <c r="D20" s="69" t="s">
        <v>446</v>
      </c>
      <c r="E20" s="69" t="s">
        <v>2234</v>
      </c>
      <c r="F20" s="69" t="s">
        <v>446</v>
      </c>
      <c r="G20" s="69" t="s">
        <v>2235</v>
      </c>
      <c r="H20" s="69" t="s">
        <v>446</v>
      </c>
      <c r="I20" s="69" t="s">
        <v>446</v>
      </c>
      <c r="J20" s="69" t="s">
        <v>1237</v>
      </c>
      <c r="K20" s="69" t="s">
        <v>446</v>
      </c>
      <c r="L20" s="69" t="s">
        <v>1167</v>
      </c>
      <c r="M20" s="69" t="s">
        <v>446</v>
      </c>
      <c r="N20" s="69" t="s">
        <v>1123</v>
      </c>
      <c r="O20" s="69" t="s">
        <v>446</v>
      </c>
      <c r="P20" s="69" t="s">
        <v>446</v>
      </c>
      <c r="Q20" s="69" t="s">
        <v>446</v>
      </c>
      <c r="R20" s="69" t="s">
        <v>446</v>
      </c>
      <c r="S20" s="69">
        <v>19</v>
      </c>
      <c r="T20" s="69" t="s">
        <v>2183</v>
      </c>
      <c r="U20" s="69" t="s">
        <v>2184</v>
      </c>
      <c r="V20" s="69" t="s">
        <v>1263</v>
      </c>
      <c r="W20" s="69">
        <v>7</v>
      </c>
      <c r="X20" s="69" t="s">
        <v>1237</v>
      </c>
      <c r="Y20" s="69"/>
    </row>
    <row r="21" spans="1:25" x14ac:dyDescent="0.3">
      <c r="A21" s="69" t="s">
        <v>1238</v>
      </c>
      <c r="B21" s="69">
        <v>11</v>
      </c>
      <c r="C21" s="69" t="s">
        <v>2236</v>
      </c>
      <c r="D21" s="69" t="s">
        <v>2237</v>
      </c>
      <c r="E21" s="69" t="s">
        <v>2238</v>
      </c>
      <c r="F21" s="69" t="s">
        <v>446</v>
      </c>
      <c r="G21" s="69" t="s">
        <v>446</v>
      </c>
      <c r="H21" s="69" t="s">
        <v>446</v>
      </c>
      <c r="I21" s="69" t="s">
        <v>446</v>
      </c>
      <c r="J21" s="69" t="s">
        <v>1238</v>
      </c>
      <c r="K21" s="69" t="s">
        <v>446</v>
      </c>
      <c r="L21" s="69" t="s">
        <v>446</v>
      </c>
      <c r="M21" s="69" t="s">
        <v>446</v>
      </c>
      <c r="N21" s="69" t="s">
        <v>2217</v>
      </c>
      <c r="O21" s="69" t="s">
        <v>2218</v>
      </c>
      <c r="P21" s="69" t="s">
        <v>446</v>
      </c>
      <c r="Q21" s="69" t="s">
        <v>446</v>
      </c>
      <c r="R21" s="69" t="s">
        <v>446</v>
      </c>
      <c r="S21" s="69">
        <v>20</v>
      </c>
      <c r="T21" s="69" t="s">
        <v>2185</v>
      </c>
      <c r="U21" s="69" t="s">
        <v>2186</v>
      </c>
      <c r="V21" s="69" t="s">
        <v>1260</v>
      </c>
      <c r="W21" s="69">
        <v>3</v>
      </c>
      <c r="X21" s="69" t="s">
        <v>1238</v>
      </c>
      <c r="Y21" s="69"/>
    </row>
    <row r="22" spans="1:25" x14ac:dyDescent="0.3">
      <c r="A22" s="69" t="s">
        <v>1239</v>
      </c>
      <c r="B22" s="69">
        <v>11</v>
      </c>
      <c r="C22" s="69" t="s">
        <v>446</v>
      </c>
      <c r="D22" s="69" t="s">
        <v>446</v>
      </c>
      <c r="E22" s="69" t="s">
        <v>446</v>
      </c>
      <c r="F22" s="69" t="s">
        <v>446</v>
      </c>
      <c r="G22" s="69" t="s">
        <v>2239</v>
      </c>
      <c r="H22" s="69" t="s">
        <v>446</v>
      </c>
      <c r="I22" s="69" t="s">
        <v>1621</v>
      </c>
      <c r="J22" s="69" t="s">
        <v>1239</v>
      </c>
      <c r="K22" s="69" t="s">
        <v>446</v>
      </c>
      <c r="L22" s="69" t="s">
        <v>446</v>
      </c>
      <c r="M22" s="69" t="s">
        <v>1871</v>
      </c>
      <c r="N22" s="69" t="s">
        <v>446</v>
      </c>
      <c r="O22" s="69" t="s">
        <v>446</v>
      </c>
      <c r="P22" s="69" t="s">
        <v>1863</v>
      </c>
      <c r="Q22" s="69" t="s">
        <v>446</v>
      </c>
      <c r="R22" s="69" t="s">
        <v>446</v>
      </c>
      <c r="S22" s="69">
        <v>21</v>
      </c>
      <c r="T22" s="69" t="s">
        <v>1280</v>
      </c>
      <c r="U22" s="69" t="s">
        <v>1281</v>
      </c>
      <c r="V22" s="69" t="s">
        <v>1260</v>
      </c>
      <c r="W22" s="69">
        <v>11</v>
      </c>
      <c r="X22" s="69" t="s">
        <v>1239</v>
      </c>
      <c r="Y22" s="69"/>
    </row>
    <row r="23" spans="1:25" x14ac:dyDescent="0.3">
      <c r="A23" s="69" t="s">
        <v>1240</v>
      </c>
      <c r="B23" s="69">
        <v>11</v>
      </c>
      <c r="C23" s="69" t="s">
        <v>1053</v>
      </c>
      <c r="D23" s="69" t="s">
        <v>446</v>
      </c>
      <c r="E23" s="69" t="s">
        <v>446</v>
      </c>
      <c r="F23" s="69" t="s">
        <v>446</v>
      </c>
      <c r="G23" s="69" t="s">
        <v>446</v>
      </c>
      <c r="H23" s="69" t="s">
        <v>446</v>
      </c>
      <c r="I23" s="69" t="s">
        <v>446</v>
      </c>
      <c r="J23" s="69" t="s">
        <v>1240</v>
      </c>
      <c r="K23" s="69" t="s">
        <v>446</v>
      </c>
      <c r="L23" s="69" t="s">
        <v>446</v>
      </c>
      <c r="M23" s="69" t="s">
        <v>446</v>
      </c>
      <c r="N23" s="69" t="s">
        <v>446</v>
      </c>
      <c r="O23" s="69" t="s">
        <v>446</v>
      </c>
      <c r="P23" s="69" t="s">
        <v>446</v>
      </c>
      <c r="Q23" s="69" t="s">
        <v>446</v>
      </c>
      <c r="R23" s="69" t="s">
        <v>1053</v>
      </c>
      <c r="S23" s="69">
        <v>22</v>
      </c>
      <c r="T23" s="69" t="s">
        <v>2187</v>
      </c>
      <c r="U23" s="69" t="s">
        <v>2188</v>
      </c>
      <c r="V23" s="69" t="s">
        <v>1260</v>
      </c>
      <c r="W23" s="69">
        <v>1</v>
      </c>
      <c r="X23" s="69" t="s">
        <v>1240</v>
      </c>
      <c r="Y23" s="69"/>
    </row>
    <row r="24" spans="1:25" x14ac:dyDescent="0.3">
      <c r="A24" s="69" t="s">
        <v>1241</v>
      </c>
      <c r="B24" s="69">
        <v>24</v>
      </c>
      <c r="C24" s="69" t="s">
        <v>446</v>
      </c>
      <c r="D24" s="69" t="s">
        <v>446</v>
      </c>
      <c r="E24" s="69" t="s">
        <v>2061</v>
      </c>
      <c r="F24" s="69" t="s">
        <v>2240</v>
      </c>
      <c r="G24" s="69" t="s">
        <v>446</v>
      </c>
      <c r="H24" s="69" t="s">
        <v>446</v>
      </c>
      <c r="I24" s="69" t="s">
        <v>446</v>
      </c>
      <c r="J24" s="69" t="s">
        <v>1241</v>
      </c>
      <c r="K24" s="69" t="s">
        <v>446</v>
      </c>
      <c r="L24" s="69" t="s">
        <v>446</v>
      </c>
      <c r="M24" s="69" t="s">
        <v>446</v>
      </c>
      <c r="N24" s="69" t="s">
        <v>1053</v>
      </c>
      <c r="O24" s="69" t="s">
        <v>446</v>
      </c>
      <c r="P24" s="69" t="s">
        <v>446</v>
      </c>
      <c r="Q24" s="69" t="s">
        <v>446</v>
      </c>
      <c r="R24" s="69" t="s">
        <v>446</v>
      </c>
      <c r="S24" s="69">
        <v>23</v>
      </c>
      <c r="T24" s="69" t="s">
        <v>2189</v>
      </c>
      <c r="U24" s="69" t="s">
        <v>2190</v>
      </c>
      <c r="V24" s="69" t="s">
        <v>1260</v>
      </c>
      <c r="W24" s="69">
        <v>2</v>
      </c>
      <c r="X24" s="69" t="s">
        <v>1241</v>
      </c>
      <c r="Y24" s="69"/>
    </row>
    <row r="25" spans="1:25" x14ac:dyDescent="0.3">
      <c r="A25" s="69" t="s">
        <v>1242</v>
      </c>
      <c r="B25" s="69">
        <v>17</v>
      </c>
      <c r="C25" s="69" t="s">
        <v>446</v>
      </c>
      <c r="D25" s="69" t="s">
        <v>2241</v>
      </c>
      <c r="E25" s="69" t="s">
        <v>2242</v>
      </c>
      <c r="F25" s="69" t="s">
        <v>446</v>
      </c>
      <c r="G25" s="69" t="s">
        <v>446</v>
      </c>
      <c r="H25" s="69" t="s">
        <v>446</v>
      </c>
      <c r="I25" s="69" t="s">
        <v>446</v>
      </c>
      <c r="J25" s="69" t="s">
        <v>1242</v>
      </c>
      <c r="K25" s="69" t="s">
        <v>2219</v>
      </c>
      <c r="L25" s="69" t="s">
        <v>446</v>
      </c>
      <c r="M25" s="69" t="s">
        <v>446</v>
      </c>
      <c r="N25" s="69" t="s">
        <v>2220</v>
      </c>
      <c r="O25" s="69" t="s">
        <v>446</v>
      </c>
      <c r="P25" s="69" t="s">
        <v>446</v>
      </c>
      <c r="Q25" s="69" t="s">
        <v>446</v>
      </c>
      <c r="R25" s="69" t="s">
        <v>446</v>
      </c>
      <c r="S25" s="69">
        <v>24</v>
      </c>
      <c r="T25" s="69" t="s">
        <v>2191</v>
      </c>
      <c r="U25" s="69" t="s">
        <v>2192</v>
      </c>
      <c r="V25" s="69" t="s">
        <v>1260</v>
      </c>
      <c r="W25" s="69">
        <v>1</v>
      </c>
      <c r="X25" s="69" t="s">
        <v>1242</v>
      </c>
      <c r="Y25" s="69"/>
    </row>
    <row r="26" spans="1:25" x14ac:dyDescent="0.3">
      <c r="A26" s="69" t="s">
        <v>1243</v>
      </c>
      <c r="B26" s="69">
        <v>36</v>
      </c>
      <c r="C26" s="69" t="s">
        <v>2243</v>
      </c>
      <c r="D26" s="69" t="s">
        <v>2244</v>
      </c>
      <c r="E26" s="69" t="s">
        <v>2243</v>
      </c>
      <c r="F26" s="69" t="s">
        <v>446</v>
      </c>
      <c r="G26" s="69" t="s">
        <v>446</v>
      </c>
      <c r="H26" s="69" t="s">
        <v>446</v>
      </c>
      <c r="I26" s="69" t="s">
        <v>446</v>
      </c>
      <c r="J26" s="69" t="s">
        <v>1254</v>
      </c>
      <c r="K26" s="69" t="s">
        <v>446</v>
      </c>
      <c r="L26" s="69" t="s">
        <v>446</v>
      </c>
      <c r="M26" s="69" t="s">
        <v>446</v>
      </c>
      <c r="N26" s="69" t="s">
        <v>2221</v>
      </c>
      <c r="O26" s="69" t="s">
        <v>1702</v>
      </c>
      <c r="P26" s="69" t="s">
        <v>446</v>
      </c>
      <c r="Q26" s="69" t="s">
        <v>446</v>
      </c>
      <c r="R26" s="69" t="s">
        <v>446</v>
      </c>
      <c r="S26" s="69">
        <v>25</v>
      </c>
      <c r="T26" s="69" t="s">
        <v>1232</v>
      </c>
      <c r="U26" s="69" t="s">
        <v>1282</v>
      </c>
      <c r="V26" s="69" t="s">
        <v>1260</v>
      </c>
      <c r="W26" s="69">
        <v>50</v>
      </c>
      <c r="X26" s="69" t="s">
        <v>1254</v>
      </c>
      <c r="Y26" s="69"/>
    </row>
    <row r="27" spans="1:25" x14ac:dyDescent="0.3">
      <c r="A27" s="69" t="s">
        <v>1244</v>
      </c>
      <c r="B27" s="69">
        <v>37</v>
      </c>
      <c r="C27" s="69" t="s">
        <v>446</v>
      </c>
      <c r="D27" s="69" t="s">
        <v>2223</v>
      </c>
      <c r="E27" s="69" t="s">
        <v>446</v>
      </c>
      <c r="F27" s="69" t="s">
        <v>446</v>
      </c>
      <c r="G27" s="69" t="s">
        <v>446</v>
      </c>
      <c r="H27" s="69" t="s">
        <v>2245</v>
      </c>
      <c r="I27" s="69" t="s">
        <v>446</v>
      </c>
      <c r="J27" s="69" t="s">
        <v>1244</v>
      </c>
      <c r="K27" s="69" t="s">
        <v>2222</v>
      </c>
      <c r="L27" s="69" t="s">
        <v>1895</v>
      </c>
      <c r="M27" s="69" t="s">
        <v>446</v>
      </c>
      <c r="N27" s="69" t="s">
        <v>2223</v>
      </c>
      <c r="O27" s="69" t="s">
        <v>446</v>
      </c>
      <c r="P27" s="69" t="s">
        <v>446</v>
      </c>
      <c r="Q27" s="69" t="s">
        <v>446</v>
      </c>
      <c r="R27" s="69" t="s">
        <v>446</v>
      </c>
      <c r="S27" s="69">
        <v>26</v>
      </c>
      <c r="T27" s="69" t="s">
        <v>1235</v>
      </c>
      <c r="U27" s="69" t="s">
        <v>1283</v>
      </c>
      <c r="V27" s="69" t="s">
        <v>1263</v>
      </c>
      <c r="W27" s="69">
        <v>15</v>
      </c>
      <c r="X27" s="69" t="s">
        <v>1244</v>
      </c>
      <c r="Y27" s="69"/>
    </row>
    <row r="28" spans="1:25" x14ac:dyDescent="0.3">
      <c r="A28" s="71" t="s">
        <v>1300</v>
      </c>
      <c r="B28" s="71" t="s">
        <v>1299</v>
      </c>
      <c r="C28" s="71" t="s">
        <v>191</v>
      </c>
      <c r="D28" s="71" t="s">
        <v>523</v>
      </c>
      <c r="E28" s="71" t="s">
        <v>241</v>
      </c>
      <c r="F28" s="71" t="s">
        <v>243</v>
      </c>
      <c r="G28" s="71" t="s">
        <v>1214</v>
      </c>
      <c r="H28" s="71" t="s">
        <v>321</v>
      </c>
      <c r="I28" s="71" t="s">
        <v>88</v>
      </c>
      <c r="J28" s="72" t="s">
        <v>1300</v>
      </c>
      <c r="K28" s="71" t="s">
        <v>1245</v>
      </c>
      <c r="L28" s="71" t="s">
        <v>186</v>
      </c>
      <c r="M28" s="71" t="s">
        <v>1246</v>
      </c>
      <c r="N28" s="71" t="s">
        <v>1247</v>
      </c>
      <c r="O28" s="71" t="s">
        <v>1248</v>
      </c>
      <c r="P28" s="71" t="s">
        <v>1249</v>
      </c>
      <c r="Q28" s="71" t="s">
        <v>1250</v>
      </c>
      <c r="R28" s="71" t="s">
        <v>1251</v>
      </c>
      <c r="S28" s="69">
        <v>27</v>
      </c>
      <c r="T28" s="69" t="s">
        <v>1233</v>
      </c>
      <c r="U28" s="69" t="s">
        <v>1284</v>
      </c>
      <c r="V28" s="69" t="s">
        <v>1263</v>
      </c>
      <c r="W28" s="69">
        <v>38</v>
      </c>
      <c r="X28" s="69"/>
      <c r="Y28" s="69"/>
    </row>
    <row r="29" spans="1:25" x14ac:dyDescent="0.3">
      <c r="A29" s="73" t="s">
        <v>1215</v>
      </c>
      <c r="B29" s="73">
        <v>17</v>
      </c>
      <c r="C29" s="73">
        <v>4.9979999999999993</v>
      </c>
      <c r="D29" s="73">
        <v>0.99959999999999993</v>
      </c>
      <c r="E29" s="73">
        <v>7.0040000000000013</v>
      </c>
      <c r="F29" s="73">
        <v>0</v>
      </c>
      <c r="G29" s="73">
        <v>3.9950000000000001</v>
      </c>
      <c r="H29" s="73">
        <v>0</v>
      </c>
      <c r="I29" s="73">
        <v>0</v>
      </c>
      <c r="J29" s="73" t="s">
        <v>1215</v>
      </c>
      <c r="K29" s="73">
        <v>0</v>
      </c>
      <c r="L29" s="73">
        <v>0</v>
      </c>
      <c r="M29" s="73">
        <v>0</v>
      </c>
      <c r="N29" s="73">
        <v>8.0069999999999997</v>
      </c>
      <c r="O29" s="73">
        <v>4.9979999999999993</v>
      </c>
      <c r="P29" s="73">
        <v>0</v>
      </c>
      <c r="Q29" s="73">
        <v>1.9889999999999999</v>
      </c>
      <c r="R29" s="73">
        <v>1.9889999999999999</v>
      </c>
      <c r="S29" s="69">
        <v>28</v>
      </c>
      <c r="T29" s="69" t="s">
        <v>1236</v>
      </c>
      <c r="U29" s="69" t="s">
        <v>1285</v>
      </c>
      <c r="V29" s="69" t="s">
        <v>1260</v>
      </c>
      <c r="W29" s="69">
        <v>29</v>
      </c>
      <c r="X29" s="69"/>
      <c r="Y29" s="69"/>
    </row>
    <row r="30" spans="1:25" x14ac:dyDescent="0.3">
      <c r="A30" s="73" t="s">
        <v>1216</v>
      </c>
      <c r="B30" s="73">
        <v>12</v>
      </c>
      <c r="C30" s="73">
        <v>0</v>
      </c>
      <c r="D30" s="73">
        <v>3.9959999999999996</v>
      </c>
      <c r="E30" s="73">
        <v>0</v>
      </c>
      <c r="F30" s="73">
        <v>0</v>
      </c>
      <c r="G30" s="73">
        <v>0</v>
      </c>
      <c r="H30" s="73">
        <v>7.9919999999999991</v>
      </c>
      <c r="I30" s="73">
        <v>0</v>
      </c>
      <c r="J30" s="73" t="s">
        <v>1216</v>
      </c>
      <c r="K30" s="73">
        <v>7.9919999999999991</v>
      </c>
      <c r="L30" s="73">
        <v>0</v>
      </c>
      <c r="M30" s="73">
        <v>0</v>
      </c>
      <c r="N30" s="73">
        <v>3.9959999999999996</v>
      </c>
      <c r="O30" s="73">
        <v>0</v>
      </c>
      <c r="P30" s="73">
        <v>0</v>
      </c>
      <c r="Q30" s="73">
        <v>0</v>
      </c>
      <c r="R30" s="73">
        <v>0</v>
      </c>
      <c r="S30" s="69">
        <v>29</v>
      </c>
      <c r="T30" s="69" t="s">
        <v>1286</v>
      </c>
      <c r="U30" s="69" t="s">
        <v>1287</v>
      </c>
      <c r="V30" s="69" t="s">
        <v>1263</v>
      </c>
      <c r="W30" s="69">
        <v>22</v>
      </c>
      <c r="X30" s="69"/>
      <c r="Y30" s="69"/>
    </row>
    <row r="31" spans="1:25" x14ac:dyDescent="0.3">
      <c r="A31" s="73" t="s">
        <v>1217</v>
      </c>
      <c r="B31" s="73">
        <v>10</v>
      </c>
      <c r="C31" s="73">
        <v>0</v>
      </c>
      <c r="D31" s="73">
        <v>0</v>
      </c>
      <c r="E31" s="73">
        <v>0</v>
      </c>
      <c r="F31" s="73">
        <v>10</v>
      </c>
      <c r="G31" s="73">
        <v>0</v>
      </c>
      <c r="H31" s="73">
        <v>0</v>
      </c>
      <c r="I31" s="73">
        <v>0</v>
      </c>
      <c r="J31" s="73" t="s">
        <v>1217</v>
      </c>
      <c r="K31" s="73">
        <v>0</v>
      </c>
      <c r="L31" s="73">
        <v>0</v>
      </c>
      <c r="M31" s="73">
        <v>0</v>
      </c>
      <c r="N31" s="73">
        <v>10</v>
      </c>
      <c r="O31" s="73">
        <v>0</v>
      </c>
      <c r="P31" s="73">
        <v>0</v>
      </c>
      <c r="Q31" s="73">
        <v>0</v>
      </c>
      <c r="R31" s="73">
        <v>0</v>
      </c>
      <c r="S31" s="69">
        <v>30</v>
      </c>
      <c r="T31" s="69" t="s">
        <v>2193</v>
      </c>
      <c r="U31" s="69" t="s">
        <v>2194</v>
      </c>
      <c r="V31" s="69" t="s">
        <v>1260</v>
      </c>
      <c r="W31" s="69">
        <v>3</v>
      </c>
      <c r="X31" s="69"/>
      <c r="Y31" s="69"/>
    </row>
    <row r="32" spans="1:25" x14ac:dyDescent="0.3">
      <c r="A32" s="73" t="s">
        <v>1218</v>
      </c>
      <c r="B32" s="73">
        <v>10</v>
      </c>
      <c r="C32" s="73">
        <v>0</v>
      </c>
      <c r="D32" s="73">
        <v>0</v>
      </c>
      <c r="E32" s="73">
        <v>6</v>
      </c>
      <c r="F32" s="73">
        <v>0</v>
      </c>
      <c r="G32" s="73">
        <v>0</v>
      </c>
      <c r="H32" s="73">
        <v>4</v>
      </c>
      <c r="I32" s="73">
        <v>0</v>
      </c>
      <c r="J32" s="73" t="s">
        <v>1218</v>
      </c>
      <c r="K32" s="73">
        <v>5</v>
      </c>
      <c r="L32" s="73">
        <v>0</v>
      </c>
      <c r="M32" s="73">
        <v>0</v>
      </c>
      <c r="N32" s="73">
        <v>5</v>
      </c>
      <c r="O32" s="73">
        <v>0</v>
      </c>
      <c r="P32" s="73">
        <v>0</v>
      </c>
      <c r="Q32" s="73">
        <v>0</v>
      </c>
      <c r="R32" s="73">
        <v>0</v>
      </c>
      <c r="S32" s="69">
        <v>32</v>
      </c>
      <c r="T32" s="69" t="s">
        <v>1239</v>
      </c>
      <c r="U32" s="69" t="s">
        <v>1288</v>
      </c>
      <c r="V32" s="69" t="s">
        <v>1260</v>
      </c>
      <c r="W32" s="69">
        <v>11</v>
      </c>
      <c r="X32" s="69"/>
      <c r="Y32" s="69"/>
    </row>
    <row r="33" spans="1:25" x14ac:dyDescent="0.3">
      <c r="A33" s="73" t="s">
        <v>1221</v>
      </c>
      <c r="B33" s="73">
        <v>10</v>
      </c>
      <c r="C33" s="73">
        <v>2</v>
      </c>
      <c r="D33" s="73">
        <v>5</v>
      </c>
      <c r="E33" s="73">
        <v>0</v>
      </c>
      <c r="F33" s="73">
        <v>0</v>
      </c>
      <c r="G33" s="73">
        <v>3</v>
      </c>
      <c r="H33" s="73">
        <v>0</v>
      </c>
      <c r="I33" s="73">
        <v>0</v>
      </c>
      <c r="J33" s="73" t="s">
        <v>1221</v>
      </c>
      <c r="K33" s="73">
        <v>2</v>
      </c>
      <c r="L33" s="73">
        <v>0</v>
      </c>
      <c r="M33" s="73">
        <v>0</v>
      </c>
      <c r="N33" s="73">
        <v>5</v>
      </c>
      <c r="O33" s="73">
        <v>2</v>
      </c>
      <c r="P33" s="73">
        <v>1</v>
      </c>
      <c r="Q33" s="73">
        <v>0</v>
      </c>
      <c r="R33" s="73">
        <v>0</v>
      </c>
      <c r="S33" s="69">
        <v>33</v>
      </c>
      <c r="T33" s="69" t="s">
        <v>1289</v>
      </c>
      <c r="U33" s="69" t="s">
        <v>1290</v>
      </c>
      <c r="V33" s="69" t="s">
        <v>1291</v>
      </c>
      <c r="W33" s="69">
        <v>11</v>
      </c>
      <c r="X33" s="69"/>
      <c r="Y33" s="69"/>
    </row>
    <row r="34" spans="1:25" x14ac:dyDescent="0.3">
      <c r="A34" s="73" t="s">
        <v>1222</v>
      </c>
      <c r="B34" s="73">
        <v>18</v>
      </c>
      <c r="C34" s="73">
        <v>0</v>
      </c>
      <c r="D34" s="73">
        <v>0</v>
      </c>
      <c r="E34" s="73">
        <v>0</v>
      </c>
      <c r="F34" s="73">
        <v>0</v>
      </c>
      <c r="G34" s="73">
        <v>18</v>
      </c>
      <c r="H34" s="73">
        <v>0</v>
      </c>
      <c r="I34" s="73">
        <v>0</v>
      </c>
      <c r="J34" s="73" t="s">
        <v>1222</v>
      </c>
      <c r="K34" s="73">
        <v>0</v>
      </c>
      <c r="L34" s="73">
        <v>0.99</v>
      </c>
      <c r="M34" s="73">
        <v>0</v>
      </c>
      <c r="N34" s="73">
        <v>0</v>
      </c>
      <c r="O34" s="73">
        <v>0</v>
      </c>
      <c r="P34" s="73">
        <v>0</v>
      </c>
      <c r="Q34" s="73">
        <v>10.997999999999999</v>
      </c>
      <c r="R34" s="73">
        <v>5.9939999999999998</v>
      </c>
      <c r="S34" s="69">
        <v>34</v>
      </c>
      <c r="T34" s="69" t="s">
        <v>1238</v>
      </c>
      <c r="U34" s="69" t="s">
        <v>1292</v>
      </c>
      <c r="V34" s="69" t="s">
        <v>1263</v>
      </c>
      <c r="W34" s="69">
        <v>11</v>
      </c>
      <c r="X34" s="69"/>
      <c r="Y34" s="69"/>
    </row>
    <row r="35" spans="1:25" x14ac:dyDescent="0.3">
      <c r="A35" s="73" t="s">
        <v>1223</v>
      </c>
      <c r="B35" s="73">
        <v>97</v>
      </c>
      <c r="C35" s="73">
        <v>0</v>
      </c>
      <c r="D35" s="73">
        <v>53.931999999999995</v>
      </c>
      <c r="E35" s="73">
        <v>16.975000000000001</v>
      </c>
      <c r="F35" s="73">
        <v>0</v>
      </c>
      <c r="G35" s="73">
        <v>0</v>
      </c>
      <c r="H35" s="73">
        <v>25.995999999999999</v>
      </c>
      <c r="I35" s="73">
        <v>0</v>
      </c>
      <c r="J35" s="73" t="s">
        <v>1223</v>
      </c>
      <c r="K35" s="73">
        <v>31.912999999999997</v>
      </c>
      <c r="L35" s="73">
        <v>3.0069999999999997</v>
      </c>
      <c r="M35" s="73">
        <v>0</v>
      </c>
      <c r="N35" s="73">
        <v>61.983000000000004</v>
      </c>
      <c r="O35" s="73">
        <v>0</v>
      </c>
      <c r="P35" s="73">
        <v>0</v>
      </c>
      <c r="Q35" s="73">
        <v>0</v>
      </c>
      <c r="R35" s="73">
        <v>0</v>
      </c>
      <c r="S35" s="69">
        <v>34</v>
      </c>
      <c r="T35" s="69" t="s">
        <v>2195</v>
      </c>
      <c r="U35" s="69" t="s">
        <v>2196</v>
      </c>
      <c r="V35" s="69" t="s">
        <v>1264</v>
      </c>
      <c r="W35" s="69">
        <v>4</v>
      </c>
      <c r="X35" s="69"/>
      <c r="Y35" s="69"/>
    </row>
    <row r="36" spans="1:25" x14ac:dyDescent="0.3">
      <c r="A36" s="73" t="s">
        <v>1224</v>
      </c>
      <c r="B36" s="73">
        <v>14</v>
      </c>
      <c r="C36" s="73">
        <v>0</v>
      </c>
      <c r="D36" s="73">
        <v>1.9879999999999998</v>
      </c>
      <c r="E36" s="73">
        <v>0</v>
      </c>
      <c r="F36" s="73">
        <v>0</v>
      </c>
      <c r="G36" s="73">
        <v>2.9959999999999996</v>
      </c>
      <c r="H36" s="73">
        <v>8.9880000000000013</v>
      </c>
      <c r="I36" s="73">
        <v>0</v>
      </c>
      <c r="J36" s="73" t="s">
        <v>1224</v>
      </c>
      <c r="K36" s="73">
        <v>7</v>
      </c>
      <c r="L36" s="73">
        <v>1.9879999999999998</v>
      </c>
      <c r="M36" s="73">
        <v>0</v>
      </c>
      <c r="N36" s="73">
        <v>4.0040000000000004</v>
      </c>
      <c r="O36" s="73">
        <v>0</v>
      </c>
      <c r="P36" s="73">
        <v>0.99399999999999988</v>
      </c>
      <c r="Q36" s="73">
        <v>0</v>
      </c>
      <c r="R36" s="73">
        <v>0</v>
      </c>
      <c r="S36" s="69">
        <v>35</v>
      </c>
      <c r="T36" s="69" t="s">
        <v>1293</v>
      </c>
      <c r="U36" s="69" t="s">
        <v>1294</v>
      </c>
      <c r="V36" s="69" t="s">
        <v>1260</v>
      </c>
      <c r="W36" s="69">
        <v>24</v>
      </c>
      <c r="X36" s="69"/>
      <c r="Y36" s="69"/>
    </row>
    <row r="37" spans="1:25" x14ac:dyDescent="0.3">
      <c r="A37" s="73" t="s">
        <v>1225</v>
      </c>
      <c r="B37" s="73">
        <v>13</v>
      </c>
      <c r="C37" s="73">
        <v>0</v>
      </c>
      <c r="D37" s="73">
        <v>0</v>
      </c>
      <c r="E37" s="73">
        <v>0</v>
      </c>
      <c r="F37" s="73">
        <v>0</v>
      </c>
      <c r="G37" s="73">
        <v>13</v>
      </c>
      <c r="H37" s="73">
        <v>0</v>
      </c>
      <c r="I37" s="73">
        <v>0</v>
      </c>
      <c r="J37" s="73" t="s">
        <v>1225</v>
      </c>
      <c r="K37" s="73">
        <v>0</v>
      </c>
      <c r="L37" s="73">
        <v>0</v>
      </c>
      <c r="M37" s="73">
        <v>0</v>
      </c>
      <c r="N37" s="73">
        <v>0</v>
      </c>
      <c r="O37" s="73">
        <v>0</v>
      </c>
      <c r="P37" s="73">
        <v>13</v>
      </c>
      <c r="Q37" s="73">
        <v>0</v>
      </c>
      <c r="R37" s="73">
        <v>0</v>
      </c>
      <c r="S37" s="69">
        <v>36</v>
      </c>
      <c r="T37" s="69" t="s">
        <v>2197</v>
      </c>
      <c r="U37" s="69" t="s">
        <v>2198</v>
      </c>
      <c r="V37" s="69" t="s">
        <v>1263</v>
      </c>
      <c r="W37" s="69">
        <v>2</v>
      </c>
      <c r="X37" s="69"/>
      <c r="Y37" s="69"/>
    </row>
    <row r="38" spans="1:25" x14ac:dyDescent="0.3">
      <c r="A38" s="73" t="s">
        <v>1252</v>
      </c>
      <c r="B38" s="73">
        <v>10</v>
      </c>
      <c r="C38" s="73">
        <v>0</v>
      </c>
      <c r="D38" s="73">
        <v>3</v>
      </c>
      <c r="E38" s="73">
        <v>7</v>
      </c>
      <c r="F38" s="73">
        <v>0</v>
      </c>
      <c r="G38" s="73">
        <v>0</v>
      </c>
      <c r="H38" s="73">
        <v>0</v>
      </c>
      <c r="I38" s="73">
        <v>0</v>
      </c>
      <c r="J38" s="73" t="s">
        <v>1252</v>
      </c>
      <c r="K38" s="73">
        <v>0</v>
      </c>
      <c r="L38" s="73">
        <v>2</v>
      </c>
      <c r="M38" s="73">
        <v>0</v>
      </c>
      <c r="N38" s="73">
        <v>8</v>
      </c>
      <c r="O38" s="73">
        <v>0</v>
      </c>
      <c r="P38" s="73">
        <v>0</v>
      </c>
      <c r="Q38" s="73">
        <v>0</v>
      </c>
      <c r="R38" s="73">
        <v>0</v>
      </c>
      <c r="S38" s="69">
        <v>37</v>
      </c>
      <c r="T38" s="69" t="s">
        <v>1242</v>
      </c>
      <c r="U38" s="69" t="s">
        <v>1295</v>
      </c>
      <c r="V38" s="69" t="s">
        <v>1263</v>
      </c>
      <c r="W38" s="69">
        <v>17</v>
      </c>
      <c r="X38" s="69"/>
      <c r="Y38" s="69"/>
    </row>
    <row r="39" spans="1:25" x14ac:dyDescent="0.3">
      <c r="A39" s="73" t="s">
        <v>1228</v>
      </c>
      <c r="B39" s="73">
        <v>10</v>
      </c>
      <c r="C39" s="73">
        <v>0</v>
      </c>
      <c r="D39" s="73">
        <v>0</v>
      </c>
      <c r="E39" s="73">
        <v>8</v>
      </c>
      <c r="F39" s="73">
        <v>0</v>
      </c>
      <c r="G39" s="73">
        <v>0</v>
      </c>
      <c r="H39" s="73">
        <v>2</v>
      </c>
      <c r="I39" s="73">
        <v>0</v>
      </c>
      <c r="J39" s="73" t="s">
        <v>1228</v>
      </c>
      <c r="K39" s="73">
        <v>2</v>
      </c>
      <c r="L39" s="73">
        <v>1</v>
      </c>
      <c r="M39" s="73">
        <v>0</v>
      </c>
      <c r="N39" s="73">
        <v>7</v>
      </c>
      <c r="O39" s="73">
        <v>0</v>
      </c>
      <c r="P39" s="73">
        <v>0</v>
      </c>
      <c r="Q39" s="73">
        <v>0</v>
      </c>
      <c r="R39" s="73">
        <v>0</v>
      </c>
      <c r="S39" s="69">
        <v>38</v>
      </c>
      <c r="T39" s="69" t="s">
        <v>1243</v>
      </c>
      <c r="U39" s="69" t="s">
        <v>1296</v>
      </c>
      <c r="V39" s="69" t="s">
        <v>1260</v>
      </c>
      <c r="W39" s="69">
        <v>36</v>
      </c>
      <c r="X39" s="69"/>
      <c r="Y39" s="69"/>
    </row>
    <row r="40" spans="1:25" x14ac:dyDescent="0.3">
      <c r="A40" s="73" t="s">
        <v>1229</v>
      </c>
      <c r="B40" s="73">
        <v>21</v>
      </c>
      <c r="C40" s="73">
        <v>1.9991999999999999</v>
      </c>
      <c r="D40" s="73">
        <v>2.9819999999999998</v>
      </c>
      <c r="E40" s="73">
        <v>8.0009999999999994</v>
      </c>
      <c r="F40" s="73">
        <v>0</v>
      </c>
      <c r="G40" s="73">
        <v>6.9929999999999994</v>
      </c>
      <c r="H40" s="73">
        <v>0.99959999999999993</v>
      </c>
      <c r="I40" s="73">
        <v>0</v>
      </c>
      <c r="J40" s="73" t="s">
        <v>1229</v>
      </c>
      <c r="K40" s="73">
        <v>1.0920000000000001</v>
      </c>
      <c r="L40" s="73">
        <v>0</v>
      </c>
      <c r="M40" s="73">
        <v>0</v>
      </c>
      <c r="N40" s="73">
        <v>12.138</v>
      </c>
      <c r="O40" s="73">
        <v>2.226</v>
      </c>
      <c r="P40" s="73">
        <v>0</v>
      </c>
      <c r="Q40" s="73">
        <v>0</v>
      </c>
      <c r="R40" s="73">
        <v>5.5230000000000006</v>
      </c>
      <c r="S40" s="69">
        <v>39</v>
      </c>
      <c r="T40" s="69" t="s">
        <v>2199</v>
      </c>
      <c r="U40" s="69" t="s">
        <v>2200</v>
      </c>
      <c r="V40" s="69" t="s">
        <v>1260</v>
      </c>
      <c r="W40" s="69">
        <v>2</v>
      </c>
      <c r="X40" s="69"/>
      <c r="Y40" s="69"/>
    </row>
    <row r="41" spans="1:25" x14ac:dyDescent="0.3">
      <c r="A41" s="73" t="s">
        <v>1230</v>
      </c>
      <c r="B41" s="73">
        <v>11</v>
      </c>
      <c r="C41" s="73">
        <v>0</v>
      </c>
      <c r="D41" s="73">
        <v>3.9929999999999994</v>
      </c>
      <c r="E41" s="73">
        <v>0</v>
      </c>
      <c r="F41" s="73">
        <v>0</v>
      </c>
      <c r="G41" s="73">
        <v>0</v>
      </c>
      <c r="H41" s="73">
        <v>6.9960000000000004</v>
      </c>
      <c r="I41" s="73">
        <v>0</v>
      </c>
      <c r="J41" s="73" t="s">
        <v>1230</v>
      </c>
      <c r="K41" s="73">
        <v>5.9950000000000001</v>
      </c>
      <c r="L41" s="73">
        <v>1.9910000000000003</v>
      </c>
      <c r="M41" s="73">
        <v>0</v>
      </c>
      <c r="N41" s="73">
        <v>2.992</v>
      </c>
      <c r="O41" s="73">
        <v>0</v>
      </c>
      <c r="P41" s="73">
        <v>0</v>
      </c>
      <c r="Q41" s="73">
        <v>0</v>
      </c>
      <c r="R41" s="73">
        <v>0</v>
      </c>
      <c r="S41" s="69">
        <v>40</v>
      </c>
      <c r="T41" s="69" t="s">
        <v>2201</v>
      </c>
      <c r="U41" s="69" t="s">
        <v>2202</v>
      </c>
      <c r="V41" s="69" t="s">
        <v>1260</v>
      </c>
      <c r="W41" s="69">
        <v>3</v>
      </c>
      <c r="X41" s="69"/>
      <c r="Y41" s="69"/>
    </row>
    <row r="42" spans="1:25" x14ac:dyDescent="0.3">
      <c r="A42" s="73" t="s">
        <v>1231</v>
      </c>
      <c r="B42" s="73">
        <v>11</v>
      </c>
      <c r="C42" s="73">
        <v>0</v>
      </c>
      <c r="D42" s="73">
        <v>0</v>
      </c>
      <c r="E42" s="73">
        <v>0</v>
      </c>
      <c r="F42" s="73">
        <v>11</v>
      </c>
      <c r="G42" s="73">
        <v>0</v>
      </c>
      <c r="H42" s="73">
        <v>0</v>
      </c>
      <c r="I42" s="73">
        <v>0</v>
      </c>
      <c r="J42" s="73" t="s">
        <v>1231</v>
      </c>
      <c r="K42" s="73">
        <v>0</v>
      </c>
      <c r="L42" s="73">
        <v>0</v>
      </c>
      <c r="M42" s="73">
        <v>0</v>
      </c>
      <c r="N42" s="73">
        <v>11</v>
      </c>
      <c r="O42" s="73">
        <v>0</v>
      </c>
      <c r="P42" s="73">
        <v>0</v>
      </c>
      <c r="Q42" s="73">
        <v>0</v>
      </c>
      <c r="R42" s="73">
        <v>0</v>
      </c>
      <c r="S42" s="69">
        <v>41</v>
      </c>
      <c r="T42" s="69" t="s">
        <v>2203</v>
      </c>
      <c r="U42" s="69" t="s">
        <v>2204</v>
      </c>
      <c r="V42" s="69" t="s">
        <v>1260</v>
      </c>
      <c r="W42" s="69">
        <v>7</v>
      </c>
      <c r="X42" s="69"/>
      <c r="Y42" s="69"/>
    </row>
    <row r="43" spans="1:25" x14ac:dyDescent="0.3">
      <c r="A43" s="73" t="s">
        <v>1232</v>
      </c>
      <c r="B43" s="73">
        <v>50</v>
      </c>
      <c r="C43" s="73">
        <v>0</v>
      </c>
      <c r="D43" s="73">
        <v>10</v>
      </c>
      <c r="E43" s="73">
        <v>40</v>
      </c>
      <c r="F43" s="73">
        <v>0</v>
      </c>
      <c r="G43" s="73">
        <v>0</v>
      </c>
      <c r="H43" s="73">
        <v>0</v>
      </c>
      <c r="I43" s="73">
        <v>0</v>
      </c>
      <c r="J43" s="73" t="s">
        <v>1232</v>
      </c>
      <c r="K43" s="73">
        <v>11</v>
      </c>
      <c r="L43" s="73">
        <v>0</v>
      </c>
      <c r="M43" s="73">
        <v>0</v>
      </c>
      <c r="N43" s="73">
        <v>32</v>
      </c>
      <c r="O43" s="73">
        <v>2</v>
      </c>
      <c r="P43" s="73">
        <v>0</v>
      </c>
      <c r="Q43" s="73">
        <v>3</v>
      </c>
      <c r="R43" s="73">
        <v>2</v>
      </c>
      <c r="S43" s="69">
        <v>42</v>
      </c>
      <c r="T43" s="69" t="s">
        <v>1244</v>
      </c>
      <c r="U43" s="69" t="s">
        <v>1297</v>
      </c>
      <c r="V43" s="69" t="s">
        <v>1263</v>
      </c>
      <c r="W43" s="69">
        <v>37</v>
      </c>
      <c r="X43" s="69"/>
      <c r="Y43" s="69"/>
    </row>
    <row r="44" spans="1:25" x14ac:dyDescent="0.3">
      <c r="A44" s="73" t="s">
        <v>1233</v>
      </c>
      <c r="B44" s="73">
        <v>38</v>
      </c>
      <c r="C44" s="73">
        <v>1.52</v>
      </c>
      <c r="D44" s="73">
        <v>15.96</v>
      </c>
      <c r="E44" s="73">
        <v>12.92</v>
      </c>
      <c r="F44" s="73">
        <v>0</v>
      </c>
      <c r="G44" s="73">
        <v>1.52</v>
      </c>
      <c r="H44" s="73">
        <v>6.08</v>
      </c>
      <c r="I44" s="73">
        <v>0</v>
      </c>
      <c r="J44" s="73" t="s">
        <v>1233</v>
      </c>
      <c r="K44" s="73">
        <v>9.9939999999999998</v>
      </c>
      <c r="L44" s="73">
        <v>1.9987999999999999</v>
      </c>
      <c r="M44" s="73">
        <v>0</v>
      </c>
      <c r="N44" s="73">
        <v>25.992000000000004</v>
      </c>
      <c r="O44" s="73">
        <v>0</v>
      </c>
      <c r="P44" s="73">
        <v>0</v>
      </c>
      <c r="Q44" s="73">
        <v>0</v>
      </c>
      <c r="R44" s="73">
        <v>0</v>
      </c>
      <c r="S44" s="69"/>
      <c r="T44" s="69"/>
      <c r="U44" s="69"/>
      <c r="V44" s="69"/>
      <c r="W44" s="69"/>
      <c r="X44" s="69"/>
      <c r="Y44" s="69"/>
    </row>
    <row r="45" spans="1:25" x14ac:dyDescent="0.3">
      <c r="A45" s="73" t="s">
        <v>1235</v>
      </c>
      <c r="B45" s="73">
        <v>15</v>
      </c>
      <c r="C45" s="73">
        <v>0</v>
      </c>
      <c r="D45" s="73">
        <v>4.7249999999999996</v>
      </c>
      <c r="E45" s="73">
        <v>8.6850000000000005</v>
      </c>
      <c r="F45" s="73">
        <v>0</v>
      </c>
      <c r="G45" s="73">
        <v>0</v>
      </c>
      <c r="H45" s="73">
        <v>1.575</v>
      </c>
      <c r="I45" s="73">
        <v>0</v>
      </c>
      <c r="J45" s="73" t="s">
        <v>1235</v>
      </c>
      <c r="K45" s="73">
        <v>12.99</v>
      </c>
      <c r="L45" s="73">
        <v>0</v>
      </c>
      <c r="M45" s="73">
        <v>0</v>
      </c>
      <c r="N45" s="73">
        <v>1.9950000000000001</v>
      </c>
      <c r="O45" s="73">
        <v>0</v>
      </c>
      <c r="P45" s="73">
        <v>0</v>
      </c>
      <c r="Q45" s="73">
        <v>0</v>
      </c>
      <c r="R45" s="73">
        <v>0</v>
      </c>
      <c r="S45" s="69"/>
      <c r="T45" s="69"/>
      <c r="U45" s="69"/>
      <c r="V45" s="69"/>
      <c r="W45" s="69"/>
      <c r="X45" s="69"/>
      <c r="Y45" s="69"/>
    </row>
    <row r="46" spans="1:25" x14ac:dyDescent="0.3">
      <c r="A46" s="73" t="s">
        <v>1236</v>
      </c>
      <c r="B46" s="73">
        <v>29</v>
      </c>
      <c r="C46" s="73">
        <v>25.113999999999997</v>
      </c>
      <c r="D46" s="73">
        <v>3.8570000000000007</v>
      </c>
      <c r="E46" s="73">
        <v>0</v>
      </c>
      <c r="F46" s="73">
        <v>0</v>
      </c>
      <c r="G46" s="73">
        <v>0</v>
      </c>
      <c r="H46" s="73">
        <v>0</v>
      </c>
      <c r="I46" s="73">
        <v>0</v>
      </c>
      <c r="J46" s="73" t="s">
        <v>1236</v>
      </c>
      <c r="K46" s="73">
        <v>0</v>
      </c>
      <c r="L46" s="73">
        <v>0</v>
      </c>
      <c r="M46" s="73">
        <v>0</v>
      </c>
      <c r="N46" s="73">
        <v>3.9729999999999994</v>
      </c>
      <c r="O46" s="73">
        <v>0</v>
      </c>
      <c r="P46" s="73">
        <v>24.998000000000001</v>
      </c>
      <c r="Q46" s="73">
        <v>0</v>
      </c>
      <c r="R46" s="73">
        <v>0</v>
      </c>
      <c r="S46" s="69"/>
      <c r="T46" s="69"/>
      <c r="U46" s="69"/>
      <c r="V46" s="69"/>
      <c r="W46" s="69"/>
      <c r="X46" s="69"/>
      <c r="Y46" s="69"/>
    </row>
    <row r="47" spans="1:25" x14ac:dyDescent="0.3">
      <c r="A47" s="73" t="s">
        <v>1237</v>
      </c>
      <c r="B47" s="73">
        <v>22</v>
      </c>
      <c r="C47" s="73">
        <v>0</v>
      </c>
      <c r="D47" s="73">
        <v>0</v>
      </c>
      <c r="E47" s="73">
        <v>3.7839999999999998</v>
      </c>
      <c r="F47" s="73">
        <v>0</v>
      </c>
      <c r="G47" s="73">
        <v>18.194000000000003</v>
      </c>
      <c r="H47" s="73">
        <v>0</v>
      </c>
      <c r="I47" s="73">
        <v>0</v>
      </c>
      <c r="J47" s="73" t="s">
        <v>1237</v>
      </c>
      <c r="K47" s="73">
        <v>0</v>
      </c>
      <c r="L47" s="73">
        <v>2.2000000000000002</v>
      </c>
      <c r="M47" s="73">
        <v>0</v>
      </c>
      <c r="N47" s="73">
        <v>19.8</v>
      </c>
      <c r="O47" s="73">
        <v>0</v>
      </c>
      <c r="P47" s="73">
        <v>0</v>
      </c>
      <c r="Q47" s="73">
        <v>0</v>
      </c>
      <c r="R47" s="73">
        <v>0</v>
      </c>
      <c r="S47" s="69"/>
      <c r="T47" s="69"/>
      <c r="U47" s="69"/>
      <c r="V47" s="69"/>
      <c r="W47" s="69"/>
      <c r="X47" s="69"/>
      <c r="Y47" s="69"/>
    </row>
    <row r="48" spans="1:25" x14ac:dyDescent="0.3">
      <c r="A48" s="73" t="s">
        <v>1238</v>
      </c>
      <c r="B48" s="73">
        <v>11</v>
      </c>
      <c r="C48" s="73">
        <v>8.4920000000000009</v>
      </c>
      <c r="D48" s="73">
        <v>0.9998999999999999</v>
      </c>
      <c r="E48" s="73">
        <v>1.496</v>
      </c>
      <c r="F48" s="73">
        <v>0</v>
      </c>
      <c r="G48" s="73">
        <v>0</v>
      </c>
      <c r="H48" s="73">
        <v>0</v>
      </c>
      <c r="I48" s="73">
        <v>0</v>
      </c>
      <c r="J48" s="73" t="s">
        <v>1238</v>
      </c>
      <c r="K48" s="73">
        <v>0</v>
      </c>
      <c r="L48" s="73">
        <v>0</v>
      </c>
      <c r="M48" s="73">
        <v>0</v>
      </c>
      <c r="N48" s="73">
        <v>3.9929999999999994</v>
      </c>
      <c r="O48" s="73">
        <v>6.9960000000000004</v>
      </c>
      <c r="P48" s="73">
        <v>0</v>
      </c>
      <c r="Q48" s="73">
        <v>0</v>
      </c>
      <c r="R48" s="73">
        <v>0</v>
      </c>
      <c r="S48" s="69"/>
      <c r="T48" s="69"/>
      <c r="U48" s="69"/>
      <c r="V48" s="69"/>
      <c r="W48" s="69"/>
      <c r="X48" s="69"/>
      <c r="Y48" s="69"/>
    </row>
    <row r="49" spans="1:25" x14ac:dyDescent="0.3">
      <c r="A49" s="73" t="s">
        <v>1239</v>
      </c>
      <c r="B49" s="73">
        <v>11</v>
      </c>
      <c r="C49" s="73">
        <v>0</v>
      </c>
      <c r="D49" s="73">
        <v>0</v>
      </c>
      <c r="E49" s="73">
        <v>0</v>
      </c>
      <c r="F49" s="73">
        <v>0</v>
      </c>
      <c r="G49" s="73">
        <v>7.9991999999999992</v>
      </c>
      <c r="H49" s="73">
        <v>0</v>
      </c>
      <c r="I49" s="73">
        <v>3.0030000000000001</v>
      </c>
      <c r="J49" s="73" t="s">
        <v>1239</v>
      </c>
      <c r="K49" s="73">
        <v>0</v>
      </c>
      <c r="L49" s="73">
        <v>0</v>
      </c>
      <c r="M49" s="73">
        <v>1.0009999999999999</v>
      </c>
      <c r="N49" s="73">
        <v>0</v>
      </c>
      <c r="O49" s="73">
        <v>0</v>
      </c>
      <c r="P49" s="73">
        <v>9.9990000000000006</v>
      </c>
      <c r="Q49" s="73">
        <v>0</v>
      </c>
      <c r="R49" s="73">
        <v>0</v>
      </c>
      <c r="S49" s="69"/>
      <c r="T49" s="69"/>
      <c r="U49" s="69"/>
      <c r="V49" s="69"/>
      <c r="W49" s="69"/>
      <c r="X49" s="69"/>
      <c r="Y49" s="69"/>
    </row>
    <row r="50" spans="1:25" x14ac:dyDescent="0.3">
      <c r="A50" s="73" t="s">
        <v>1240</v>
      </c>
      <c r="B50" s="73">
        <v>11</v>
      </c>
      <c r="C50" s="73">
        <v>11</v>
      </c>
      <c r="D50" s="73">
        <v>0</v>
      </c>
      <c r="E50" s="73">
        <v>0</v>
      </c>
      <c r="F50" s="73">
        <v>0</v>
      </c>
      <c r="G50" s="73">
        <v>0</v>
      </c>
      <c r="H50" s="73">
        <v>0</v>
      </c>
      <c r="I50" s="73">
        <v>0</v>
      </c>
      <c r="J50" s="73" t="s">
        <v>1240</v>
      </c>
      <c r="K50" s="73">
        <v>0</v>
      </c>
      <c r="L50" s="73">
        <v>0</v>
      </c>
      <c r="M50" s="73">
        <v>0</v>
      </c>
      <c r="N50" s="73">
        <v>0</v>
      </c>
      <c r="O50" s="73">
        <v>0</v>
      </c>
      <c r="P50" s="73">
        <v>0</v>
      </c>
      <c r="Q50" s="73">
        <v>0</v>
      </c>
      <c r="R50" s="73">
        <v>11</v>
      </c>
      <c r="S50" s="69"/>
      <c r="T50" s="69"/>
      <c r="U50" s="69"/>
      <c r="V50" s="69"/>
      <c r="W50" s="69"/>
      <c r="X50" s="69"/>
      <c r="Y50" s="69"/>
    </row>
    <row r="51" spans="1:25" x14ac:dyDescent="0.3">
      <c r="A51" s="73" t="s">
        <v>1241</v>
      </c>
      <c r="B51" s="73">
        <v>24</v>
      </c>
      <c r="C51" s="73">
        <v>0</v>
      </c>
      <c r="D51" s="73">
        <v>0</v>
      </c>
      <c r="E51" s="73">
        <v>4.9920000000000009</v>
      </c>
      <c r="F51" s="73">
        <v>19.008000000000003</v>
      </c>
      <c r="G51" s="73">
        <v>0</v>
      </c>
      <c r="H51" s="73">
        <v>0</v>
      </c>
      <c r="I51" s="73">
        <v>0</v>
      </c>
      <c r="J51" s="73" t="s">
        <v>1241</v>
      </c>
      <c r="K51" s="73">
        <v>0</v>
      </c>
      <c r="L51" s="73">
        <v>0</v>
      </c>
      <c r="M51" s="73">
        <v>0</v>
      </c>
      <c r="N51" s="73">
        <v>24</v>
      </c>
      <c r="O51" s="73">
        <v>0</v>
      </c>
      <c r="P51" s="73">
        <v>0</v>
      </c>
      <c r="Q51" s="73">
        <v>0</v>
      </c>
      <c r="R51" s="73">
        <v>0</v>
      </c>
      <c r="S51" s="69"/>
      <c r="T51" s="69"/>
      <c r="U51" s="69"/>
      <c r="V51" s="69"/>
      <c r="W51" s="69"/>
      <c r="X51" s="69"/>
      <c r="Y51" s="69"/>
    </row>
    <row r="52" spans="1:25" x14ac:dyDescent="0.3">
      <c r="A52" s="73" t="s">
        <v>1242</v>
      </c>
      <c r="B52" s="73">
        <v>17</v>
      </c>
      <c r="C52" s="73">
        <v>0</v>
      </c>
      <c r="D52" s="73">
        <v>14.994000000000002</v>
      </c>
      <c r="E52" s="73">
        <v>2.0060000000000002</v>
      </c>
      <c r="F52" s="73">
        <v>0</v>
      </c>
      <c r="G52" s="73">
        <v>0</v>
      </c>
      <c r="H52" s="73">
        <v>0</v>
      </c>
      <c r="I52" s="73">
        <v>0</v>
      </c>
      <c r="J52" s="73" t="s">
        <v>1242</v>
      </c>
      <c r="K52" s="73">
        <v>1.0030000000000001</v>
      </c>
      <c r="L52" s="73">
        <v>0</v>
      </c>
      <c r="M52" s="73">
        <v>0</v>
      </c>
      <c r="N52" s="73">
        <v>15.996999999999998</v>
      </c>
      <c r="O52" s="73">
        <v>0</v>
      </c>
      <c r="P52" s="73">
        <v>0</v>
      </c>
      <c r="Q52" s="73">
        <v>0</v>
      </c>
      <c r="R52" s="73">
        <v>0</v>
      </c>
      <c r="S52" s="69"/>
      <c r="T52" s="69"/>
      <c r="U52" s="69"/>
      <c r="V52" s="69"/>
      <c r="W52" s="69"/>
      <c r="X52" s="69"/>
      <c r="Y52" s="69"/>
    </row>
    <row r="53" spans="1:25" x14ac:dyDescent="0.3">
      <c r="A53" s="73" t="s">
        <v>1254</v>
      </c>
      <c r="B53" s="73">
        <v>36</v>
      </c>
      <c r="C53" s="73">
        <v>7.9919999999999991</v>
      </c>
      <c r="D53" s="73">
        <v>19.98</v>
      </c>
      <c r="E53" s="73">
        <v>7.9919999999999991</v>
      </c>
      <c r="F53" s="73">
        <v>0</v>
      </c>
      <c r="G53" s="73">
        <v>0</v>
      </c>
      <c r="H53" s="73">
        <v>0</v>
      </c>
      <c r="I53" s="73">
        <v>0</v>
      </c>
      <c r="J53" s="73" t="s">
        <v>1254</v>
      </c>
      <c r="K53" s="73">
        <v>0</v>
      </c>
      <c r="L53" s="73">
        <v>0</v>
      </c>
      <c r="M53" s="73">
        <v>0</v>
      </c>
      <c r="N53" s="73">
        <v>20.987999999999996</v>
      </c>
      <c r="O53" s="73">
        <v>14.976000000000001</v>
      </c>
      <c r="P53" s="73">
        <v>0</v>
      </c>
      <c r="Q53" s="73">
        <v>0</v>
      </c>
      <c r="R53" s="73">
        <v>0</v>
      </c>
      <c r="S53" s="69"/>
      <c r="T53" s="69"/>
      <c r="U53" s="69"/>
      <c r="V53" s="69"/>
      <c r="W53" s="69"/>
      <c r="X53" s="69"/>
      <c r="Y53" s="69"/>
    </row>
    <row r="54" spans="1:25" x14ac:dyDescent="0.3">
      <c r="A54" s="73" t="s">
        <v>1244</v>
      </c>
      <c r="B54" s="73">
        <v>37</v>
      </c>
      <c r="C54" s="73">
        <v>0</v>
      </c>
      <c r="D54" s="73">
        <v>11.988</v>
      </c>
      <c r="E54" s="73">
        <v>0</v>
      </c>
      <c r="F54" s="73">
        <v>0</v>
      </c>
      <c r="G54" s="73">
        <v>0</v>
      </c>
      <c r="H54" s="73">
        <v>24.975000000000001</v>
      </c>
      <c r="I54" s="73">
        <v>0</v>
      </c>
      <c r="J54" s="73" t="s">
        <v>1244</v>
      </c>
      <c r="K54" s="73">
        <v>22.977000000000004</v>
      </c>
      <c r="L54" s="73">
        <v>1.9980000000000002</v>
      </c>
      <c r="M54" s="73">
        <v>0</v>
      </c>
      <c r="N54" s="73">
        <v>11.988</v>
      </c>
      <c r="O54" s="73">
        <v>0</v>
      </c>
      <c r="P54" s="73">
        <v>0</v>
      </c>
      <c r="Q54" s="73">
        <v>0</v>
      </c>
      <c r="R54" s="73">
        <v>0</v>
      </c>
      <c r="S54" s="69"/>
      <c r="T54" s="69"/>
      <c r="U54" s="69"/>
      <c r="V54" s="69"/>
      <c r="W54" s="69"/>
      <c r="X54" s="69"/>
      <c r="Y54" s="69"/>
    </row>
    <row r="55" spans="1:25" x14ac:dyDescent="0.3">
      <c r="A55" s="74"/>
      <c r="B55" s="74"/>
      <c r="C55" s="74" t="s">
        <v>182</v>
      </c>
      <c r="D55" s="74" t="s">
        <v>179</v>
      </c>
      <c r="E55" s="74" t="s">
        <v>179</v>
      </c>
      <c r="F55" s="74" t="s">
        <v>179</v>
      </c>
      <c r="G55" s="74" t="s">
        <v>181</v>
      </c>
      <c r="H55" s="74" t="s">
        <v>180</v>
      </c>
      <c r="I55" s="74" t="s">
        <v>232</v>
      </c>
      <c r="J55" s="74"/>
      <c r="K55" s="74" t="s">
        <v>271</v>
      </c>
      <c r="L55" s="74" t="s">
        <v>315</v>
      </c>
      <c r="M55" s="74" t="s">
        <v>272</v>
      </c>
      <c r="N55" s="74" t="s">
        <v>271</v>
      </c>
      <c r="O55" s="74" t="s">
        <v>271</v>
      </c>
      <c r="P55" s="74" t="s">
        <v>271</v>
      </c>
      <c r="Q55" s="74" t="s">
        <v>271</v>
      </c>
      <c r="R55" s="74" t="s">
        <v>271</v>
      </c>
    </row>
    <row r="56" spans="1:25" x14ac:dyDescent="0.3">
      <c r="A56" s="74"/>
      <c r="B56" s="74"/>
      <c r="C56" s="74"/>
      <c r="D56" s="74"/>
      <c r="E56" s="74"/>
      <c r="F56" s="74"/>
      <c r="G56" s="74"/>
      <c r="H56" s="74"/>
      <c r="I56" s="74"/>
      <c r="J56" s="74"/>
      <c r="K56" s="74"/>
      <c r="L56" s="74"/>
      <c r="M56" s="74"/>
      <c r="N56" s="74"/>
      <c r="O56" s="74"/>
      <c r="P56" s="74"/>
      <c r="Q56" s="74"/>
      <c r="R56" s="74"/>
    </row>
    <row r="57" spans="1:25" x14ac:dyDescent="0.3">
      <c r="A57" s="74" t="s">
        <v>235</v>
      </c>
      <c r="B57" s="74" t="s">
        <v>273</v>
      </c>
      <c r="C57" s="74" t="s">
        <v>76</v>
      </c>
      <c r="D57" s="75" t="s">
        <v>88</v>
      </c>
      <c r="E57" s="75" t="s">
        <v>189</v>
      </c>
      <c r="F57" s="75" t="s">
        <v>190</v>
      </c>
      <c r="G57" s="75" t="s">
        <v>191</v>
      </c>
      <c r="H57" s="75" t="s">
        <v>192</v>
      </c>
      <c r="I57" s="75" t="s">
        <v>193</v>
      </c>
      <c r="J57" s="76" t="s">
        <v>194</v>
      </c>
      <c r="K57" s="77" t="s">
        <v>184</v>
      </c>
      <c r="L57" s="77" t="s">
        <v>185</v>
      </c>
      <c r="M57" s="77" t="s">
        <v>79</v>
      </c>
      <c r="N57" s="77" t="s">
        <v>186</v>
      </c>
      <c r="O57" s="77" t="s">
        <v>83</v>
      </c>
      <c r="P57" s="77" t="s">
        <v>187</v>
      </c>
      <c r="Q57" s="76" t="s">
        <v>188</v>
      </c>
      <c r="R57" s="74"/>
    </row>
    <row r="58" spans="1:25" x14ac:dyDescent="0.3">
      <c r="A58" s="73" t="s">
        <v>1215</v>
      </c>
      <c r="B58" s="74" t="s">
        <v>1301</v>
      </c>
      <c r="C58" s="73">
        <v>17</v>
      </c>
      <c r="D58" s="73">
        <v>0</v>
      </c>
      <c r="E58" s="74">
        <f>D29+E29+F29</f>
        <v>8.0036000000000005</v>
      </c>
      <c r="F58" s="74">
        <v>0</v>
      </c>
      <c r="G58" s="73">
        <v>4.9979999999999993</v>
      </c>
      <c r="H58" s="73">
        <v>0</v>
      </c>
      <c r="I58" s="73">
        <v>3.9950000000000001</v>
      </c>
      <c r="J58" s="74">
        <f>SUM(D58:I58)</f>
        <v>16.996600000000001</v>
      </c>
      <c r="K58" s="73">
        <v>0</v>
      </c>
      <c r="L58" s="74">
        <f>K29+N29+O29+P29+Q29+R29</f>
        <v>16.983000000000001</v>
      </c>
      <c r="M58" s="73">
        <v>0</v>
      </c>
      <c r="N58" s="73">
        <v>0</v>
      </c>
      <c r="O58" s="73">
        <v>0</v>
      </c>
      <c r="P58" s="73">
        <v>0</v>
      </c>
      <c r="Q58" s="74">
        <f>SUM(K58:P58)</f>
        <v>16.983000000000001</v>
      </c>
      <c r="R58" s="74"/>
    </row>
    <row r="59" spans="1:25" x14ac:dyDescent="0.3">
      <c r="A59" s="73" t="s">
        <v>1216</v>
      </c>
      <c r="B59" s="74" t="s">
        <v>1302</v>
      </c>
      <c r="C59" s="73">
        <v>12</v>
      </c>
      <c r="D59" s="73">
        <v>0</v>
      </c>
      <c r="E59" s="74">
        <f t="shared" ref="E59:E83" si="0">D30+E30+F30</f>
        <v>3.9959999999999996</v>
      </c>
      <c r="F59" s="74">
        <v>0</v>
      </c>
      <c r="G59" s="73">
        <v>0</v>
      </c>
      <c r="H59" s="73">
        <v>7.9919999999999991</v>
      </c>
      <c r="I59" s="73">
        <v>0</v>
      </c>
      <c r="J59" s="74">
        <f t="shared" ref="J59:J83" si="1">SUM(D59:I59)</f>
        <v>11.988</v>
      </c>
      <c r="K59" s="73">
        <v>0</v>
      </c>
      <c r="L59" s="74">
        <f t="shared" ref="L59:L83" si="2">K30+N30+O30+P30+Q30+R30</f>
        <v>11.988</v>
      </c>
      <c r="M59" s="73">
        <v>0</v>
      </c>
      <c r="N59" s="73">
        <v>0</v>
      </c>
      <c r="O59" s="73">
        <v>0</v>
      </c>
      <c r="P59" s="73">
        <v>0</v>
      </c>
      <c r="Q59" s="74">
        <f t="shared" ref="Q59:Q83" si="3">SUM(K59:P59)</f>
        <v>11.988</v>
      </c>
      <c r="R59" s="74"/>
    </row>
    <row r="60" spans="1:25" x14ac:dyDescent="0.3">
      <c r="A60" s="73" t="s">
        <v>1217</v>
      </c>
      <c r="B60" s="74" t="s">
        <v>1303</v>
      </c>
      <c r="C60" s="73">
        <v>10</v>
      </c>
      <c r="D60" s="73">
        <v>0</v>
      </c>
      <c r="E60" s="74">
        <f t="shared" si="0"/>
        <v>10</v>
      </c>
      <c r="F60" s="74">
        <v>0</v>
      </c>
      <c r="G60" s="73">
        <v>0</v>
      </c>
      <c r="H60" s="73">
        <v>0</v>
      </c>
      <c r="I60" s="73">
        <v>0</v>
      </c>
      <c r="J60" s="74">
        <f t="shared" si="1"/>
        <v>10</v>
      </c>
      <c r="K60" s="73">
        <v>0</v>
      </c>
      <c r="L60" s="74">
        <f t="shared" si="2"/>
        <v>10</v>
      </c>
      <c r="M60" s="73">
        <v>0</v>
      </c>
      <c r="N60" s="73">
        <v>0</v>
      </c>
      <c r="O60" s="73">
        <v>0</v>
      </c>
      <c r="P60" s="73">
        <v>0</v>
      </c>
      <c r="Q60" s="74">
        <f t="shared" si="3"/>
        <v>10</v>
      </c>
      <c r="R60" s="74"/>
    </row>
    <row r="61" spans="1:25" x14ac:dyDescent="0.3">
      <c r="A61" s="73" t="s">
        <v>1218</v>
      </c>
      <c r="B61" s="74" t="s">
        <v>1304</v>
      </c>
      <c r="C61" s="73">
        <v>10</v>
      </c>
      <c r="D61" s="73">
        <v>0</v>
      </c>
      <c r="E61" s="74">
        <f t="shared" si="0"/>
        <v>6</v>
      </c>
      <c r="F61" s="74">
        <v>0</v>
      </c>
      <c r="G61" s="73">
        <v>0</v>
      </c>
      <c r="H61" s="73">
        <v>4</v>
      </c>
      <c r="I61" s="73">
        <v>0</v>
      </c>
      <c r="J61" s="74">
        <f t="shared" si="1"/>
        <v>10</v>
      </c>
      <c r="K61" s="73">
        <v>0</v>
      </c>
      <c r="L61" s="74">
        <f t="shared" si="2"/>
        <v>10</v>
      </c>
      <c r="M61" s="73">
        <v>0</v>
      </c>
      <c r="N61" s="73">
        <v>0</v>
      </c>
      <c r="O61" s="73">
        <v>0</v>
      </c>
      <c r="P61" s="73">
        <v>0</v>
      </c>
      <c r="Q61" s="74">
        <f t="shared" si="3"/>
        <v>10</v>
      </c>
      <c r="R61" s="74"/>
    </row>
    <row r="62" spans="1:25" x14ac:dyDescent="0.3">
      <c r="A62" s="73" t="s">
        <v>1221</v>
      </c>
      <c r="B62" s="74" t="s">
        <v>556</v>
      </c>
      <c r="C62" s="73">
        <v>10</v>
      </c>
      <c r="D62" s="73">
        <v>0</v>
      </c>
      <c r="E62" s="74">
        <f t="shared" si="0"/>
        <v>5</v>
      </c>
      <c r="F62" s="74">
        <v>0</v>
      </c>
      <c r="G62" s="73">
        <v>2</v>
      </c>
      <c r="H62" s="73">
        <v>0</v>
      </c>
      <c r="I62" s="73">
        <v>3</v>
      </c>
      <c r="J62" s="74">
        <f t="shared" si="1"/>
        <v>10</v>
      </c>
      <c r="K62" s="73">
        <v>0</v>
      </c>
      <c r="L62" s="74">
        <f t="shared" si="2"/>
        <v>10</v>
      </c>
      <c r="M62" s="73">
        <v>0</v>
      </c>
      <c r="N62" s="73">
        <v>0</v>
      </c>
      <c r="O62" s="73">
        <v>0</v>
      </c>
      <c r="P62" s="73">
        <v>0</v>
      </c>
      <c r="Q62" s="74">
        <f t="shared" si="3"/>
        <v>10</v>
      </c>
      <c r="R62" s="74"/>
    </row>
    <row r="63" spans="1:25" x14ac:dyDescent="0.3">
      <c r="A63" s="73" t="s">
        <v>1222</v>
      </c>
      <c r="B63" s="74" t="s">
        <v>1305</v>
      </c>
      <c r="C63" s="73">
        <v>18</v>
      </c>
      <c r="D63" s="73">
        <v>0</v>
      </c>
      <c r="E63" s="74">
        <f t="shared" si="0"/>
        <v>0</v>
      </c>
      <c r="F63" s="74">
        <v>0</v>
      </c>
      <c r="G63" s="73">
        <v>0</v>
      </c>
      <c r="H63" s="73">
        <v>0</v>
      </c>
      <c r="I63" s="73">
        <v>18</v>
      </c>
      <c r="J63" s="74">
        <f t="shared" si="1"/>
        <v>18</v>
      </c>
      <c r="K63" s="73">
        <v>0</v>
      </c>
      <c r="L63" s="74">
        <f t="shared" si="2"/>
        <v>16.991999999999997</v>
      </c>
      <c r="M63" s="73">
        <v>0</v>
      </c>
      <c r="N63" s="73">
        <v>0.99</v>
      </c>
      <c r="O63" s="73">
        <v>0</v>
      </c>
      <c r="P63" s="73">
        <v>0</v>
      </c>
      <c r="Q63" s="74">
        <f t="shared" si="3"/>
        <v>17.981999999999996</v>
      </c>
      <c r="R63" s="74"/>
    </row>
    <row r="64" spans="1:25" x14ac:dyDescent="0.3">
      <c r="A64" s="73" t="s">
        <v>1223</v>
      </c>
      <c r="B64" s="74" t="s">
        <v>1188</v>
      </c>
      <c r="C64" s="73">
        <v>97</v>
      </c>
      <c r="D64" s="73">
        <v>0</v>
      </c>
      <c r="E64" s="74">
        <f t="shared" si="0"/>
        <v>70.906999999999996</v>
      </c>
      <c r="F64" s="74">
        <v>0</v>
      </c>
      <c r="G64" s="73">
        <v>0</v>
      </c>
      <c r="H64" s="73">
        <v>25.995999999999999</v>
      </c>
      <c r="I64" s="73">
        <v>0</v>
      </c>
      <c r="J64" s="74">
        <f t="shared" si="1"/>
        <v>96.902999999999992</v>
      </c>
      <c r="K64" s="73">
        <v>0</v>
      </c>
      <c r="L64" s="74">
        <f t="shared" si="2"/>
        <v>93.896000000000001</v>
      </c>
      <c r="M64" s="73">
        <v>0</v>
      </c>
      <c r="N64" s="73">
        <v>3.0069999999999997</v>
      </c>
      <c r="O64" s="73">
        <v>0</v>
      </c>
      <c r="P64" s="73">
        <v>0</v>
      </c>
      <c r="Q64" s="74">
        <f t="shared" si="3"/>
        <v>96.903000000000006</v>
      </c>
      <c r="R64" s="74"/>
    </row>
    <row r="65" spans="1:18" x14ac:dyDescent="0.3">
      <c r="A65" s="73" t="s">
        <v>1224</v>
      </c>
      <c r="B65" s="74" t="s">
        <v>1306</v>
      </c>
      <c r="C65" s="73">
        <v>14</v>
      </c>
      <c r="D65" s="73">
        <v>0</v>
      </c>
      <c r="E65" s="74">
        <f t="shared" si="0"/>
        <v>1.9879999999999998</v>
      </c>
      <c r="F65" s="74">
        <v>0</v>
      </c>
      <c r="G65" s="73">
        <v>0</v>
      </c>
      <c r="H65" s="73">
        <v>8.9880000000000013</v>
      </c>
      <c r="I65" s="73">
        <v>2.9959999999999996</v>
      </c>
      <c r="J65" s="74">
        <f t="shared" si="1"/>
        <v>13.972000000000001</v>
      </c>
      <c r="K65" s="73">
        <v>0</v>
      </c>
      <c r="L65" s="74">
        <f t="shared" si="2"/>
        <v>11.998000000000001</v>
      </c>
      <c r="M65" s="73">
        <v>0</v>
      </c>
      <c r="N65" s="73">
        <v>1.9879999999999998</v>
      </c>
      <c r="O65" s="73">
        <v>0</v>
      </c>
      <c r="P65" s="73">
        <v>0</v>
      </c>
      <c r="Q65" s="74">
        <f t="shared" si="3"/>
        <v>13.986000000000001</v>
      </c>
      <c r="R65" s="74"/>
    </row>
    <row r="66" spans="1:18" x14ac:dyDescent="0.3">
      <c r="A66" s="73" t="s">
        <v>1225</v>
      </c>
      <c r="B66" s="74" t="s">
        <v>1307</v>
      </c>
      <c r="C66" s="73">
        <v>13</v>
      </c>
      <c r="D66" s="73">
        <v>0</v>
      </c>
      <c r="E66" s="74">
        <f t="shared" si="0"/>
        <v>0</v>
      </c>
      <c r="F66" s="74">
        <v>0</v>
      </c>
      <c r="G66" s="73">
        <v>0</v>
      </c>
      <c r="H66" s="73">
        <v>0</v>
      </c>
      <c r="I66" s="73">
        <v>13</v>
      </c>
      <c r="J66" s="74">
        <f t="shared" si="1"/>
        <v>13</v>
      </c>
      <c r="K66" s="73">
        <v>0</v>
      </c>
      <c r="L66" s="74">
        <f t="shared" si="2"/>
        <v>13</v>
      </c>
      <c r="M66" s="73">
        <v>0</v>
      </c>
      <c r="N66" s="73">
        <v>0</v>
      </c>
      <c r="O66" s="73">
        <v>0</v>
      </c>
      <c r="P66" s="73">
        <v>0</v>
      </c>
      <c r="Q66" s="74">
        <f t="shared" si="3"/>
        <v>13</v>
      </c>
      <c r="R66" s="74"/>
    </row>
    <row r="67" spans="1:18" x14ac:dyDescent="0.3">
      <c r="A67" s="73" t="s">
        <v>1252</v>
      </c>
      <c r="B67" s="74" t="s">
        <v>1308</v>
      </c>
      <c r="C67" s="73">
        <v>10</v>
      </c>
      <c r="D67" s="73">
        <v>0</v>
      </c>
      <c r="E67" s="74">
        <f t="shared" si="0"/>
        <v>10</v>
      </c>
      <c r="F67" s="74">
        <v>0</v>
      </c>
      <c r="G67" s="73">
        <v>0</v>
      </c>
      <c r="H67" s="73">
        <v>0</v>
      </c>
      <c r="I67" s="73">
        <v>0</v>
      </c>
      <c r="J67" s="74">
        <f t="shared" si="1"/>
        <v>10</v>
      </c>
      <c r="K67" s="73">
        <v>0</v>
      </c>
      <c r="L67" s="74">
        <f t="shared" si="2"/>
        <v>8</v>
      </c>
      <c r="M67" s="73">
        <v>0</v>
      </c>
      <c r="N67" s="73">
        <v>2</v>
      </c>
      <c r="O67" s="73">
        <v>0</v>
      </c>
      <c r="P67" s="73">
        <v>0</v>
      </c>
      <c r="Q67" s="74">
        <f t="shared" si="3"/>
        <v>10</v>
      </c>
      <c r="R67" s="74"/>
    </row>
    <row r="68" spans="1:18" x14ac:dyDescent="0.3">
      <c r="A68" s="73" t="s">
        <v>1228</v>
      </c>
      <c r="B68" s="74" t="s">
        <v>1309</v>
      </c>
      <c r="C68" s="73">
        <v>10</v>
      </c>
      <c r="D68" s="73">
        <v>0</v>
      </c>
      <c r="E68" s="74">
        <f t="shared" si="0"/>
        <v>8</v>
      </c>
      <c r="F68" s="74">
        <v>0</v>
      </c>
      <c r="G68" s="73">
        <v>0</v>
      </c>
      <c r="H68" s="73">
        <v>2</v>
      </c>
      <c r="I68" s="73">
        <v>0</v>
      </c>
      <c r="J68" s="74">
        <f t="shared" si="1"/>
        <v>10</v>
      </c>
      <c r="K68" s="73">
        <v>0</v>
      </c>
      <c r="L68" s="74">
        <f t="shared" si="2"/>
        <v>9</v>
      </c>
      <c r="M68" s="73">
        <v>0</v>
      </c>
      <c r="N68" s="73">
        <v>1</v>
      </c>
      <c r="O68" s="73">
        <v>0</v>
      </c>
      <c r="P68" s="73">
        <v>0</v>
      </c>
      <c r="Q68" s="74">
        <f t="shared" si="3"/>
        <v>10</v>
      </c>
      <c r="R68" s="74"/>
    </row>
    <row r="69" spans="1:18" x14ac:dyDescent="0.3">
      <c r="A69" s="73" t="s">
        <v>1229</v>
      </c>
      <c r="B69" s="74" t="s">
        <v>1310</v>
      </c>
      <c r="C69" s="73">
        <v>21</v>
      </c>
      <c r="D69" s="73">
        <v>0</v>
      </c>
      <c r="E69" s="74">
        <f t="shared" si="0"/>
        <v>10.982999999999999</v>
      </c>
      <c r="F69" s="74">
        <v>0</v>
      </c>
      <c r="G69" s="73">
        <v>1.9991999999999999</v>
      </c>
      <c r="H69" s="73">
        <v>0.99959999999999993</v>
      </c>
      <c r="I69" s="73">
        <v>6.9929999999999994</v>
      </c>
      <c r="J69" s="74">
        <f t="shared" si="1"/>
        <v>20.974799999999998</v>
      </c>
      <c r="K69" s="73">
        <v>0</v>
      </c>
      <c r="L69" s="74">
        <f t="shared" si="2"/>
        <v>20.978999999999999</v>
      </c>
      <c r="M69" s="73">
        <v>0</v>
      </c>
      <c r="N69" s="73">
        <v>0</v>
      </c>
      <c r="O69" s="73">
        <v>0</v>
      </c>
      <c r="P69" s="73">
        <v>0</v>
      </c>
      <c r="Q69" s="74">
        <f t="shared" si="3"/>
        <v>20.978999999999999</v>
      </c>
      <c r="R69" s="74"/>
    </row>
    <row r="70" spans="1:18" x14ac:dyDescent="0.3">
      <c r="A70" s="73" t="s">
        <v>1230</v>
      </c>
      <c r="B70" s="74" t="s">
        <v>1311</v>
      </c>
      <c r="C70" s="73">
        <v>11</v>
      </c>
      <c r="D70" s="73">
        <v>0</v>
      </c>
      <c r="E70" s="74">
        <f t="shared" si="0"/>
        <v>3.9929999999999994</v>
      </c>
      <c r="F70" s="74">
        <v>0</v>
      </c>
      <c r="G70" s="73">
        <v>0</v>
      </c>
      <c r="H70" s="73">
        <v>6.9960000000000004</v>
      </c>
      <c r="I70" s="73">
        <v>0</v>
      </c>
      <c r="J70" s="74">
        <f t="shared" si="1"/>
        <v>10.989000000000001</v>
      </c>
      <c r="K70" s="73">
        <v>0</v>
      </c>
      <c r="L70" s="74">
        <f t="shared" si="2"/>
        <v>8.9870000000000001</v>
      </c>
      <c r="M70" s="73">
        <v>0</v>
      </c>
      <c r="N70" s="73">
        <v>1.9910000000000003</v>
      </c>
      <c r="O70" s="73">
        <v>0</v>
      </c>
      <c r="P70" s="73">
        <v>0</v>
      </c>
      <c r="Q70" s="74">
        <f t="shared" si="3"/>
        <v>10.978</v>
      </c>
      <c r="R70" s="74"/>
    </row>
    <row r="71" spans="1:18" x14ac:dyDescent="0.3">
      <c r="A71" s="73" t="s">
        <v>1231</v>
      </c>
      <c r="B71" t="s">
        <v>2465</v>
      </c>
      <c r="C71" s="73">
        <v>11</v>
      </c>
      <c r="D71" s="73">
        <v>0</v>
      </c>
      <c r="E71" s="74">
        <f t="shared" si="0"/>
        <v>11</v>
      </c>
      <c r="F71" s="74">
        <v>0</v>
      </c>
      <c r="G71" s="73">
        <v>0</v>
      </c>
      <c r="H71" s="73">
        <v>0</v>
      </c>
      <c r="I71" s="73">
        <v>0</v>
      </c>
      <c r="J71" s="74">
        <f t="shared" si="1"/>
        <v>11</v>
      </c>
      <c r="K71" s="73">
        <v>0</v>
      </c>
      <c r="L71" s="74">
        <f t="shared" si="2"/>
        <v>11</v>
      </c>
      <c r="M71" s="73">
        <v>0</v>
      </c>
      <c r="N71" s="73">
        <v>0</v>
      </c>
      <c r="O71" s="73">
        <v>0</v>
      </c>
      <c r="P71" s="73">
        <v>0</v>
      </c>
      <c r="Q71" s="74">
        <f t="shared" si="3"/>
        <v>11</v>
      </c>
      <c r="R71" s="74"/>
    </row>
    <row r="72" spans="1:18" x14ac:dyDescent="0.3">
      <c r="A72" s="73" t="s">
        <v>1232</v>
      </c>
      <c r="B72" s="74" t="s">
        <v>588</v>
      </c>
      <c r="C72" s="73">
        <v>50</v>
      </c>
      <c r="D72" s="73">
        <v>0</v>
      </c>
      <c r="E72" s="74">
        <f t="shared" si="0"/>
        <v>50</v>
      </c>
      <c r="F72" s="74">
        <v>0</v>
      </c>
      <c r="G72" s="73">
        <v>0</v>
      </c>
      <c r="H72" s="73">
        <v>0</v>
      </c>
      <c r="I72" s="73">
        <v>0</v>
      </c>
      <c r="J72" s="74">
        <f t="shared" si="1"/>
        <v>50</v>
      </c>
      <c r="K72" s="73">
        <v>0</v>
      </c>
      <c r="L72" s="74">
        <f t="shared" si="2"/>
        <v>50</v>
      </c>
      <c r="M72" s="73">
        <v>0</v>
      </c>
      <c r="N72" s="73">
        <v>0</v>
      </c>
      <c r="O72" s="73">
        <v>0</v>
      </c>
      <c r="P72" s="73">
        <v>0</v>
      </c>
      <c r="Q72" s="74">
        <f t="shared" si="3"/>
        <v>50</v>
      </c>
      <c r="R72" s="74"/>
    </row>
    <row r="73" spans="1:18" x14ac:dyDescent="0.3">
      <c r="A73" s="73" t="s">
        <v>1233</v>
      </c>
      <c r="B73" s="74" t="s">
        <v>1312</v>
      </c>
      <c r="C73" s="73">
        <v>38</v>
      </c>
      <c r="D73" s="73">
        <v>0</v>
      </c>
      <c r="E73" s="74">
        <f t="shared" si="0"/>
        <v>28.880000000000003</v>
      </c>
      <c r="F73" s="74">
        <v>0</v>
      </c>
      <c r="G73" s="73">
        <v>1.52</v>
      </c>
      <c r="H73" s="73">
        <v>6.08</v>
      </c>
      <c r="I73" s="73">
        <v>1.52</v>
      </c>
      <c r="J73" s="74">
        <f t="shared" si="1"/>
        <v>38.000000000000007</v>
      </c>
      <c r="K73" s="73">
        <v>0</v>
      </c>
      <c r="L73" s="74">
        <f t="shared" si="2"/>
        <v>35.986000000000004</v>
      </c>
      <c r="M73" s="73">
        <v>0</v>
      </c>
      <c r="N73" s="73">
        <v>1.9987999999999999</v>
      </c>
      <c r="O73" s="73">
        <v>0</v>
      </c>
      <c r="P73" s="73">
        <v>0</v>
      </c>
      <c r="Q73" s="74">
        <f t="shared" si="3"/>
        <v>37.984800000000007</v>
      </c>
      <c r="R73" s="74"/>
    </row>
    <row r="74" spans="1:18" x14ac:dyDescent="0.3">
      <c r="A74" s="73" t="s">
        <v>1235</v>
      </c>
      <c r="B74" s="74" t="s">
        <v>1313</v>
      </c>
      <c r="C74" s="73">
        <v>15</v>
      </c>
      <c r="D74" s="73">
        <v>0</v>
      </c>
      <c r="E74" s="74">
        <f t="shared" si="0"/>
        <v>13.41</v>
      </c>
      <c r="F74" s="74">
        <v>0</v>
      </c>
      <c r="G74" s="73">
        <v>0</v>
      </c>
      <c r="H74" s="73">
        <v>1.575</v>
      </c>
      <c r="I74" s="73">
        <v>0</v>
      </c>
      <c r="J74" s="74">
        <f t="shared" si="1"/>
        <v>14.984999999999999</v>
      </c>
      <c r="K74" s="73">
        <v>0</v>
      </c>
      <c r="L74" s="74">
        <f t="shared" si="2"/>
        <v>14.984999999999999</v>
      </c>
      <c r="M74" s="73">
        <v>0</v>
      </c>
      <c r="N74" s="73">
        <v>0</v>
      </c>
      <c r="O74" s="73">
        <v>0</v>
      </c>
      <c r="P74" s="73">
        <v>0</v>
      </c>
      <c r="Q74" s="74">
        <f t="shared" si="3"/>
        <v>14.984999999999999</v>
      </c>
      <c r="R74" s="74"/>
    </row>
    <row r="75" spans="1:18" x14ac:dyDescent="0.3">
      <c r="A75" s="73" t="s">
        <v>1236</v>
      </c>
      <c r="B75" s="74" t="s">
        <v>1314</v>
      </c>
      <c r="C75" s="73">
        <v>29</v>
      </c>
      <c r="D75" s="73">
        <v>0</v>
      </c>
      <c r="E75" s="74">
        <f t="shared" si="0"/>
        <v>3.8570000000000007</v>
      </c>
      <c r="F75" s="74">
        <v>0</v>
      </c>
      <c r="G75" s="73">
        <v>25.113999999999997</v>
      </c>
      <c r="H75" s="73">
        <v>0</v>
      </c>
      <c r="I75" s="73">
        <v>0</v>
      </c>
      <c r="J75" s="74">
        <f t="shared" si="1"/>
        <v>28.970999999999997</v>
      </c>
      <c r="K75" s="73">
        <v>0</v>
      </c>
      <c r="L75" s="74">
        <f t="shared" si="2"/>
        <v>28.971</v>
      </c>
      <c r="M75" s="73">
        <v>0</v>
      </c>
      <c r="N75" s="73">
        <v>0</v>
      </c>
      <c r="O75" s="73">
        <v>0</v>
      </c>
      <c r="P75" s="73">
        <v>0</v>
      </c>
      <c r="Q75" s="74">
        <f t="shared" si="3"/>
        <v>28.971</v>
      </c>
      <c r="R75" s="74"/>
    </row>
    <row r="76" spans="1:18" x14ac:dyDescent="0.3">
      <c r="A76" s="73" t="s">
        <v>1237</v>
      </c>
      <c r="B76" s="74" t="s">
        <v>1315</v>
      </c>
      <c r="C76" s="73">
        <v>22</v>
      </c>
      <c r="D76" s="73">
        <v>0</v>
      </c>
      <c r="E76" s="74">
        <f t="shared" si="0"/>
        <v>3.7839999999999998</v>
      </c>
      <c r="F76" s="74">
        <v>0</v>
      </c>
      <c r="G76" s="73">
        <v>0</v>
      </c>
      <c r="H76" s="73">
        <v>0</v>
      </c>
      <c r="I76" s="73">
        <v>18.194000000000003</v>
      </c>
      <c r="J76" s="74">
        <f t="shared" si="1"/>
        <v>21.978000000000002</v>
      </c>
      <c r="K76" s="73">
        <v>0</v>
      </c>
      <c r="L76" s="74">
        <f t="shared" si="2"/>
        <v>19.8</v>
      </c>
      <c r="M76" s="73">
        <v>0</v>
      </c>
      <c r="N76" s="73">
        <v>2.2000000000000002</v>
      </c>
      <c r="O76" s="73">
        <v>0</v>
      </c>
      <c r="P76" s="73">
        <v>0</v>
      </c>
      <c r="Q76" s="74">
        <f t="shared" si="3"/>
        <v>22</v>
      </c>
      <c r="R76" s="74"/>
    </row>
    <row r="77" spans="1:18" x14ac:dyDescent="0.3">
      <c r="A77" s="73" t="s">
        <v>1238</v>
      </c>
      <c r="B77" s="74" t="s">
        <v>1316</v>
      </c>
      <c r="C77" s="73">
        <v>11</v>
      </c>
      <c r="D77" s="73">
        <v>0</v>
      </c>
      <c r="E77" s="74">
        <f t="shared" si="0"/>
        <v>2.4958999999999998</v>
      </c>
      <c r="F77" s="74">
        <v>0</v>
      </c>
      <c r="G77" s="73">
        <v>8.4920000000000009</v>
      </c>
      <c r="H77" s="73">
        <v>0</v>
      </c>
      <c r="I77" s="73">
        <v>0</v>
      </c>
      <c r="J77" s="74">
        <f t="shared" si="1"/>
        <v>10.9879</v>
      </c>
      <c r="K77" s="73">
        <v>0</v>
      </c>
      <c r="L77" s="74">
        <f t="shared" si="2"/>
        <v>10.989000000000001</v>
      </c>
      <c r="M77" s="73">
        <v>0</v>
      </c>
      <c r="N77" s="73">
        <v>0</v>
      </c>
      <c r="O77" s="73">
        <v>0</v>
      </c>
      <c r="P77" s="73">
        <v>0</v>
      </c>
      <c r="Q77" s="74">
        <f t="shared" si="3"/>
        <v>10.989000000000001</v>
      </c>
      <c r="R77" s="74"/>
    </row>
    <row r="78" spans="1:18" x14ac:dyDescent="0.3">
      <c r="A78" s="73" t="s">
        <v>1239</v>
      </c>
      <c r="B78" s="74" t="s">
        <v>1317</v>
      </c>
      <c r="C78" s="73">
        <v>11</v>
      </c>
      <c r="D78" s="73">
        <v>3.0030000000000001</v>
      </c>
      <c r="E78" s="74">
        <f t="shared" si="0"/>
        <v>0</v>
      </c>
      <c r="F78" s="74">
        <v>0</v>
      </c>
      <c r="G78" s="73">
        <v>0</v>
      </c>
      <c r="H78" s="73">
        <v>0</v>
      </c>
      <c r="I78" s="73">
        <v>7.9991999999999992</v>
      </c>
      <c r="J78" s="74">
        <f t="shared" si="1"/>
        <v>11.002199999999998</v>
      </c>
      <c r="K78" s="73">
        <v>1.0009999999999999</v>
      </c>
      <c r="L78" s="74">
        <f t="shared" si="2"/>
        <v>9.9990000000000006</v>
      </c>
      <c r="M78" s="73">
        <v>0</v>
      </c>
      <c r="N78" s="73">
        <v>0</v>
      </c>
      <c r="O78" s="73">
        <v>0</v>
      </c>
      <c r="P78" s="73">
        <v>0</v>
      </c>
      <c r="Q78" s="74">
        <f t="shared" si="3"/>
        <v>11</v>
      </c>
      <c r="R78" s="74"/>
    </row>
    <row r="79" spans="1:18" x14ac:dyDescent="0.3">
      <c r="A79" s="73" t="s">
        <v>1240</v>
      </c>
      <c r="B79" s="74" t="s">
        <v>1318</v>
      </c>
      <c r="C79" s="73">
        <v>11</v>
      </c>
      <c r="D79" s="73">
        <v>0</v>
      </c>
      <c r="E79" s="74">
        <f t="shared" si="0"/>
        <v>0</v>
      </c>
      <c r="F79" s="74">
        <v>0</v>
      </c>
      <c r="G79" s="73">
        <v>11</v>
      </c>
      <c r="H79" s="73">
        <v>0</v>
      </c>
      <c r="I79" s="73">
        <v>0</v>
      </c>
      <c r="J79" s="74">
        <f t="shared" si="1"/>
        <v>11</v>
      </c>
      <c r="K79" s="73">
        <v>0</v>
      </c>
      <c r="L79" s="74">
        <f t="shared" si="2"/>
        <v>11</v>
      </c>
      <c r="M79" s="73">
        <v>0</v>
      </c>
      <c r="N79" s="73">
        <v>0</v>
      </c>
      <c r="O79" s="73">
        <v>0</v>
      </c>
      <c r="P79" s="73">
        <v>0</v>
      </c>
      <c r="Q79" s="74">
        <f t="shared" si="3"/>
        <v>11</v>
      </c>
      <c r="R79" s="74"/>
    </row>
    <row r="80" spans="1:18" x14ac:dyDescent="0.3">
      <c r="A80" s="73" t="s">
        <v>1241</v>
      </c>
      <c r="B80" s="74" t="s">
        <v>1319</v>
      </c>
      <c r="C80" s="73">
        <v>24</v>
      </c>
      <c r="D80" s="73">
        <v>0</v>
      </c>
      <c r="E80" s="74">
        <f t="shared" si="0"/>
        <v>24.000000000000004</v>
      </c>
      <c r="F80" s="74">
        <v>0</v>
      </c>
      <c r="G80" s="73">
        <v>0</v>
      </c>
      <c r="H80" s="73">
        <v>0</v>
      </c>
      <c r="I80" s="73">
        <v>0</v>
      </c>
      <c r="J80" s="74">
        <f t="shared" si="1"/>
        <v>24.000000000000004</v>
      </c>
      <c r="K80" s="73">
        <v>0</v>
      </c>
      <c r="L80" s="74">
        <f t="shared" si="2"/>
        <v>24</v>
      </c>
      <c r="M80" s="73">
        <v>0</v>
      </c>
      <c r="N80" s="73">
        <v>0</v>
      </c>
      <c r="O80" s="73">
        <v>0</v>
      </c>
      <c r="P80" s="73">
        <v>0</v>
      </c>
      <c r="Q80" s="74">
        <f t="shared" si="3"/>
        <v>24</v>
      </c>
      <c r="R80" s="74"/>
    </row>
    <row r="81" spans="1:18" x14ac:dyDescent="0.3">
      <c r="A81" s="73" t="s">
        <v>1242</v>
      </c>
      <c r="B81" s="74" t="s">
        <v>1320</v>
      </c>
      <c r="C81" s="73">
        <v>17</v>
      </c>
      <c r="D81" s="73">
        <v>0</v>
      </c>
      <c r="E81" s="74">
        <f t="shared" si="0"/>
        <v>17</v>
      </c>
      <c r="F81" s="74">
        <v>0</v>
      </c>
      <c r="G81" s="73">
        <v>0</v>
      </c>
      <c r="H81" s="73">
        <v>0</v>
      </c>
      <c r="I81" s="73">
        <v>0</v>
      </c>
      <c r="J81" s="74">
        <f t="shared" si="1"/>
        <v>17</v>
      </c>
      <c r="K81" s="73">
        <v>0</v>
      </c>
      <c r="L81" s="74">
        <f t="shared" si="2"/>
        <v>17</v>
      </c>
      <c r="M81" s="73">
        <v>0</v>
      </c>
      <c r="N81" s="73">
        <v>0</v>
      </c>
      <c r="O81" s="73">
        <v>0</v>
      </c>
      <c r="P81" s="73">
        <v>0</v>
      </c>
      <c r="Q81" s="74">
        <f t="shared" si="3"/>
        <v>17</v>
      </c>
      <c r="R81" s="74"/>
    </row>
    <row r="82" spans="1:18" x14ac:dyDescent="0.3">
      <c r="A82" s="73" t="s">
        <v>1254</v>
      </c>
      <c r="B82" s="74" t="s">
        <v>1321</v>
      </c>
      <c r="C82" s="73">
        <v>36</v>
      </c>
      <c r="D82" s="73">
        <v>0</v>
      </c>
      <c r="E82" s="74">
        <f t="shared" si="0"/>
        <v>27.972000000000001</v>
      </c>
      <c r="F82" s="74">
        <v>0</v>
      </c>
      <c r="G82" s="73">
        <v>7.9919999999999991</v>
      </c>
      <c r="H82" s="73">
        <v>0</v>
      </c>
      <c r="I82" s="73">
        <v>0</v>
      </c>
      <c r="J82" s="74">
        <f t="shared" si="1"/>
        <v>35.963999999999999</v>
      </c>
      <c r="K82" s="73">
        <v>0</v>
      </c>
      <c r="L82" s="74">
        <f t="shared" si="2"/>
        <v>35.963999999999999</v>
      </c>
      <c r="M82" s="73">
        <v>0</v>
      </c>
      <c r="N82" s="73">
        <v>0</v>
      </c>
      <c r="O82" s="73">
        <v>0</v>
      </c>
      <c r="P82" s="73">
        <v>0</v>
      </c>
      <c r="Q82" s="74">
        <f t="shared" si="3"/>
        <v>35.963999999999999</v>
      </c>
      <c r="R82" s="74"/>
    </row>
    <row r="83" spans="1:18" x14ac:dyDescent="0.3">
      <c r="A83" s="73" t="s">
        <v>1244</v>
      </c>
      <c r="B83" s="74" t="s">
        <v>1322</v>
      </c>
      <c r="C83" s="73">
        <v>37</v>
      </c>
      <c r="D83" s="73">
        <v>0</v>
      </c>
      <c r="E83" s="74">
        <f t="shared" si="0"/>
        <v>11.988</v>
      </c>
      <c r="F83" s="74">
        <v>0</v>
      </c>
      <c r="G83" s="73">
        <v>0</v>
      </c>
      <c r="H83" s="73">
        <v>24.975000000000001</v>
      </c>
      <c r="I83" s="73">
        <v>0</v>
      </c>
      <c r="J83" s="74">
        <f t="shared" si="1"/>
        <v>36.963000000000001</v>
      </c>
      <c r="K83" s="73">
        <v>0</v>
      </c>
      <c r="L83" s="74">
        <f t="shared" si="2"/>
        <v>34.965000000000003</v>
      </c>
      <c r="M83" s="73">
        <v>0</v>
      </c>
      <c r="N83" s="73">
        <v>1.9980000000000002</v>
      </c>
      <c r="O83" s="73">
        <v>0</v>
      </c>
      <c r="P83" s="73">
        <v>0</v>
      </c>
      <c r="Q83" s="74">
        <f t="shared" si="3"/>
        <v>36.963000000000001</v>
      </c>
      <c r="R83" s="74"/>
    </row>
    <row r="84" spans="1:18" x14ac:dyDescent="0.3">
      <c r="O84" s="69"/>
      <c r="P84" s="69"/>
    </row>
  </sheetData>
  <phoneticPr fontId="11" type="noConversion"/>
  <conditionalFormatting sqref="A1:B1 T31 T40:T42 T44:T1048576 T37 T35 T1:T27 A28:B28 A55:B57 A84:B1048576">
    <cfRule type="duplicateValues" dxfId="6" priority="7"/>
  </conditionalFormatting>
  <pageMargins left="0.7" right="0.7" top="0.78740157499999996" bottom="0.78740157499999996" header="0.3" footer="0.3"/>
  <tableParts count="3">
    <tablePart r:id="rId1"/>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26CE1-8AF1-499A-9C0E-B405D57ECCEE}">
  <dimension ref="A1:R29"/>
  <sheetViews>
    <sheetView workbookViewId="0">
      <selection activeCell="C10" sqref="C10"/>
    </sheetView>
  </sheetViews>
  <sheetFormatPr defaultRowHeight="14.4" x14ac:dyDescent="0.3"/>
  <cols>
    <col min="1" max="1" width="29.5546875" customWidth="1"/>
    <col min="2" max="2" width="19.5546875" customWidth="1"/>
    <col min="3" max="3" width="26.44140625" customWidth="1"/>
    <col min="4" max="4" width="16.6640625" customWidth="1"/>
    <col min="8" max="9" width="6.77734375" customWidth="1"/>
    <col min="10" max="10" width="7.109375" customWidth="1"/>
  </cols>
  <sheetData>
    <row r="1" spans="1:17" x14ac:dyDescent="0.3">
      <c r="B1" t="s">
        <v>1330</v>
      </c>
      <c r="C1" t="s">
        <v>362</v>
      </c>
      <c r="D1" t="s">
        <v>363</v>
      </c>
      <c r="E1" s="86"/>
      <c r="F1" s="86"/>
      <c r="G1" s="86"/>
      <c r="H1" s="86"/>
      <c r="I1" s="86" t="s">
        <v>8</v>
      </c>
      <c r="J1" s="86"/>
      <c r="K1" s="86"/>
      <c r="L1" s="86"/>
      <c r="N1" s="85" t="s">
        <v>2304</v>
      </c>
      <c r="O1" s="85"/>
      <c r="P1" s="85"/>
    </row>
    <row r="2" spans="1:17" x14ac:dyDescent="0.3">
      <c r="A2" t="s">
        <v>273</v>
      </c>
      <c r="E2" s="86" t="s">
        <v>88</v>
      </c>
      <c r="F2" s="86" t="s">
        <v>192</v>
      </c>
      <c r="G2" s="86" t="s">
        <v>242</v>
      </c>
      <c r="H2" s="86" t="s">
        <v>241</v>
      </c>
      <c r="I2" s="86" t="s">
        <v>243</v>
      </c>
      <c r="J2" s="86" t="s">
        <v>2305</v>
      </c>
      <c r="K2" s="86" t="s">
        <v>641</v>
      </c>
      <c r="L2" s="86" t="s">
        <v>191</v>
      </c>
      <c r="M2" s="86" t="s">
        <v>2363</v>
      </c>
      <c r="N2" s="85" t="s">
        <v>365</v>
      </c>
      <c r="O2" s="85" t="s">
        <v>238</v>
      </c>
      <c r="P2" s="85" t="s">
        <v>237</v>
      </c>
      <c r="Q2" s="85" t="s">
        <v>2363</v>
      </c>
    </row>
    <row r="3" spans="1:17" x14ac:dyDescent="0.3">
      <c r="A3" t="e">
        <f>VLOOKUP(C3,[1]Sheet1!$C$5866:$D$11139,2,FALSE)</f>
        <v>#N/A</v>
      </c>
      <c r="B3" t="s">
        <v>2307</v>
      </c>
      <c r="C3" t="s">
        <v>2306</v>
      </c>
      <c r="D3" t="s">
        <v>1548</v>
      </c>
      <c r="E3">
        <v>0</v>
      </c>
      <c r="F3">
        <v>0</v>
      </c>
      <c r="G3">
        <v>0</v>
      </c>
      <c r="H3">
        <v>0</v>
      </c>
      <c r="I3">
        <v>0</v>
      </c>
      <c r="J3">
        <v>0</v>
      </c>
      <c r="K3">
        <v>0</v>
      </c>
      <c r="L3">
        <v>100</v>
      </c>
      <c r="M3">
        <f>SUM(E3:L3)</f>
        <v>100</v>
      </c>
      <c r="N3">
        <v>0</v>
      </c>
      <c r="O3">
        <v>0</v>
      </c>
      <c r="P3">
        <v>100</v>
      </c>
      <c r="Q3">
        <f>SUM(N3:P3)</f>
        <v>100</v>
      </c>
    </row>
    <row r="4" spans="1:17" x14ac:dyDescent="0.3">
      <c r="A4" t="e">
        <f>VLOOKUP(C4,[1]Sheet1!$C$5866:$D$11139,2,FALSE)</f>
        <v>#N/A</v>
      </c>
      <c r="B4" t="s">
        <v>2307</v>
      </c>
      <c r="C4" t="s">
        <v>2309</v>
      </c>
      <c r="D4" t="s">
        <v>2308</v>
      </c>
      <c r="E4">
        <v>0</v>
      </c>
      <c r="F4">
        <v>0</v>
      </c>
      <c r="G4">
        <v>0</v>
      </c>
      <c r="H4">
        <v>0</v>
      </c>
      <c r="I4">
        <v>0</v>
      </c>
      <c r="J4">
        <v>0</v>
      </c>
      <c r="K4">
        <v>0</v>
      </c>
      <c r="L4">
        <v>100</v>
      </c>
      <c r="M4">
        <f t="shared" ref="M4:M29" si="0">SUM(E4:L4)</f>
        <v>100</v>
      </c>
      <c r="N4">
        <v>0</v>
      </c>
      <c r="O4">
        <v>0</v>
      </c>
      <c r="P4">
        <v>100</v>
      </c>
      <c r="Q4">
        <f t="shared" ref="Q4:Q29" si="1">SUM(N4:P4)</f>
        <v>100</v>
      </c>
    </row>
    <row r="5" spans="1:17" x14ac:dyDescent="0.3">
      <c r="A5" t="e">
        <f>VLOOKUP(C5,[1]Sheet1!$C$5866:$D$11139,2,FALSE)</f>
        <v>#N/A</v>
      </c>
      <c r="B5" t="s">
        <v>2307</v>
      </c>
      <c r="C5" t="s">
        <v>2311</v>
      </c>
      <c r="D5" t="s">
        <v>2310</v>
      </c>
      <c r="E5">
        <v>0</v>
      </c>
      <c r="F5">
        <v>0</v>
      </c>
      <c r="G5">
        <v>0</v>
      </c>
      <c r="H5">
        <v>0</v>
      </c>
      <c r="I5">
        <v>0</v>
      </c>
      <c r="J5">
        <v>0</v>
      </c>
      <c r="K5">
        <v>0</v>
      </c>
      <c r="L5">
        <v>100</v>
      </c>
      <c r="M5">
        <f t="shared" si="0"/>
        <v>100</v>
      </c>
      <c r="N5">
        <v>0</v>
      </c>
      <c r="O5">
        <v>0</v>
      </c>
      <c r="P5">
        <v>100</v>
      </c>
      <c r="Q5">
        <f t="shared" si="1"/>
        <v>100</v>
      </c>
    </row>
    <row r="6" spans="1:17" x14ac:dyDescent="0.3">
      <c r="A6" t="e">
        <f>VLOOKUP(C6,[1]Sheet1!$C$5866:$D$11139,2,FALSE)</f>
        <v>#N/A</v>
      </c>
      <c r="B6" t="s">
        <v>2314</v>
      </c>
      <c r="C6" t="s">
        <v>2313</v>
      </c>
      <c r="D6" t="s">
        <v>2312</v>
      </c>
      <c r="E6">
        <v>0</v>
      </c>
      <c r="F6">
        <v>33.299999999999997</v>
      </c>
      <c r="G6">
        <v>36.4</v>
      </c>
      <c r="H6">
        <v>30.3</v>
      </c>
      <c r="I6">
        <v>0</v>
      </c>
      <c r="J6">
        <v>0</v>
      </c>
      <c r="K6">
        <v>0</v>
      </c>
      <c r="L6">
        <v>0</v>
      </c>
      <c r="M6">
        <f t="shared" si="0"/>
        <v>99.999999999999986</v>
      </c>
      <c r="N6">
        <v>100</v>
      </c>
      <c r="O6">
        <v>0</v>
      </c>
      <c r="P6">
        <v>0</v>
      </c>
      <c r="Q6">
        <f t="shared" si="1"/>
        <v>100</v>
      </c>
    </row>
    <row r="7" spans="1:17" x14ac:dyDescent="0.3">
      <c r="A7" t="e">
        <f>VLOOKUP(C7,[1]Sheet1!$C$5866:$D$11139,2,FALSE)</f>
        <v>#N/A</v>
      </c>
      <c r="B7" t="s">
        <v>2314</v>
      </c>
      <c r="C7" t="s">
        <v>2316</v>
      </c>
      <c r="D7" t="s">
        <v>2315</v>
      </c>
      <c r="E7">
        <v>0</v>
      </c>
      <c r="F7">
        <v>33.299999999999997</v>
      </c>
      <c r="G7">
        <v>14.3</v>
      </c>
      <c r="H7">
        <v>19</v>
      </c>
      <c r="I7">
        <v>0</v>
      </c>
      <c r="J7">
        <v>0</v>
      </c>
      <c r="K7">
        <v>33.299999999999997</v>
      </c>
      <c r="L7">
        <v>0</v>
      </c>
      <c r="M7">
        <f t="shared" si="0"/>
        <v>99.899999999999991</v>
      </c>
      <c r="N7">
        <v>0</v>
      </c>
      <c r="O7">
        <v>0</v>
      </c>
      <c r="P7">
        <v>100</v>
      </c>
      <c r="Q7">
        <f t="shared" si="1"/>
        <v>100</v>
      </c>
    </row>
    <row r="8" spans="1:17" x14ac:dyDescent="0.3">
      <c r="A8" t="e">
        <f>VLOOKUP(C8,[1]Sheet1!$C$5866:$D$11139,2,FALSE)</f>
        <v>#N/A</v>
      </c>
      <c r="B8" t="s">
        <v>1356</v>
      </c>
      <c r="C8" t="s">
        <v>2318</v>
      </c>
      <c r="D8" t="s">
        <v>2317</v>
      </c>
      <c r="E8">
        <v>0</v>
      </c>
      <c r="F8">
        <v>0</v>
      </c>
      <c r="G8">
        <v>0</v>
      </c>
      <c r="H8">
        <v>0</v>
      </c>
      <c r="I8">
        <v>100</v>
      </c>
      <c r="J8">
        <v>0</v>
      </c>
      <c r="K8">
        <v>0</v>
      </c>
      <c r="L8">
        <v>0</v>
      </c>
      <c r="M8">
        <f t="shared" si="0"/>
        <v>100</v>
      </c>
      <c r="N8">
        <v>0</v>
      </c>
      <c r="O8">
        <v>100</v>
      </c>
      <c r="P8">
        <v>0</v>
      </c>
      <c r="Q8">
        <f t="shared" si="1"/>
        <v>100</v>
      </c>
    </row>
    <row r="9" spans="1:17" x14ac:dyDescent="0.3">
      <c r="A9" t="e">
        <f>VLOOKUP(C9,[1]Sheet1!$C$5866:$D$11139,2,FALSE)</f>
        <v>#N/A</v>
      </c>
      <c r="B9" t="s">
        <v>1356</v>
      </c>
      <c r="C9" t="s">
        <v>2320</v>
      </c>
      <c r="D9" t="s">
        <v>2319</v>
      </c>
      <c r="E9">
        <v>0</v>
      </c>
      <c r="F9">
        <v>0</v>
      </c>
      <c r="G9">
        <v>0</v>
      </c>
      <c r="H9">
        <v>34.5</v>
      </c>
      <c r="I9">
        <v>65.5</v>
      </c>
      <c r="J9">
        <v>0</v>
      </c>
      <c r="K9">
        <v>0</v>
      </c>
      <c r="L9">
        <v>0</v>
      </c>
      <c r="M9">
        <f t="shared" si="0"/>
        <v>100</v>
      </c>
      <c r="N9">
        <v>0</v>
      </c>
      <c r="O9">
        <v>100</v>
      </c>
      <c r="P9">
        <v>0</v>
      </c>
      <c r="Q9">
        <f t="shared" si="1"/>
        <v>100</v>
      </c>
    </row>
    <row r="10" spans="1:17" x14ac:dyDescent="0.3">
      <c r="A10" t="e">
        <f>VLOOKUP(C10,[1]Sheet1!$C$5866:$D$11139,2,FALSE)</f>
        <v>#N/A</v>
      </c>
      <c r="B10" t="s">
        <v>1356</v>
      </c>
      <c r="C10" t="s">
        <v>2365</v>
      </c>
      <c r="D10" t="s">
        <v>2321</v>
      </c>
      <c r="E10">
        <v>0</v>
      </c>
      <c r="F10">
        <v>0</v>
      </c>
      <c r="G10">
        <v>27.3</v>
      </c>
      <c r="H10">
        <v>30.3</v>
      </c>
      <c r="I10">
        <v>42.4</v>
      </c>
      <c r="J10">
        <v>0</v>
      </c>
      <c r="K10">
        <v>0</v>
      </c>
      <c r="L10">
        <v>0</v>
      </c>
      <c r="M10">
        <f t="shared" si="0"/>
        <v>100</v>
      </c>
      <c r="N10">
        <v>0</v>
      </c>
      <c r="O10">
        <v>69.7</v>
      </c>
      <c r="P10">
        <v>30.3</v>
      </c>
      <c r="Q10">
        <f t="shared" si="1"/>
        <v>100</v>
      </c>
    </row>
    <row r="11" spans="1:17" x14ac:dyDescent="0.3">
      <c r="A11" t="s">
        <v>2322</v>
      </c>
      <c r="B11" t="s">
        <v>2324</v>
      </c>
      <c r="C11" t="s">
        <v>2323</v>
      </c>
      <c r="D11" t="s">
        <v>2322</v>
      </c>
      <c r="E11">
        <v>0</v>
      </c>
      <c r="F11">
        <v>0</v>
      </c>
      <c r="G11">
        <v>0</v>
      </c>
      <c r="H11">
        <v>0</v>
      </c>
      <c r="I11">
        <v>0</v>
      </c>
      <c r="J11">
        <v>0</v>
      </c>
      <c r="K11">
        <v>8.5</v>
      </c>
      <c r="L11">
        <v>91.5</v>
      </c>
      <c r="M11">
        <f t="shared" si="0"/>
        <v>100</v>
      </c>
      <c r="N11">
        <v>0</v>
      </c>
      <c r="O11">
        <v>0</v>
      </c>
      <c r="P11">
        <v>100</v>
      </c>
      <c r="Q11">
        <f t="shared" si="1"/>
        <v>100</v>
      </c>
    </row>
    <row r="12" spans="1:17" x14ac:dyDescent="0.3">
      <c r="A12" t="str">
        <f>VLOOKUP(C12,[1]Sheet1!$C$5866:$D$11139,2,FALSE)</f>
        <v>Lalage nigra</v>
      </c>
      <c r="B12" t="s">
        <v>2327</v>
      </c>
      <c r="C12" t="s">
        <v>2326</v>
      </c>
      <c r="D12" t="s">
        <v>2325</v>
      </c>
      <c r="E12">
        <v>0</v>
      </c>
      <c r="F12">
        <v>0</v>
      </c>
      <c r="G12">
        <v>22.2</v>
      </c>
      <c r="H12">
        <v>50</v>
      </c>
      <c r="I12">
        <v>0</v>
      </c>
      <c r="J12">
        <v>27.8</v>
      </c>
      <c r="K12">
        <v>0</v>
      </c>
      <c r="L12">
        <v>0</v>
      </c>
      <c r="M12">
        <f t="shared" si="0"/>
        <v>100</v>
      </c>
      <c r="N12">
        <v>11.1</v>
      </c>
      <c r="O12">
        <v>0</v>
      </c>
      <c r="P12">
        <v>88.9</v>
      </c>
      <c r="Q12">
        <f t="shared" si="1"/>
        <v>100</v>
      </c>
    </row>
    <row r="13" spans="1:17" x14ac:dyDescent="0.3">
      <c r="A13" t="str">
        <f>VLOOKUP(C13,[1]Sheet1!$C$5866:$D$11139,2,FALSE)</f>
        <v>Pericrocotus cinnamomeus</v>
      </c>
      <c r="B13" t="s">
        <v>2327</v>
      </c>
      <c r="C13" t="s">
        <v>2329</v>
      </c>
      <c r="D13" t="s">
        <v>2328</v>
      </c>
      <c r="E13">
        <v>0</v>
      </c>
      <c r="F13">
        <v>15.4</v>
      </c>
      <c r="G13">
        <v>84.6</v>
      </c>
      <c r="H13">
        <v>0</v>
      </c>
      <c r="I13">
        <v>0</v>
      </c>
      <c r="J13">
        <v>0</v>
      </c>
      <c r="K13">
        <v>0</v>
      </c>
      <c r="L13">
        <v>0</v>
      </c>
      <c r="M13">
        <f t="shared" si="0"/>
        <v>100</v>
      </c>
      <c r="N13">
        <v>15.4</v>
      </c>
      <c r="O13">
        <v>0</v>
      </c>
      <c r="P13">
        <v>84.6</v>
      </c>
      <c r="Q13">
        <f t="shared" si="1"/>
        <v>100</v>
      </c>
    </row>
    <row r="14" spans="1:17" x14ac:dyDescent="0.3">
      <c r="A14" t="str">
        <f>VLOOKUP(C14,[1]Sheet1!$C$5866:$D$11139,2,FALSE)</f>
        <v>Pericrocotus flammeus</v>
      </c>
      <c r="B14" t="s">
        <v>2327</v>
      </c>
      <c r="C14" t="s">
        <v>2330</v>
      </c>
      <c r="D14" t="s">
        <v>1638</v>
      </c>
      <c r="E14">
        <v>0</v>
      </c>
      <c r="F14">
        <v>12</v>
      </c>
      <c r="G14">
        <v>36</v>
      </c>
      <c r="H14">
        <v>52</v>
      </c>
      <c r="I14">
        <v>0</v>
      </c>
      <c r="J14">
        <v>0</v>
      </c>
      <c r="K14">
        <v>0</v>
      </c>
      <c r="L14">
        <v>0</v>
      </c>
      <c r="M14">
        <f t="shared" si="0"/>
        <v>100</v>
      </c>
      <c r="N14">
        <v>0</v>
      </c>
      <c r="O14">
        <v>0</v>
      </c>
      <c r="P14">
        <v>100</v>
      </c>
      <c r="Q14">
        <f t="shared" si="1"/>
        <v>100</v>
      </c>
    </row>
    <row r="15" spans="1:17" x14ac:dyDescent="0.3">
      <c r="A15" t="str">
        <f>VLOOKUP(C15,[1]Sheet1!$C$5866:$D$11139,2,FALSE)</f>
        <v>Hemipus hirundinaceus</v>
      </c>
      <c r="B15" t="s">
        <v>2327</v>
      </c>
      <c r="C15" t="s">
        <v>2332</v>
      </c>
      <c r="D15" t="s">
        <v>2331</v>
      </c>
      <c r="E15">
        <v>16.100000000000001</v>
      </c>
      <c r="F15">
        <v>0</v>
      </c>
      <c r="G15">
        <v>29</v>
      </c>
      <c r="H15">
        <v>0</v>
      </c>
      <c r="I15">
        <v>0</v>
      </c>
      <c r="J15">
        <v>54.8</v>
      </c>
      <c r="K15">
        <v>0</v>
      </c>
      <c r="L15">
        <v>0</v>
      </c>
      <c r="M15">
        <f t="shared" si="0"/>
        <v>99.9</v>
      </c>
      <c r="N15">
        <v>45.2</v>
      </c>
      <c r="O15">
        <v>0</v>
      </c>
      <c r="P15">
        <v>54.8</v>
      </c>
      <c r="Q15">
        <f t="shared" si="1"/>
        <v>100</v>
      </c>
    </row>
    <row r="16" spans="1:17" x14ac:dyDescent="0.3">
      <c r="A16" t="str">
        <f>VLOOKUP(C16,[1]Sheet1!$C$5866:$D$11139,2,FALSE)</f>
        <v>Aegithina tiphia</v>
      </c>
      <c r="B16" t="s">
        <v>2334</v>
      </c>
      <c r="C16" t="s">
        <v>2333</v>
      </c>
      <c r="D16" t="s">
        <v>553</v>
      </c>
      <c r="E16">
        <v>0</v>
      </c>
      <c r="F16">
        <v>46.7</v>
      </c>
      <c r="G16">
        <v>37.4</v>
      </c>
      <c r="H16">
        <v>14.1</v>
      </c>
      <c r="I16">
        <v>0</v>
      </c>
      <c r="J16">
        <v>1.8</v>
      </c>
      <c r="K16">
        <v>0</v>
      </c>
      <c r="L16">
        <v>0</v>
      </c>
      <c r="M16">
        <f t="shared" si="0"/>
        <v>99.999999999999986</v>
      </c>
      <c r="N16">
        <v>0</v>
      </c>
      <c r="O16">
        <v>0</v>
      </c>
      <c r="P16">
        <v>100</v>
      </c>
      <c r="Q16">
        <f t="shared" si="1"/>
        <v>100</v>
      </c>
    </row>
    <row r="17" spans="1:18" x14ac:dyDescent="0.3">
      <c r="A17" t="str">
        <f>VLOOKUP(C17,[1]Sheet1!$C$5866:$D$11139,2,FALSE)</f>
        <v>Pycnonotus aurigaster</v>
      </c>
      <c r="B17" t="s">
        <v>2337</v>
      </c>
      <c r="C17" t="s">
        <v>2336</v>
      </c>
      <c r="D17" t="s">
        <v>2335</v>
      </c>
      <c r="E17">
        <v>0</v>
      </c>
      <c r="F17">
        <v>24.1</v>
      </c>
      <c r="G17">
        <v>48.3</v>
      </c>
      <c r="H17">
        <v>10.3</v>
      </c>
      <c r="I17">
        <v>0</v>
      </c>
      <c r="J17">
        <v>17.2</v>
      </c>
      <c r="K17">
        <v>0</v>
      </c>
      <c r="L17">
        <v>0</v>
      </c>
      <c r="M17">
        <f t="shared" si="0"/>
        <v>99.9</v>
      </c>
      <c r="N17">
        <v>0</v>
      </c>
      <c r="O17">
        <v>0</v>
      </c>
      <c r="P17">
        <v>100</v>
      </c>
      <c r="Q17">
        <f t="shared" si="1"/>
        <v>100</v>
      </c>
    </row>
    <row r="18" spans="1:18" x14ac:dyDescent="0.3">
      <c r="A18" t="str">
        <f>VLOOKUP(C18,[1]Sheet1!$C$5866:$D$11139,2,FALSE)</f>
        <v>Pycnonotus goiavier</v>
      </c>
      <c r="B18" t="s">
        <v>2337</v>
      </c>
      <c r="C18" t="s">
        <v>2339</v>
      </c>
      <c r="D18" t="s">
        <v>2338</v>
      </c>
      <c r="E18">
        <v>0</v>
      </c>
      <c r="F18">
        <v>17.2</v>
      </c>
      <c r="G18">
        <v>27.6</v>
      </c>
      <c r="H18">
        <v>55.2</v>
      </c>
      <c r="I18">
        <v>0</v>
      </c>
      <c r="J18">
        <v>0</v>
      </c>
      <c r="K18">
        <v>0</v>
      </c>
      <c r="L18">
        <v>0</v>
      </c>
      <c r="M18">
        <f t="shared" si="0"/>
        <v>100</v>
      </c>
      <c r="N18">
        <v>0</v>
      </c>
      <c r="O18">
        <v>0</v>
      </c>
      <c r="P18">
        <v>100</v>
      </c>
      <c r="Q18">
        <f t="shared" si="1"/>
        <v>100</v>
      </c>
    </row>
    <row r="19" spans="1:18" x14ac:dyDescent="0.3">
      <c r="A19" t="str">
        <f>VLOOKUP(C19,[1]Sheet1!$C$5866:$D$11139,2,FALSE)</f>
        <v>Lanius schach</v>
      </c>
      <c r="B19" t="s">
        <v>2341</v>
      </c>
      <c r="C19" t="s">
        <v>2340</v>
      </c>
      <c r="D19" t="s">
        <v>2256</v>
      </c>
      <c r="E19">
        <v>18.2</v>
      </c>
      <c r="F19">
        <v>21.2</v>
      </c>
      <c r="G19">
        <v>24.2</v>
      </c>
      <c r="H19">
        <v>21.2</v>
      </c>
      <c r="I19">
        <v>0</v>
      </c>
      <c r="J19">
        <v>0</v>
      </c>
      <c r="K19">
        <v>15.2</v>
      </c>
      <c r="L19">
        <v>0</v>
      </c>
      <c r="M19">
        <f t="shared" si="0"/>
        <v>100</v>
      </c>
      <c r="N19">
        <v>90.9</v>
      </c>
      <c r="O19">
        <v>0</v>
      </c>
      <c r="P19">
        <v>9.1</v>
      </c>
      <c r="Q19">
        <f t="shared" si="1"/>
        <v>100</v>
      </c>
    </row>
    <row r="20" spans="1:18" x14ac:dyDescent="0.3">
      <c r="A20" t="str">
        <f>VLOOKUP(C20,[1]Sheet1!$C$5866:$D$11139,2,FALSE)</f>
        <v>Pellorneum capistratum</v>
      </c>
      <c r="B20" t="s">
        <v>2343</v>
      </c>
      <c r="C20" t="s">
        <v>2342</v>
      </c>
      <c r="D20" t="s">
        <v>1912</v>
      </c>
      <c r="E20">
        <v>0</v>
      </c>
      <c r="F20">
        <v>0</v>
      </c>
      <c r="G20">
        <v>0</v>
      </c>
      <c r="H20">
        <v>0</v>
      </c>
      <c r="I20">
        <v>0</v>
      </c>
      <c r="J20">
        <v>15.4</v>
      </c>
      <c r="K20">
        <v>19.2</v>
      </c>
      <c r="L20">
        <v>65.400000000000006</v>
      </c>
      <c r="M20">
        <f t="shared" si="0"/>
        <v>100</v>
      </c>
      <c r="N20">
        <v>0</v>
      </c>
      <c r="O20">
        <v>0</v>
      </c>
      <c r="P20">
        <v>100</v>
      </c>
      <c r="Q20">
        <f t="shared" si="1"/>
        <v>100</v>
      </c>
    </row>
    <row r="21" spans="1:18" x14ac:dyDescent="0.3">
      <c r="A21" t="str">
        <f>VLOOKUP(C21,[1]Sheet1!$C$5866:$D$11139,2,FALSE)</f>
        <v>Malacocincla sepiaria</v>
      </c>
      <c r="B21" t="s">
        <v>2343</v>
      </c>
      <c r="C21" t="s">
        <v>2345</v>
      </c>
      <c r="D21" t="s">
        <v>2344</v>
      </c>
      <c r="E21">
        <v>0</v>
      </c>
      <c r="F21">
        <v>0</v>
      </c>
      <c r="G21">
        <v>0</v>
      </c>
      <c r="H21">
        <v>0</v>
      </c>
      <c r="I21">
        <v>0</v>
      </c>
      <c r="J21">
        <v>8.6</v>
      </c>
      <c r="K21">
        <v>40</v>
      </c>
      <c r="L21">
        <v>51.4</v>
      </c>
      <c r="M21">
        <f t="shared" si="0"/>
        <v>100</v>
      </c>
      <c r="N21">
        <v>0</v>
      </c>
      <c r="O21">
        <v>0</v>
      </c>
      <c r="P21">
        <v>100</v>
      </c>
      <c r="Q21">
        <f t="shared" si="1"/>
        <v>100</v>
      </c>
    </row>
    <row r="22" spans="1:18" x14ac:dyDescent="0.3">
      <c r="A22" t="s">
        <v>2346</v>
      </c>
      <c r="B22" t="s">
        <v>2348</v>
      </c>
      <c r="C22" t="s">
        <v>2347</v>
      </c>
      <c r="D22" t="s">
        <v>2346</v>
      </c>
      <c r="E22">
        <v>0</v>
      </c>
      <c r="F22">
        <v>0</v>
      </c>
      <c r="G22">
        <v>50</v>
      </c>
      <c r="H22">
        <v>0</v>
      </c>
      <c r="I22">
        <v>0</v>
      </c>
      <c r="J22">
        <v>50</v>
      </c>
      <c r="K22">
        <v>0</v>
      </c>
      <c r="L22">
        <v>0</v>
      </c>
      <c r="M22">
        <f t="shared" si="0"/>
        <v>100</v>
      </c>
      <c r="N22">
        <v>0</v>
      </c>
      <c r="O22">
        <v>0</v>
      </c>
      <c r="P22">
        <v>100</v>
      </c>
      <c r="Q22">
        <f t="shared" si="1"/>
        <v>100</v>
      </c>
    </row>
    <row r="23" spans="1:18" x14ac:dyDescent="0.3">
      <c r="A23" t="str">
        <f>VLOOKUP(C23,[1]Sheet1!$C$5866:$D$11139,2,FALSE)</f>
        <v>Orthotomus sutorius</v>
      </c>
      <c r="B23" t="s">
        <v>2348</v>
      </c>
      <c r="C23" t="s">
        <v>2349</v>
      </c>
      <c r="D23" t="s">
        <v>556</v>
      </c>
      <c r="E23">
        <v>0</v>
      </c>
      <c r="F23">
        <v>0</v>
      </c>
      <c r="G23">
        <v>17.899999999999999</v>
      </c>
      <c r="H23">
        <v>0</v>
      </c>
      <c r="I23">
        <v>0</v>
      </c>
      <c r="J23">
        <v>17.899999999999999</v>
      </c>
      <c r="K23">
        <v>64.3</v>
      </c>
      <c r="L23">
        <v>0</v>
      </c>
      <c r="M23">
        <f t="shared" si="0"/>
        <v>100.1</v>
      </c>
      <c r="N23">
        <v>0</v>
      </c>
      <c r="O23">
        <v>0</v>
      </c>
      <c r="P23">
        <v>100</v>
      </c>
      <c r="Q23">
        <f t="shared" si="1"/>
        <v>100</v>
      </c>
    </row>
    <row r="24" spans="1:18" x14ac:dyDescent="0.3">
      <c r="A24" t="str">
        <f>VLOOKUP(C24,[1]Sheet1!$C$5866:$D$11139,2,FALSE)</f>
        <v>Orthotomus ruficeps</v>
      </c>
      <c r="B24" t="s">
        <v>2348</v>
      </c>
      <c r="C24" t="s">
        <v>2351</v>
      </c>
      <c r="D24" t="s">
        <v>2350</v>
      </c>
      <c r="E24">
        <v>0</v>
      </c>
      <c r="F24">
        <v>27.8</v>
      </c>
      <c r="G24">
        <v>5.0999999999999996</v>
      </c>
      <c r="H24">
        <v>0</v>
      </c>
      <c r="I24">
        <v>0</v>
      </c>
      <c r="J24">
        <v>11.4</v>
      </c>
      <c r="K24">
        <v>55.7</v>
      </c>
      <c r="L24">
        <v>0</v>
      </c>
      <c r="M24">
        <f t="shared" si="0"/>
        <v>100</v>
      </c>
      <c r="N24">
        <v>0</v>
      </c>
      <c r="O24">
        <v>0</v>
      </c>
      <c r="P24">
        <v>100</v>
      </c>
      <c r="Q24">
        <f t="shared" si="1"/>
        <v>100</v>
      </c>
    </row>
    <row r="25" spans="1:18" x14ac:dyDescent="0.3">
      <c r="A25" t="str">
        <f>VLOOKUP(C25,[1]Sheet1!$C$5866:$D$11139,2,FALSE)</f>
        <v>Hypothymis azurea</v>
      </c>
      <c r="B25" t="s">
        <v>2354</v>
      </c>
      <c r="C25" t="s">
        <v>2353</v>
      </c>
      <c r="D25" t="s">
        <v>2352</v>
      </c>
      <c r="E25">
        <v>9.3000000000000007</v>
      </c>
      <c r="F25">
        <v>60.5</v>
      </c>
      <c r="G25">
        <v>9.3000000000000007</v>
      </c>
      <c r="H25">
        <v>0</v>
      </c>
      <c r="I25">
        <v>0</v>
      </c>
      <c r="J25">
        <v>11.6</v>
      </c>
      <c r="K25">
        <v>9.3000000000000007</v>
      </c>
      <c r="L25">
        <v>0</v>
      </c>
      <c r="M25">
        <f t="shared" si="0"/>
        <v>99.999999999999986</v>
      </c>
      <c r="N25">
        <v>69.8</v>
      </c>
      <c r="O25">
        <v>0</v>
      </c>
      <c r="P25">
        <v>30.2</v>
      </c>
      <c r="Q25">
        <f t="shared" si="1"/>
        <v>100</v>
      </c>
    </row>
    <row r="26" spans="1:18" x14ac:dyDescent="0.3">
      <c r="A26" t="str">
        <f>VLOOKUP(C26,[1]Sheet1!$C$5866:$D$11139,2,FALSE)</f>
        <v>Rhipidura javanica</v>
      </c>
      <c r="B26" t="s">
        <v>2357</v>
      </c>
      <c r="C26" t="s">
        <v>2356</v>
      </c>
      <c r="D26" t="s">
        <v>2355</v>
      </c>
      <c r="E26">
        <v>58.7</v>
      </c>
      <c r="F26">
        <v>22.3</v>
      </c>
      <c r="G26">
        <v>15.7</v>
      </c>
      <c r="H26">
        <v>3.3</v>
      </c>
      <c r="I26">
        <v>0</v>
      </c>
      <c r="J26">
        <v>0</v>
      </c>
      <c r="K26">
        <v>0</v>
      </c>
      <c r="L26">
        <v>0</v>
      </c>
      <c r="M26">
        <f t="shared" si="0"/>
        <v>100</v>
      </c>
      <c r="N26">
        <v>92.6</v>
      </c>
      <c r="O26">
        <v>0</v>
      </c>
      <c r="P26">
        <v>7.4</v>
      </c>
      <c r="Q26">
        <f t="shared" si="1"/>
        <v>100</v>
      </c>
    </row>
    <row r="27" spans="1:18" x14ac:dyDescent="0.3">
      <c r="A27" t="str">
        <f>VLOOKUP(C27,[1]Sheet1!$C$5866:$D$11139,2,FALSE)</f>
        <v>Parus major</v>
      </c>
      <c r="B27" t="s">
        <v>1390</v>
      </c>
      <c r="C27" t="s">
        <v>2358</v>
      </c>
      <c r="D27" t="s">
        <v>685</v>
      </c>
      <c r="E27">
        <v>0</v>
      </c>
      <c r="F27">
        <v>30.2</v>
      </c>
      <c r="G27">
        <v>46.5</v>
      </c>
      <c r="H27">
        <v>23.3</v>
      </c>
      <c r="I27">
        <v>0</v>
      </c>
      <c r="J27">
        <v>0</v>
      </c>
      <c r="K27">
        <v>0</v>
      </c>
      <c r="L27">
        <v>0</v>
      </c>
      <c r="M27">
        <f t="shared" si="0"/>
        <v>100</v>
      </c>
      <c r="N27">
        <v>0</v>
      </c>
      <c r="O27">
        <v>0</v>
      </c>
      <c r="P27">
        <v>100</v>
      </c>
      <c r="Q27">
        <f t="shared" si="1"/>
        <v>100</v>
      </c>
    </row>
    <row r="28" spans="1:18" x14ac:dyDescent="0.3">
      <c r="A28" t="str">
        <f>VLOOKUP(C28,[1]Sheet1!$C$5866:$D$11139,2,FALSE)</f>
        <v>Dicrurus leucophaeus</v>
      </c>
      <c r="B28" t="s">
        <v>2360</v>
      </c>
      <c r="C28" t="s">
        <v>2359</v>
      </c>
      <c r="D28" t="s">
        <v>526</v>
      </c>
      <c r="E28">
        <v>42.3</v>
      </c>
      <c r="F28">
        <v>0</v>
      </c>
      <c r="G28">
        <v>11.5</v>
      </c>
      <c r="H28">
        <v>46.2</v>
      </c>
      <c r="I28">
        <v>0</v>
      </c>
      <c r="J28">
        <v>0</v>
      </c>
      <c r="K28">
        <v>0</v>
      </c>
      <c r="L28">
        <v>0</v>
      </c>
      <c r="M28">
        <f t="shared" si="0"/>
        <v>100</v>
      </c>
      <c r="N28">
        <v>100</v>
      </c>
      <c r="O28">
        <v>0</v>
      </c>
      <c r="P28">
        <v>0</v>
      </c>
      <c r="Q28">
        <f t="shared" si="1"/>
        <v>100</v>
      </c>
    </row>
    <row r="29" spans="1:18" x14ac:dyDescent="0.3">
      <c r="A29" t="str">
        <f>VLOOKUP(C29,[1]Sheet1!$C$5866:$D$11139,2,FALSE)</f>
        <v>Crypsirina temia</v>
      </c>
      <c r="B29" t="s">
        <v>1383</v>
      </c>
      <c r="C29" t="s">
        <v>2362</v>
      </c>
      <c r="D29" t="s">
        <v>2361</v>
      </c>
      <c r="E29">
        <v>19</v>
      </c>
      <c r="F29">
        <v>14.3</v>
      </c>
      <c r="G29">
        <v>23.8</v>
      </c>
      <c r="H29">
        <v>42.9</v>
      </c>
      <c r="I29">
        <v>0</v>
      </c>
      <c r="J29">
        <v>0</v>
      </c>
      <c r="K29">
        <v>0</v>
      </c>
      <c r="L29">
        <v>0</v>
      </c>
      <c r="M29">
        <f t="shared" si="0"/>
        <v>100</v>
      </c>
      <c r="N29">
        <v>81</v>
      </c>
      <c r="O29">
        <v>0</v>
      </c>
      <c r="P29">
        <v>0</v>
      </c>
      <c r="Q29">
        <f t="shared" si="1"/>
        <v>81</v>
      </c>
      <c r="R29" t="s">
        <v>2364</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48863-967D-49F0-B790-08EB4DE1048E}">
  <dimension ref="A1:AN93"/>
  <sheetViews>
    <sheetView topLeftCell="A14" workbookViewId="0">
      <selection activeCell="N62" sqref="N62"/>
    </sheetView>
  </sheetViews>
  <sheetFormatPr defaultRowHeight="14.4" x14ac:dyDescent="0.3"/>
  <cols>
    <col min="2" max="2" width="22.33203125" customWidth="1"/>
    <col min="4" max="4" width="4.6640625" customWidth="1"/>
    <col min="7" max="7" width="27.6640625" customWidth="1"/>
    <col min="8" max="8" width="14.88671875" customWidth="1"/>
    <col min="11" max="11" width="12.109375" customWidth="1"/>
    <col min="12" max="12" width="12.44140625" customWidth="1"/>
    <col min="15" max="15" width="15.88671875" customWidth="1"/>
    <col min="17" max="17" width="19.6640625" customWidth="1"/>
    <col min="18" max="18" width="17.88671875" customWidth="1"/>
    <col min="19" max="19" width="15.109375" customWidth="1"/>
    <col min="20" max="20" width="16.88671875" customWidth="1"/>
    <col min="21" max="21" width="12.44140625" customWidth="1"/>
    <col min="23" max="23" width="10.77734375" customWidth="1"/>
    <col min="24" max="24" width="17.88671875" customWidth="1"/>
    <col min="25" max="25" width="15.77734375" customWidth="1"/>
    <col min="26" max="26" width="16.44140625" customWidth="1"/>
    <col min="27" max="27" width="20.5546875" customWidth="1"/>
    <col min="28" max="28" width="13.5546875" customWidth="1"/>
    <col min="32" max="32" width="10.33203125" customWidth="1"/>
    <col min="33" max="33" width="22.6640625" customWidth="1"/>
    <col min="34" max="34" width="15.109375" customWidth="1"/>
    <col min="35" max="35" width="13.6640625" customWidth="1"/>
    <col min="36" max="36" width="18.44140625" customWidth="1"/>
    <col min="37" max="37" width="14.33203125" customWidth="1"/>
  </cols>
  <sheetData>
    <row r="1" spans="1:40" x14ac:dyDescent="0.3">
      <c r="A1" t="s">
        <v>1329</v>
      </c>
      <c r="B1" t="s">
        <v>1327</v>
      </c>
      <c r="C1" t="s">
        <v>1328</v>
      </c>
      <c r="E1" t="s">
        <v>1330</v>
      </c>
      <c r="F1" t="s">
        <v>76</v>
      </c>
      <c r="G1" t="s">
        <v>1300</v>
      </c>
      <c r="H1" t="s">
        <v>504</v>
      </c>
      <c r="I1" t="s">
        <v>88</v>
      </c>
      <c r="J1" t="s">
        <v>241</v>
      </c>
      <c r="K1" t="s">
        <v>1481</v>
      </c>
      <c r="L1" t="s">
        <v>1482</v>
      </c>
      <c r="M1" t="s">
        <v>1483</v>
      </c>
      <c r="N1" t="s">
        <v>1484</v>
      </c>
      <c r="O1" t="s">
        <v>191</v>
      </c>
      <c r="P1" t="s">
        <v>1485</v>
      </c>
      <c r="Q1" t="s">
        <v>1486</v>
      </c>
      <c r="R1" t="s">
        <v>1487</v>
      </c>
      <c r="S1" t="s">
        <v>243</v>
      </c>
      <c r="T1" t="s">
        <v>1488</v>
      </c>
      <c r="Y1" t="s">
        <v>504</v>
      </c>
      <c r="Z1" t="s">
        <v>1489</v>
      </c>
      <c r="AA1" t="s">
        <v>1490</v>
      </c>
      <c r="AB1" t="s">
        <v>1491</v>
      </c>
      <c r="AC1" t="s">
        <v>237</v>
      </c>
      <c r="AD1" t="s">
        <v>1492</v>
      </c>
      <c r="AE1" t="s">
        <v>1155</v>
      </c>
      <c r="AF1" t="s">
        <v>1493</v>
      </c>
      <c r="AG1" t="s">
        <v>1160</v>
      </c>
      <c r="AH1" t="s">
        <v>985</v>
      </c>
      <c r="AI1" t="s">
        <v>238</v>
      </c>
      <c r="AJ1" t="s">
        <v>1154</v>
      </c>
      <c r="AK1" t="s">
        <v>1494</v>
      </c>
      <c r="AL1" t="s">
        <v>365</v>
      </c>
      <c r="AM1" t="s">
        <v>1158</v>
      </c>
      <c r="AN1" t="s">
        <v>1157</v>
      </c>
    </row>
    <row r="2" spans="1:40" x14ac:dyDescent="0.3">
      <c r="A2" t="s">
        <v>1333</v>
      </c>
      <c r="B2" t="s">
        <v>1331</v>
      </c>
      <c r="C2" t="s">
        <v>1332</v>
      </c>
      <c r="E2" t="s">
        <v>1334</v>
      </c>
      <c r="F2">
        <f>VLOOKUP(H2,$A$49:$B$93,2,0)</f>
        <v>114</v>
      </c>
      <c r="G2" t="str">
        <f>VLOOKUP(H2,$A$2:$D$46,2,0)</f>
        <v>Black-and-white Warbler</v>
      </c>
      <c r="H2" t="s">
        <v>1429</v>
      </c>
      <c r="I2">
        <v>1.7999999999999999E-2</v>
      </c>
      <c r="J2">
        <v>8.5999999999999993E-2</v>
      </c>
      <c r="K2">
        <v>5.5E-2</v>
      </c>
      <c r="L2">
        <v>6.0000000000000001E-3</v>
      </c>
      <c r="M2">
        <v>7.3999999999999996E-2</v>
      </c>
      <c r="S2">
        <v>0.73599999999999999</v>
      </c>
      <c r="T2">
        <v>2.5000000000000001E-2</v>
      </c>
      <c r="X2" t="str">
        <f>VLOOKUP(Y2,$A$2:$D$46,2,0)</f>
        <v>Black-and-white Warbler</v>
      </c>
      <c r="Y2" t="s">
        <v>1429</v>
      </c>
      <c r="Z2">
        <v>1.7999999999999999E-2</v>
      </c>
      <c r="AA2">
        <v>1.7999999999999999E-2</v>
      </c>
      <c r="AC2">
        <v>0.79100000000000004</v>
      </c>
      <c r="AE2">
        <v>1.2E-2</v>
      </c>
      <c r="AF2">
        <v>6.0000000000000001E-3</v>
      </c>
      <c r="AI2">
        <v>0.14099999999999999</v>
      </c>
      <c r="AM2">
        <v>6.0000000000000001E-3</v>
      </c>
      <c r="AN2">
        <v>6.0000000000000001E-3</v>
      </c>
    </row>
    <row r="3" spans="1:40" ht="15.6" customHeight="1" x14ac:dyDescent="0.3">
      <c r="A3" t="s">
        <v>1337</v>
      </c>
      <c r="B3" t="s">
        <v>1335</v>
      </c>
      <c r="C3" t="s">
        <v>1336</v>
      </c>
      <c r="E3" t="s">
        <v>1338</v>
      </c>
      <c r="F3">
        <f t="shared" ref="F3:F18" si="0">VLOOKUP(H3,$A$49:$B$93,2,0)</f>
        <v>249</v>
      </c>
      <c r="G3" t="str">
        <f t="shared" ref="G3:G18" si="1">VLOOKUP(H3,$A$2:$D$46,2,0)</f>
        <v>Blue-gray Gnatcatcher</v>
      </c>
      <c r="H3" t="s">
        <v>1402</v>
      </c>
      <c r="I3">
        <v>0.17899999999999999</v>
      </c>
      <c r="J3">
        <v>0.23200000000000001</v>
      </c>
      <c r="L3">
        <v>1.0999999999999999E-2</v>
      </c>
      <c r="M3">
        <v>8.4000000000000005E-2</v>
      </c>
      <c r="P3">
        <v>0.48399999999999999</v>
      </c>
      <c r="S3">
        <v>1.0999999999999999E-2</v>
      </c>
      <c r="X3" t="str">
        <f t="shared" ref="X3:X18" si="2">VLOOKUP(Y3,$A$2:$D$46,2,0)</f>
        <v>Blue-gray Gnatcatcher</v>
      </c>
      <c r="Y3" t="s">
        <v>1402</v>
      </c>
      <c r="AA3">
        <v>0.16700000000000001</v>
      </c>
      <c r="AC3">
        <v>0.5</v>
      </c>
      <c r="AE3">
        <v>0.01</v>
      </c>
      <c r="AI3">
        <v>0.01</v>
      </c>
      <c r="AJ3">
        <v>8.7999999999999995E-2</v>
      </c>
      <c r="AL3">
        <v>0.02</v>
      </c>
      <c r="AM3">
        <v>0.17699999999999999</v>
      </c>
      <c r="AN3">
        <v>2.9000000000000001E-2</v>
      </c>
    </row>
    <row r="4" spans="1:40" ht="15.6" customHeight="1" x14ac:dyDescent="0.3">
      <c r="A4" t="s">
        <v>1341</v>
      </c>
      <c r="B4" t="s">
        <v>1339</v>
      </c>
      <c r="C4" t="s">
        <v>1340</v>
      </c>
      <c r="E4" t="s">
        <v>1338</v>
      </c>
      <c r="F4">
        <f t="shared" si="0"/>
        <v>106</v>
      </c>
      <c r="G4" t="str">
        <f t="shared" si="1"/>
        <v>Blue-headed Vireo</v>
      </c>
      <c r="H4" t="s">
        <v>1379</v>
      </c>
      <c r="I4">
        <v>2.5000000000000001E-2</v>
      </c>
      <c r="J4">
        <v>0.48799999999999999</v>
      </c>
      <c r="K4">
        <v>2.4E-2</v>
      </c>
      <c r="M4">
        <v>4.9000000000000002E-2</v>
      </c>
      <c r="P4">
        <v>9.8000000000000004E-2</v>
      </c>
      <c r="S4">
        <v>0.19500000000000001</v>
      </c>
      <c r="T4">
        <v>0.122</v>
      </c>
      <c r="X4" t="str">
        <f t="shared" si="2"/>
        <v>Blue-headed Vireo</v>
      </c>
      <c r="Y4" t="s">
        <v>1379</v>
      </c>
      <c r="AA4">
        <v>2.4E-2</v>
      </c>
      <c r="AC4">
        <v>0.40500000000000003</v>
      </c>
      <c r="AE4">
        <v>2.4E-2</v>
      </c>
      <c r="AI4">
        <v>2.4E-2</v>
      </c>
      <c r="AJ4">
        <v>7.0999999999999994E-2</v>
      </c>
      <c r="AL4">
        <v>2.4E-2</v>
      </c>
      <c r="AM4">
        <v>0.28599999999999998</v>
      </c>
      <c r="AN4">
        <v>0.14299999999999999</v>
      </c>
    </row>
    <row r="5" spans="1:40" ht="15.6" customHeight="1" x14ac:dyDescent="0.3">
      <c r="A5" t="s">
        <v>1344</v>
      </c>
      <c r="B5" t="s">
        <v>1342</v>
      </c>
      <c r="C5" t="s">
        <v>1343</v>
      </c>
      <c r="E5" t="s">
        <v>1338</v>
      </c>
      <c r="F5">
        <f t="shared" si="0"/>
        <v>144</v>
      </c>
      <c r="G5" t="str">
        <f t="shared" si="1"/>
        <v>Carolina Chickadee</v>
      </c>
      <c r="H5" t="s">
        <v>1389</v>
      </c>
      <c r="J5">
        <v>0.73799999999999999</v>
      </c>
      <c r="K5">
        <v>7.0999999999999994E-2</v>
      </c>
      <c r="L5">
        <v>2.4E-2</v>
      </c>
      <c r="N5">
        <v>2.4E-2</v>
      </c>
      <c r="P5">
        <v>0.11899999999999999</v>
      </c>
      <c r="S5">
        <v>2.4E-2</v>
      </c>
      <c r="X5" t="str">
        <f t="shared" si="2"/>
        <v>Carolina Chickadee</v>
      </c>
      <c r="Y5" t="s">
        <v>1389</v>
      </c>
      <c r="AC5">
        <v>0.33300000000000002</v>
      </c>
      <c r="AD5">
        <v>0.191</v>
      </c>
      <c r="AE5">
        <v>0.309</v>
      </c>
      <c r="AI5">
        <v>4.8000000000000001E-2</v>
      </c>
      <c r="AJ5">
        <v>4.8000000000000001E-2</v>
      </c>
    </row>
    <row r="6" spans="1:40" x14ac:dyDescent="0.3">
      <c r="A6" t="s">
        <v>1347</v>
      </c>
      <c r="B6" t="s">
        <v>1345</v>
      </c>
      <c r="C6" t="s">
        <v>1346</v>
      </c>
      <c r="E6" t="s">
        <v>1348</v>
      </c>
      <c r="F6">
        <f t="shared" si="0"/>
        <v>50</v>
      </c>
      <c r="G6" t="str">
        <f t="shared" si="1"/>
        <v>Carolina Wren</v>
      </c>
      <c r="H6" t="s">
        <v>1396</v>
      </c>
      <c r="J6">
        <v>0.111</v>
      </c>
      <c r="K6">
        <v>5.6000000000000001E-2</v>
      </c>
      <c r="L6">
        <v>0.55600000000000005</v>
      </c>
      <c r="M6">
        <v>5.6000000000000001E-2</v>
      </c>
      <c r="P6">
        <v>0.111</v>
      </c>
      <c r="S6">
        <v>5.6000000000000001E-2</v>
      </c>
      <c r="T6">
        <v>5.6000000000000001E-2</v>
      </c>
      <c r="X6" t="str">
        <f t="shared" si="2"/>
        <v>Carolina Wren</v>
      </c>
      <c r="Y6" t="s">
        <v>1396</v>
      </c>
      <c r="AC6">
        <v>0.33300000000000002</v>
      </c>
      <c r="AI6">
        <v>0.55700000000000005</v>
      </c>
      <c r="AJ6">
        <v>0.111</v>
      </c>
    </row>
    <row r="7" spans="1:40" ht="15.6" customHeight="1" x14ac:dyDescent="0.3">
      <c r="A7" t="s">
        <v>1351</v>
      </c>
      <c r="B7" t="s">
        <v>1349</v>
      </c>
      <c r="C7" t="s">
        <v>1350</v>
      </c>
      <c r="E7" t="s">
        <v>1352</v>
      </c>
      <c r="F7">
        <f t="shared" si="0"/>
        <v>75</v>
      </c>
      <c r="G7" t="str">
        <f t="shared" si="1"/>
        <v>Downy Woodpecker</v>
      </c>
      <c r="H7" t="s">
        <v>1362</v>
      </c>
      <c r="J7">
        <v>0.23</v>
      </c>
      <c r="K7">
        <v>0.18</v>
      </c>
      <c r="M7">
        <v>6.6000000000000003E-2</v>
      </c>
      <c r="S7">
        <v>0.52500000000000002</v>
      </c>
      <c r="X7" t="str">
        <f t="shared" si="2"/>
        <v>Downy Woodpecker</v>
      </c>
      <c r="Y7" t="s">
        <v>1362</v>
      </c>
      <c r="Z7">
        <v>3.3000000000000002E-2</v>
      </c>
      <c r="AC7">
        <v>0.13100000000000001</v>
      </c>
      <c r="AD7">
        <v>0.68899999999999995</v>
      </c>
      <c r="AE7">
        <v>1.6E-2</v>
      </c>
      <c r="AH7">
        <v>8.2000000000000003E-2</v>
      </c>
      <c r="AI7">
        <v>4.9000000000000002E-2</v>
      </c>
    </row>
    <row r="8" spans="1:40" x14ac:dyDescent="0.3">
      <c r="A8" t="s">
        <v>1355</v>
      </c>
      <c r="B8" t="s">
        <v>1353</v>
      </c>
      <c r="C8" t="s">
        <v>1354</v>
      </c>
      <c r="E8" t="s">
        <v>1356</v>
      </c>
      <c r="F8">
        <f t="shared" si="0"/>
        <v>57</v>
      </c>
      <c r="G8" t="str">
        <f t="shared" si="1"/>
        <v>Eastern Phoebe</v>
      </c>
      <c r="H8" t="s">
        <v>1371</v>
      </c>
      <c r="I8">
        <v>0.20499999999999999</v>
      </c>
      <c r="J8">
        <v>0.29399999999999998</v>
      </c>
      <c r="K8">
        <v>2.9000000000000001E-2</v>
      </c>
      <c r="L8">
        <v>8.7999999999999995E-2</v>
      </c>
      <c r="O8">
        <v>5.8999999999999997E-2</v>
      </c>
      <c r="P8">
        <v>0.20599999999999999</v>
      </c>
      <c r="R8">
        <v>2.9000000000000001E-2</v>
      </c>
      <c r="S8">
        <v>8.7999999999999995E-2</v>
      </c>
      <c r="X8" t="str">
        <f t="shared" si="2"/>
        <v>Eastern Phoebe</v>
      </c>
      <c r="Y8" t="s">
        <v>1371</v>
      </c>
      <c r="AJ8">
        <v>8.7999999999999995E-2</v>
      </c>
      <c r="AL8">
        <v>0.58799999999999997</v>
      </c>
      <c r="AM8">
        <v>0.20599999999999999</v>
      </c>
      <c r="AN8">
        <v>0.11799999999999999</v>
      </c>
    </row>
    <row r="9" spans="1:40" x14ac:dyDescent="0.3">
      <c r="A9" t="s">
        <v>1359</v>
      </c>
      <c r="B9" t="s">
        <v>1357</v>
      </c>
      <c r="C9" t="s">
        <v>1358</v>
      </c>
      <c r="E9" t="s">
        <v>1356</v>
      </c>
      <c r="F9">
        <f t="shared" si="0"/>
        <v>199</v>
      </c>
      <c r="G9" t="str">
        <f t="shared" si="1"/>
        <v>Tufted Titmouse</v>
      </c>
      <c r="H9" t="s">
        <v>1393</v>
      </c>
      <c r="J9">
        <v>0.33900000000000002</v>
      </c>
      <c r="K9">
        <v>0.161</v>
      </c>
      <c r="L9">
        <v>0.23200000000000001</v>
      </c>
      <c r="M9">
        <v>0.125</v>
      </c>
      <c r="P9">
        <v>8.8999999999999996E-2</v>
      </c>
      <c r="T9">
        <v>5.3999999999999999E-2</v>
      </c>
      <c r="X9" t="str">
        <f t="shared" si="2"/>
        <v>Tufted Titmouse</v>
      </c>
      <c r="Y9" t="s">
        <v>1393</v>
      </c>
      <c r="Z9">
        <v>7.0999999999999994E-2</v>
      </c>
      <c r="AC9">
        <v>0.26800000000000002</v>
      </c>
      <c r="AD9">
        <v>0.107</v>
      </c>
      <c r="AE9">
        <v>0.17899999999999999</v>
      </c>
      <c r="AI9">
        <v>0.26800000000000002</v>
      </c>
      <c r="AJ9">
        <v>5.3999999999999999E-2</v>
      </c>
      <c r="AM9">
        <v>3.5999999999999997E-2</v>
      </c>
    </row>
    <row r="10" spans="1:40" x14ac:dyDescent="0.3">
      <c r="A10" t="s">
        <v>1362</v>
      </c>
      <c r="B10" t="s">
        <v>1360</v>
      </c>
      <c r="C10" t="s">
        <v>1361</v>
      </c>
      <c r="E10" t="s">
        <v>1356</v>
      </c>
      <c r="F10">
        <f t="shared" si="0"/>
        <v>67</v>
      </c>
      <c r="G10" t="str">
        <f t="shared" si="1"/>
        <v>Yellow-rumped Warbler</v>
      </c>
      <c r="H10" t="s">
        <v>1433</v>
      </c>
      <c r="I10">
        <v>9.9000000000000005E-2</v>
      </c>
      <c r="J10">
        <v>0.28199999999999997</v>
      </c>
      <c r="L10">
        <v>7.0000000000000007E-2</v>
      </c>
      <c r="M10">
        <v>2.8000000000000001E-2</v>
      </c>
      <c r="N10">
        <v>4.2000000000000003E-2</v>
      </c>
      <c r="P10">
        <v>0.26800000000000002</v>
      </c>
      <c r="S10">
        <v>0.127</v>
      </c>
      <c r="T10">
        <v>8.5000000000000006E-2</v>
      </c>
      <c r="X10" t="str">
        <f t="shared" si="2"/>
        <v>Yellow-rumped Warbler</v>
      </c>
      <c r="Y10" t="s">
        <v>1433</v>
      </c>
      <c r="AA10">
        <v>2.8000000000000001E-2</v>
      </c>
      <c r="AC10">
        <v>0.56299999999999994</v>
      </c>
      <c r="AI10">
        <v>8.5000000000000006E-2</v>
      </c>
      <c r="AJ10">
        <v>0.113</v>
      </c>
      <c r="AL10">
        <v>0.113</v>
      </c>
      <c r="AM10">
        <v>8.5000000000000006E-2</v>
      </c>
      <c r="AN10">
        <v>1.4E-2</v>
      </c>
    </row>
    <row r="11" spans="1:40" x14ac:dyDescent="0.3">
      <c r="A11" t="s">
        <v>1365</v>
      </c>
      <c r="B11" t="s">
        <v>1363</v>
      </c>
      <c r="C11" t="s">
        <v>1364</v>
      </c>
      <c r="E11" t="s">
        <v>1356</v>
      </c>
      <c r="F11">
        <f t="shared" si="0"/>
        <v>95</v>
      </c>
      <c r="G11" t="str">
        <f t="shared" si="1"/>
        <v>Northern Cardinal</v>
      </c>
      <c r="H11" t="s">
        <v>1463</v>
      </c>
      <c r="J11">
        <v>0.23400000000000001</v>
      </c>
      <c r="O11">
        <v>0.61699999999999999</v>
      </c>
      <c r="P11">
        <v>0.14899999999999999</v>
      </c>
      <c r="X11" t="str">
        <f t="shared" si="2"/>
        <v>Northern Cardinal</v>
      </c>
      <c r="Y11" t="s">
        <v>1463</v>
      </c>
      <c r="AC11">
        <v>0.44700000000000001</v>
      </c>
      <c r="AG11">
        <v>2.1000000000000001E-2</v>
      </c>
      <c r="AJ11">
        <v>0.53200000000000003</v>
      </c>
    </row>
    <row r="12" spans="1:40" x14ac:dyDescent="0.3">
      <c r="A12" t="s">
        <v>1368</v>
      </c>
      <c r="B12" t="s">
        <v>1366</v>
      </c>
      <c r="C12" t="s">
        <v>1367</v>
      </c>
      <c r="E12" t="s">
        <v>1356</v>
      </c>
      <c r="F12">
        <f t="shared" si="0"/>
        <v>61</v>
      </c>
      <c r="G12" t="str">
        <f t="shared" si="1"/>
        <v>Orange-crowned Warbler</v>
      </c>
      <c r="H12" t="s">
        <v>1436</v>
      </c>
      <c r="J12">
        <v>1.4999999999999999E-2</v>
      </c>
      <c r="L12">
        <v>0.754</v>
      </c>
      <c r="M12">
        <v>4.5999999999999999E-2</v>
      </c>
      <c r="N12">
        <v>4.5999999999999999E-2</v>
      </c>
      <c r="P12">
        <v>0.13900000000000001</v>
      </c>
      <c r="X12" t="str">
        <f t="shared" si="2"/>
        <v>Orange-crowned Warbler</v>
      </c>
      <c r="Y12" t="s">
        <v>1436</v>
      </c>
      <c r="Z12">
        <v>1.4999999999999999E-2</v>
      </c>
      <c r="AB12">
        <v>1.4999999999999999E-2</v>
      </c>
      <c r="AC12">
        <v>7.6999999999999999E-2</v>
      </c>
      <c r="AE12">
        <v>1.4999999999999999E-2</v>
      </c>
      <c r="AF12">
        <v>3.1E-2</v>
      </c>
      <c r="AI12">
        <v>0.67700000000000005</v>
      </c>
      <c r="AJ12">
        <v>4.5999999999999999E-2</v>
      </c>
      <c r="AK12">
        <v>0.123</v>
      </c>
    </row>
    <row r="13" spans="1:40" ht="15.6" customHeight="1" x14ac:dyDescent="0.3">
      <c r="A13" t="s">
        <v>1371</v>
      </c>
      <c r="B13" t="s">
        <v>1369</v>
      </c>
      <c r="C13" t="s">
        <v>1370</v>
      </c>
      <c r="E13" t="s">
        <v>1372</v>
      </c>
      <c r="F13">
        <f t="shared" si="0"/>
        <v>139</v>
      </c>
      <c r="G13" t="str">
        <f t="shared" si="1"/>
        <v>Pine Warbler</v>
      </c>
      <c r="H13" t="s">
        <v>1442</v>
      </c>
      <c r="I13">
        <v>2.8000000000000001E-2</v>
      </c>
      <c r="J13">
        <v>0.13900000000000001</v>
      </c>
      <c r="L13">
        <v>0.153</v>
      </c>
      <c r="M13">
        <v>0.34699999999999998</v>
      </c>
      <c r="N13">
        <v>2.8000000000000001E-2</v>
      </c>
      <c r="O13">
        <v>2.8000000000000001E-2</v>
      </c>
      <c r="P13">
        <v>9.7000000000000003E-2</v>
      </c>
      <c r="Q13">
        <v>1.4E-2</v>
      </c>
      <c r="R13">
        <v>9.7000000000000003E-2</v>
      </c>
      <c r="S13">
        <v>6.9000000000000006E-2</v>
      </c>
      <c r="X13" t="str">
        <f t="shared" si="2"/>
        <v>Pine Warbler</v>
      </c>
      <c r="Y13" t="s">
        <v>1442</v>
      </c>
      <c r="Z13">
        <v>2.8000000000000001E-2</v>
      </c>
      <c r="AA13">
        <v>2.8000000000000001E-2</v>
      </c>
      <c r="AC13">
        <v>0.375</v>
      </c>
      <c r="AE13">
        <v>2.8000000000000001E-2</v>
      </c>
      <c r="AF13">
        <v>1.4E-2</v>
      </c>
      <c r="AI13">
        <v>0.40300000000000002</v>
      </c>
      <c r="AJ13">
        <v>8.3000000000000004E-2</v>
      </c>
      <c r="AK13">
        <v>1.4E-2</v>
      </c>
      <c r="AM13">
        <v>2.8000000000000001E-2</v>
      </c>
    </row>
    <row r="14" spans="1:40" ht="15.6" customHeight="1" x14ac:dyDescent="0.3">
      <c r="A14" t="s">
        <v>1375</v>
      </c>
      <c r="B14" t="s">
        <v>1373</v>
      </c>
      <c r="C14" t="s">
        <v>1374</v>
      </c>
      <c r="E14" t="s">
        <v>1376</v>
      </c>
      <c r="F14">
        <f t="shared" si="0"/>
        <v>79</v>
      </c>
      <c r="G14" t="str">
        <f t="shared" si="1"/>
        <v>Red-bellied Woodpecker</v>
      </c>
      <c r="H14" t="s">
        <v>1355</v>
      </c>
      <c r="J14">
        <v>0.24</v>
      </c>
      <c r="K14">
        <v>0.28000000000000003</v>
      </c>
      <c r="M14">
        <v>0.05</v>
      </c>
      <c r="P14">
        <v>0.01</v>
      </c>
      <c r="S14">
        <v>0.38</v>
      </c>
      <c r="X14" t="str">
        <f t="shared" si="2"/>
        <v>Red-bellied Woodpecker</v>
      </c>
      <c r="Y14" t="s">
        <v>1355</v>
      </c>
      <c r="Z14">
        <v>0.04</v>
      </c>
      <c r="AD14">
        <v>0.17</v>
      </c>
      <c r="AH14">
        <v>0.11</v>
      </c>
      <c r="AI14">
        <v>0.6</v>
      </c>
    </row>
    <row r="15" spans="1:40" ht="15.6" customHeight="1" x14ac:dyDescent="0.3">
      <c r="A15" t="s">
        <v>1379</v>
      </c>
      <c r="B15" t="s">
        <v>1377</v>
      </c>
      <c r="C15" t="s">
        <v>1378</v>
      </c>
      <c r="E15" t="s">
        <v>1376</v>
      </c>
      <c r="F15">
        <f t="shared" si="0"/>
        <v>301</v>
      </c>
      <c r="G15" t="str">
        <f t="shared" si="1"/>
        <v>Ruby-crowned Kinglet</v>
      </c>
      <c r="H15" t="s">
        <v>1406</v>
      </c>
      <c r="I15">
        <v>2.7E-2</v>
      </c>
      <c r="J15">
        <v>0.184</v>
      </c>
      <c r="P15">
        <v>0.755</v>
      </c>
      <c r="S15">
        <v>0.02</v>
      </c>
      <c r="X15" t="str">
        <f t="shared" si="2"/>
        <v>Ruby-crowned Kinglet</v>
      </c>
      <c r="Y15" t="s">
        <v>1406</v>
      </c>
      <c r="AA15">
        <v>2.5000000000000001E-2</v>
      </c>
      <c r="AC15">
        <v>0.50600000000000001</v>
      </c>
      <c r="AE15">
        <v>2.5000000000000001E-2</v>
      </c>
      <c r="AJ15">
        <v>0.11899999999999999</v>
      </c>
      <c r="AM15">
        <v>0.30599999999999999</v>
      </c>
      <c r="AN15">
        <v>6.0000000000000001E-3</v>
      </c>
    </row>
    <row r="16" spans="1:40" x14ac:dyDescent="0.3">
      <c r="A16" t="s">
        <v>1382</v>
      </c>
      <c r="B16" t="s">
        <v>1380</v>
      </c>
      <c r="C16" t="s">
        <v>1381</v>
      </c>
      <c r="E16" t="s">
        <v>1383</v>
      </c>
      <c r="F16">
        <f t="shared" si="0"/>
        <v>42</v>
      </c>
      <c r="G16" t="str">
        <f t="shared" si="1"/>
        <v>White-eyed Vireo</v>
      </c>
      <c r="H16" t="s">
        <v>1375</v>
      </c>
      <c r="I16">
        <v>3.3000000000000002E-2</v>
      </c>
      <c r="J16">
        <v>0.16700000000000001</v>
      </c>
      <c r="M16">
        <v>0.1</v>
      </c>
      <c r="P16">
        <v>0.63300000000000001</v>
      </c>
      <c r="T16">
        <v>6.7000000000000004E-2</v>
      </c>
      <c r="X16" t="str">
        <f t="shared" si="2"/>
        <v>White-eyed Vireo</v>
      </c>
      <c r="Y16" t="s">
        <v>1375</v>
      </c>
      <c r="AA16">
        <v>3.3000000000000002E-2</v>
      </c>
      <c r="AC16">
        <v>0.53300000000000003</v>
      </c>
      <c r="AE16">
        <v>0.1</v>
      </c>
      <c r="AJ16">
        <v>0.13300000000000001</v>
      </c>
      <c r="AL16">
        <v>6.7000000000000004E-2</v>
      </c>
      <c r="AM16">
        <v>3.3000000000000002E-2</v>
      </c>
      <c r="AN16">
        <v>0.1</v>
      </c>
    </row>
    <row r="17" spans="1:37" x14ac:dyDescent="0.3">
      <c r="A17" t="s">
        <v>1386</v>
      </c>
      <c r="B17" t="s">
        <v>1384</v>
      </c>
      <c r="C17" t="s">
        <v>1385</v>
      </c>
      <c r="E17" t="s">
        <v>1383</v>
      </c>
      <c r="F17">
        <f t="shared" si="0"/>
        <v>39</v>
      </c>
      <c r="G17" t="str">
        <f t="shared" si="1"/>
        <v>Yellow-bellied Sapsucker</v>
      </c>
      <c r="H17" t="s">
        <v>1359</v>
      </c>
      <c r="S17">
        <v>0.91500000000000004</v>
      </c>
      <c r="T17">
        <v>8.5000000000000006E-2</v>
      </c>
      <c r="X17" t="str">
        <f t="shared" si="2"/>
        <v>Yellow-bellied Sapsucker</v>
      </c>
      <c r="Y17" t="s">
        <v>1359</v>
      </c>
      <c r="AC17">
        <v>2.1000000000000001E-2</v>
      </c>
      <c r="AD17">
        <v>0.76600000000000001</v>
      </c>
      <c r="AI17">
        <v>0.21299999999999999</v>
      </c>
    </row>
    <row r="18" spans="1:37" x14ac:dyDescent="0.3">
      <c r="A18" t="s">
        <v>1389</v>
      </c>
      <c r="B18" t="s">
        <v>1387</v>
      </c>
      <c r="C18" t="s">
        <v>1388</v>
      </c>
      <c r="E18" t="s">
        <v>1390</v>
      </c>
      <c r="F18">
        <f t="shared" si="0"/>
        <v>70</v>
      </c>
      <c r="G18" t="str">
        <f t="shared" si="1"/>
        <v>Yellow-throated Warbler</v>
      </c>
      <c r="H18" t="s">
        <v>1451</v>
      </c>
      <c r="I18">
        <v>1.4999999999999999E-2</v>
      </c>
      <c r="J18">
        <v>8.6999999999999994E-2</v>
      </c>
      <c r="K18">
        <v>2.9000000000000001E-2</v>
      </c>
      <c r="L18">
        <v>0.36199999999999999</v>
      </c>
      <c r="M18">
        <v>0.217</v>
      </c>
      <c r="N18">
        <v>1.4999999999999999E-2</v>
      </c>
      <c r="P18">
        <v>1.4999999999999999E-2</v>
      </c>
      <c r="Q18">
        <v>0.11600000000000001</v>
      </c>
      <c r="R18">
        <v>4.3999999999999997E-2</v>
      </c>
      <c r="S18">
        <v>5.8000000000000003E-2</v>
      </c>
      <c r="T18">
        <v>4.3999999999999997E-2</v>
      </c>
      <c r="X18" t="str">
        <f t="shared" si="2"/>
        <v>Yellow-throated Warbler</v>
      </c>
      <c r="Y18" t="s">
        <v>1451</v>
      </c>
      <c r="AA18">
        <v>1.4999999999999999E-2</v>
      </c>
      <c r="AC18">
        <v>0.14499999999999999</v>
      </c>
      <c r="AE18">
        <v>2.9000000000000001E-2</v>
      </c>
      <c r="AF18">
        <v>1.4999999999999999E-2</v>
      </c>
      <c r="AI18">
        <v>0.68100000000000005</v>
      </c>
      <c r="AJ18">
        <v>4.3999999999999997E-2</v>
      </c>
      <c r="AK18">
        <v>5.8000000000000003E-2</v>
      </c>
    </row>
    <row r="19" spans="1:37" x14ac:dyDescent="0.3">
      <c r="A19" t="s">
        <v>1393</v>
      </c>
      <c r="B19" t="s">
        <v>1391</v>
      </c>
      <c r="C19" t="s">
        <v>1392</v>
      </c>
      <c r="E19" t="s">
        <v>1390</v>
      </c>
    </row>
    <row r="20" spans="1:37" ht="14.4" customHeight="1" x14ac:dyDescent="0.3">
      <c r="A20" t="s">
        <v>1396</v>
      </c>
      <c r="B20" t="s">
        <v>1394</v>
      </c>
      <c r="C20" t="s">
        <v>1395</v>
      </c>
      <c r="E20" t="s">
        <v>1397</v>
      </c>
    </row>
    <row r="21" spans="1:37" ht="14.4" customHeight="1" x14ac:dyDescent="0.3">
      <c r="A21" t="s">
        <v>1400</v>
      </c>
      <c r="B21" t="s">
        <v>1398</v>
      </c>
      <c r="C21" t="s">
        <v>1399</v>
      </c>
      <c r="E21" t="s">
        <v>1397</v>
      </c>
      <c r="G21" t="s">
        <v>1300</v>
      </c>
      <c r="H21" t="s">
        <v>76</v>
      </c>
      <c r="I21" t="s">
        <v>88</v>
      </c>
      <c r="J21" t="s">
        <v>241</v>
      </c>
      <c r="K21" t="s">
        <v>1481</v>
      </c>
      <c r="L21" t="s">
        <v>1482</v>
      </c>
      <c r="M21" t="s">
        <v>1483</v>
      </c>
      <c r="N21" t="s">
        <v>1484</v>
      </c>
      <c r="O21" t="s">
        <v>191</v>
      </c>
      <c r="P21" t="s">
        <v>1485</v>
      </c>
      <c r="Q21" t="s">
        <v>1486</v>
      </c>
      <c r="R21" t="s">
        <v>1487</v>
      </c>
      <c r="S21" t="s">
        <v>243</v>
      </c>
      <c r="T21" t="s">
        <v>1488</v>
      </c>
      <c r="U21" t="s">
        <v>85</v>
      </c>
      <c r="V21" t="s">
        <v>1489</v>
      </c>
      <c r="W21" t="s">
        <v>1490</v>
      </c>
      <c r="X21" t="s">
        <v>1491</v>
      </c>
      <c r="Y21" t="s">
        <v>237</v>
      </c>
      <c r="Z21" t="s">
        <v>1492</v>
      </c>
      <c r="AA21" t="s">
        <v>1155</v>
      </c>
      <c r="AB21" t="s">
        <v>1493</v>
      </c>
      <c r="AC21" t="s">
        <v>1160</v>
      </c>
      <c r="AD21" t="s">
        <v>985</v>
      </c>
      <c r="AE21" t="s">
        <v>238</v>
      </c>
      <c r="AF21" t="s">
        <v>1154</v>
      </c>
      <c r="AG21" t="s">
        <v>1494</v>
      </c>
      <c r="AH21" t="s">
        <v>365</v>
      </c>
      <c r="AI21" t="s">
        <v>1158</v>
      </c>
      <c r="AJ21" t="s">
        <v>1157</v>
      </c>
      <c r="AK21" t="s">
        <v>85</v>
      </c>
    </row>
    <row r="22" spans="1:37" ht="14.4" customHeight="1" x14ac:dyDescent="0.3">
      <c r="A22" t="s">
        <v>1402</v>
      </c>
      <c r="B22" t="s">
        <v>1401</v>
      </c>
      <c r="C22" t="s">
        <v>468</v>
      </c>
      <c r="E22" t="s">
        <v>1403</v>
      </c>
      <c r="G22" t="s">
        <v>1427</v>
      </c>
      <c r="H22">
        <v>114</v>
      </c>
      <c r="I22">
        <f>(I2*$F2)</f>
        <v>2.052</v>
      </c>
      <c r="J22">
        <f t="shared" ref="J22:T22" si="3">(J2*$F2)</f>
        <v>9.8039999999999985</v>
      </c>
      <c r="K22">
        <f t="shared" si="3"/>
        <v>6.2700000000000005</v>
      </c>
      <c r="L22">
        <f t="shared" si="3"/>
        <v>0.68400000000000005</v>
      </c>
      <c r="M22">
        <f t="shared" si="3"/>
        <v>8.4359999999999999</v>
      </c>
      <c r="N22">
        <f t="shared" si="3"/>
        <v>0</v>
      </c>
      <c r="O22">
        <f t="shared" si="3"/>
        <v>0</v>
      </c>
      <c r="P22">
        <f t="shared" si="3"/>
        <v>0</v>
      </c>
      <c r="Q22">
        <f t="shared" si="3"/>
        <v>0</v>
      </c>
      <c r="R22">
        <f t="shared" si="3"/>
        <v>0</v>
      </c>
      <c r="S22">
        <f t="shared" si="3"/>
        <v>83.903999999999996</v>
      </c>
      <c r="T22">
        <f t="shared" si="3"/>
        <v>2.85</v>
      </c>
      <c r="U22">
        <f>SUM(I22:T22)</f>
        <v>113.99999999999999</v>
      </c>
      <c r="V22">
        <f>Z2*$F2</f>
        <v>2.052</v>
      </c>
      <c r="W22">
        <f t="shared" ref="W22:AJ22" si="4">AA2*$F2</f>
        <v>2.052</v>
      </c>
      <c r="X22">
        <f t="shared" si="4"/>
        <v>0</v>
      </c>
      <c r="Y22">
        <f t="shared" si="4"/>
        <v>90.174000000000007</v>
      </c>
      <c r="Z22">
        <f t="shared" si="4"/>
        <v>0</v>
      </c>
      <c r="AA22">
        <f t="shared" si="4"/>
        <v>1.3680000000000001</v>
      </c>
      <c r="AB22">
        <f t="shared" si="4"/>
        <v>0.68400000000000005</v>
      </c>
      <c r="AC22">
        <f t="shared" si="4"/>
        <v>0</v>
      </c>
      <c r="AD22">
        <f t="shared" si="4"/>
        <v>0</v>
      </c>
      <c r="AE22">
        <f t="shared" si="4"/>
        <v>16.073999999999998</v>
      </c>
      <c r="AF22">
        <f t="shared" si="4"/>
        <v>0</v>
      </c>
      <c r="AG22">
        <f t="shared" si="4"/>
        <v>0</v>
      </c>
      <c r="AH22">
        <f t="shared" si="4"/>
        <v>0</v>
      </c>
      <c r="AI22">
        <f t="shared" si="4"/>
        <v>0.68400000000000005</v>
      </c>
      <c r="AJ22">
        <f t="shared" si="4"/>
        <v>0.68400000000000005</v>
      </c>
      <c r="AK22">
        <f>SUM(V22:AJ22)</f>
        <v>113.77199999999999</v>
      </c>
    </row>
    <row r="23" spans="1:37" x14ac:dyDescent="0.3">
      <c r="A23" t="s">
        <v>1406</v>
      </c>
      <c r="B23" t="s">
        <v>1404</v>
      </c>
      <c r="C23" t="s">
        <v>1405</v>
      </c>
      <c r="E23" t="s">
        <v>1407</v>
      </c>
      <c r="G23" t="s">
        <v>1401</v>
      </c>
      <c r="H23">
        <v>249</v>
      </c>
      <c r="I23">
        <f t="shared" ref="I23:T23" si="5">(I3*$F3)</f>
        <v>44.570999999999998</v>
      </c>
      <c r="J23">
        <f t="shared" si="5"/>
        <v>57.768000000000001</v>
      </c>
      <c r="K23">
        <f t="shared" si="5"/>
        <v>0</v>
      </c>
      <c r="L23">
        <f t="shared" si="5"/>
        <v>2.7389999999999999</v>
      </c>
      <c r="M23">
        <f t="shared" si="5"/>
        <v>20.916</v>
      </c>
      <c r="N23">
        <f t="shared" si="5"/>
        <v>0</v>
      </c>
      <c r="O23">
        <f t="shared" si="5"/>
        <v>0</v>
      </c>
      <c r="P23">
        <f t="shared" si="5"/>
        <v>120.51599999999999</v>
      </c>
      <c r="Q23">
        <f t="shared" si="5"/>
        <v>0</v>
      </c>
      <c r="R23">
        <f t="shared" si="5"/>
        <v>0</v>
      </c>
      <c r="S23">
        <f t="shared" si="5"/>
        <v>2.7389999999999999</v>
      </c>
      <c r="T23">
        <f t="shared" si="5"/>
        <v>0</v>
      </c>
      <c r="U23">
        <f t="shared" ref="U23:U38" si="6">SUM(I23:T23)</f>
        <v>249.249</v>
      </c>
      <c r="V23">
        <f t="shared" ref="V23:V38" si="7">Z3*$F3</f>
        <v>0</v>
      </c>
      <c r="W23">
        <f t="shared" ref="W23:W38" si="8">AA3*$F3</f>
        <v>41.583000000000006</v>
      </c>
      <c r="X23">
        <f t="shared" ref="X23:X38" si="9">AB3*$F3</f>
        <v>0</v>
      </c>
      <c r="Y23">
        <f t="shared" ref="Y23:Y38" si="10">AC3*$F3</f>
        <v>124.5</v>
      </c>
      <c r="Z23">
        <f t="shared" ref="Z23:Z38" si="11">AD3*$F3</f>
        <v>0</v>
      </c>
      <c r="AA23">
        <f t="shared" ref="AA23:AA38" si="12">AE3*$F3</f>
        <v>2.4900000000000002</v>
      </c>
      <c r="AB23">
        <f t="shared" ref="AB23:AB38" si="13">AF3*$F3</f>
        <v>0</v>
      </c>
      <c r="AC23">
        <f t="shared" ref="AC23:AC38" si="14">AG3*$F3</f>
        <v>0</v>
      </c>
      <c r="AD23">
        <f t="shared" ref="AD23:AD38" si="15">AH3*$F3</f>
        <v>0</v>
      </c>
      <c r="AE23">
        <f t="shared" ref="AE23:AE38" si="16">AI3*$F3</f>
        <v>2.4900000000000002</v>
      </c>
      <c r="AF23">
        <f t="shared" ref="AF23:AF38" si="17">AJ3*$F3</f>
        <v>21.911999999999999</v>
      </c>
      <c r="AG23">
        <f t="shared" ref="AG23:AG38" si="18">AK3*$F3</f>
        <v>0</v>
      </c>
      <c r="AH23">
        <f t="shared" ref="AH23:AH38" si="19">AL3*$F3</f>
        <v>4.9800000000000004</v>
      </c>
      <c r="AI23">
        <f t="shared" ref="AI23:AI38" si="20">AM3*$F3</f>
        <v>44.073</v>
      </c>
      <c r="AJ23">
        <f t="shared" ref="AJ23:AJ38" si="21">AN3*$F3</f>
        <v>7.2210000000000001</v>
      </c>
      <c r="AK23">
        <f t="shared" ref="AK23:AK38" si="22">SUM(V23:AJ23)</f>
        <v>249.24900000000002</v>
      </c>
    </row>
    <row r="24" spans="1:37" x14ac:dyDescent="0.3">
      <c r="A24" t="s">
        <v>1410</v>
      </c>
      <c r="B24" t="s">
        <v>1408</v>
      </c>
      <c r="C24" t="s">
        <v>1409</v>
      </c>
      <c r="E24" t="s">
        <v>1407</v>
      </c>
      <c r="G24" t="s">
        <v>1377</v>
      </c>
      <c r="H24">
        <v>106</v>
      </c>
      <c r="I24">
        <f t="shared" ref="I24:T24" si="23">(I4*$F4)</f>
        <v>2.6500000000000004</v>
      </c>
      <c r="J24">
        <f t="shared" si="23"/>
        <v>51.728000000000002</v>
      </c>
      <c r="K24">
        <f t="shared" si="23"/>
        <v>2.544</v>
      </c>
      <c r="L24">
        <f t="shared" si="23"/>
        <v>0</v>
      </c>
      <c r="M24">
        <f t="shared" si="23"/>
        <v>5.194</v>
      </c>
      <c r="N24">
        <f t="shared" si="23"/>
        <v>0</v>
      </c>
      <c r="O24">
        <f t="shared" si="23"/>
        <v>0</v>
      </c>
      <c r="P24">
        <f t="shared" si="23"/>
        <v>10.388</v>
      </c>
      <c r="Q24">
        <f t="shared" si="23"/>
        <v>0</v>
      </c>
      <c r="R24">
        <f t="shared" si="23"/>
        <v>0</v>
      </c>
      <c r="S24">
        <f t="shared" si="23"/>
        <v>20.67</v>
      </c>
      <c r="T24">
        <f t="shared" si="23"/>
        <v>12.932</v>
      </c>
      <c r="U24">
        <f t="shared" si="6"/>
        <v>106.10600000000001</v>
      </c>
      <c r="V24">
        <f t="shared" si="7"/>
        <v>0</v>
      </c>
      <c r="W24">
        <f t="shared" si="8"/>
        <v>2.544</v>
      </c>
      <c r="X24">
        <f t="shared" si="9"/>
        <v>0</v>
      </c>
      <c r="Y24">
        <f t="shared" si="10"/>
        <v>42.93</v>
      </c>
      <c r="Z24">
        <f t="shared" si="11"/>
        <v>0</v>
      </c>
      <c r="AA24">
        <f t="shared" si="12"/>
        <v>2.544</v>
      </c>
      <c r="AB24">
        <f t="shared" si="13"/>
        <v>0</v>
      </c>
      <c r="AC24">
        <f t="shared" si="14"/>
        <v>0</v>
      </c>
      <c r="AD24">
        <f t="shared" si="15"/>
        <v>0</v>
      </c>
      <c r="AE24">
        <f t="shared" si="16"/>
        <v>2.544</v>
      </c>
      <c r="AF24">
        <f t="shared" si="17"/>
        <v>7.5259999999999989</v>
      </c>
      <c r="AG24">
        <f t="shared" si="18"/>
        <v>0</v>
      </c>
      <c r="AH24">
        <f t="shared" si="19"/>
        <v>2.544</v>
      </c>
      <c r="AI24">
        <f t="shared" si="20"/>
        <v>30.315999999999999</v>
      </c>
      <c r="AJ24">
        <f t="shared" si="21"/>
        <v>15.157999999999999</v>
      </c>
      <c r="AK24">
        <f t="shared" si="22"/>
        <v>106.10599999999998</v>
      </c>
    </row>
    <row r="25" spans="1:37" x14ac:dyDescent="0.3">
      <c r="A25" t="s">
        <v>1413</v>
      </c>
      <c r="B25" t="s">
        <v>1411</v>
      </c>
      <c r="C25" t="s">
        <v>1412</v>
      </c>
      <c r="E25" t="s">
        <v>1414</v>
      </c>
      <c r="G25" t="s">
        <v>1387</v>
      </c>
      <c r="H25">
        <v>144</v>
      </c>
      <c r="I25">
        <f t="shared" ref="I25:T25" si="24">(I5*$F5)</f>
        <v>0</v>
      </c>
      <c r="J25">
        <f t="shared" si="24"/>
        <v>106.27199999999999</v>
      </c>
      <c r="K25">
        <f t="shared" si="24"/>
        <v>10.223999999999998</v>
      </c>
      <c r="L25">
        <f t="shared" si="24"/>
        <v>3.456</v>
      </c>
      <c r="M25">
        <f t="shared" si="24"/>
        <v>0</v>
      </c>
      <c r="N25">
        <f t="shared" si="24"/>
        <v>3.456</v>
      </c>
      <c r="O25">
        <f t="shared" si="24"/>
        <v>0</v>
      </c>
      <c r="P25">
        <f t="shared" si="24"/>
        <v>17.135999999999999</v>
      </c>
      <c r="Q25">
        <f t="shared" si="24"/>
        <v>0</v>
      </c>
      <c r="R25">
        <f t="shared" si="24"/>
        <v>0</v>
      </c>
      <c r="S25">
        <f t="shared" si="24"/>
        <v>3.456</v>
      </c>
      <c r="T25">
        <f t="shared" si="24"/>
        <v>0</v>
      </c>
      <c r="U25">
        <f t="shared" si="6"/>
        <v>144</v>
      </c>
      <c r="V25">
        <f t="shared" si="7"/>
        <v>0</v>
      </c>
      <c r="W25">
        <f t="shared" si="8"/>
        <v>0</v>
      </c>
      <c r="X25">
        <f t="shared" si="9"/>
        <v>0</v>
      </c>
      <c r="Y25">
        <f t="shared" si="10"/>
        <v>47.952000000000005</v>
      </c>
      <c r="Z25">
        <f t="shared" si="11"/>
        <v>27.504000000000001</v>
      </c>
      <c r="AA25">
        <f t="shared" si="12"/>
        <v>44.496000000000002</v>
      </c>
      <c r="AB25">
        <f t="shared" si="13"/>
        <v>0</v>
      </c>
      <c r="AC25">
        <f t="shared" si="14"/>
        <v>0</v>
      </c>
      <c r="AD25">
        <f t="shared" si="15"/>
        <v>0</v>
      </c>
      <c r="AE25">
        <f t="shared" si="16"/>
        <v>6.9119999999999999</v>
      </c>
      <c r="AF25">
        <f t="shared" si="17"/>
        <v>6.9119999999999999</v>
      </c>
      <c r="AG25">
        <f t="shared" si="18"/>
        <v>0</v>
      </c>
      <c r="AH25">
        <f t="shared" si="19"/>
        <v>0</v>
      </c>
      <c r="AI25">
        <f t="shared" si="20"/>
        <v>0</v>
      </c>
      <c r="AJ25">
        <f t="shared" si="21"/>
        <v>0</v>
      </c>
      <c r="AK25">
        <f t="shared" si="22"/>
        <v>133.77600000000001</v>
      </c>
    </row>
    <row r="26" spans="1:37" x14ac:dyDescent="0.3">
      <c r="A26" t="s">
        <v>1415</v>
      </c>
      <c r="B26" t="s">
        <v>398</v>
      </c>
      <c r="C26" t="s">
        <v>399</v>
      </c>
      <c r="E26" t="s">
        <v>1414</v>
      </c>
      <c r="G26" t="s">
        <v>1394</v>
      </c>
      <c r="H26">
        <v>50</v>
      </c>
      <c r="I26">
        <f t="shared" ref="I26:T26" si="25">(I6*$F6)</f>
        <v>0</v>
      </c>
      <c r="J26">
        <f t="shared" si="25"/>
        <v>5.55</v>
      </c>
      <c r="K26">
        <f t="shared" si="25"/>
        <v>2.8000000000000003</v>
      </c>
      <c r="L26">
        <f t="shared" si="25"/>
        <v>27.800000000000004</v>
      </c>
      <c r="M26">
        <f t="shared" si="25"/>
        <v>2.8000000000000003</v>
      </c>
      <c r="N26">
        <f t="shared" si="25"/>
        <v>0</v>
      </c>
      <c r="O26">
        <f t="shared" si="25"/>
        <v>0</v>
      </c>
      <c r="P26">
        <f t="shared" si="25"/>
        <v>5.55</v>
      </c>
      <c r="Q26">
        <f t="shared" si="25"/>
        <v>0</v>
      </c>
      <c r="R26">
        <f t="shared" si="25"/>
        <v>0</v>
      </c>
      <c r="S26">
        <f t="shared" si="25"/>
        <v>2.8000000000000003</v>
      </c>
      <c r="T26">
        <f t="shared" si="25"/>
        <v>2.8000000000000003</v>
      </c>
      <c r="U26">
        <f t="shared" si="6"/>
        <v>50.099999999999994</v>
      </c>
      <c r="V26">
        <f t="shared" si="7"/>
        <v>0</v>
      </c>
      <c r="W26">
        <f t="shared" si="8"/>
        <v>0</v>
      </c>
      <c r="X26">
        <f t="shared" si="9"/>
        <v>0</v>
      </c>
      <c r="Y26">
        <f t="shared" si="10"/>
        <v>16.650000000000002</v>
      </c>
      <c r="Z26">
        <f t="shared" si="11"/>
        <v>0</v>
      </c>
      <c r="AA26">
        <f t="shared" si="12"/>
        <v>0</v>
      </c>
      <c r="AB26">
        <f t="shared" si="13"/>
        <v>0</v>
      </c>
      <c r="AC26">
        <f t="shared" si="14"/>
        <v>0</v>
      </c>
      <c r="AD26">
        <f t="shared" si="15"/>
        <v>0</v>
      </c>
      <c r="AE26">
        <f t="shared" si="16"/>
        <v>27.85</v>
      </c>
      <c r="AF26">
        <f t="shared" si="17"/>
        <v>5.55</v>
      </c>
      <c r="AG26">
        <f t="shared" si="18"/>
        <v>0</v>
      </c>
      <c r="AH26">
        <f t="shared" si="19"/>
        <v>0</v>
      </c>
      <c r="AI26">
        <f t="shared" si="20"/>
        <v>0</v>
      </c>
      <c r="AJ26">
        <f t="shared" si="21"/>
        <v>0</v>
      </c>
      <c r="AK26">
        <f t="shared" si="22"/>
        <v>50.05</v>
      </c>
    </row>
    <row r="27" spans="1:37" x14ac:dyDescent="0.3">
      <c r="A27" t="s">
        <v>1418</v>
      </c>
      <c r="B27" t="s">
        <v>1416</v>
      </c>
      <c r="C27" t="s">
        <v>1417</v>
      </c>
      <c r="E27" t="s">
        <v>1414</v>
      </c>
      <c r="G27" t="s">
        <v>1360</v>
      </c>
      <c r="H27">
        <v>75</v>
      </c>
      <c r="I27">
        <f t="shared" ref="I27:T27" si="26">(I7*$F7)</f>
        <v>0</v>
      </c>
      <c r="J27">
        <f t="shared" si="26"/>
        <v>17.25</v>
      </c>
      <c r="K27">
        <f t="shared" si="26"/>
        <v>13.5</v>
      </c>
      <c r="L27">
        <f t="shared" si="26"/>
        <v>0</v>
      </c>
      <c r="M27">
        <f t="shared" si="26"/>
        <v>4.95</v>
      </c>
      <c r="N27">
        <f t="shared" si="26"/>
        <v>0</v>
      </c>
      <c r="O27">
        <f t="shared" si="26"/>
        <v>0</v>
      </c>
      <c r="P27">
        <f t="shared" si="26"/>
        <v>0</v>
      </c>
      <c r="Q27">
        <f t="shared" si="26"/>
        <v>0</v>
      </c>
      <c r="R27">
        <f t="shared" si="26"/>
        <v>0</v>
      </c>
      <c r="S27">
        <f t="shared" si="26"/>
        <v>39.375</v>
      </c>
      <c r="T27">
        <f t="shared" si="26"/>
        <v>0</v>
      </c>
      <c r="U27">
        <f t="shared" si="6"/>
        <v>75.075000000000003</v>
      </c>
      <c r="V27">
        <f t="shared" si="7"/>
        <v>2.4750000000000001</v>
      </c>
      <c r="W27">
        <f t="shared" si="8"/>
        <v>0</v>
      </c>
      <c r="X27">
        <f t="shared" si="9"/>
        <v>0</v>
      </c>
      <c r="Y27">
        <f t="shared" si="10"/>
        <v>9.8250000000000011</v>
      </c>
      <c r="Z27">
        <f t="shared" si="11"/>
        <v>51.674999999999997</v>
      </c>
      <c r="AA27">
        <f t="shared" si="12"/>
        <v>1.2</v>
      </c>
      <c r="AB27">
        <f t="shared" si="13"/>
        <v>0</v>
      </c>
      <c r="AC27">
        <f t="shared" si="14"/>
        <v>0</v>
      </c>
      <c r="AD27">
        <f t="shared" si="15"/>
        <v>6.15</v>
      </c>
      <c r="AE27">
        <f t="shared" si="16"/>
        <v>3.6750000000000003</v>
      </c>
      <c r="AF27">
        <f t="shared" si="17"/>
        <v>0</v>
      </c>
      <c r="AG27">
        <f t="shared" si="18"/>
        <v>0</v>
      </c>
      <c r="AH27">
        <f t="shared" si="19"/>
        <v>0</v>
      </c>
      <c r="AI27">
        <f t="shared" si="20"/>
        <v>0</v>
      </c>
      <c r="AJ27">
        <f t="shared" si="21"/>
        <v>0</v>
      </c>
      <c r="AK27">
        <f t="shared" si="22"/>
        <v>75</v>
      </c>
    </row>
    <row r="28" spans="1:37" x14ac:dyDescent="0.3">
      <c r="A28" t="s">
        <v>1421</v>
      </c>
      <c r="B28" t="s">
        <v>1419</v>
      </c>
      <c r="C28" t="s">
        <v>1420</v>
      </c>
      <c r="E28" t="s">
        <v>1422</v>
      </c>
      <c r="G28" t="s">
        <v>1369</v>
      </c>
      <c r="H28">
        <v>57</v>
      </c>
      <c r="I28">
        <f t="shared" ref="I28:T28" si="27">(I8*$F8)</f>
        <v>11.684999999999999</v>
      </c>
      <c r="J28">
        <f t="shared" si="27"/>
        <v>16.757999999999999</v>
      </c>
      <c r="K28">
        <f t="shared" si="27"/>
        <v>1.653</v>
      </c>
      <c r="L28">
        <f t="shared" si="27"/>
        <v>5.016</v>
      </c>
      <c r="M28">
        <f t="shared" si="27"/>
        <v>0</v>
      </c>
      <c r="N28">
        <f t="shared" si="27"/>
        <v>0</v>
      </c>
      <c r="O28">
        <f t="shared" si="27"/>
        <v>3.363</v>
      </c>
      <c r="P28">
        <f t="shared" si="27"/>
        <v>11.741999999999999</v>
      </c>
      <c r="Q28">
        <f t="shared" si="27"/>
        <v>0</v>
      </c>
      <c r="R28">
        <f t="shared" si="27"/>
        <v>1.653</v>
      </c>
      <c r="S28">
        <f t="shared" si="27"/>
        <v>5.016</v>
      </c>
      <c r="T28">
        <f t="shared" si="27"/>
        <v>0</v>
      </c>
      <c r="U28">
        <f t="shared" si="6"/>
        <v>56.885999999999989</v>
      </c>
      <c r="V28">
        <f t="shared" si="7"/>
        <v>0</v>
      </c>
      <c r="W28">
        <f t="shared" si="8"/>
        <v>0</v>
      </c>
      <c r="X28">
        <f t="shared" si="9"/>
        <v>0</v>
      </c>
      <c r="Y28">
        <f t="shared" si="10"/>
        <v>0</v>
      </c>
      <c r="Z28">
        <f t="shared" si="11"/>
        <v>0</v>
      </c>
      <c r="AA28">
        <f t="shared" si="12"/>
        <v>0</v>
      </c>
      <c r="AB28">
        <f t="shared" si="13"/>
        <v>0</v>
      </c>
      <c r="AC28">
        <f t="shared" si="14"/>
        <v>0</v>
      </c>
      <c r="AD28">
        <f t="shared" si="15"/>
        <v>0</v>
      </c>
      <c r="AE28">
        <f t="shared" si="16"/>
        <v>0</v>
      </c>
      <c r="AF28">
        <f t="shared" si="17"/>
        <v>5.016</v>
      </c>
      <c r="AG28">
        <f t="shared" si="18"/>
        <v>0</v>
      </c>
      <c r="AH28">
        <f t="shared" si="19"/>
        <v>33.515999999999998</v>
      </c>
      <c r="AI28">
        <f t="shared" si="20"/>
        <v>11.741999999999999</v>
      </c>
      <c r="AJ28">
        <f t="shared" si="21"/>
        <v>6.726</v>
      </c>
      <c r="AK28">
        <f t="shared" si="22"/>
        <v>56.999999999999993</v>
      </c>
    </row>
    <row r="29" spans="1:37" ht="14.4" customHeight="1" x14ac:dyDescent="0.3">
      <c r="A29" t="s">
        <v>1425</v>
      </c>
      <c r="B29" t="s">
        <v>1423</v>
      </c>
      <c r="C29" t="s">
        <v>1424</v>
      </c>
      <c r="E29" t="s">
        <v>1426</v>
      </c>
      <c r="G29" t="s">
        <v>1391</v>
      </c>
      <c r="H29">
        <v>199</v>
      </c>
      <c r="I29">
        <f t="shared" ref="I29:T29" si="28">(I9*$F9)</f>
        <v>0</v>
      </c>
      <c r="J29">
        <f t="shared" si="28"/>
        <v>67.460999999999999</v>
      </c>
      <c r="K29">
        <f t="shared" si="28"/>
        <v>32.039000000000001</v>
      </c>
      <c r="L29">
        <f t="shared" si="28"/>
        <v>46.167999999999999</v>
      </c>
      <c r="M29">
        <f t="shared" si="28"/>
        <v>24.875</v>
      </c>
      <c r="N29">
        <f t="shared" si="28"/>
        <v>0</v>
      </c>
      <c r="O29">
        <f t="shared" si="28"/>
        <v>0</v>
      </c>
      <c r="P29">
        <f t="shared" si="28"/>
        <v>17.710999999999999</v>
      </c>
      <c r="Q29">
        <f t="shared" si="28"/>
        <v>0</v>
      </c>
      <c r="R29">
        <f t="shared" si="28"/>
        <v>0</v>
      </c>
      <c r="S29">
        <f t="shared" si="28"/>
        <v>0</v>
      </c>
      <c r="T29">
        <f t="shared" si="28"/>
        <v>10.746</v>
      </c>
      <c r="U29">
        <f t="shared" si="6"/>
        <v>199.00000000000003</v>
      </c>
      <c r="V29">
        <f t="shared" si="7"/>
        <v>14.129</v>
      </c>
      <c r="W29">
        <f t="shared" si="8"/>
        <v>0</v>
      </c>
      <c r="X29">
        <f t="shared" si="9"/>
        <v>0</v>
      </c>
      <c r="Y29">
        <f t="shared" si="10"/>
        <v>53.332000000000001</v>
      </c>
      <c r="Z29">
        <f t="shared" si="11"/>
        <v>21.292999999999999</v>
      </c>
      <c r="AA29">
        <f t="shared" si="12"/>
        <v>35.620999999999995</v>
      </c>
      <c r="AB29">
        <f t="shared" si="13"/>
        <v>0</v>
      </c>
      <c r="AC29">
        <f t="shared" si="14"/>
        <v>0</v>
      </c>
      <c r="AD29">
        <f t="shared" si="15"/>
        <v>0</v>
      </c>
      <c r="AE29">
        <f t="shared" si="16"/>
        <v>53.332000000000001</v>
      </c>
      <c r="AF29">
        <f t="shared" si="17"/>
        <v>10.746</v>
      </c>
      <c r="AG29">
        <f t="shared" si="18"/>
        <v>0</v>
      </c>
      <c r="AH29">
        <f t="shared" si="19"/>
        <v>0</v>
      </c>
      <c r="AI29">
        <f t="shared" si="20"/>
        <v>7.1639999999999997</v>
      </c>
      <c r="AJ29">
        <f t="shared" si="21"/>
        <v>0</v>
      </c>
      <c r="AK29">
        <f t="shared" si="22"/>
        <v>195.61699999999999</v>
      </c>
    </row>
    <row r="30" spans="1:37" x14ac:dyDescent="0.3">
      <c r="A30" t="s">
        <v>1429</v>
      </c>
      <c r="B30" t="s">
        <v>1427</v>
      </c>
      <c r="C30" t="s">
        <v>1428</v>
      </c>
      <c r="E30" t="s">
        <v>1430</v>
      </c>
      <c r="G30" t="s">
        <v>1431</v>
      </c>
      <c r="H30">
        <v>67</v>
      </c>
      <c r="I30">
        <f t="shared" ref="I30:T30" si="29">(I10*$F10)</f>
        <v>6.633</v>
      </c>
      <c r="J30">
        <f t="shared" si="29"/>
        <v>18.893999999999998</v>
      </c>
      <c r="K30">
        <f t="shared" si="29"/>
        <v>0</v>
      </c>
      <c r="L30">
        <f t="shared" si="29"/>
        <v>4.6900000000000004</v>
      </c>
      <c r="M30">
        <f t="shared" si="29"/>
        <v>1.8760000000000001</v>
      </c>
      <c r="N30">
        <f t="shared" si="29"/>
        <v>2.8140000000000001</v>
      </c>
      <c r="O30">
        <f t="shared" si="29"/>
        <v>0</v>
      </c>
      <c r="P30">
        <f t="shared" si="29"/>
        <v>17.956</v>
      </c>
      <c r="Q30">
        <f t="shared" si="29"/>
        <v>0</v>
      </c>
      <c r="R30">
        <f t="shared" si="29"/>
        <v>0</v>
      </c>
      <c r="S30">
        <f t="shared" si="29"/>
        <v>8.5090000000000003</v>
      </c>
      <c r="T30">
        <f t="shared" si="29"/>
        <v>5.6950000000000003</v>
      </c>
      <c r="U30">
        <f t="shared" si="6"/>
        <v>67.067000000000007</v>
      </c>
      <c r="V30">
        <f t="shared" si="7"/>
        <v>0</v>
      </c>
      <c r="W30">
        <f t="shared" si="8"/>
        <v>1.8760000000000001</v>
      </c>
      <c r="X30">
        <f t="shared" si="9"/>
        <v>0</v>
      </c>
      <c r="Y30">
        <f t="shared" si="10"/>
        <v>37.720999999999997</v>
      </c>
      <c r="Z30">
        <f t="shared" si="11"/>
        <v>0</v>
      </c>
      <c r="AA30">
        <f t="shared" si="12"/>
        <v>0</v>
      </c>
      <c r="AB30">
        <f t="shared" si="13"/>
        <v>0</v>
      </c>
      <c r="AC30">
        <f t="shared" si="14"/>
        <v>0</v>
      </c>
      <c r="AD30">
        <f t="shared" si="15"/>
        <v>0</v>
      </c>
      <c r="AE30">
        <f t="shared" si="16"/>
        <v>5.6950000000000003</v>
      </c>
      <c r="AF30">
        <f t="shared" si="17"/>
        <v>7.5710000000000006</v>
      </c>
      <c r="AG30">
        <f t="shared" si="18"/>
        <v>0</v>
      </c>
      <c r="AH30">
        <f t="shared" si="19"/>
        <v>7.5710000000000006</v>
      </c>
      <c r="AI30">
        <f t="shared" si="20"/>
        <v>5.6950000000000003</v>
      </c>
      <c r="AJ30">
        <f t="shared" si="21"/>
        <v>0.93800000000000006</v>
      </c>
      <c r="AK30">
        <f t="shared" si="22"/>
        <v>67.066999999999993</v>
      </c>
    </row>
    <row r="31" spans="1:37" x14ac:dyDescent="0.3">
      <c r="A31" t="s">
        <v>1433</v>
      </c>
      <c r="B31" t="s">
        <v>1431</v>
      </c>
      <c r="C31" t="s">
        <v>1432</v>
      </c>
      <c r="E31" t="s">
        <v>1430</v>
      </c>
      <c r="G31" t="s">
        <v>1461</v>
      </c>
      <c r="H31">
        <v>95</v>
      </c>
      <c r="I31">
        <f t="shared" ref="I31:T31" si="30">(I11*$F11)</f>
        <v>0</v>
      </c>
      <c r="J31">
        <f t="shared" si="30"/>
        <v>22.23</v>
      </c>
      <c r="K31">
        <f t="shared" si="30"/>
        <v>0</v>
      </c>
      <c r="L31">
        <f t="shared" si="30"/>
        <v>0</v>
      </c>
      <c r="M31">
        <f t="shared" si="30"/>
        <v>0</v>
      </c>
      <c r="N31">
        <f t="shared" si="30"/>
        <v>0</v>
      </c>
      <c r="O31">
        <f t="shared" si="30"/>
        <v>58.615000000000002</v>
      </c>
      <c r="P31">
        <f t="shared" si="30"/>
        <v>14.154999999999999</v>
      </c>
      <c r="Q31">
        <f t="shared" si="30"/>
        <v>0</v>
      </c>
      <c r="R31">
        <f t="shared" si="30"/>
        <v>0</v>
      </c>
      <c r="S31">
        <f t="shared" si="30"/>
        <v>0</v>
      </c>
      <c r="T31">
        <f t="shared" si="30"/>
        <v>0</v>
      </c>
      <c r="U31">
        <f t="shared" si="6"/>
        <v>95</v>
      </c>
      <c r="V31">
        <f t="shared" si="7"/>
        <v>0</v>
      </c>
      <c r="W31">
        <f t="shared" si="8"/>
        <v>0</v>
      </c>
      <c r="X31">
        <f t="shared" si="9"/>
        <v>0</v>
      </c>
      <c r="Y31">
        <f t="shared" si="10"/>
        <v>42.465000000000003</v>
      </c>
      <c r="Z31">
        <f t="shared" si="11"/>
        <v>0</v>
      </c>
      <c r="AA31">
        <f t="shared" si="12"/>
        <v>0</v>
      </c>
      <c r="AB31">
        <f t="shared" si="13"/>
        <v>0</v>
      </c>
      <c r="AC31">
        <f t="shared" si="14"/>
        <v>1.9950000000000001</v>
      </c>
      <c r="AD31">
        <f t="shared" si="15"/>
        <v>0</v>
      </c>
      <c r="AE31">
        <f t="shared" si="16"/>
        <v>0</v>
      </c>
      <c r="AF31">
        <f t="shared" si="17"/>
        <v>50.540000000000006</v>
      </c>
      <c r="AG31">
        <f t="shared" si="18"/>
        <v>0</v>
      </c>
      <c r="AH31">
        <f t="shared" si="19"/>
        <v>0</v>
      </c>
      <c r="AI31">
        <f t="shared" si="20"/>
        <v>0</v>
      </c>
      <c r="AJ31">
        <f t="shared" si="21"/>
        <v>0</v>
      </c>
      <c r="AK31">
        <f t="shared" si="22"/>
        <v>95</v>
      </c>
    </row>
    <row r="32" spans="1:37" x14ac:dyDescent="0.3">
      <c r="A32" t="s">
        <v>1436</v>
      </c>
      <c r="B32" t="s">
        <v>1434</v>
      </c>
      <c r="C32" t="s">
        <v>1435</v>
      </c>
      <c r="E32" t="s">
        <v>1430</v>
      </c>
      <c r="G32" t="s">
        <v>1434</v>
      </c>
      <c r="H32">
        <v>61</v>
      </c>
      <c r="I32">
        <f t="shared" ref="I32:T32" si="31">(I12*$F12)</f>
        <v>0</v>
      </c>
      <c r="J32">
        <f t="shared" si="31"/>
        <v>0.91499999999999992</v>
      </c>
      <c r="K32">
        <f t="shared" si="31"/>
        <v>0</v>
      </c>
      <c r="L32">
        <f t="shared" si="31"/>
        <v>45.994</v>
      </c>
      <c r="M32">
        <f t="shared" si="31"/>
        <v>2.806</v>
      </c>
      <c r="N32">
        <f t="shared" si="31"/>
        <v>2.806</v>
      </c>
      <c r="O32">
        <f t="shared" si="31"/>
        <v>0</v>
      </c>
      <c r="P32">
        <f t="shared" si="31"/>
        <v>8.479000000000001</v>
      </c>
      <c r="Q32">
        <f t="shared" si="31"/>
        <v>0</v>
      </c>
      <c r="R32">
        <f t="shared" si="31"/>
        <v>0</v>
      </c>
      <c r="S32">
        <f t="shared" si="31"/>
        <v>0</v>
      </c>
      <c r="T32">
        <f t="shared" si="31"/>
        <v>0</v>
      </c>
      <c r="U32">
        <f t="shared" si="6"/>
        <v>60.999999999999993</v>
      </c>
      <c r="V32">
        <f t="shared" si="7"/>
        <v>0.91499999999999992</v>
      </c>
      <c r="W32">
        <f t="shared" si="8"/>
        <v>0</v>
      </c>
      <c r="X32">
        <f t="shared" si="9"/>
        <v>0.91499999999999992</v>
      </c>
      <c r="Y32">
        <f t="shared" si="10"/>
        <v>4.6970000000000001</v>
      </c>
      <c r="Z32">
        <f t="shared" si="11"/>
        <v>0</v>
      </c>
      <c r="AA32">
        <f t="shared" si="12"/>
        <v>0.91499999999999992</v>
      </c>
      <c r="AB32">
        <f t="shared" si="13"/>
        <v>1.891</v>
      </c>
      <c r="AC32">
        <f t="shared" si="14"/>
        <v>0</v>
      </c>
      <c r="AD32">
        <f t="shared" si="15"/>
        <v>0</v>
      </c>
      <c r="AE32">
        <f t="shared" si="16"/>
        <v>41.297000000000004</v>
      </c>
      <c r="AF32">
        <f t="shared" si="17"/>
        <v>2.806</v>
      </c>
      <c r="AG32">
        <f t="shared" si="18"/>
        <v>7.5030000000000001</v>
      </c>
      <c r="AH32">
        <f t="shared" si="19"/>
        <v>0</v>
      </c>
      <c r="AI32">
        <f t="shared" si="20"/>
        <v>0</v>
      </c>
      <c r="AJ32">
        <f t="shared" si="21"/>
        <v>0</v>
      </c>
      <c r="AK32">
        <f t="shared" si="22"/>
        <v>60.939</v>
      </c>
    </row>
    <row r="33" spans="1:37" x14ac:dyDescent="0.3">
      <c r="A33" t="s">
        <v>1439</v>
      </c>
      <c r="B33" t="s">
        <v>1437</v>
      </c>
      <c r="C33" t="s">
        <v>1438</v>
      </c>
      <c r="E33" t="s">
        <v>1430</v>
      </c>
      <c r="G33" t="s">
        <v>1440</v>
      </c>
      <c r="H33">
        <v>139</v>
      </c>
      <c r="I33">
        <f t="shared" ref="I33:T33" si="32">(I13*$F13)</f>
        <v>3.8919999999999999</v>
      </c>
      <c r="J33">
        <f t="shared" si="32"/>
        <v>19.321000000000002</v>
      </c>
      <c r="K33">
        <f t="shared" si="32"/>
        <v>0</v>
      </c>
      <c r="L33">
        <f t="shared" si="32"/>
        <v>21.266999999999999</v>
      </c>
      <c r="M33">
        <f t="shared" si="32"/>
        <v>48.232999999999997</v>
      </c>
      <c r="N33">
        <f t="shared" si="32"/>
        <v>3.8919999999999999</v>
      </c>
      <c r="O33">
        <f t="shared" si="32"/>
        <v>3.8919999999999999</v>
      </c>
      <c r="P33">
        <f t="shared" si="32"/>
        <v>13.483000000000001</v>
      </c>
      <c r="Q33">
        <f t="shared" si="32"/>
        <v>1.946</v>
      </c>
      <c r="R33">
        <f t="shared" si="32"/>
        <v>13.483000000000001</v>
      </c>
      <c r="S33">
        <f t="shared" si="32"/>
        <v>9.5910000000000011</v>
      </c>
      <c r="T33">
        <f t="shared" si="32"/>
        <v>0</v>
      </c>
      <c r="U33">
        <f t="shared" si="6"/>
        <v>139</v>
      </c>
      <c r="V33">
        <f t="shared" si="7"/>
        <v>3.8919999999999999</v>
      </c>
      <c r="W33">
        <f t="shared" si="8"/>
        <v>3.8919999999999999</v>
      </c>
      <c r="X33">
        <f t="shared" si="9"/>
        <v>0</v>
      </c>
      <c r="Y33">
        <f t="shared" si="10"/>
        <v>52.125</v>
      </c>
      <c r="Z33">
        <f t="shared" si="11"/>
        <v>0</v>
      </c>
      <c r="AA33">
        <f t="shared" si="12"/>
        <v>3.8919999999999999</v>
      </c>
      <c r="AB33">
        <f t="shared" si="13"/>
        <v>1.946</v>
      </c>
      <c r="AC33">
        <f t="shared" si="14"/>
        <v>0</v>
      </c>
      <c r="AD33">
        <f t="shared" si="15"/>
        <v>0</v>
      </c>
      <c r="AE33">
        <f t="shared" si="16"/>
        <v>56.017000000000003</v>
      </c>
      <c r="AF33">
        <f t="shared" si="17"/>
        <v>11.537000000000001</v>
      </c>
      <c r="AG33">
        <f t="shared" si="18"/>
        <v>1.946</v>
      </c>
      <c r="AH33">
        <f t="shared" si="19"/>
        <v>0</v>
      </c>
      <c r="AI33">
        <f t="shared" si="20"/>
        <v>3.8919999999999999</v>
      </c>
      <c r="AJ33">
        <f t="shared" si="21"/>
        <v>0</v>
      </c>
      <c r="AK33">
        <f t="shared" si="22"/>
        <v>139.13900000000001</v>
      </c>
    </row>
    <row r="34" spans="1:37" x14ac:dyDescent="0.3">
      <c r="A34" t="s">
        <v>1442</v>
      </c>
      <c r="B34" t="s">
        <v>1440</v>
      </c>
      <c r="C34" t="s">
        <v>1441</v>
      </c>
      <c r="E34" t="s">
        <v>1430</v>
      </c>
      <c r="G34" t="s">
        <v>1353</v>
      </c>
      <c r="H34">
        <v>79</v>
      </c>
      <c r="I34">
        <f t="shared" ref="I34:T34" si="33">(I14*$F14)</f>
        <v>0</v>
      </c>
      <c r="J34">
        <f t="shared" si="33"/>
        <v>18.96</v>
      </c>
      <c r="K34">
        <f t="shared" si="33"/>
        <v>22.12</v>
      </c>
      <c r="L34">
        <f t="shared" si="33"/>
        <v>0</v>
      </c>
      <c r="M34">
        <f t="shared" si="33"/>
        <v>3.95</v>
      </c>
      <c r="N34">
        <f t="shared" si="33"/>
        <v>0</v>
      </c>
      <c r="O34">
        <f t="shared" si="33"/>
        <v>0</v>
      </c>
      <c r="P34">
        <f t="shared" si="33"/>
        <v>0.79</v>
      </c>
      <c r="Q34">
        <f t="shared" si="33"/>
        <v>0</v>
      </c>
      <c r="R34">
        <f t="shared" si="33"/>
        <v>0</v>
      </c>
      <c r="S34">
        <f t="shared" si="33"/>
        <v>30.02</v>
      </c>
      <c r="T34">
        <f t="shared" si="33"/>
        <v>0</v>
      </c>
      <c r="U34">
        <f t="shared" si="6"/>
        <v>75.84</v>
      </c>
      <c r="V34">
        <f t="shared" si="7"/>
        <v>3.16</v>
      </c>
      <c r="W34">
        <f t="shared" si="8"/>
        <v>0</v>
      </c>
      <c r="X34">
        <f t="shared" si="9"/>
        <v>0</v>
      </c>
      <c r="Y34">
        <f t="shared" si="10"/>
        <v>0</v>
      </c>
      <c r="Z34">
        <f t="shared" si="11"/>
        <v>13.430000000000001</v>
      </c>
      <c r="AA34">
        <f t="shared" si="12"/>
        <v>0</v>
      </c>
      <c r="AB34">
        <f t="shared" si="13"/>
        <v>0</v>
      </c>
      <c r="AC34">
        <f t="shared" si="14"/>
        <v>0</v>
      </c>
      <c r="AD34">
        <f t="shared" si="15"/>
        <v>8.69</v>
      </c>
      <c r="AE34">
        <f t="shared" si="16"/>
        <v>47.4</v>
      </c>
      <c r="AF34">
        <f t="shared" si="17"/>
        <v>0</v>
      </c>
      <c r="AG34">
        <f t="shared" si="18"/>
        <v>0</v>
      </c>
      <c r="AH34">
        <f t="shared" si="19"/>
        <v>0</v>
      </c>
      <c r="AI34">
        <f t="shared" si="20"/>
        <v>0</v>
      </c>
      <c r="AJ34">
        <f t="shared" si="21"/>
        <v>0</v>
      </c>
      <c r="AK34">
        <f t="shared" si="22"/>
        <v>72.680000000000007</v>
      </c>
    </row>
    <row r="35" spans="1:37" x14ac:dyDescent="0.3">
      <c r="A35" t="s">
        <v>1445</v>
      </c>
      <c r="B35" t="s">
        <v>1443</v>
      </c>
      <c r="C35" t="s">
        <v>1444</v>
      </c>
      <c r="E35" t="s">
        <v>1430</v>
      </c>
      <c r="G35" t="s">
        <v>1404</v>
      </c>
      <c r="H35">
        <v>301</v>
      </c>
      <c r="I35">
        <f t="shared" ref="I35:T35" si="34">(I15*$F15)</f>
        <v>8.1270000000000007</v>
      </c>
      <c r="J35">
        <f t="shared" si="34"/>
        <v>55.384</v>
      </c>
      <c r="K35">
        <f t="shared" si="34"/>
        <v>0</v>
      </c>
      <c r="L35">
        <f t="shared" si="34"/>
        <v>0</v>
      </c>
      <c r="M35">
        <f t="shared" si="34"/>
        <v>0</v>
      </c>
      <c r="N35">
        <f t="shared" si="34"/>
        <v>0</v>
      </c>
      <c r="O35">
        <f t="shared" si="34"/>
        <v>0</v>
      </c>
      <c r="P35">
        <f t="shared" si="34"/>
        <v>227.255</v>
      </c>
      <c r="Q35">
        <f t="shared" si="34"/>
        <v>0</v>
      </c>
      <c r="R35">
        <f t="shared" si="34"/>
        <v>0</v>
      </c>
      <c r="S35">
        <f t="shared" si="34"/>
        <v>6.0200000000000005</v>
      </c>
      <c r="T35">
        <f t="shared" si="34"/>
        <v>0</v>
      </c>
      <c r="U35">
        <f t="shared" si="6"/>
        <v>296.786</v>
      </c>
      <c r="V35">
        <f t="shared" si="7"/>
        <v>0</v>
      </c>
      <c r="W35">
        <f t="shared" si="8"/>
        <v>7.5250000000000004</v>
      </c>
      <c r="X35">
        <f t="shared" si="9"/>
        <v>0</v>
      </c>
      <c r="Y35">
        <f t="shared" si="10"/>
        <v>152.30600000000001</v>
      </c>
      <c r="Z35">
        <f t="shared" si="11"/>
        <v>0</v>
      </c>
      <c r="AA35">
        <f t="shared" si="12"/>
        <v>7.5250000000000004</v>
      </c>
      <c r="AB35">
        <f t="shared" si="13"/>
        <v>0</v>
      </c>
      <c r="AC35">
        <f t="shared" si="14"/>
        <v>0</v>
      </c>
      <c r="AD35">
        <f t="shared" si="15"/>
        <v>0</v>
      </c>
      <c r="AE35">
        <f t="shared" si="16"/>
        <v>0</v>
      </c>
      <c r="AF35">
        <f t="shared" si="17"/>
        <v>35.818999999999996</v>
      </c>
      <c r="AG35">
        <f t="shared" si="18"/>
        <v>0</v>
      </c>
      <c r="AH35">
        <f t="shared" si="19"/>
        <v>0</v>
      </c>
      <c r="AI35">
        <f t="shared" si="20"/>
        <v>92.105999999999995</v>
      </c>
      <c r="AJ35">
        <f t="shared" si="21"/>
        <v>1.806</v>
      </c>
      <c r="AK35">
        <f t="shared" si="22"/>
        <v>297.08699999999999</v>
      </c>
    </row>
    <row r="36" spans="1:37" x14ac:dyDescent="0.3">
      <c r="A36" t="s">
        <v>1448</v>
      </c>
      <c r="B36" t="s">
        <v>1446</v>
      </c>
      <c r="C36" t="s">
        <v>1447</v>
      </c>
      <c r="E36" t="s">
        <v>1430</v>
      </c>
      <c r="G36" t="s">
        <v>1373</v>
      </c>
      <c r="H36">
        <v>42</v>
      </c>
      <c r="I36">
        <f t="shared" ref="I36:T36" si="35">(I16*$F16)</f>
        <v>1.3860000000000001</v>
      </c>
      <c r="J36">
        <f t="shared" si="35"/>
        <v>7.0140000000000002</v>
      </c>
      <c r="K36">
        <f t="shared" si="35"/>
        <v>0</v>
      </c>
      <c r="L36">
        <f t="shared" si="35"/>
        <v>0</v>
      </c>
      <c r="M36">
        <f t="shared" si="35"/>
        <v>4.2</v>
      </c>
      <c r="N36">
        <f t="shared" si="35"/>
        <v>0</v>
      </c>
      <c r="O36">
        <f t="shared" si="35"/>
        <v>0</v>
      </c>
      <c r="P36">
        <f t="shared" si="35"/>
        <v>26.585999999999999</v>
      </c>
      <c r="Q36">
        <f t="shared" si="35"/>
        <v>0</v>
      </c>
      <c r="R36">
        <f t="shared" si="35"/>
        <v>0</v>
      </c>
      <c r="S36">
        <f t="shared" si="35"/>
        <v>0</v>
      </c>
      <c r="T36">
        <f t="shared" si="35"/>
        <v>2.8140000000000001</v>
      </c>
      <c r="U36">
        <f t="shared" si="6"/>
        <v>42</v>
      </c>
      <c r="V36">
        <f t="shared" si="7"/>
        <v>0</v>
      </c>
      <c r="W36">
        <f t="shared" si="8"/>
        <v>1.3860000000000001</v>
      </c>
      <c r="X36">
        <f t="shared" si="9"/>
        <v>0</v>
      </c>
      <c r="Y36">
        <f t="shared" si="10"/>
        <v>22.386000000000003</v>
      </c>
      <c r="Z36">
        <f t="shared" si="11"/>
        <v>0</v>
      </c>
      <c r="AA36">
        <f t="shared" si="12"/>
        <v>4.2</v>
      </c>
      <c r="AB36">
        <f t="shared" si="13"/>
        <v>0</v>
      </c>
      <c r="AC36">
        <f t="shared" si="14"/>
        <v>0</v>
      </c>
      <c r="AD36">
        <f t="shared" si="15"/>
        <v>0</v>
      </c>
      <c r="AE36">
        <f t="shared" si="16"/>
        <v>0</v>
      </c>
      <c r="AF36">
        <f t="shared" si="17"/>
        <v>5.5860000000000003</v>
      </c>
      <c r="AG36">
        <f t="shared" si="18"/>
        <v>0</v>
      </c>
      <c r="AH36">
        <f t="shared" si="19"/>
        <v>2.8140000000000001</v>
      </c>
      <c r="AI36">
        <f t="shared" si="20"/>
        <v>1.3860000000000001</v>
      </c>
      <c r="AJ36">
        <f t="shared" si="21"/>
        <v>4.2</v>
      </c>
      <c r="AK36">
        <f t="shared" si="22"/>
        <v>41.958000000000006</v>
      </c>
    </row>
    <row r="37" spans="1:37" x14ac:dyDescent="0.3">
      <c r="A37" t="s">
        <v>1451</v>
      </c>
      <c r="B37" t="s">
        <v>1449</v>
      </c>
      <c r="C37" t="s">
        <v>1450</v>
      </c>
      <c r="E37" t="s">
        <v>1430</v>
      </c>
      <c r="G37" t="s">
        <v>1357</v>
      </c>
      <c r="H37">
        <v>39</v>
      </c>
      <c r="I37">
        <f t="shared" ref="I37:T37" si="36">(I17*$F17)</f>
        <v>0</v>
      </c>
      <c r="J37">
        <f t="shared" si="36"/>
        <v>0</v>
      </c>
      <c r="K37">
        <f t="shared" si="36"/>
        <v>0</v>
      </c>
      <c r="L37">
        <f t="shared" si="36"/>
        <v>0</v>
      </c>
      <c r="M37">
        <f t="shared" si="36"/>
        <v>0</v>
      </c>
      <c r="N37">
        <f t="shared" si="36"/>
        <v>0</v>
      </c>
      <c r="O37">
        <f t="shared" si="36"/>
        <v>0</v>
      </c>
      <c r="P37">
        <f t="shared" si="36"/>
        <v>0</v>
      </c>
      <c r="Q37">
        <f t="shared" si="36"/>
        <v>0</v>
      </c>
      <c r="R37">
        <f t="shared" si="36"/>
        <v>0</v>
      </c>
      <c r="S37">
        <f t="shared" si="36"/>
        <v>35.685000000000002</v>
      </c>
      <c r="T37">
        <f t="shared" si="36"/>
        <v>3.3150000000000004</v>
      </c>
      <c r="U37">
        <f t="shared" si="6"/>
        <v>39</v>
      </c>
      <c r="V37">
        <f t="shared" si="7"/>
        <v>0</v>
      </c>
      <c r="W37">
        <f t="shared" si="8"/>
        <v>0</v>
      </c>
      <c r="X37">
        <f t="shared" si="9"/>
        <v>0</v>
      </c>
      <c r="Y37">
        <f t="shared" si="10"/>
        <v>0.81900000000000006</v>
      </c>
      <c r="Z37">
        <f t="shared" si="11"/>
        <v>29.874000000000002</v>
      </c>
      <c r="AA37">
        <f t="shared" si="12"/>
        <v>0</v>
      </c>
      <c r="AB37">
        <f t="shared" si="13"/>
        <v>0</v>
      </c>
      <c r="AC37">
        <f t="shared" si="14"/>
        <v>0</v>
      </c>
      <c r="AD37">
        <f t="shared" si="15"/>
        <v>0</v>
      </c>
      <c r="AE37">
        <f t="shared" si="16"/>
        <v>8.3070000000000004</v>
      </c>
      <c r="AF37">
        <f t="shared" si="17"/>
        <v>0</v>
      </c>
      <c r="AG37">
        <f t="shared" si="18"/>
        <v>0</v>
      </c>
      <c r="AH37">
        <f t="shared" si="19"/>
        <v>0</v>
      </c>
      <c r="AI37">
        <f t="shared" si="20"/>
        <v>0</v>
      </c>
      <c r="AJ37">
        <f t="shared" si="21"/>
        <v>0</v>
      </c>
      <c r="AK37">
        <f t="shared" si="22"/>
        <v>39</v>
      </c>
    </row>
    <row r="38" spans="1:37" x14ac:dyDescent="0.3">
      <c r="A38" t="s">
        <v>1454</v>
      </c>
      <c r="B38" t="s">
        <v>1452</v>
      </c>
      <c r="C38" t="s">
        <v>1453</v>
      </c>
      <c r="E38" t="s">
        <v>1430</v>
      </c>
      <c r="G38" t="s">
        <v>1449</v>
      </c>
      <c r="H38">
        <v>70</v>
      </c>
      <c r="I38">
        <f t="shared" ref="I38:T38" si="37">(I18*$F18)</f>
        <v>1.05</v>
      </c>
      <c r="J38">
        <f t="shared" si="37"/>
        <v>6.09</v>
      </c>
      <c r="K38">
        <f t="shared" si="37"/>
        <v>2.0300000000000002</v>
      </c>
      <c r="L38">
        <f t="shared" si="37"/>
        <v>25.34</v>
      </c>
      <c r="M38">
        <f t="shared" si="37"/>
        <v>15.19</v>
      </c>
      <c r="N38">
        <f t="shared" si="37"/>
        <v>1.05</v>
      </c>
      <c r="O38">
        <f t="shared" si="37"/>
        <v>0</v>
      </c>
      <c r="P38">
        <f t="shared" si="37"/>
        <v>1.05</v>
      </c>
      <c r="Q38">
        <f t="shared" si="37"/>
        <v>8.120000000000001</v>
      </c>
      <c r="R38">
        <f t="shared" si="37"/>
        <v>3.0799999999999996</v>
      </c>
      <c r="S38">
        <f t="shared" si="37"/>
        <v>4.0600000000000005</v>
      </c>
      <c r="T38">
        <f t="shared" si="37"/>
        <v>3.0799999999999996</v>
      </c>
      <c r="U38">
        <f t="shared" si="6"/>
        <v>70.139999999999986</v>
      </c>
      <c r="V38">
        <f t="shared" si="7"/>
        <v>0</v>
      </c>
      <c r="W38">
        <f t="shared" si="8"/>
        <v>1.05</v>
      </c>
      <c r="X38">
        <f t="shared" si="9"/>
        <v>0</v>
      </c>
      <c r="Y38">
        <f t="shared" si="10"/>
        <v>10.149999999999999</v>
      </c>
      <c r="Z38">
        <f t="shared" si="11"/>
        <v>0</v>
      </c>
      <c r="AA38">
        <f t="shared" si="12"/>
        <v>2.0300000000000002</v>
      </c>
      <c r="AB38">
        <f t="shared" si="13"/>
        <v>1.05</v>
      </c>
      <c r="AC38">
        <f t="shared" si="14"/>
        <v>0</v>
      </c>
      <c r="AD38">
        <f t="shared" si="15"/>
        <v>0</v>
      </c>
      <c r="AE38">
        <f t="shared" si="16"/>
        <v>47.67</v>
      </c>
      <c r="AF38">
        <f t="shared" si="17"/>
        <v>3.0799999999999996</v>
      </c>
      <c r="AG38">
        <f t="shared" si="18"/>
        <v>4.0600000000000005</v>
      </c>
      <c r="AH38">
        <f t="shared" si="19"/>
        <v>0</v>
      </c>
      <c r="AI38">
        <f t="shared" si="20"/>
        <v>0</v>
      </c>
      <c r="AJ38">
        <f t="shared" si="21"/>
        <v>0</v>
      </c>
      <c r="AK38">
        <f t="shared" si="22"/>
        <v>69.09</v>
      </c>
    </row>
    <row r="39" spans="1:37" x14ac:dyDescent="0.3">
      <c r="A39" t="s">
        <v>1457</v>
      </c>
      <c r="B39" t="s">
        <v>1455</v>
      </c>
      <c r="C39" t="s">
        <v>1456</v>
      </c>
      <c r="E39" t="s">
        <v>1430</v>
      </c>
      <c r="I39" t="s">
        <v>232</v>
      </c>
      <c r="J39" t="s">
        <v>179</v>
      </c>
      <c r="K39" t="s">
        <v>179</v>
      </c>
      <c r="L39" t="s">
        <v>180</v>
      </c>
      <c r="M39" t="s">
        <v>181</v>
      </c>
      <c r="N39" t="s">
        <v>181</v>
      </c>
      <c r="O39" t="s">
        <v>182</v>
      </c>
      <c r="P39" t="s">
        <v>1497</v>
      </c>
      <c r="Q39" t="s">
        <v>181</v>
      </c>
      <c r="R39" t="s">
        <v>181</v>
      </c>
      <c r="S39" t="s">
        <v>179</v>
      </c>
      <c r="T39" t="s">
        <v>181</v>
      </c>
      <c r="V39" t="s">
        <v>271</v>
      </c>
      <c r="W39" s="79" t="s">
        <v>1500</v>
      </c>
      <c r="X39" t="s">
        <v>316</v>
      </c>
      <c r="Y39" t="s">
        <v>271</v>
      </c>
      <c r="Z39" t="s">
        <v>316</v>
      </c>
      <c r="AA39" t="s">
        <v>271</v>
      </c>
      <c r="AB39" t="s">
        <v>316</v>
      </c>
      <c r="AC39" t="s">
        <v>359</v>
      </c>
      <c r="AD39" t="s">
        <v>271</v>
      </c>
      <c r="AE39" t="s">
        <v>316</v>
      </c>
      <c r="AF39" t="s">
        <v>271</v>
      </c>
      <c r="AG39" t="s">
        <v>316</v>
      </c>
      <c r="AH39" t="s">
        <v>272</v>
      </c>
      <c r="AI39" t="s">
        <v>359</v>
      </c>
      <c r="AJ39" t="s">
        <v>317</v>
      </c>
    </row>
    <row r="40" spans="1:37" x14ac:dyDescent="0.3">
      <c r="A40" t="s">
        <v>1460</v>
      </c>
      <c r="B40" t="s">
        <v>1458</v>
      </c>
      <c r="C40" t="s">
        <v>1459</v>
      </c>
      <c r="E40" t="s">
        <v>1430</v>
      </c>
      <c r="G40" s="79" t="s">
        <v>1498</v>
      </c>
      <c r="H40" t="s">
        <v>1499</v>
      </c>
    </row>
    <row r="41" spans="1:37" x14ac:dyDescent="0.3">
      <c r="A41" t="s">
        <v>1463</v>
      </c>
      <c r="B41" t="s">
        <v>1461</v>
      </c>
      <c r="C41" t="s">
        <v>1462</v>
      </c>
      <c r="E41" t="s">
        <v>1464</v>
      </c>
    </row>
    <row r="42" spans="1:37" x14ac:dyDescent="0.3">
      <c r="A42" t="s">
        <v>1467</v>
      </c>
      <c r="B42" t="s">
        <v>1465</v>
      </c>
      <c r="C42" t="s">
        <v>1466</v>
      </c>
      <c r="E42" t="s">
        <v>1468</v>
      </c>
      <c r="G42" s="74" t="s">
        <v>235</v>
      </c>
      <c r="H42" s="74" t="s">
        <v>273</v>
      </c>
      <c r="I42" s="74" t="s">
        <v>76</v>
      </c>
      <c r="J42" s="75" t="s">
        <v>88</v>
      </c>
      <c r="K42" s="75" t="s">
        <v>189</v>
      </c>
      <c r="L42" s="75" t="s">
        <v>190</v>
      </c>
      <c r="M42" s="75" t="s">
        <v>191</v>
      </c>
      <c r="N42" s="75" t="s">
        <v>192</v>
      </c>
      <c r="O42" s="75" t="s">
        <v>193</v>
      </c>
      <c r="P42" s="76" t="s">
        <v>194</v>
      </c>
      <c r="Q42" s="77" t="s">
        <v>184</v>
      </c>
      <c r="R42" s="77" t="s">
        <v>185</v>
      </c>
      <c r="S42" s="77" t="s">
        <v>79</v>
      </c>
      <c r="T42" s="77" t="s">
        <v>186</v>
      </c>
      <c r="U42" s="77" t="s">
        <v>83</v>
      </c>
      <c r="V42" s="77" t="s">
        <v>187</v>
      </c>
      <c r="W42" s="76" t="s">
        <v>188</v>
      </c>
    </row>
    <row r="43" spans="1:37" x14ac:dyDescent="0.3">
      <c r="A43" t="s">
        <v>1471</v>
      </c>
      <c r="B43" t="s">
        <v>1469</v>
      </c>
      <c r="C43" t="s">
        <v>1470</v>
      </c>
      <c r="E43" t="s">
        <v>1468</v>
      </c>
      <c r="G43" t="s">
        <v>1427</v>
      </c>
      <c r="H43" t="str">
        <f>VLOOKUP(G43,[1]Sheet1!$C$5866:$D$11139,2,FALSE)</f>
        <v>Mniotilta varia</v>
      </c>
      <c r="I43">
        <v>114</v>
      </c>
      <c r="J43">
        <v>2.052</v>
      </c>
      <c r="K43">
        <f>J22+K22+S22</f>
        <v>99.977999999999994</v>
      </c>
      <c r="L43">
        <v>0</v>
      </c>
      <c r="M43">
        <v>0</v>
      </c>
      <c r="N43">
        <f>L22+P22</f>
        <v>0.68400000000000005</v>
      </c>
      <c r="O43">
        <f>M22+N22+Q22+R22+T22</f>
        <v>11.286</v>
      </c>
      <c r="P43">
        <f>SUM(J43:O43)</f>
        <v>114</v>
      </c>
    </row>
    <row r="44" spans="1:37" x14ac:dyDescent="0.3">
      <c r="A44" t="s">
        <v>1474</v>
      </c>
      <c r="B44" t="s">
        <v>1472</v>
      </c>
      <c r="C44" t="s">
        <v>1473</v>
      </c>
      <c r="E44" t="s">
        <v>1468</v>
      </c>
      <c r="G44" t="s">
        <v>1401</v>
      </c>
      <c r="H44" t="s">
        <v>468</v>
      </c>
      <c r="I44">
        <v>249</v>
      </c>
      <c r="J44">
        <v>44.570999999999998</v>
      </c>
      <c r="K44">
        <f t="shared" ref="K44:K59" si="38">J23+K23+S23</f>
        <v>60.506999999999998</v>
      </c>
      <c r="L44">
        <v>0</v>
      </c>
      <c r="M44">
        <v>0</v>
      </c>
      <c r="N44">
        <f t="shared" ref="N44:N59" si="39">L23+P23</f>
        <v>123.255</v>
      </c>
      <c r="O44">
        <f t="shared" ref="O44:O59" si="40">M23+N23+Q23+R23+T23</f>
        <v>20.916</v>
      </c>
      <c r="P44">
        <f t="shared" ref="P44:P59" si="41">SUM(J44:O44)</f>
        <v>249.249</v>
      </c>
    </row>
    <row r="45" spans="1:37" x14ac:dyDescent="0.3">
      <c r="A45" t="s">
        <v>1476</v>
      </c>
      <c r="B45" t="s">
        <v>1475</v>
      </c>
      <c r="C45" t="s">
        <v>449</v>
      </c>
      <c r="E45" t="s">
        <v>1477</v>
      </c>
      <c r="G45" t="s">
        <v>1377</v>
      </c>
      <c r="H45" t="str">
        <f>VLOOKUP(G45,[1]Sheet1!$C$5866:$D$11139,2,FALSE)</f>
        <v>Vireo solitarius</v>
      </c>
      <c r="I45">
        <v>106</v>
      </c>
      <c r="J45">
        <v>2.6500000000000004</v>
      </c>
      <c r="K45">
        <f t="shared" si="38"/>
        <v>74.942000000000007</v>
      </c>
      <c r="L45">
        <v>0</v>
      </c>
      <c r="M45">
        <v>0</v>
      </c>
      <c r="N45">
        <f t="shared" si="39"/>
        <v>10.388</v>
      </c>
      <c r="O45">
        <f t="shared" si="40"/>
        <v>18.126000000000001</v>
      </c>
      <c r="P45">
        <f t="shared" si="41"/>
        <v>106.10600000000002</v>
      </c>
    </row>
    <row r="46" spans="1:37" x14ac:dyDescent="0.3">
      <c r="A46" t="s">
        <v>1480</v>
      </c>
      <c r="B46" t="s">
        <v>1478</v>
      </c>
      <c r="C46" t="s">
        <v>1479</v>
      </c>
      <c r="E46" t="s">
        <v>1477</v>
      </c>
      <c r="G46" t="s">
        <v>1387</v>
      </c>
      <c r="H46" t="str">
        <f>VLOOKUP(G46,[1]Sheet1!$C$5866:$D$11139,2,FALSE)</f>
        <v>Parus carolinensis</v>
      </c>
      <c r="I46">
        <v>144</v>
      </c>
      <c r="J46">
        <v>0</v>
      </c>
      <c r="K46">
        <f t="shared" si="38"/>
        <v>119.952</v>
      </c>
      <c r="L46">
        <v>0</v>
      </c>
      <c r="M46">
        <v>0</v>
      </c>
      <c r="N46">
        <f t="shared" si="39"/>
        <v>20.591999999999999</v>
      </c>
      <c r="O46">
        <f t="shared" si="40"/>
        <v>3.456</v>
      </c>
      <c r="P46">
        <f t="shared" si="41"/>
        <v>143.99999999999997</v>
      </c>
    </row>
    <row r="47" spans="1:37" x14ac:dyDescent="0.3">
      <c r="G47" t="s">
        <v>1394</v>
      </c>
      <c r="H47" t="str">
        <f>VLOOKUP(G47,[1]Sheet1!$C$5866:$D$11139,2,FALSE)</f>
        <v>Thryothorus ludovicianus</v>
      </c>
      <c r="I47">
        <v>50</v>
      </c>
      <c r="J47">
        <v>0</v>
      </c>
      <c r="K47">
        <f t="shared" si="38"/>
        <v>11.15</v>
      </c>
      <c r="L47">
        <v>0</v>
      </c>
      <c r="M47">
        <v>0</v>
      </c>
      <c r="N47">
        <f t="shared" si="39"/>
        <v>33.35</v>
      </c>
      <c r="O47">
        <f t="shared" si="40"/>
        <v>5.6000000000000005</v>
      </c>
      <c r="P47">
        <f t="shared" si="41"/>
        <v>50.1</v>
      </c>
    </row>
    <row r="48" spans="1:37" x14ac:dyDescent="0.3">
      <c r="A48" t="s">
        <v>1495</v>
      </c>
      <c r="B48" t="s">
        <v>1496</v>
      </c>
      <c r="G48" t="s">
        <v>1360</v>
      </c>
      <c r="H48" t="s">
        <v>1361</v>
      </c>
      <c r="I48">
        <v>75</v>
      </c>
      <c r="J48">
        <v>0</v>
      </c>
      <c r="K48">
        <f t="shared" si="38"/>
        <v>70.125</v>
      </c>
      <c r="L48">
        <v>0</v>
      </c>
      <c r="M48">
        <v>0</v>
      </c>
      <c r="N48">
        <f t="shared" si="39"/>
        <v>0</v>
      </c>
      <c r="O48">
        <f t="shared" si="40"/>
        <v>4.95</v>
      </c>
      <c r="P48">
        <f t="shared" si="41"/>
        <v>75.075000000000003</v>
      </c>
    </row>
    <row r="49" spans="1:16" x14ac:dyDescent="0.3">
      <c r="A49" t="s">
        <v>1333</v>
      </c>
      <c r="B49">
        <v>31</v>
      </c>
      <c r="G49" t="s">
        <v>1369</v>
      </c>
      <c r="H49" t="s">
        <v>1370</v>
      </c>
      <c r="I49">
        <v>57</v>
      </c>
      <c r="J49">
        <v>11.684999999999999</v>
      </c>
      <c r="K49">
        <f t="shared" si="38"/>
        <v>23.427</v>
      </c>
      <c r="L49">
        <v>0</v>
      </c>
      <c r="M49">
        <v>3.363</v>
      </c>
      <c r="N49">
        <f t="shared" si="39"/>
        <v>16.757999999999999</v>
      </c>
      <c r="O49">
        <f t="shared" si="40"/>
        <v>1.653</v>
      </c>
      <c r="P49">
        <f t="shared" si="41"/>
        <v>56.885999999999989</v>
      </c>
    </row>
    <row r="50" spans="1:16" x14ac:dyDescent="0.3">
      <c r="A50" t="s">
        <v>1337</v>
      </c>
      <c r="B50">
        <v>5</v>
      </c>
      <c r="G50" t="s">
        <v>1391</v>
      </c>
      <c r="H50" t="str">
        <f>VLOOKUP(G50,[1]Sheet1!$C$5866:$D$11139,2,FALSE)</f>
        <v>Baeolophus bicolor</v>
      </c>
      <c r="I50">
        <v>199</v>
      </c>
      <c r="J50">
        <v>0</v>
      </c>
      <c r="K50">
        <f t="shared" si="38"/>
        <v>99.5</v>
      </c>
      <c r="L50">
        <v>0</v>
      </c>
      <c r="M50">
        <v>0</v>
      </c>
      <c r="N50">
        <f t="shared" si="39"/>
        <v>63.878999999999998</v>
      </c>
      <c r="O50">
        <f t="shared" si="40"/>
        <v>35.621000000000002</v>
      </c>
      <c r="P50">
        <f t="shared" si="41"/>
        <v>199</v>
      </c>
    </row>
    <row r="51" spans="1:16" x14ac:dyDescent="0.3">
      <c r="A51" t="s">
        <v>1341</v>
      </c>
      <c r="B51">
        <v>1</v>
      </c>
      <c r="G51" t="s">
        <v>1431</v>
      </c>
      <c r="H51" t="str">
        <f>VLOOKUP(G51,[1]Sheet1!$C$5866:$D$11139,2,FALSE)</f>
        <v>Dendroica coronata</v>
      </c>
      <c r="I51">
        <v>67</v>
      </c>
      <c r="J51">
        <v>6.633</v>
      </c>
      <c r="K51">
        <f t="shared" si="38"/>
        <v>27.402999999999999</v>
      </c>
      <c r="L51">
        <v>0</v>
      </c>
      <c r="M51">
        <v>0</v>
      </c>
      <c r="N51">
        <f t="shared" si="39"/>
        <v>22.646000000000001</v>
      </c>
      <c r="O51">
        <f t="shared" si="40"/>
        <v>10.385000000000002</v>
      </c>
      <c r="P51">
        <f t="shared" si="41"/>
        <v>67.067000000000007</v>
      </c>
    </row>
    <row r="52" spans="1:16" x14ac:dyDescent="0.3">
      <c r="A52" t="s">
        <v>1344</v>
      </c>
      <c r="B52">
        <v>1</v>
      </c>
      <c r="G52" t="s">
        <v>1461</v>
      </c>
      <c r="H52" t="str">
        <f>VLOOKUP(G52,[1]Sheet1!$C$5866:$D$11139,2,FALSE)</f>
        <v>Cardinalis cardinalis</v>
      </c>
      <c r="I52">
        <v>95</v>
      </c>
      <c r="J52">
        <v>0</v>
      </c>
      <c r="K52">
        <f t="shared" si="38"/>
        <v>22.23</v>
      </c>
      <c r="L52">
        <v>0</v>
      </c>
      <c r="M52">
        <v>58.615000000000002</v>
      </c>
      <c r="N52">
        <f t="shared" si="39"/>
        <v>14.154999999999999</v>
      </c>
      <c r="O52">
        <f t="shared" si="40"/>
        <v>0</v>
      </c>
      <c r="P52">
        <f t="shared" si="41"/>
        <v>95</v>
      </c>
    </row>
    <row r="53" spans="1:16" x14ac:dyDescent="0.3">
      <c r="A53" t="s">
        <v>1347</v>
      </c>
      <c r="B53">
        <v>3</v>
      </c>
      <c r="G53" t="s">
        <v>1434</v>
      </c>
      <c r="H53" t="str">
        <f>VLOOKUP(G53,[1]Sheet1!$C$5866:$D$11139,2,FALSE)</f>
        <v>Vermivora celata</v>
      </c>
      <c r="I53">
        <v>61</v>
      </c>
      <c r="J53">
        <v>0</v>
      </c>
      <c r="K53">
        <f t="shared" si="38"/>
        <v>0.91499999999999992</v>
      </c>
      <c r="L53">
        <v>0</v>
      </c>
      <c r="M53">
        <v>0</v>
      </c>
      <c r="N53">
        <f t="shared" si="39"/>
        <v>54.472999999999999</v>
      </c>
      <c r="O53">
        <f t="shared" si="40"/>
        <v>5.6120000000000001</v>
      </c>
      <c r="P53">
        <f t="shared" si="41"/>
        <v>61</v>
      </c>
    </row>
    <row r="54" spans="1:16" x14ac:dyDescent="0.3">
      <c r="A54" t="s">
        <v>1351</v>
      </c>
      <c r="B54">
        <v>2</v>
      </c>
      <c r="G54" t="s">
        <v>1440</v>
      </c>
      <c r="H54" t="str">
        <f>VLOOKUP(G54,[1]Sheet1!$C$5866:$D$11139,2,FALSE)</f>
        <v>Dendroica pinus</v>
      </c>
      <c r="I54">
        <v>139</v>
      </c>
      <c r="J54">
        <v>3.8919999999999999</v>
      </c>
      <c r="K54">
        <f t="shared" si="38"/>
        <v>28.912000000000003</v>
      </c>
      <c r="L54">
        <v>0</v>
      </c>
      <c r="M54">
        <v>3.8919999999999999</v>
      </c>
      <c r="N54">
        <f t="shared" si="39"/>
        <v>34.75</v>
      </c>
      <c r="O54">
        <f t="shared" si="40"/>
        <v>67.554000000000002</v>
      </c>
      <c r="P54">
        <f t="shared" si="41"/>
        <v>139</v>
      </c>
    </row>
    <row r="55" spans="1:16" x14ac:dyDescent="0.3">
      <c r="A55" t="s">
        <v>1355</v>
      </c>
      <c r="B55">
        <v>79</v>
      </c>
      <c r="G55" t="s">
        <v>1353</v>
      </c>
      <c r="H55" t="s">
        <v>1354</v>
      </c>
      <c r="I55">
        <v>79</v>
      </c>
      <c r="J55">
        <v>0</v>
      </c>
      <c r="K55">
        <f t="shared" si="38"/>
        <v>71.099999999999994</v>
      </c>
      <c r="L55">
        <v>0</v>
      </c>
      <c r="M55">
        <v>0</v>
      </c>
      <c r="N55">
        <f t="shared" si="39"/>
        <v>0.79</v>
      </c>
      <c r="O55">
        <f t="shared" si="40"/>
        <v>3.95</v>
      </c>
      <c r="P55">
        <f t="shared" si="41"/>
        <v>75.84</v>
      </c>
    </row>
    <row r="56" spans="1:16" x14ac:dyDescent="0.3">
      <c r="A56" t="s">
        <v>1359</v>
      </c>
      <c r="B56">
        <v>39</v>
      </c>
      <c r="G56" t="s">
        <v>1404</v>
      </c>
      <c r="H56" t="str">
        <f>VLOOKUP(G56,[1]Sheet1!$C$5866:$D$11139,2,FALSE)</f>
        <v>Regulus calendula</v>
      </c>
      <c r="I56">
        <v>301</v>
      </c>
      <c r="J56">
        <v>8.1270000000000007</v>
      </c>
      <c r="K56">
        <f t="shared" si="38"/>
        <v>61.404000000000003</v>
      </c>
      <c r="L56">
        <v>0</v>
      </c>
      <c r="M56">
        <v>0</v>
      </c>
      <c r="N56">
        <f t="shared" si="39"/>
        <v>227.255</v>
      </c>
      <c r="O56">
        <f t="shared" si="40"/>
        <v>0</v>
      </c>
      <c r="P56">
        <f t="shared" si="41"/>
        <v>296.786</v>
      </c>
    </row>
    <row r="57" spans="1:16" x14ac:dyDescent="0.3">
      <c r="A57" t="s">
        <v>1362</v>
      </c>
      <c r="B57">
        <v>75</v>
      </c>
      <c r="G57" t="s">
        <v>1373</v>
      </c>
      <c r="H57" t="str">
        <f>VLOOKUP(G57,[1]Sheet1!$C$5866:$D$11139,2,FALSE)</f>
        <v>Vireo griseus</v>
      </c>
      <c r="I57">
        <v>42</v>
      </c>
      <c r="J57">
        <v>1.3860000000000001</v>
      </c>
      <c r="K57">
        <f t="shared" si="38"/>
        <v>7.0140000000000002</v>
      </c>
      <c r="L57">
        <v>0</v>
      </c>
      <c r="M57">
        <v>0</v>
      </c>
      <c r="N57">
        <f t="shared" si="39"/>
        <v>26.585999999999999</v>
      </c>
      <c r="O57">
        <f t="shared" si="40"/>
        <v>7.0140000000000002</v>
      </c>
      <c r="P57">
        <f t="shared" si="41"/>
        <v>42</v>
      </c>
    </row>
    <row r="58" spans="1:16" x14ac:dyDescent="0.3">
      <c r="A58" t="s">
        <v>1365</v>
      </c>
      <c r="B58">
        <v>14</v>
      </c>
      <c r="G58" t="s">
        <v>1357</v>
      </c>
      <c r="H58" t="s">
        <v>1358</v>
      </c>
      <c r="I58">
        <v>39</v>
      </c>
      <c r="J58">
        <v>0</v>
      </c>
      <c r="K58">
        <f t="shared" si="38"/>
        <v>35.685000000000002</v>
      </c>
      <c r="L58">
        <v>0</v>
      </c>
      <c r="M58">
        <v>0</v>
      </c>
      <c r="N58">
        <f t="shared" si="39"/>
        <v>0</v>
      </c>
      <c r="O58">
        <f t="shared" si="40"/>
        <v>3.3150000000000004</v>
      </c>
      <c r="P58">
        <f t="shared" si="41"/>
        <v>39</v>
      </c>
    </row>
    <row r="59" spans="1:16" x14ac:dyDescent="0.3">
      <c r="A59" t="s">
        <v>1368</v>
      </c>
      <c r="B59">
        <v>16</v>
      </c>
      <c r="G59" t="s">
        <v>1449</v>
      </c>
      <c r="H59" t="str">
        <f>VLOOKUP(G59,[1]Sheet1!$C$5866:$D$11139,2,FALSE)</f>
        <v>Dendroica dominica</v>
      </c>
      <c r="I59">
        <v>70</v>
      </c>
      <c r="J59">
        <v>1.05</v>
      </c>
      <c r="K59">
        <f t="shared" si="38"/>
        <v>12.180000000000001</v>
      </c>
      <c r="L59">
        <v>0</v>
      </c>
      <c r="M59">
        <v>0</v>
      </c>
      <c r="N59">
        <f t="shared" si="39"/>
        <v>26.39</v>
      </c>
      <c r="O59">
        <f t="shared" si="40"/>
        <v>30.519999999999996</v>
      </c>
      <c r="P59">
        <f t="shared" si="41"/>
        <v>70.14</v>
      </c>
    </row>
    <row r="60" spans="1:16" x14ac:dyDescent="0.3">
      <c r="A60" t="s">
        <v>1371</v>
      </c>
      <c r="B60">
        <v>57</v>
      </c>
    </row>
    <row r="61" spans="1:16" x14ac:dyDescent="0.3">
      <c r="A61" t="s">
        <v>1375</v>
      </c>
      <c r="B61">
        <v>42</v>
      </c>
    </row>
    <row r="62" spans="1:16" x14ac:dyDescent="0.3">
      <c r="A62" t="s">
        <v>1379</v>
      </c>
      <c r="B62">
        <v>106</v>
      </c>
    </row>
    <row r="63" spans="1:16" x14ac:dyDescent="0.3">
      <c r="A63" t="s">
        <v>1382</v>
      </c>
      <c r="B63">
        <v>15</v>
      </c>
    </row>
    <row r="64" spans="1:16" x14ac:dyDescent="0.3">
      <c r="A64" t="s">
        <v>1386</v>
      </c>
      <c r="B64">
        <v>19</v>
      </c>
    </row>
    <row r="65" spans="1:2" x14ac:dyDescent="0.3">
      <c r="A65" t="s">
        <v>1389</v>
      </c>
      <c r="B65">
        <v>144</v>
      </c>
    </row>
    <row r="66" spans="1:2" x14ac:dyDescent="0.3">
      <c r="A66" t="s">
        <v>1393</v>
      </c>
      <c r="B66">
        <v>199</v>
      </c>
    </row>
    <row r="67" spans="1:2" x14ac:dyDescent="0.3">
      <c r="A67" t="s">
        <v>1396</v>
      </c>
      <c r="B67">
        <v>50</v>
      </c>
    </row>
    <row r="68" spans="1:2" x14ac:dyDescent="0.3">
      <c r="A68" t="s">
        <v>1400</v>
      </c>
      <c r="B68">
        <v>1</v>
      </c>
    </row>
    <row r="69" spans="1:2" x14ac:dyDescent="0.3">
      <c r="A69" t="s">
        <v>1402</v>
      </c>
      <c r="B69">
        <v>249</v>
      </c>
    </row>
    <row r="70" spans="1:2" x14ac:dyDescent="0.3">
      <c r="A70" t="s">
        <v>1406</v>
      </c>
      <c r="B70">
        <v>301</v>
      </c>
    </row>
    <row r="71" spans="1:2" x14ac:dyDescent="0.3">
      <c r="A71" t="s">
        <v>1410</v>
      </c>
      <c r="B71">
        <v>1</v>
      </c>
    </row>
    <row r="72" spans="1:2" x14ac:dyDescent="0.3">
      <c r="A72" t="s">
        <v>1413</v>
      </c>
      <c r="B72">
        <v>5</v>
      </c>
    </row>
    <row r="73" spans="1:2" x14ac:dyDescent="0.3">
      <c r="A73" t="s">
        <v>1415</v>
      </c>
      <c r="B73">
        <v>3</v>
      </c>
    </row>
    <row r="74" spans="1:2" x14ac:dyDescent="0.3">
      <c r="A74" t="s">
        <v>1418</v>
      </c>
      <c r="B74">
        <v>63</v>
      </c>
    </row>
    <row r="75" spans="1:2" x14ac:dyDescent="0.3">
      <c r="A75" t="s">
        <v>1421</v>
      </c>
      <c r="B75">
        <v>2</v>
      </c>
    </row>
    <row r="76" spans="1:2" x14ac:dyDescent="0.3">
      <c r="A76" t="s">
        <v>1425</v>
      </c>
      <c r="B76">
        <v>72</v>
      </c>
    </row>
    <row r="77" spans="1:2" x14ac:dyDescent="0.3">
      <c r="A77" t="s">
        <v>1429</v>
      </c>
      <c r="B77">
        <v>114</v>
      </c>
    </row>
    <row r="78" spans="1:2" x14ac:dyDescent="0.3">
      <c r="A78" t="s">
        <v>1433</v>
      </c>
      <c r="B78">
        <v>67</v>
      </c>
    </row>
    <row r="79" spans="1:2" x14ac:dyDescent="0.3">
      <c r="A79" t="s">
        <v>1436</v>
      </c>
      <c r="B79">
        <v>61</v>
      </c>
    </row>
    <row r="80" spans="1:2" x14ac:dyDescent="0.3">
      <c r="A80" t="s">
        <v>1439</v>
      </c>
      <c r="B80">
        <v>3</v>
      </c>
    </row>
    <row r="81" spans="1:2" x14ac:dyDescent="0.3">
      <c r="A81" t="s">
        <v>1442</v>
      </c>
      <c r="B81">
        <v>139</v>
      </c>
    </row>
    <row r="82" spans="1:2" x14ac:dyDescent="0.3">
      <c r="A82" t="s">
        <v>1445</v>
      </c>
      <c r="B82">
        <v>1</v>
      </c>
    </row>
    <row r="83" spans="1:2" x14ac:dyDescent="0.3">
      <c r="A83" t="s">
        <v>1448</v>
      </c>
      <c r="B83">
        <v>16</v>
      </c>
    </row>
    <row r="84" spans="1:2" x14ac:dyDescent="0.3">
      <c r="A84" t="s">
        <v>1451</v>
      </c>
      <c r="B84">
        <v>70</v>
      </c>
    </row>
    <row r="85" spans="1:2" x14ac:dyDescent="0.3">
      <c r="A85" t="s">
        <v>1454</v>
      </c>
      <c r="B85">
        <v>3</v>
      </c>
    </row>
    <row r="86" spans="1:2" x14ac:dyDescent="0.3">
      <c r="A86" t="s">
        <v>1457</v>
      </c>
      <c r="B86">
        <v>2</v>
      </c>
    </row>
    <row r="87" spans="1:2" x14ac:dyDescent="0.3">
      <c r="A87" t="s">
        <v>1460</v>
      </c>
      <c r="B87">
        <v>1</v>
      </c>
    </row>
    <row r="88" spans="1:2" x14ac:dyDescent="0.3">
      <c r="A88" t="s">
        <v>1463</v>
      </c>
      <c r="B88">
        <v>95</v>
      </c>
    </row>
    <row r="89" spans="1:2" x14ac:dyDescent="0.3">
      <c r="A89" t="s">
        <v>1467</v>
      </c>
      <c r="B89">
        <v>126</v>
      </c>
    </row>
    <row r="90" spans="1:2" x14ac:dyDescent="0.3">
      <c r="A90" t="s">
        <v>1471</v>
      </c>
      <c r="B90">
        <v>12</v>
      </c>
    </row>
    <row r="91" spans="1:2" x14ac:dyDescent="0.3">
      <c r="A91" t="s">
        <v>1474</v>
      </c>
      <c r="B91">
        <v>1</v>
      </c>
    </row>
    <row r="92" spans="1:2" x14ac:dyDescent="0.3">
      <c r="A92" t="s">
        <v>1476</v>
      </c>
      <c r="B92">
        <v>2</v>
      </c>
    </row>
    <row r="93" spans="1:2" x14ac:dyDescent="0.3">
      <c r="A93" t="s">
        <v>1480</v>
      </c>
      <c r="B93">
        <v>60</v>
      </c>
    </row>
  </sheetData>
  <dataConsolidate link="1"/>
  <conditionalFormatting sqref="G42:H42">
    <cfRule type="duplicateValues" dxfId="5" priority="1"/>
  </conditionalFormatting>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CD58A-46F0-45D2-B5FC-2A423D214E43}">
  <dimension ref="A1:M130"/>
  <sheetViews>
    <sheetView workbookViewId="0">
      <selection activeCell="H28" sqref="H28"/>
    </sheetView>
  </sheetViews>
  <sheetFormatPr defaultRowHeight="14.4" x14ac:dyDescent="0.3"/>
  <cols>
    <col min="1" max="1" width="24" bestFit="1" customWidth="1"/>
    <col min="2" max="2" width="16" bestFit="1" customWidth="1"/>
    <col min="3" max="4" width="10.77734375" bestFit="1" customWidth="1"/>
    <col min="5" max="5" width="14.21875" bestFit="1" customWidth="1"/>
    <col min="6" max="6" width="13.77734375" bestFit="1" customWidth="1"/>
    <col min="7" max="7" width="13.33203125" bestFit="1" customWidth="1"/>
    <col min="8" max="9" width="10.77734375" bestFit="1" customWidth="1"/>
    <col min="10" max="13" width="11.77734375" bestFit="1" customWidth="1"/>
  </cols>
  <sheetData>
    <row r="1" spans="1:13" x14ac:dyDescent="0.3">
      <c r="A1" t="s">
        <v>1298</v>
      </c>
      <c r="B1" t="s">
        <v>1999</v>
      </c>
      <c r="C1" t="s">
        <v>2000</v>
      </c>
      <c r="D1" t="s">
        <v>2001</v>
      </c>
      <c r="E1" t="s">
        <v>2002</v>
      </c>
      <c r="F1" t="s">
        <v>2003</v>
      </c>
      <c r="G1" t="s">
        <v>2004</v>
      </c>
      <c r="H1" t="s">
        <v>2005</v>
      </c>
      <c r="I1" t="s">
        <v>2006</v>
      </c>
      <c r="J1" t="s">
        <v>2007</v>
      </c>
      <c r="K1" t="s">
        <v>2008</v>
      </c>
      <c r="L1" t="s">
        <v>2009</v>
      </c>
      <c r="M1" t="s">
        <v>2010</v>
      </c>
    </row>
    <row r="2" spans="1:13" x14ac:dyDescent="0.3">
      <c r="B2" t="s">
        <v>1903</v>
      </c>
      <c r="H2" t="s">
        <v>1904</v>
      </c>
    </row>
    <row r="3" spans="1:13" x14ac:dyDescent="0.3">
      <c r="A3" t="s">
        <v>504</v>
      </c>
      <c r="B3" t="s">
        <v>1905</v>
      </c>
      <c r="C3" t="s">
        <v>1906</v>
      </c>
      <c r="D3" t="s">
        <v>1907</v>
      </c>
      <c r="E3" t="s">
        <v>1908</v>
      </c>
      <c r="F3" t="s">
        <v>1909</v>
      </c>
      <c r="G3" t="s">
        <v>1910</v>
      </c>
      <c r="H3" t="s">
        <v>237</v>
      </c>
      <c r="I3" t="s">
        <v>1911</v>
      </c>
      <c r="J3" t="s">
        <v>238</v>
      </c>
      <c r="K3" t="s">
        <v>1155</v>
      </c>
      <c r="L3" t="s">
        <v>236</v>
      </c>
      <c r="M3" t="s">
        <v>365</v>
      </c>
    </row>
    <row r="4" spans="1:13" x14ac:dyDescent="0.3">
      <c r="A4" t="s">
        <v>1912</v>
      </c>
      <c r="B4" t="s">
        <v>1913</v>
      </c>
      <c r="C4" t="s">
        <v>1914</v>
      </c>
      <c r="D4" t="s">
        <v>1915</v>
      </c>
      <c r="E4" t="s">
        <v>1915</v>
      </c>
      <c r="F4" t="s">
        <v>1915</v>
      </c>
      <c r="G4" t="s">
        <v>1915</v>
      </c>
      <c r="H4" t="s">
        <v>1916</v>
      </c>
      <c r="I4" t="s">
        <v>1915</v>
      </c>
      <c r="J4" t="s">
        <v>1915</v>
      </c>
      <c r="K4" t="s">
        <v>1915</v>
      </c>
      <c r="L4" t="s">
        <v>1915</v>
      </c>
      <c r="M4" t="s">
        <v>1915</v>
      </c>
    </row>
    <row r="5" spans="1:13" x14ac:dyDescent="0.3">
      <c r="A5" t="s">
        <v>1917</v>
      </c>
      <c r="B5" t="s">
        <v>1946</v>
      </c>
      <c r="C5" t="s">
        <v>1918</v>
      </c>
      <c r="D5" t="s">
        <v>1946</v>
      </c>
      <c r="E5" t="s">
        <v>1915</v>
      </c>
      <c r="F5" t="s">
        <v>1915</v>
      </c>
      <c r="G5" t="s">
        <v>1915</v>
      </c>
      <c r="H5" t="s">
        <v>1919</v>
      </c>
      <c r="I5" t="s">
        <v>1920</v>
      </c>
      <c r="J5" t="s">
        <v>1915</v>
      </c>
      <c r="K5" t="s">
        <v>1915</v>
      </c>
      <c r="L5" t="s">
        <v>1915</v>
      </c>
      <c r="M5" t="s">
        <v>1947</v>
      </c>
    </row>
    <row r="6" spans="1:13" x14ac:dyDescent="0.3">
      <c r="A6" t="s">
        <v>1921</v>
      </c>
      <c r="B6" t="s">
        <v>1922</v>
      </c>
      <c r="C6" t="s">
        <v>1923</v>
      </c>
      <c r="D6" t="s">
        <v>1915</v>
      </c>
      <c r="E6" t="s">
        <v>1915</v>
      </c>
      <c r="F6" t="s">
        <v>1915</v>
      </c>
      <c r="G6" t="s">
        <v>1915</v>
      </c>
      <c r="H6" t="s">
        <v>1916</v>
      </c>
      <c r="I6" t="s">
        <v>1915</v>
      </c>
      <c r="J6" t="s">
        <v>1915</v>
      </c>
      <c r="K6" t="s">
        <v>1915</v>
      </c>
      <c r="L6" t="s">
        <v>1915</v>
      </c>
      <c r="M6" t="s">
        <v>1915</v>
      </c>
    </row>
    <row r="7" spans="1:13" x14ac:dyDescent="0.3">
      <c r="A7" t="s">
        <v>1924</v>
      </c>
      <c r="B7" t="s">
        <v>1915</v>
      </c>
      <c r="C7" t="s">
        <v>1948</v>
      </c>
      <c r="D7" t="s">
        <v>1925</v>
      </c>
      <c r="E7" t="s">
        <v>1949</v>
      </c>
      <c r="F7" t="s">
        <v>1949</v>
      </c>
      <c r="G7" t="s">
        <v>1948</v>
      </c>
      <c r="H7" t="s">
        <v>1926</v>
      </c>
      <c r="I7" t="s">
        <v>1927</v>
      </c>
      <c r="J7" t="s">
        <v>1915</v>
      </c>
      <c r="K7" t="s">
        <v>1950</v>
      </c>
      <c r="L7" t="s">
        <v>1951</v>
      </c>
      <c r="M7" t="s">
        <v>1952</v>
      </c>
    </row>
    <row r="8" spans="1:13" x14ac:dyDescent="0.3">
      <c r="A8" t="s">
        <v>1928</v>
      </c>
      <c r="B8" t="s">
        <v>1915</v>
      </c>
      <c r="C8" t="s">
        <v>1953</v>
      </c>
      <c r="D8" t="s">
        <v>1946</v>
      </c>
      <c r="E8" t="s">
        <v>1929</v>
      </c>
      <c r="F8" t="s">
        <v>1922</v>
      </c>
      <c r="G8" t="s">
        <v>1953</v>
      </c>
      <c r="H8" t="s">
        <v>1930</v>
      </c>
      <c r="I8" t="s">
        <v>1931</v>
      </c>
      <c r="J8" t="s">
        <v>1954</v>
      </c>
      <c r="K8" t="s">
        <v>1955</v>
      </c>
      <c r="L8" t="s">
        <v>1956</v>
      </c>
      <c r="M8" t="s">
        <v>1915</v>
      </c>
    </row>
    <row r="9" spans="1:13" x14ac:dyDescent="0.3">
      <c r="A9" t="s">
        <v>1615</v>
      </c>
      <c r="B9" t="s">
        <v>1915</v>
      </c>
      <c r="C9" t="s">
        <v>1916</v>
      </c>
      <c r="D9" t="s">
        <v>1915</v>
      </c>
      <c r="E9" t="s">
        <v>1915</v>
      </c>
      <c r="F9" t="s">
        <v>1915</v>
      </c>
      <c r="G9" t="s">
        <v>1915</v>
      </c>
      <c r="H9" t="s">
        <v>1914</v>
      </c>
      <c r="I9" t="s">
        <v>1914</v>
      </c>
      <c r="J9" t="s">
        <v>1915</v>
      </c>
      <c r="K9" t="s">
        <v>1957</v>
      </c>
      <c r="L9" t="s">
        <v>1915</v>
      </c>
      <c r="M9" t="s">
        <v>1915</v>
      </c>
    </row>
    <row r="10" spans="1:13" x14ac:dyDescent="0.3">
      <c r="A10" t="s">
        <v>1932</v>
      </c>
      <c r="B10" t="s">
        <v>1915</v>
      </c>
      <c r="C10" t="s">
        <v>1933</v>
      </c>
      <c r="D10" t="s">
        <v>1934</v>
      </c>
      <c r="E10" t="s">
        <v>1915</v>
      </c>
      <c r="F10" t="s">
        <v>1915</v>
      </c>
      <c r="G10" t="s">
        <v>1915</v>
      </c>
      <c r="H10" t="s">
        <v>1935</v>
      </c>
      <c r="I10" t="s">
        <v>1936</v>
      </c>
      <c r="J10" t="s">
        <v>1958</v>
      </c>
      <c r="K10" t="s">
        <v>1915</v>
      </c>
      <c r="L10" t="s">
        <v>1915</v>
      </c>
      <c r="M10" t="s">
        <v>1915</v>
      </c>
    </row>
    <row r="11" spans="1:13" x14ac:dyDescent="0.3">
      <c r="A11" t="s">
        <v>1937</v>
      </c>
      <c r="B11" t="s">
        <v>1915</v>
      </c>
      <c r="C11" t="s">
        <v>1938</v>
      </c>
      <c r="D11" t="s">
        <v>1938</v>
      </c>
      <c r="E11" t="s">
        <v>1959</v>
      </c>
      <c r="F11" t="s">
        <v>1939</v>
      </c>
      <c r="G11" t="s">
        <v>1938</v>
      </c>
      <c r="H11" t="s">
        <v>1939</v>
      </c>
      <c r="I11" t="s">
        <v>1960</v>
      </c>
      <c r="J11" t="s">
        <v>1940</v>
      </c>
      <c r="K11" t="s">
        <v>1938</v>
      </c>
      <c r="L11" t="s">
        <v>1915</v>
      </c>
      <c r="M11" t="s">
        <v>1915</v>
      </c>
    </row>
    <row r="12" spans="1:13" x14ac:dyDescent="0.3">
      <c r="A12" t="s">
        <v>1941</v>
      </c>
      <c r="B12" t="s">
        <v>1915</v>
      </c>
      <c r="C12" t="s">
        <v>1942</v>
      </c>
      <c r="D12" t="s">
        <v>1943</v>
      </c>
      <c r="E12" t="s">
        <v>1961</v>
      </c>
      <c r="F12" t="s">
        <v>1962</v>
      </c>
      <c r="G12" t="s">
        <v>1915</v>
      </c>
      <c r="H12" t="s">
        <v>1944</v>
      </c>
      <c r="I12" t="s">
        <v>1945</v>
      </c>
      <c r="J12" t="s">
        <v>1963</v>
      </c>
      <c r="K12" t="s">
        <v>1964</v>
      </c>
      <c r="L12" t="s">
        <v>1915</v>
      </c>
      <c r="M12" t="s">
        <v>1915</v>
      </c>
    </row>
    <row r="14" spans="1:13" x14ac:dyDescent="0.3">
      <c r="A14" t="s">
        <v>1298</v>
      </c>
      <c r="B14" t="s">
        <v>1999</v>
      </c>
      <c r="C14" t="s">
        <v>2000</v>
      </c>
      <c r="D14" t="s">
        <v>2001</v>
      </c>
      <c r="E14" t="s">
        <v>2002</v>
      </c>
      <c r="F14" t="s">
        <v>2003</v>
      </c>
      <c r="G14" t="s">
        <v>2004</v>
      </c>
      <c r="H14" t="s">
        <v>2005</v>
      </c>
      <c r="I14" t="s">
        <v>2006</v>
      </c>
      <c r="J14" t="s">
        <v>2007</v>
      </c>
      <c r="K14" t="s">
        <v>2008</v>
      </c>
    </row>
    <row r="15" spans="1:13" x14ac:dyDescent="0.3">
      <c r="B15" t="s">
        <v>1965</v>
      </c>
      <c r="G15" t="s">
        <v>1966</v>
      </c>
    </row>
    <row r="16" spans="1:13" x14ac:dyDescent="0.3">
      <c r="B16" t="s">
        <v>1967</v>
      </c>
      <c r="D16" t="s">
        <v>241</v>
      </c>
      <c r="E16" t="s">
        <v>1968</v>
      </c>
      <c r="F16" t="s">
        <v>1969</v>
      </c>
      <c r="G16" t="s">
        <v>1970</v>
      </c>
      <c r="H16" t="s">
        <v>1971</v>
      </c>
      <c r="I16" t="s">
        <v>1972</v>
      </c>
      <c r="J16" t="s">
        <v>1973</v>
      </c>
      <c r="K16" t="s">
        <v>1974</v>
      </c>
    </row>
    <row r="17" spans="1:11" x14ac:dyDescent="0.3">
      <c r="A17" t="s">
        <v>504</v>
      </c>
      <c r="B17" t="s">
        <v>1975</v>
      </c>
      <c r="C17" t="s">
        <v>1976</v>
      </c>
      <c r="D17" t="s">
        <v>1977</v>
      </c>
      <c r="E17" t="s">
        <v>1977</v>
      </c>
      <c r="F17" t="s">
        <v>1977</v>
      </c>
      <c r="G17" t="s">
        <v>1977</v>
      </c>
      <c r="H17" t="s">
        <v>1977</v>
      </c>
      <c r="I17" t="s">
        <v>1977</v>
      </c>
      <c r="J17" t="s">
        <v>1977</v>
      </c>
      <c r="K17" t="s">
        <v>1977</v>
      </c>
    </row>
    <row r="18" spans="1:11" x14ac:dyDescent="0.3">
      <c r="A18" t="s">
        <v>1912</v>
      </c>
      <c r="B18" t="s">
        <v>446</v>
      </c>
      <c r="C18" t="s">
        <v>1957</v>
      </c>
      <c r="D18" t="s">
        <v>446</v>
      </c>
      <c r="E18" t="s">
        <v>1914</v>
      </c>
      <c r="F18" t="s">
        <v>1914</v>
      </c>
      <c r="G18" t="s">
        <v>1957</v>
      </c>
      <c r="H18" t="s">
        <v>1922</v>
      </c>
      <c r="I18" t="s">
        <v>1922</v>
      </c>
      <c r="J18" t="s">
        <v>1978</v>
      </c>
      <c r="K18" t="s">
        <v>446</v>
      </c>
    </row>
    <row r="19" spans="1:11" x14ac:dyDescent="0.3">
      <c r="A19" t="s">
        <v>1917</v>
      </c>
      <c r="B19" t="s">
        <v>1929</v>
      </c>
      <c r="C19" t="s">
        <v>1979</v>
      </c>
      <c r="D19" t="s">
        <v>446</v>
      </c>
      <c r="E19" t="s">
        <v>1919</v>
      </c>
      <c r="F19" t="s">
        <v>446</v>
      </c>
      <c r="G19" t="s">
        <v>1979</v>
      </c>
      <c r="H19" t="s">
        <v>1946</v>
      </c>
      <c r="I19" t="s">
        <v>1920</v>
      </c>
      <c r="J19" t="s">
        <v>1919</v>
      </c>
      <c r="K19" t="s">
        <v>446</v>
      </c>
    </row>
    <row r="20" spans="1:11" x14ac:dyDescent="0.3">
      <c r="A20" t="s">
        <v>1921</v>
      </c>
      <c r="B20" t="s">
        <v>1980</v>
      </c>
      <c r="C20" t="s">
        <v>1981</v>
      </c>
      <c r="D20" t="s">
        <v>446</v>
      </c>
      <c r="E20" t="s">
        <v>1061</v>
      </c>
      <c r="F20" t="s">
        <v>1982</v>
      </c>
      <c r="G20" t="s">
        <v>446</v>
      </c>
      <c r="H20" t="s">
        <v>1061</v>
      </c>
      <c r="I20" t="s">
        <v>1980</v>
      </c>
      <c r="J20" t="s">
        <v>1922</v>
      </c>
      <c r="K20" t="s">
        <v>446</v>
      </c>
    </row>
    <row r="21" spans="1:11" x14ac:dyDescent="0.3">
      <c r="A21" t="s">
        <v>1924</v>
      </c>
      <c r="B21" t="s">
        <v>1983</v>
      </c>
      <c r="C21" t="s">
        <v>1061</v>
      </c>
      <c r="D21" t="s">
        <v>446</v>
      </c>
      <c r="E21" t="s">
        <v>1984</v>
      </c>
      <c r="F21" t="s">
        <v>446</v>
      </c>
      <c r="G21" t="s">
        <v>1950</v>
      </c>
      <c r="H21" t="s">
        <v>1985</v>
      </c>
      <c r="I21" t="s">
        <v>1986</v>
      </c>
      <c r="J21" t="s">
        <v>1949</v>
      </c>
      <c r="K21" t="s">
        <v>1951</v>
      </c>
    </row>
    <row r="22" spans="1:11" x14ac:dyDescent="0.3">
      <c r="A22" t="s">
        <v>1928</v>
      </c>
      <c r="B22" t="s">
        <v>1979</v>
      </c>
      <c r="C22" t="s">
        <v>1889</v>
      </c>
      <c r="D22" t="s">
        <v>446</v>
      </c>
      <c r="E22" t="s">
        <v>1987</v>
      </c>
      <c r="F22" t="s">
        <v>446</v>
      </c>
      <c r="G22" t="s">
        <v>1946</v>
      </c>
      <c r="H22" t="s">
        <v>1988</v>
      </c>
      <c r="I22" t="s">
        <v>1989</v>
      </c>
      <c r="J22" t="s">
        <v>1953</v>
      </c>
      <c r="K22" t="s">
        <v>1956</v>
      </c>
    </row>
    <row r="23" spans="1:11" x14ac:dyDescent="0.3">
      <c r="A23" t="s">
        <v>1615</v>
      </c>
      <c r="B23" t="s">
        <v>1978</v>
      </c>
      <c r="C23" t="s">
        <v>1922</v>
      </c>
      <c r="D23" t="s">
        <v>446</v>
      </c>
      <c r="E23" t="s">
        <v>1914</v>
      </c>
      <c r="F23" t="s">
        <v>446</v>
      </c>
      <c r="G23" t="s">
        <v>446</v>
      </c>
      <c r="H23" t="s">
        <v>446</v>
      </c>
      <c r="I23" t="s">
        <v>446</v>
      </c>
      <c r="J23" t="s">
        <v>1990</v>
      </c>
      <c r="K23" t="s">
        <v>1978</v>
      </c>
    </row>
    <row r="24" spans="1:11" x14ac:dyDescent="0.3">
      <c r="A24" t="s">
        <v>1932</v>
      </c>
      <c r="B24" t="s">
        <v>446</v>
      </c>
      <c r="C24" t="s">
        <v>1991</v>
      </c>
      <c r="D24" t="s">
        <v>1958</v>
      </c>
      <c r="E24" t="s">
        <v>1933</v>
      </c>
      <c r="F24" t="s">
        <v>446</v>
      </c>
      <c r="G24" t="s">
        <v>446</v>
      </c>
      <c r="H24" t="s">
        <v>446</v>
      </c>
      <c r="I24" t="s">
        <v>1992</v>
      </c>
      <c r="J24" t="s">
        <v>1936</v>
      </c>
      <c r="K24" t="s">
        <v>446</v>
      </c>
    </row>
    <row r="25" spans="1:11" x14ac:dyDescent="0.3">
      <c r="A25" t="s">
        <v>1937</v>
      </c>
      <c r="B25" t="s">
        <v>446</v>
      </c>
      <c r="C25" t="s">
        <v>446</v>
      </c>
      <c r="D25" t="s">
        <v>1993</v>
      </c>
      <c r="E25" t="s">
        <v>1994</v>
      </c>
      <c r="F25" t="s">
        <v>446</v>
      </c>
      <c r="G25" t="s">
        <v>1938</v>
      </c>
      <c r="H25" t="s">
        <v>446</v>
      </c>
      <c r="I25" t="s">
        <v>1994</v>
      </c>
      <c r="J25" t="s">
        <v>1938</v>
      </c>
      <c r="K25" t="s">
        <v>446</v>
      </c>
    </row>
    <row r="26" spans="1:11" x14ac:dyDescent="0.3">
      <c r="A26" t="s">
        <v>1941</v>
      </c>
      <c r="B26" t="s">
        <v>1963</v>
      </c>
      <c r="C26" t="s">
        <v>1995</v>
      </c>
      <c r="D26" t="s">
        <v>446</v>
      </c>
      <c r="E26" t="s">
        <v>1996</v>
      </c>
      <c r="F26" t="s">
        <v>446</v>
      </c>
      <c r="G26" t="s">
        <v>1995</v>
      </c>
      <c r="H26" t="s">
        <v>1963</v>
      </c>
      <c r="I26" t="s">
        <v>1997</v>
      </c>
      <c r="J26" t="s">
        <v>1998</v>
      </c>
      <c r="K26" t="s">
        <v>1995</v>
      </c>
    </row>
    <row r="30" spans="1:11" x14ac:dyDescent="0.3">
      <c r="A30" s="80"/>
    </row>
    <row r="32" spans="1:11" x14ac:dyDescent="0.3">
      <c r="A32" s="80"/>
    </row>
    <row r="41" spans="1:1" x14ac:dyDescent="0.3">
      <c r="A41" s="81"/>
    </row>
    <row r="57" spans="1:1" x14ac:dyDescent="0.3">
      <c r="A57" s="80"/>
    </row>
    <row r="59" spans="1:1" x14ac:dyDescent="0.3">
      <c r="A59" s="81"/>
    </row>
    <row r="60" spans="1:1" x14ac:dyDescent="0.3">
      <c r="A60" s="81"/>
    </row>
    <row r="61" spans="1:1" x14ac:dyDescent="0.3">
      <c r="A61" s="80"/>
    </row>
    <row r="65" spans="1:1" x14ac:dyDescent="0.3">
      <c r="A65" s="80"/>
    </row>
    <row r="66" spans="1:1" x14ac:dyDescent="0.3">
      <c r="A66" s="80"/>
    </row>
    <row r="67" spans="1:1" x14ac:dyDescent="0.3">
      <c r="A67" s="80"/>
    </row>
    <row r="70" spans="1:1" x14ac:dyDescent="0.3">
      <c r="A70" s="80"/>
    </row>
    <row r="71" spans="1:1" x14ac:dyDescent="0.3">
      <c r="A71" s="80"/>
    </row>
    <row r="74" spans="1:1" x14ac:dyDescent="0.3">
      <c r="A74" s="80"/>
    </row>
    <row r="77" spans="1:1" x14ac:dyDescent="0.3">
      <c r="A77" s="80"/>
    </row>
    <row r="78" spans="1:1" x14ac:dyDescent="0.3">
      <c r="A78" s="80"/>
    </row>
    <row r="79" spans="1:1" x14ac:dyDescent="0.3">
      <c r="A79" s="80"/>
    </row>
    <row r="91" spans="1:1" x14ac:dyDescent="0.3">
      <c r="A91" s="81"/>
    </row>
    <row r="103" spans="1:1" x14ac:dyDescent="0.3">
      <c r="A103" s="81"/>
    </row>
    <row r="111" spans="1:1" x14ac:dyDescent="0.3">
      <c r="A111" s="80"/>
    </row>
    <row r="115" spans="1:1" x14ac:dyDescent="0.3">
      <c r="A115" s="80"/>
    </row>
    <row r="124" spans="1:1" x14ac:dyDescent="0.3">
      <c r="A124" s="80"/>
    </row>
    <row r="125" spans="1:1" x14ac:dyDescent="0.3">
      <c r="A125" s="80"/>
    </row>
    <row r="129" spans="1:1" x14ac:dyDescent="0.3">
      <c r="A129" s="80"/>
    </row>
    <row r="130" spans="1:1" x14ac:dyDescent="0.3">
      <c r="A130" s="80"/>
    </row>
  </sheetData>
  <pageMargins left="0.7" right="0.7" top="0.78740157499999996" bottom="0.78740157499999996" header="0.3" footer="0.3"/>
  <tableParts count="2">
    <tablePart r:id="rId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8573B-C1D0-43FB-A1DA-0347D82AFB13}">
  <dimension ref="A1:BA65"/>
  <sheetViews>
    <sheetView topLeftCell="D15" workbookViewId="0">
      <selection activeCell="AB24" sqref="AB24"/>
    </sheetView>
  </sheetViews>
  <sheetFormatPr defaultRowHeight="14.4" x14ac:dyDescent="0.3"/>
  <cols>
    <col min="1" max="1" width="12.109375" customWidth="1"/>
    <col min="2" max="2" width="26.5546875" customWidth="1"/>
    <col min="4" max="5" width="17.6640625" customWidth="1"/>
    <col min="6" max="6" width="19.109375" customWidth="1"/>
    <col min="9" max="9" width="19.88671875" customWidth="1"/>
  </cols>
  <sheetData>
    <row r="1" spans="1:53" x14ac:dyDescent="0.3">
      <c r="A1" t="s">
        <v>1513</v>
      </c>
      <c r="B1" t="s">
        <v>273</v>
      </c>
      <c r="C1" t="s">
        <v>1512</v>
      </c>
      <c r="E1" t="s">
        <v>1513</v>
      </c>
      <c r="F1" t="s">
        <v>1511</v>
      </c>
      <c r="G1" t="s">
        <v>1512</v>
      </c>
      <c r="I1" t="s">
        <v>1514</v>
      </c>
      <c r="J1" t="s">
        <v>1515</v>
      </c>
      <c r="K1" t="s">
        <v>1516</v>
      </c>
      <c r="L1" t="s">
        <v>1517</v>
      </c>
      <c r="M1" t="s">
        <v>1518</v>
      </c>
      <c r="N1" t="s">
        <v>1519</v>
      </c>
      <c r="O1" t="s">
        <v>1520</v>
      </c>
      <c r="P1" t="s">
        <v>1521</v>
      </c>
      <c r="Q1" t="s">
        <v>1522</v>
      </c>
      <c r="R1" t="s">
        <v>1523</v>
      </c>
      <c r="S1" t="s">
        <v>1524</v>
      </c>
      <c r="T1" t="s">
        <v>1525</v>
      </c>
      <c r="U1" t="s">
        <v>1526</v>
      </c>
      <c r="V1" t="s">
        <v>1527</v>
      </c>
      <c r="W1" t="s">
        <v>1528</v>
      </c>
      <c r="X1" t="s">
        <v>1529</v>
      </c>
      <c r="Y1" t="s">
        <v>1689</v>
      </c>
      <c r="Z1" t="s">
        <v>1706</v>
      </c>
      <c r="AA1" t="s">
        <v>1723</v>
      </c>
      <c r="AB1" t="s">
        <v>1727</v>
      </c>
      <c r="AC1" t="s">
        <v>1730</v>
      </c>
      <c r="AD1" t="s">
        <v>1732</v>
      </c>
      <c r="AE1" t="s">
        <v>1733</v>
      </c>
      <c r="AF1" t="s">
        <v>1532</v>
      </c>
      <c r="AG1" t="s">
        <v>1549</v>
      </c>
      <c r="AH1" t="s">
        <v>1564</v>
      </c>
      <c r="AI1" t="s">
        <v>1571</v>
      </c>
      <c r="AJ1" t="s">
        <v>1578</v>
      </c>
      <c r="AK1" t="s">
        <v>1586</v>
      </c>
      <c r="AL1" t="s">
        <v>1600</v>
      </c>
      <c r="AM1" t="s">
        <v>1616</v>
      </c>
      <c r="AN1" t="s">
        <v>1631</v>
      </c>
      <c r="AO1" t="s">
        <v>1640</v>
      </c>
      <c r="AP1" t="s">
        <v>1645</v>
      </c>
      <c r="AQ1" t="s">
        <v>1651</v>
      </c>
      <c r="AR1" t="s">
        <v>1655</v>
      </c>
      <c r="AS1" t="s">
        <v>1663</v>
      </c>
      <c r="AT1" t="s">
        <v>1674</v>
      </c>
      <c r="AU1" t="s">
        <v>1690</v>
      </c>
      <c r="AV1" t="s">
        <v>1708</v>
      </c>
      <c r="AW1" t="s">
        <v>1725</v>
      </c>
      <c r="AX1" t="s">
        <v>1728</v>
      </c>
      <c r="AY1" t="s">
        <v>1731</v>
      </c>
      <c r="AZ1" t="s">
        <v>1736</v>
      </c>
      <c r="BA1" t="s">
        <v>1750</v>
      </c>
    </row>
    <row r="2" spans="1:53" x14ac:dyDescent="0.3">
      <c r="A2" t="s">
        <v>1515</v>
      </c>
      <c r="B2" t="str">
        <f>VLOOKUP(C2,[1]Sheet1!$D$1:$D$65536,1,FALSE)</f>
        <v>Lophura nycthemera</v>
      </c>
      <c r="C2" t="s">
        <v>1530</v>
      </c>
      <c r="E2" t="s">
        <v>1532</v>
      </c>
      <c r="F2" t="str">
        <f>VLOOKUP(G2,[1]Sheet1!$D$1:$D$65536,1,FALSE)</f>
        <v>Niltava davidi</v>
      </c>
      <c r="G2" t="s">
        <v>1531</v>
      </c>
      <c r="I2" t="s">
        <v>1533</v>
      </c>
      <c r="J2" t="s">
        <v>1534</v>
      </c>
      <c r="K2" t="s">
        <v>1535</v>
      </c>
      <c r="L2" t="s">
        <v>1536</v>
      </c>
      <c r="M2" t="s">
        <v>1537</v>
      </c>
      <c r="N2" t="s">
        <v>1538</v>
      </c>
      <c r="O2" t="s">
        <v>1539</v>
      </c>
      <c r="P2" t="s">
        <v>1540</v>
      </c>
      <c r="Q2" t="s">
        <v>1541</v>
      </c>
      <c r="R2" t="s">
        <v>1542</v>
      </c>
      <c r="S2" t="s">
        <v>1543</v>
      </c>
      <c r="T2" t="s">
        <v>1536</v>
      </c>
      <c r="U2" t="s">
        <v>1544</v>
      </c>
      <c r="V2" t="s">
        <v>1545</v>
      </c>
      <c r="W2" t="s">
        <v>1546</v>
      </c>
      <c r="X2" t="s">
        <v>1547</v>
      </c>
      <c r="Y2" t="s">
        <v>1737</v>
      </c>
      <c r="Z2" t="s">
        <v>1738</v>
      </c>
      <c r="AA2" t="s">
        <v>1739</v>
      </c>
      <c r="AB2" t="s">
        <v>1740</v>
      </c>
      <c r="AC2" t="s">
        <v>1741</v>
      </c>
      <c r="AD2" t="s">
        <v>1713</v>
      </c>
      <c r="AE2" t="s">
        <v>1710</v>
      </c>
      <c r="AF2" t="s">
        <v>1607</v>
      </c>
      <c r="AG2" t="s">
        <v>1742</v>
      </c>
      <c r="AH2" t="s">
        <v>1743</v>
      </c>
      <c r="AI2" t="s">
        <v>1744</v>
      </c>
      <c r="AJ2" t="s">
        <v>1745</v>
      </c>
      <c r="AK2" t="s">
        <v>1746</v>
      </c>
      <c r="AL2" t="s">
        <v>1747</v>
      </c>
      <c r="AM2" t="s">
        <v>1737</v>
      </c>
      <c r="AN2" t="s">
        <v>1844</v>
      </c>
      <c r="AO2" t="s">
        <v>1845</v>
      </c>
      <c r="AP2" t="s">
        <v>1846</v>
      </c>
      <c r="AQ2" t="s">
        <v>1847</v>
      </c>
      <c r="AR2" t="s">
        <v>1848</v>
      </c>
      <c r="AS2" t="s">
        <v>1747</v>
      </c>
      <c r="AT2" t="s">
        <v>1847</v>
      </c>
      <c r="AU2" t="s">
        <v>1642</v>
      </c>
      <c r="AV2" t="s">
        <v>1849</v>
      </c>
      <c r="AW2" t="s">
        <v>1850</v>
      </c>
      <c r="AX2" t="s">
        <v>1851</v>
      </c>
      <c r="AY2" t="s">
        <v>1852</v>
      </c>
      <c r="AZ2" t="s">
        <v>1853</v>
      </c>
      <c r="BA2" t="s">
        <v>1854</v>
      </c>
    </row>
    <row r="3" spans="1:53" x14ac:dyDescent="0.3">
      <c r="A3" t="s">
        <v>1516</v>
      </c>
      <c r="B3" t="str">
        <f>VLOOKUP(C3,[1]Sheet1!$D$1:$D$65536,1,FALSE)</f>
        <v>Gallus gallus</v>
      </c>
      <c r="C3" t="s">
        <v>1548</v>
      </c>
      <c r="E3" t="s">
        <v>1549</v>
      </c>
      <c r="F3" t="str">
        <f>VLOOKUP(G3,[1]Sheet1!$D$1:$D$65536,1,FALSE)</f>
        <v>Culicicapa ceylonensis</v>
      </c>
      <c r="G3" t="s">
        <v>1308</v>
      </c>
      <c r="I3" t="s">
        <v>1550</v>
      </c>
      <c r="J3" t="s">
        <v>1551</v>
      </c>
      <c r="K3" t="s">
        <v>1552</v>
      </c>
      <c r="L3" t="s">
        <v>1553</v>
      </c>
      <c r="M3" t="s">
        <v>1554</v>
      </c>
      <c r="N3" t="s">
        <v>1555</v>
      </c>
      <c r="O3" t="s">
        <v>1556</v>
      </c>
      <c r="P3" t="s">
        <v>1557</v>
      </c>
      <c r="Q3" t="s">
        <v>1558</v>
      </c>
      <c r="R3" t="s">
        <v>1559</v>
      </c>
      <c r="S3" t="s">
        <v>1560</v>
      </c>
      <c r="T3" t="s">
        <v>1560</v>
      </c>
      <c r="U3" t="s">
        <v>1553</v>
      </c>
      <c r="V3" t="s">
        <v>1560</v>
      </c>
      <c r="W3" t="s">
        <v>1560</v>
      </c>
      <c r="X3" t="s">
        <v>1561</v>
      </c>
      <c r="Y3" t="s">
        <v>1560</v>
      </c>
      <c r="Z3" t="s">
        <v>1658</v>
      </c>
      <c r="AA3" t="s">
        <v>1751</v>
      </c>
      <c r="AB3" t="s">
        <v>1752</v>
      </c>
      <c r="AC3" t="s">
        <v>1575</v>
      </c>
      <c r="AD3" t="s">
        <v>1713</v>
      </c>
      <c r="AE3" t="s">
        <v>1602</v>
      </c>
      <c r="AF3" t="s">
        <v>1753</v>
      </c>
      <c r="AG3" t="s">
        <v>1568</v>
      </c>
      <c r="AH3" t="s">
        <v>1754</v>
      </c>
      <c r="AI3" t="s">
        <v>1755</v>
      </c>
      <c r="AJ3" t="s">
        <v>1756</v>
      </c>
      <c r="AK3" t="s">
        <v>1757</v>
      </c>
      <c r="AL3" t="s">
        <v>1758</v>
      </c>
      <c r="AM3" t="s">
        <v>1759</v>
      </c>
      <c r="AN3" t="s">
        <v>1855</v>
      </c>
      <c r="AO3" t="s">
        <v>1856</v>
      </c>
      <c r="AP3" t="s">
        <v>1787</v>
      </c>
      <c r="AQ3" t="s">
        <v>1857</v>
      </c>
      <c r="AR3" t="s">
        <v>1781</v>
      </c>
      <c r="AS3" t="s">
        <v>1758</v>
      </c>
      <c r="AT3" t="s">
        <v>1857</v>
      </c>
      <c r="AU3" t="s">
        <v>1560</v>
      </c>
      <c r="AV3" t="s">
        <v>1764</v>
      </c>
      <c r="AW3" t="s">
        <v>1858</v>
      </c>
      <c r="AX3" t="s">
        <v>1859</v>
      </c>
      <c r="AY3" t="s">
        <v>1560</v>
      </c>
      <c r="AZ3" t="s">
        <v>1560</v>
      </c>
      <c r="BA3" t="s">
        <v>1560</v>
      </c>
    </row>
    <row r="4" spans="1:53" x14ac:dyDescent="0.3">
      <c r="A4" t="s">
        <v>1517</v>
      </c>
      <c r="B4" t="str">
        <f>VLOOKUP(C4,[1]Sheet1!$D$1:$D$65536,1,FALSE)</f>
        <v>Chalcophaps indica</v>
      </c>
      <c r="C4" t="s">
        <v>1562</v>
      </c>
      <c r="E4" t="s">
        <v>1564</v>
      </c>
      <c r="F4" t="str">
        <f>VLOOKUP(G4,[1]Sheet1!$D$1:$D$65536,1,FALSE)</f>
        <v>Rhipidura albicollis</v>
      </c>
      <c r="G4" t="s">
        <v>1563</v>
      </c>
      <c r="I4" t="s">
        <v>1565</v>
      </c>
      <c r="J4" t="s">
        <v>1560</v>
      </c>
      <c r="K4" t="s">
        <v>1560</v>
      </c>
      <c r="L4" t="s">
        <v>1560</v>
      </c>
      <c r="M4" t="s">
        <v>1560</v>
      </c>
      <c r="N4" t="s">
        <v>1560</v>
      </c>
      <c r="O4" t="s">
        <v>1560</v>
      </c>
      <c r="P4" t="s">
        <v>1560</v>
      </c>
      <c r="Q4" t="s">
        <v>1560</v>
      </c>
      <c r="R4" t="s">
        <v>1560</v>
      </c>
      <c r="S4" t="s">
        <v>1566</v>
      </c>
      <c r="T4" t="s">
        <v>1567</v>
      </c>
      <c r="U4" t="s">
        <v>1560</v>
      </c>
      <c r="V4" t="s">
        <v>1560</v>
      </c>
      <c r="W4" t="s">
        <v>1560</v>
      </c>
      <c r="X4" t="s">
        <v>1568</v>
      </c>
      <c r="Y4" t="s">
        <v>1560</v>
      </c>
      <c r="Z4" t="s">
        <v>1560</v>
      </c>
      <c r="AA4" t="s">
        <v>1560</v>
      </c>
      <c r="AB4" t="s">
        <v>1560</v>
      </c>
      <c r="AC4" t="s">
        <v>1760</v>
      </c>
      <c r="AD4" t="s">
        <v>1761</v>
      </c>
      <c r="AE4" t="s">
        <v>1762</v>
      </c>
      <c r="AF4" t="s">
        <v>1763</v>
      </c>
      <c r="AG4" t="s">
        <v>1538</v>
      </c>
      <c r="AH4" t="s">
        <v>1560</v>
      </c>
      <c r="AI4" t="s">
        <v>1560</v>
      </c>
      <c r="AJ4" t="s">
        <v>1560</v>
      </c>
      <c r="AK4" t="s">
        <v>1560</v>
      </c>
      <c r="AL4" t="s">
        <v>1560</v>
      </c>
      <c r="AM4" t="s">
        <v>1560</v>
      </c>
      <c r="AN4" t="s">
        <v>1560</v>
      </c>
      <c r="AO4" t="s">
        <v>1560</v>
      </c>
      <c r="AP4" t="s">
        <v>1560</v>
      </c>
      <c r="AQ4" t="s">
        <v>1560</v>
      </c>
      <c r="AR4" t="s">
        <v>1560</v>
      </c>
      <c r="AS4" t="s">
        <v>1560</v>
      </c>
      <c r="AT4" t="s">
        <v>1560</v>
      </c>
      <c r="AU4" t="s">
        <v>1560</v>
      </c>
      <c r="AV4" t="s">
        <v>1560</v>
      </c>
      <c r="AW4" t="s">
        <v>1560</v>
      </c>
      <c r="AX4" t="s">
        <v>1560</v>
      </c>
      <c r="AY4" t="s">
        <v>1560</v>
      </c>
      <c r="AZ4" t="s">
        <v>1560</v>
      </c>
      <c r="BA4" t="s">
        <v>1560</v>
      </c>
    </row>
    <row r="5" spans="1:53" x14ac:dyDescent="0.3">
      <c r="A5" t="s">
        <v>1518</v>
      </c>
      <c r="B5" t="str">
        <f>VLOOKUP(C5,[1]Sheet1!$D$1:$D$65536,1,FALSE)</f>
        <v>Harpactes erythrocephalus</v>
      </c>
      <c r="C5" t="s">
        <v>1569</v>
      </c>
      <c r="E5" t="s">
        <v>1571</v>
      </c>
      <c r="F5" t="str">
        <f>VLOOKUP(G5,[1]Sheet1!$D$1:$D$65536,1,FALSE)</f>
        <v>Garrulax canorus</v>
      </c>
      <c r="G5" t="s">
        <v>1570</v>
      </c>
      <c r="I5" t="s">
        <v>1572</v>
      </c>
      <c r="J5" t="s">
        <v>1560</v>
      </c>
      <c r="K5" t="s">
        <v>1560</v>
      </c>
      <c r="L5" t="s">
        <v>1560</v>
      </c>
      <c r="M5" t="s">
        <v>1560</v>
      </c>
      <c r="N5" t="s">
        <v>1560</v>
      </c>
      <c r="O5" t="s">
        <v>1560</v>
      </c>
      <c r="P5" t="s">
        <v>1560</v>
      </c>
      <c r="Q5" t="s">
        <v>1560</v>
      </c>
      <c r="R5" t="s">
        <v>1560</v>
      </c>
      <c r="S5" t="s">
        <v>1560</v>
      </c>
      <c r="T5" t="s">
        <v>1560</v>
      </c>
      <c r="U5" t="s">
        <v>1573</v>
      </c>
      <c r="V5" t="s">
        <v>1574</v>
      </c>
      <c r="W5" t="s">
        <v>1575</v>
      </c>
      <c r="X5" t="s">
        <v>1576</v>
      </c>
      <c r="Y5" t="s">
        <v>1759</v>
      </c>
      <c r="Z5" t="s">
        <v>1764</v>
      </c>
      <c r="AA5" t="s">
        <v>1753</v>
      </c>
      <c r="AB5" t="s">
        <v>1560</v>
      </c>
      <c r="AC5" t="s">
        <v>1753</v>
      </c>
      <c r="AD5" t="s">
        <v>1581</v>
      </c>
      <c r="AE5" t="s">
        <v>1580</v>
      </c>
      <c r="AF5" t="s">
        <v>1560</v>
      </c>
      <c r="AG5" t="s">
        <v>1765</v>
      </c>
      <c r="AH5" t="s">
        <v>1560</v>
      </c>
      <c r="AI5" t="s">
        <v>1560</v>
      </c>
      <c r="AJ5" t="s">
        <v>1560</v>
      </c>
      <c r="AK5" t="s">
        <v>1560</v>
      </c>
      <c r="AL5" t="s">
        <v>1560</v>
      </c>
      <c r="AM5" t="s">
        <v>1560</v>
      </c>
      <c r="AN5" t="s">
        <v>1560</v>
      </c>
      <c r="AO5" t="s">
        <v>1560</v>
      </c>
      <c r="AP5" t="s">
        <v>1560</v>
      </c>
      <c r="AQ5" t="s">
        <v>1560</v>
      </c>
      <c r="AR5" t="s">
        <v>1560</v>
      </c>
      <c r="AS5" t="s">
        <v>1560</v>
      </c>
      <c r="AT5" t="s">
        <v>1560</v>
      </c>
      <c r="AU5" t="s">
        <v>1560</v>
      </c>
      <c r="AV5" t="s">
        <v>1560</v>
      </c>
      <c r="AW5" t="s">
        <v>1560</v>
      </c>
      <c r="AX5" t="s">
        <v>1560</v>
      </c>
      <c r="AY5" t="s">
        <v>1860</v>
      </c>
      <c r="AZ5" t="s">
        <v>1861</v>
      </c>
      <c r="BA5" t="s">
        <v>1862</v>
      </c>
    </row>
    <row r="6" spans="1:53" x14ac:dyDescent="0.3">
      <c r="A6" t="s">
        <v>1519</v>
      </c>
      <c r="B6" t="str">
        <f>VLOOKUP(C6,[1]Sheet1!$D$1:$D$65536,1,FALSE)</f>
        <v>Megalaima virens</v>
      </c>
      <c r="C6" t="s">
        <v>1305</v>
      </c>
      <c r="E6" t="s">
        <v>1578</v>
      </c>
      <c r="F6" t="str">
        <f>VLOOKUP(G6,[1]Sheet1!$D$1:$D$65536,1,FALSE)</f>
        <v>Pellorneum tickelli</v>
      </c>
      <c r="G6" t="s">
        <v>1577</v>
      </c>
      <c r="I6" t="s">
        <v>1579</v>
      </c>
      <c r="J6" t="s">
        <v>1580</v>
      </c>
      <c r="K6" t="s">
        <v>1581</v>
      </c>
      <c r="L6" t="s">
        <v>1560</v>
      </c>
      <c r="M6" t="s">
        <v>1560</v>
      </c>
      <c r="N6" t="s">
        <v>1560</v>
      </c>
      <c r="O6" t="s">
        <v>1560</v>
      </c>
      <c r="P6" t="s">
        <v>1560</v>
      </c>
      <c r="Q6" t="s">
        <v>1560</v>
      </c>
      <c r="R6" t="s">
        <v>1560</v>
      </c>
      <c r="S6" t="s">
        <v>1582</v>
      </c>
      <c r="T6" t="s">
        <v>1583</v>
      </c>
      <c r="U6" t="s">
        <v>1560</v>
      </c>
      <c r="V6" t="s">
        <v>1560</v>
      </c>
      <c r="W6" t="s">
        <v>1560</v>
      </c>
      <c r="X6" t="s">
        <v>1560</v>
      </c>
      <c r="Y6" t="s">
        <v>1560</v>
      </c>
      <c r="Z6" t="s">
        <v>1560</v>
      </c>
      <c r="AA6" t="s">
        <v>1560</v>
      </c>
      <c r="AB6" t="s">
        <v>1560</v>
      </c>
      <c r="AC6" t="s">
        <v>1560</v>
      </c>
      <c r="AD6" t="s">
        <v>1560</v>
      </c>
      <c r="AE6" t="s">
        <v>1560</v>
      </c>
      <c r="AF6" t="s">
        <v>1560</v>
      </c>
      <c r="AG6" t="s">
        <v>1560</v>
      </c>
      <c r="AH6" t="s">
        <v>1758</v>
      </c>
      <c r="AI6" t="s">
        <v>1560</v>
      </c>
      <c r="AJ6" t="s">
        <v>1560</v>
      </c>
      <c r="AK6" t="s">
        <v>1560</v>
      </c>
      <c r="AL6" t="s">
        <v>1560</v>
      </c>
      <c r="AM6" t="s">
        <v>1560</v>
      </c>
      <c r="AN6" t="s">
        <v>1560</v>
      </c>
      <c r="AO6" t="s">
        <v>1560</v>
      </c>
      <c r="AP6" t="s">
        <v>1560</v>
      </c>
      <c r="AQ6" t="s">
        <v>1560</v>
      </c>
      <c r="AR6" t="s">
        <v>1560</v>
      </c>
      <c r="AS6" t="s">
        <v>1560</v>
      </c>
      <c r="AT6" t="s">
        <v>1560</v>
      </c>
      <c r="AU6" t="s">
        <v>1560</v>
      </c>
      <c r="AV6" t="s">
        <v>1560</v>
      </c>
      <c r="AW6" t="s">
        <v>1560</v>
      </c>
      <c r="AX6" t="s">
        <v>1560</v>
      </c>
      <c r="AY6" t="s">
        <v>1560</v>
      </c>
      <c r="AZ6" t="s">
        <v>1560</v>
      </c>
      <c r="BA6" t="s">
        <v>1560</v>
      </c>
    </row>
    <row r="7" spans="1:53" x14ac:dyDescent="0.3">
      <c r="A7" t="s">
        <v>1520</v>
      </c>
      <c r="B7" t="str">
        <f>VLOOKUP(C7,[1]Sheet1!$D$1:$D$65536,1,FALSE)</f>
        <v>Sasia ochracea</v>
      </c>
      <c r="C7" t="s">
        <v>1584</v>
      </c>
      <c r="E7" t="s">
        <v>1586</v>
      </c>
      <c r="F7" t="str">
        <f>VLOOKUP(G7,[1]Sheet1!$D$1:$D$65536,1,FALSE)</f>
        <v>Pomatorhinus ruficollis</v>
      </c>
      <c r="G7" t="s">
        <v>1585</v>
      </c>
      <c r="I7" t="s">
        <v>1587</v>
      </c>
      <c r="J7" t="s">
        <v>1560</v>
      </c>
      <c r="K7" t="s">
        <v>1560</v>
      </c>
      <c r="L7" t="s">
        <v>1560</v>
      </c>
      <c r="M7" t="s">
        <v>1588</v>
      </c>
      <c r="N7" t="s">
        <v>1589</v>
      </c>
      <c r="O7" t="s">
        <v>1590</v>
      </c>
      <c r="P7" t="s">
        <v>1591</v>
      </c>
      <c r="Q7" t="s">
        <v>1592</v>
      </c>
      <c r="R7" t="s">
        <v>1593</v>
      </c>
      <c r="S7" t="s">
        <v>1559</v>
      </c>
      <c r="T7" t="s">
        <v>1594</v>
      </c>
      <c r="U7" t="s">
        <v>1595</v>
      </c>
      <c r="V7" t="s">
        <v>1596</v>
      </c>
      <c r="W7" t="s">
        <v>1597</v>
      </c>
      <c r="X7" t="s">
        <v>1598</v>
      </c>
      <c r="Y7" t="s">
        <v>1766</v>
      </c>
      <c r="Z7" t="s">
        <v>1767</v>
      </c>
      <c r="AA7" t="s">
        <v>1768</v>
      </c>
      <c r="AB7" t="s">
        <v>1769</v>
      </c>
      <c r="AC7" t="s">
        <v>1770</v>
      </c>
      <c r="AD7" t="s">
        <v>1764</v>
      </c>
      <c r="AE7" t="s">
        <v>1771</v>
      </c>
      <c r="AF7" t="s">
        <v>1772</v>
      </c>
      <c r="AG7" t="s">
        <v>1713</v>
      </c>
      <c r="AH7" t="s">
        <v>1773</v>
      </c>
      <c r="AI7" t="s">
        <v>1710</v>
      </c>
      <c r="AJ7" t="s">
        <v>1762</v>
      </c>
      <c r="AK7" t="s">
        <v>1713</v>
      </c>
      <c r="AL7" t="s">
        <v>1774</v>
      </c>
      <c r="AM7" t="s">
        <v>1775</v>
      </c>
      <c r="AN7" t="s">
        <v>1560</v>
      </c>
      <c r="AO7" t="s">
        <v>1863</v>
      </c>
      <c r="AP7" t="s">
        <v>1864</v>
      </c>
      <c r="AQ7" t="s">
        <v>1737</v>
      </c>
      <c r="AR7" t="s">
        <v>1865</v>
      </c>
      <c r="AS7" t="s">
        <v>1866</v>
      </c>
      <c r="AT7" t="s">
        <v>1560</v>
      </c>
      <c r="AU7" t="s">
        <v>1867</v>
      </c>
      <c r="AV7" t="s">
        <v>1793</v>
      </c>
      <c r="AW7" t="s">
        <v>1798</v>
      </c>
      <c r="AX7" t="s">
        <v>1560</v>
      </c>
      <c r="AY7" t="s">
        <v>1868</v>
      </c>
      <c r="AZ7" t="s">
        <v>1869</v>
      </c>
      <c r="BA7" t="s">
        <v>1870</v>
      </c>
    </row>
    <row r="8" spans="1:53" x14ac:dyDescent="0.3">
      <c r="A8" t="s">
        <v>1521</v>
      </c>
      <c r="B8" t="str">
        <f>VLOOKUP(C8,[1]Sheet1!$D$1:$D$65536,1,FALSE)</f>
        <v>Celeus brachyurus</v>
      </c>
      <c r="C8" t="s">
        <v>1599</v>
      </c>
      <c r="E8" t="s">
        <v>1600</v>
      </c>
      <c r="F8" t="str">
        <f>VLOOKUP(G8,[1]Sheet1!$D$1:$D$65536,1,FALSE)</f>
        <v>Stachyris ruficeps</v>
      </c>
      <c r="G8" t="s">
        <v>1194</v>
      </c>
      <c r="I8" t="s">
        <v>1601</v>
      </c>
      <c r="J8" t="s">
        <v>1560</v>
      </c>
      <c r="K8" t="s">
        <v>1560</v>
      </c>
      <c r="L8" t="s">
        <v>1602</v>
      </c>
      <c r="M8" t="s">
        <v>1603</v>
      </c>
      <c r="N8" t="s">
        <v>1604</v>
      </c>
      <c r="O8" t="s">
        <v>1605</v>
      </c>
      <c r="P8" t="s">
        <v>1606</v>
      </c>
      <c r="Q8" t="s">
        <v>1607</v>
      </c>
      <c r="R8" t="s">
        <v>1608</v>
      </c>
      <c r="S8" t="s">
        <v>1609</v>
      </c>
      <c r="T8" t="s">
        <v>1610</v>
      </c>
      <c r="U8" t="s">
        <v>1540</v>
      </c>
      <c r="V8" t="s">
        <v>1611</v>
      </c>
      <c r="W8" t="s">
        <v>1612</v>
      </c>
      <c r="X8" t="s">
        <v>1613</v>
      </c>
      <c r="Y8" t="s">
        <v>1776</v>
      </c>
      <c r="Z8" t="s">
        <v>1777</v>
      </c>
      <c r="AA8" t="s">
        <v>1604</v>
      </c>
      <c r="AB8" t="s">
        <v>1778</v>
      </c>
      <c r="AC8" t="s">
        <v>1633</v>
      </c>
      <c r="AD8" t="s">
        <v>1779</v>
      </c>
      <c r="AE8" t="s">
        <v>1568</v>
      </c>
      <c r="AF8" t="s">
        <v>1780</v>
      </c>
      <c r="AG8" t="s">
        <v>1781</v>
      </c>
      <c r="AH8" t="s">
        <v>1782</v>
      </c>
      <c r="AI8" t="s">
        <v>1783</v>
      </c>
      <c r="AJ8" t="s">
        <v>1784</v>
      </c>
      <c r="AK8" t="s">
        <v>1573</v>
      </c>
      <c r="AL8" t="s">
        <v>1785</v>
      </c>
      <c r="AM8" t="s">
        <v>1685</v>
      </c>
      <c r="AN8" t="s">
        <v>1560</v>
      </c>
      <c r="AO8" t="s">
        <v>1871</v>
      </c>
      <c r="AP8" t="s">
        <v>1742</v>
      </c>
      <c r="AQ8" t="s">
        <v>1759</v>
      </c>
      <c r="AR8" t="s">
        <v>1752</v>
      </c>
      <c r="AS8" t="s">
        <v>1682</v>
      </c>
      <c r="AT8" t="s">
        <v>1787</v>
      </c>
      <c r="AU8" t="s">
        <v>1872</v>
      </c>
      <c r="AV8" t="s">
        <v>1873</v>
      </c>
      <c r="AW8" t="s">
        <v>1624</v>
      </c>
      <c r="AX8" t="s">
        <v>1764</v>
      </c>
      <c r="AY8" t="s">
        <v>1874</v>
      </c>
      <c r="AZ8" t="s">
        <v>1668</v>
      </c>
      <c r="BA8" t="s">
        <v>1575</v>
      </c>
    </row>
    <row r="9" spans="1:53" x14ac:dyDescent="0.3">
      <c r="A9" t="s">
        <v>1522</v>
      </c>
      <c r="B9" t="str">
        <f>VLOOKUP(C9,[1]Sheet1!$D$1:$D$65536,1,FALSE)</f>
        <v>Blythipicus pyrrhotis</v>
      </c>
      <c r="C9" t="s">
        <v>1614</v>
      </c>
      <c r="E9" t="s">
        <v>1616</v>
      </c>
      <c r="F9" t="str">
        <f>VLOOKUP(G9,[1]Sheet1!$D$1:$D$65536,1,FALSE)</f>
        <v>Stachyris nigriceps</v>
      </c>
      <c r="G9" t="s">
        <v>1615</v>
      </c>
      <c r="I9" t="s">
        <v>1617</v>
      </c>
      <c r="J9" t="s">
        <v>1560</v>
      </c>
      <c r="K9" t="s">
        <v>1560</v>
      </c>
      <c r="L9" t="s">
        <v>1618</v>
      </c>
      <c r="M9" t="s">
        <v>1607</v>
      </c>
      <c r="N9" t="s">
        <v>1619</v>
      </c>
      <c r="O9" t="s">
        <v>1620</v>
      </c>
      <c r="P9" t="s">
        <v>1621</v>
      </c>
      <c r="Q9" t="s">
        <v>1622</v>
      </c>
      <c r="R9" t="s">
        <v>1581</v>
      </c>
      <c r="S9" t="s">
        <v>1623</v>
      </c>
      <c r="T9" t="s">
        <v>1624</v>
      </c>
      <c r="U9" t="s">
        <v>1625</v>
      </c>
      <c r="V9" t="s">
        <v>1626</v>
      </c>
      <c r="W9" t="s">
        <v>1627</v>
      </c>
      <c r="X9" t="s">
        <v>1628</v>
      </c>
      <c r="Y9" t="s">
        <v>1786</v>
      </c>
      <c r="Z9" t="s">
        <v>1787</v>
      </c>
      <c r="AA9" t="s">
        <v>1742</v>
      </c>
      <c r="AB9" t="s">
        <v>1573</v>
      </c>
      <c r="AC9" t="s">
        <v>1560</v>
      </c>
      <c r="AD9" t="s">
        <v>1576</v>
      </c>
      <c r="AE9" t="s">
        <v>1560</v>
      </c>
      <c r="AF9" t="s">
        <v>1560</v>
      </c>
      <c r="AG9" t="s">
        <v>1560</v>
      </c>
      <c r="AH9" t="s">
        <v>1788</v>
      </c>
      <c r="AI9" t="s">
        <v>1751</v>
      </c>
      <c r="AJ9" t="s">
        <v>1789</v>
      </c>
      <c r="AK9" t="s">
        <v>1790</v>
      </c>
      <c r="AL9" t="s">
        <v>1758</v>
      </c>
      <c r="AM9" t="s">
        <v>1560</v>
      </c>
      <c r="AN9" t="s">
        <v>1560</v>
      </c>
      <c r="AO9" t="s">
        <v>1560</v>
      </c>
      <c r="AP9" t="s">
        <v>1560</v>
      </c>
      <c r="AQ9" t="s">
        <v>1560</v>
      </c>
      <c r="AR9" t="s">
        <v>1712</v>
      </c>
      <c r="AS9" t="s">
        <v>1875</v>
      </c>
      <c r="AT9" t="s">
        <v>1560</v>
      </c>
      <c r="AU9" t="s">
        <v>1741</v>
      </c>
      <c r="AV9" t="s">
        <v>1697</v>
      </c>
      <c r="AW9" t="s">
        <v>1560</v>
      </c>
      <c r="AX9" t="s">
        <v>1876</v>
      </c>
      <c r="AY9" t="s">
        <v>1633</v>
      </c>
      <c r="AZ9" t="s">
        <v>1877</v>
      </c>
      <c r="BA9" t="s">
        <v>1780</v>
      </c>
    </row>
    <row r="10" spans="1:53" x14ac:dyDescent="0.3">
      <c r="A10" t="s">
        <v>1523</v>
      </c>
      <c r="B10" t="str">
        <f>VLOOKUP(C10,[1]Sheet1!$D$1:$D$65536,1,FALSE)</f>
        <v>Psarisomus dalhousiae</v>
      </c>
      <c r="C10" t="s">
        <v>1629</v>
      </c>
      <c r="E10" t="s">
        <v>1631</v>
      </c>
      <c r="F10" t="str">
        <f>VLOOKUP(G10,[1]Sheet1!$D$1:$D$65536,1,FALSE)</f>
        <v>Stachyris nonggangensis</v>
      </c>
      <c r="G10" t="s">
        <v>1630</v>
      </c>
      <c r="I10" t="s">
        <v>1632</v>
      </c>
      <c r="J10" t="s">
        <v>1560</v>
      </c>
      <c r="K10" t="s">
        <v>1560</v>
      </c>
      <c r="L10" t="s">
        <v>1633</v>
      </c>
      <c r="M10" t="s">
        <v>1560</v>
      </c>
      <c r="N10" t="s">
        <v>1634</v>
      </c>
      <c r="O10" t="s">
        <v>1635</v>
      </c>
      <c r="P10" t="s">
        <v>1636</v>
      </c>
      <c r="Q10" t="s">
        <v>1637</v>
      </c>
      <c r="R10" t="s">
        <v>1560</v>
      </c>
      <c r="S10" t="s">
        <v>1560</v>
      </c>
      <c r="T10" t="s">
        <v>1560</v>
      </c>
      <c r="U10" t="s">
        <v>1560</v>
      </c>
      <c r="V10" t="s">
        <v>1560</v>
      </c>
      <c r="W10" t="s">
        <v>1560</v>
      </c>
      <c r="X10" t="s">
        <v>1560</v>
      </c>
      <c r="Y10" t="s">
        <v>1560</v>
      </c>
      <c r="Z10" t="s">
        <v>1560</v>
      </c>
      <c r="AA10" t="s">
        <v>1560</v>
      </c>
      <c r="AB10" t="s">
        <v>1560</v>
      </c>
      <c r="AC10" t="s">
        <v>1560</v>
      </c>
      <c r="AD10" t="s">
        <v>1560</v>
      </c>
      <c r="AE10" t="s">
        <v>1560</v>
      </c>
      <c r="AF10" t="s">
        <v>1560</v>
      </c>
      <c r="AG10" t="s">
        <v>1560</v>
      </c>
      <c r="AH10" t="s">
        <v>1560</v>
      </c>
      <c r="AI10" t="s">
        <v>1770</v>
      </c>
      <c r="AJ10" t="s">
        <v>1560</v>
      </c>
      <c r="AK10" t="s">
        <v>1791</v>
      </c>
      <c r="AL10" t="s">
        <v>1560</v>
      </c>
      <c r="AM10" t="s">
        <v>1560</v>
      </c>
      <c r="AN10" t="s">
        <v>1560</v>
      </c>
      <c r="AO10" t="s">
        <v>1560</v>
      </c>
      <c r="AP10" t="s">
        <v>1560</v>
      </c>
      <c r="AQ10" t="s">
        <v>1560</v>
      </c>
      <c r="AR10" t="s">
        <v>1560</v>
      </c>
      <c r="AS10" t="s">
        <v>1560</v>
      </c>
      <c r="AT10" t="s">
        <v>1560</v>
      </c>
      <c r="AU10" t="s">
        <v>1560</v>
      </c>
      <c r="AV10" t="s">
        <v>1575</v>
      </c>
      <c r="AW10" t="s">
        <v>1560</v>
      </c>
      <c r="AX10" t="s">
        <v>1878</v>
      </c>
      <c r="AY10" t="s">
        <v>1560</v>
      </c>
      <c r="AZ10" t="s">
        <v>1560</v>
      </c>
      <c r="BA10" t="s">
        <v>1560</v>
      </c>
    </row>
    <row r="11" spans="1:53" x14ac:dyDescent="0.3">
      <c r="A11" t="s">
        <v>1524</v>
      </c>
      <c r="B11" t="str">
        <f>VLOOKUP(C11,[1]Sheet1!$D$1:$D$65536,1,FALSE)</f>
        <v>Pericrocotus flammeus</v>
      </c>
      <c r="C11" t="s">
        <v>1638</v>
      </c>
      <c r="E11" t="s">
        <v>1640</v>
      </c>
      <c r="F11" t="str">
        <f>VLOOKUP(G11,[1]Sheet1!$D$1:$D$65536,1,FALSE)</f>
        <v>Macronous gularis</v>
      </c>
      <c r="G11" t="s">
        <v>1639</v>
      </c>
      <c r="I11" t="s">
        <v>1641</v>
      </c>
      <c r="J11" t="s">
        <v>1642</v>
      </c>
      <c r="K11" t="s">
        <v>1642</v>
      </c>
      <c r="L11" t="s">
        <v>1643</v>
      </c>
      <c r="M11" t="s">
        <v>1560</v>
      </c>
      <c r="N11" t="s">
        <v>1560</v>
      </c>
      <c r="O11" t="s">
        <v>1560</v>
      </c>
      <c r="P11" t="s">
        <v>1560</v>
      </c>
      <c r="Q11" t="s">
        <v>1560</v>
      </c>
      <c r="R11" t="s">
        <v>1560</v>
      </c>
      <c r="S11" t="s">
        <v>1560</v>
      </c>
      <c r="T11" t="s">
        <v>1560</v>
      </c>
      <c r="U11" t="s">
        <v>1560</v>
      </c>
      <c r="V11" t="s">
        <v>1560</v>
      </c>
      <c r="W11" t="s">
        <v>1560</v>
      </c>
      <c r="X11" t="s">
        <v>1560</v>
      </c>
      <c r="Y11" t="s">
        <v>1560</v>
      </c>
      <c r="Z11" t="s">
        <v>1560</v>
      </c>
      <c r="AA11" t="s">
        <v>1560</v>
      </c>
      <c r="AB11" t="s">
        <v>1792</v>
      </c>
      <c r="AC11" t="s">
        <v>1560</v>
      </c>
      <c r="AD11" t="s">
        <v>1560</v>
      </c>
      <c r="AE11" t="s">
        <v>1560</v>
      </c>
      <c r="AF11" t="s">
        <v>1560</v>
      </c>
      <c r="AG11" t="s">
        <v>1560</v>
      </c>
      <c r="AH11" t="s">
        <v>1560</v>
      </c>
      <c r="AI11" t="s">
        <v>1793</v>
      </c>
      <c r="AJ11" t="s">
        <v>1560</v>
      </c>
      <c r="AK11" t="s">
        <v>1794</v>
      </c>
      <c r="AL11" t="s">
        <v>1560</v>
      </c>
      <c r="AM11" t="s">
        <v>1560</v>
      </c>
      <c r="AN11" t="s">
        <v>1642</v>
      </c>
      <c r="AO11" t="s">
        <v>1560</v>
      </c>
      <c r="AP11" t="s">
        <v>1560</v>
      </c>
      <c r="AQ11" t="s">
        <v>1560</v>
      </c>
      <c r="AR11" t="s">
        <v>1560</v>
      </c>
      <c r="AS11" t="s">
        <v>1560</v>
      </c>
      <c r="AT11" t="s">
        <v>1846</v>
      </c>
      <c r="AU11" t="s">
        <v>1560</v>
      </c>
      <c r="AV11" t="s">
        <v>1560</v>
      </c>
      <c r="AW11" t="s">
        <v>1560</v>
      </c>
      <c r="AX11" t="s">
        <v>1560</v>
      </c>
      <c r="AY11" t="s">
        <v>1560</v>
      </c>
      <c r="AZ11" t="s">
        <v>1560</v>
      </c>
      <c r="BA11" t="s">
        <v>1560</v>
      </c>
    </row>
    <row r="12" spans="1:53" x14ac:dyDescent="0.3">
      <c r="A12" t="s">
        <v>1525</v>
      </c>
      <c r="B12" t="str">
        <f>VLOOKUP(C12,[1]Sheet1!$D$1:$D$65536,1,FALSE)</f>
        <v>Pericrocotus solaris</v>
      </c>
      <c r="C12" t="s">
        <v>1644</v>
      </c>
      <c r="E12" t="s">
        <v>1645</v>
      </c>
      <c r="F12" t="str">
        <f>VLOOKUP(G12,[1]Sheet1!$D$1:$D$65536,1,FALSE)</f>
        <v>Leiothrix lutea</v>
      </c>
      <c r="G12" t="s">
        <v>1313</v>
      </c>
      <c r="I12" t="s">
        <v>1646</v>
      </c>
      <c r="J12" t="s">
        <v>1560</v>
      </c>
      <c r="K12" t="s">
        <v>1560</v>
      </c>
      <c r="L12" t="s">
        <v>1560</v>
      </c>
      <c r="M12" t="s">
        <v>1560</v>
      </c>
      <c r="N12" t="s">
        <v>1560</v>
      </c>
      <c r="O12" t="s">
        <v>1560</v>
      </c>
      <c r="P12" t="s">
        <v>1560</v>
      </c>
      <c r="Q12" t="s">
        <v>1560</v>
      </c>
      <c r="R12" t="s">
        <v>1560</v>
      </c>
      <c r="S12" t="s">
        <v>1647</v>
      </c>
      <c r="T12" t="s">
        <v>1648</v>
      </c>
      <c r="U12" t="s">
        <v>1560</v>
      </c>
      <c r="V12" t="s">
        <v>1560</v>
      </c>
      <c r="W12" t="s">
        <v>1560</v>
      </c>
      <c r="X12" t="s">
        <v>1649</v>
      </c>
      <c r="Y12" t="s">
        <v>1560</v>
      </c>
      <c r="Z12" t="s">
        <v>1560</v>
      </c>
      <c r="AA12" t="s">
        <v>1560</v>
      </c>
      <c r="AB12" t="s">
        <v>1560</v>
      </c>
      <c r="AC12" t="s">
        <v>1795</v>
      </c>
      <c r="AD12" t="s">
        <v>1796</v>
      </c>
      <c r="AE12" t="s">
        <v>1797</v>
      </c>
      <c r="AF12" t="s">
        <v>1798</v>
      </c>
      <c r="AG12" t="s">
        <v>1799</v>
      </c>
      <c r="AH12" t="s">
        <v>1560</v>
      </c>
      <c r="AI12" t="s">
        <v>1560</v>
      </c>
      <c r="AJ12" t="s">
        <v>1560</v>
      </c>
      <c r="AK12" t="s">
        <v>1560</v>
      </c>
      <c r="AL12" t="s">
        <v>1560</v>
      </c>
      <c r="AM12" t="s">
        <v>1560</v>
      </c>
      <c r="AN12" t="s">
        <v>1560</v>
      </c>
      <c r="AO12" t="s">
        <v>1560</v>
      </c>
      <c r="AP12" t="s">
        <v>1560</v>
      </c>
      <c r="AQ12" t="s">
        <v>1560</v>
      </c>
      <c r="AR12" t="s">
        <v>1560</v>
      </c>
      <c r="AS12" t="s">
        <v>1560</v>
      </c>
      <c r="AT12" t="s">
        <v>1560</v>
      </c>
      <c r="AU12" t="s">
        <v>1560</v>
      </c>
      <c r="AV12" t="s">
        <v>1560</v>
      </c>
      <c r="AW12" t="s">
        <v>1560</v>
      </c>
      <c r="AX12" t="s">
        <v>1560</v>
      </c>
      <c r="AY12" t="s">
        <v>1560</v>
      </c>
      <c r="AZ12" t="s">
        <v>1560</v>
      </c>
      <c r="BA12" t="s">
        <v>1560</v>
      </c>
    </row>
    <row r="13" spans="1:53" x14ac:dyDescent="0.3">
      <c r="A13" t="s">
        <v>1526</v>
      </c>
      <c r="B13" t="str">
        <f>VLOOKUP(C13,[1]Sheet1!$D$1:$D$65536,1,FALSE)</f>
        <v>Alophoixus pallidus</v>
      </c>
      <c r="C13" t="s">
        <v>1650</v>
      </c>
      <c r="E13" t="s">
        <v>1651</v>
      </c>
      <c r="F13" t="str">
        <f>VLOOKUP(G13,[1]Sheet1!$D$1:$D$65536,1,FALSE)</f>
        <v>Alcippe morrisonia</v>
      </c>
      <c r="G13" t="s">
        <v>1199</v>
      </c>
      <c r="I13" t="s">
        <v>1652</v>
      </c>
      <c r="J13" t="s">
        <v>1642</v>
      </c>
      <c r="K13" t="s">
        <v>1642</v>
      </c>
      <c r="L13" t="s">
        <v>1542</v>
      </c>
      <c r="M13" t="s">
        <v>1560</v>
      </c>
      <c r="N13" t="s">
        <v>1560</v>
      </c>
      <c r="O13" t="s">
        <v>1560</v>
      </c>
      <c r="P13" t="s">
        <v>1560</v>
      </c>
      <c r="Q13" t="s">
        <v>1560</v>
      </c>
      <c r="R13" t="s">
        <v>1560</v>
      </c>
      <c r="S13" t="s">
        <v>1560</v>
      </c>
      <c r="T13" t="s">
        <v>1560</v>
      </c>
      <c r="U13" t="s">
        <v>1560</v>
      </c>
      <c r="V13" t="s">
        <v>1560</v>
      </c>
      <c r="W13" t="s">
        <v>1560</v>
      </c>
      <c r="X13" t="s">
        <v>1560</v>
      </c>
      <c r="Y13" t="s">
        <v>1560</v>
      </c>
      <c r="Z13" t="s">
        <v>1560</v>
      </c>
      <c r="AA13" t="s">
        <v>1560</v>
      </c>
      <c r="AB13" t="s">
        <v>1751</v>
      </c>
      <c r="AC13" t="s">
        <v>1560</v>
      </c>
      <c r="AD13" t="s">
        <v>1560</v>
      </c>
      <c r="AE13" t="s">
        <v>1560</v>
      </c>
      <c r="AF13" t="s">
        <v>1560</v>
      </c>
      <c r="AG13" t="s">
        <v>1560</v>
      </c>
      <c r="AH13" t="s">
        <v>1560</v>
      </c>
      <c r="AI13" t="s">
        <v>1800</v>
      </c>
      <c r="AJ13" t="s">
        <v>1801</v>
      </c>
      <c r="AK13" t="s">
        <v>1802</v>
      </c>
      <c r="AL13" t="s">
        <v>1803</v>
      </c>
      <c r="AM13" t="s">
        <v>1804</v>
      </c>
      <c r="AN13" t="s">
        <v>1642</v>
      </c>
      <c r="AO13" t="s">
        <v>1560</v>
      </c>
      <c r="AP13" t="s">
        <v>1560</v>
      </c>
      <c r="AQ13" t="s">
        <v>1719</v>
      </c>
      <c r="AR13" t="s">
        <v>1765</v>
      </c>
      <c r="AS13" t="s">
        <v>1789</v>
      </c>
      <c r="AT13" t="s">
        <v>1642</v>
      </c>
      <c r="AU13" t="s">
        <v>1560</v>
      </c>
      <c r="AV13" t="s">
        <v>1560</v>
      </c>
      <c r="AW13" t="s">
        <v>1560</v>
      </c>
      <c r="AX13" t="s">
        <v>1560</v>
      </c>
      <c r="AY13" t="s">
        <v>1560</v>
      </c>
      <c r="AZ13" t="s">
        <v>1560</v>
      </c>
      <c r="BA13" t="s">
        <v>1560</v>
      </c>
    </row>
    <row r="14" spans="1:53" x14ac:dyDescent="0.3">
      <c r="A14" t="s">
        <v>1527</v>
      </c>
      <c r="B14" t="str">
        <f>VLOOKUP(C14,[1]Sheet1!$D$1:$D$65536,1,FALSE)</f>
        <v>Hemixos castanonotus</v>
      </c>
      <c r="C14" t="s">
        <v>1653</v>
      </c>
      <c r="E14" t="s">
        <v>1655</v>
      </c>
      <c r="F14" t="str">
        <f>VLOOKUP(G14,[1]Sheet1!$D$1:$D$65536,1,FALSE)</f>
        <v>Yuhina castaniceps</v>
      </c>
      <c r="G14" t="s">
        <v>1654</v>
      </c>
      <c r="I14" t="s">
        <v>1656</v>
      </c>
      <c r="J14" t="s">
        <v>1560</v>
      </c>
      <c r="K14" t="s">
        <v>1560</v>
      </c>
      <c r="L14" t="s">
        <v>1560</v>
      </c>
      <c r="M14" t="s">
        <v>1626</v>
      </c>
      <c r="N14" t="s">
        <v>1560</v>
      </c>
      <c r="O14" t="s">
        <v>1625</v>
      </c>
      <c r="P14" t="s">
        <v>1607</v>
      </c>
      <c r="Q14" t="s">
        <v>1657</v>
      </c>
      <c r="R14" t="s">
        <v>1658</v>
      </c>
      <c r="S14" t="s">
        <v>1560</v>
      </c>
      <c r="T14" t="s">
        <v>1560</v>
      </c>
      <c r="U14" t="s">
        <v>1659</v>
      </c>
      <c r="V14" t="s">
        <v>1568</v>
      </c>
      <c r="W14" t="s">
        <v>1560</v>
      </c>
      <c r="X14" t="s">
        <v>1660</v>
      </c>
      <c r="Y14" t="s">
        <v>1560</v>
      </c>
      <c r="Z14" t="s">
        <v>1677</v>
      </c>
      <c r="AA14" t="s">
        <v>1560</v>
      </c>
      <c r="AB14" t="s">
        <v>1805</v>
      </c>
      <c r="AC14" t="s">
        <v>1560</v>
      </c>
      <c r="AD14" t="s">
        <v>1781</v>
      </c>
      <c r="AE14" t="s">
        <v>1806</v>
      </c>
      <c r="AF14" t="s">
        <v>1807</v>
      </c>
      <c r="AG14" t="s">
        <v>1808</v>
      </c>
      <c r="AH14" t="s">
        <v>1802</v>
      </c>
      <c r="AI14" t="s">
        <v>1612</v>
      </c>
      <c r="AJ14" t="s">
        <v>1809</v>
      </c>
      <c r="AK14" t="s">
        <v>1810</v>
      </c>
      <c r="AL14" t="s">
        <v>1811</v>
      </c>
      <c r="AM14" t="s">
        <v>1812</v>
      </c>
      <c r="AN14" t="s">
        <v>1560</v>
      </c>
      <c r="AO14" t="s">
        <v>1879</v>
      </c>
      <c r="AP14" t="s">
        <v>1880</v>
      </c>
      <c r="AQ14" t="s">
        <v>1881</v>
      </c>
      <c r="AR14" t="s">
        <v>1607</v>
      </c>
      <c r="AS14" t="s">
        <v>1882</v>
      </c>
      <c r="AT14" t="s">
        <v>1560</v>
      </c>
      <c r="AU14" t="s">
        <v>1560</v>
      </c>
      <c r="AV14" t="s">
        <v>1560</v>
      </c>
      <c r="AW14" t="s">
        <v>1560</v>
      </c>
      <c r="AX14" t="s">
        <v>1560</v>
      </c>
      <c r="AY14" t="s">
        <v>1560</v>
      </c>
      <c r="AZ14" t="s">
        <v>1573</v>
      </c>
      <c r="BA14" t="s">
        <v>1710</v>
      </c>
    </row>
    <row r="15" spans="1:53" x14ac:dyDescent="0.3">
      <c r="A15" t="s">
        <v>1528</v>
      </c>
      <c r="B15" t="str">
        <f>VLOOKUP(C15,[1]Sheet1!$D$1:$D$65536,1,FALSE)</f>
        <v>Hypsipetes mcclellandii</v>
      </c>
      <c r="C15" t="s">
        <v>1661</v>
      </c>
      <c r="E15" t="s">
        <v>1663</v>
      </c>
      <c r="F15" t="str">
        <f>VLOOKUP(G15,[1]Sheet1!$D$1:$D$65536,1,FALSE)</f>
        <v>Erpornis zantholeuca</v>
      </c>
      <c r="G15" t="s">
        <v>1662</v>
      </c>
      <c r="I15" t="s">
        <v>1664</v>
      </c>
      <c r="J15" t="s">
        <v>1560</v>
      </c>
      <c r="K15" t="s">
        <v>1560</v>
      </c>
      <c r="L15" t="s">
        <v>1560</v>
      </c>
      <c r="M15" t="s">
        <v>1665</v>
      </c>
      <c r="N15" t="s">
        <v>1560</v>
      </c>
      <c r="O15" t="s">
        <v>1666</v>
      </c>
      <c r="P15" t="s">
        <v>1667</v>
      </c>
      <c r="Q15" t="s">
        <v>1635</v>
      </c>
      <c r="R15" t="s">
        <v>1622</v>
      </c>
      <c r="S15" t="s">
        <v>1560</v>
      </c>
      <c r="T15" t="s">
        <v>1668</v>
      </c>
      <c r="U15" t="s">
        <v>1669</v>
      </c>
      <c r="V15" t="s">
        <v>1670</v>
      </c>
      <c r="W15" t="s">
        <v>1671</v>
      </c>
      <c r="X15" t="s">
        <v>1672</v>
      </c>
      <c r="Y15" t="s">
        <v>1813</v>
      </c>
      <c r="Z15" t="s">
        <v>1777</v>
      </c>
      <c r="AA15" t="s">
        <v>1623</v>
      </c>
      <c r="AB15" t="s">
        <v>1814</v>
      </c>
      <c r="AC15" t="s">
        <v>1582</v>
      </c>
      <c r="AD15" t="s">
        <v>1813</v>
      </c>
      <c r="AE15" t="s">
        <v>1815</v>
      </c>
      <c r="AF15" t="s">
        <v>1816</v>
      </c>
      <c r="AG15" t="s">
        <v>1817</v>
      </c>
      <c r="AH15" t="s">
        <v>1818</v>
      </c>
      <c r="AI15" t="s">
        <v>1788</v>
      </c>
      <c r="AJ15" t="s">
        <v>1819</v>
      </c>
      <c r="AK15" t="s">
        <v>1613</v>
      </c>
      <c r="AL15" t="s">
        <v>1820</v>
      </c>
      <c r="AM15" t="s">
        <v>1821</v>
      </c>
      <c r="AN15" t="s">
        <v>1560</v>
      </c>
      <c r="AO15" t="s">
        <v>1883</v>
      </c>
      <c r="AP15" t="s">
        <v>1884</v>
      </c>
      <c r="AQ15" t="s">
        <v>1885</v>
      </c>
      <c r="AR15" t="s">
        <v>1676</v>
      </c>
      <c r="AS15" t="s">
        <v>1886</v>
      </c>
      <c r="AT15" t="s">
        <v>1560</v>
      </c>
      <c r="AU15" t="s">
        <v>1831</v>
      </c>
      <c r="AV15" t="s">
        <v>1788</v>
      </c>
      <c r="AW15" t="s">
        <v>1539</v>
      </c>
      <c r="AX15" t="s">
        <v>1560</v>
      </c>
      <c r="AY15" t="s">
        <v>1624</v>
      </c>
      <c r="AZ15" t="s">
        <v>1818</v>
      </c>
      <c r="BA15" t="s">
        <v>1887</v>
      </c>
    </row>
    <row r="16" spans="1:53" x14ac:dyDescent="0.3">
      <c r="A16" t="s">
        <v>1529</v>
      </c>
      <c r="B16" t="str">
        <f>VLOOKUP(C16,[1]Sheet1!$D$1:$D$65536,1,FALSE)</f>
        <v>Hypsipetes leucocephalus</v>
      </c>
      <c r="C16" t="s">
        <v>531</v>
      </c>
      <c r="E16" t="s">
        <v>1674</v>
      </c>
      <c r="F16" t="str">
        <f>VLOOKUP(G16,[1]Sheet1!$D$1:$D$65536,1,FALSE)</f>
        <v>Napothera brevicaudata</v>
      </c>
      <c r="G16" t="s">
        <v>1673</v>
      </c>
      <c r="I16" t="s">
        <v>1675</v>
      </c>
      <c r="J16" t="s">
        <v>1560</v>
      </c>
      <c r="K16" t="s">
        <v>1560</v>
      </c>
      <c r="L16" t="s">
        <v>1676</v>
      </c>
      <c r="M16" t="s">
        <v>1677</v>
      </c>
      <c r="N16" t="s">
        <v>1678</v>
      </c>
      <c r="O16" t="s">
        <v>1679</v>
      </c>
      <c r="P16" t="s">
        <v>1680</v>
      </c>
      <c r="Q16" t="s">
        <v>1681</v>
      </c>
      <c r="R16" t="s">
        <v>1682</v>
      </c>
      <c r="S16" t="s">
        <v>1683</v>
      </c>
      <c r="T16" t="s">
        <v>1684</v>
      </c>
      <c r="U16" t="s">
        <v>1685</v>
      </c>
      <c r="V16" t="s">
        <v>1566</v>
      </c>
      <c r="W16" t="s">
        <v>1686</v>
      </c>
      <c r="X16" t="s">
        <v>1687</v>
      </c>
      <c r="Y16" t="s">
        <v>1822</v>
      </c>
      <c r="Z16" t="s">
        <v>1823</v>
      </c>
      <c r="AA16" t="s">
        <v>1824</v>
      </c>
      <c r="AB16" t="s">
        <v>1825</v>
      </c>
      <c r="AC16" t="s">
        <v>1826</v>
      </c>
      <c r="AD16" t="s">
        <v>1827</v>
      </c>
      <c r="AE16" t="s">
        <v>1786</v>
      </c>
      <c r="AF16" t="s">
        <v>1828</v>
      </c>
      <c r="AG16" t="s">
        <v>1829</v>
      </c>
      <c r="AH16" t="s">
        <v>1830</v>
      </c>
      <c r="AI16" t="s">
        <v>1560</v>
      </c>
      <c r="AJ16" t="s">
        <v>1560</v>
      </c>
      <c r="AK16" t="s">
        <v>1831</v>
      </c>
      <c r="AL16" t="s">
        <v>1560</v>
      </c>
      <c r="AM16" t="s">
        <v>1560</v>
      </c>
      <c r="AN16" t="s">
        <v>1560</v>
      </c>
      <c r="AO16" t="s">
        <v>1828</v>
      </c>
      <c r="AP16" t="s">
        <v>1888</v>
      </c>
      <c r="AQ16" t="s">
        <v>1560</v>
      </c>
      <c r="AR16" t="s">
        <v>1889</v>
      </c>
      <c r="AS16" t="s">
        <v>1890</v>
      </c>
      <c r="AT16" t="s">
        <v>1560</v>
      </c>
      <c r="AU16" t="s">
        <v>1612</v>
      </c>
      <c r="AV16" t="s">
        <v>1665</v>
      </c>
      <c r="AW16" t="s">
        <v>1891</v>
      </c>
      <c r="AX16" t="s">
        <v>1892</v>
      </c>
      <c r="AY16" t="s">
        <v>1720</v>
      </c>
      <c r="AZ16" t="s">
        <v>1893</v>
      </c>
      <c r="BA16" t="s">
        <v>1894</v>
      </c>
    </row>
    <row r="17" spans="1:53" x14ac:dyDescent="0.3">
      <c r="A17" t="s">
        <v>1689</v>
      </c>
      <c r="B17" t="str">
        <f>VLOOKUP(C17,[1]Sheet1!$D$1:$D$65536,1,FALSE)</f>
        <v>Chloropsis hardwickii</v>
      </c>
      <c r="C17" t="s">
        <v>1688</v>
      </c>
      <c r="E17" t="s">
        <v>1690</v>
      </c>
      <c r="F17" t="str">
        <f>VLOOKUP(G17,[1]Sheet1!$D$1:$D$65536,1,FALSE)</f>
        <v>Parus major</v>
      </c>
      <c r="G17" t="s">
        <v>685</v>
      </c>
      <c r="I17" t="s">
        <v>1691</v>
      </c>
      <c r="J17" t="s">
        <v>1560</v>
      </c>
      <c r="K17" t="s">
        <v>1560</v>
      </c>
      <c r="L17" t="s">
        <v>1692</v>
      </c>
      <c r="M17" t="s">
        <v>1693</v>
      </c>
      <c r="N17" t="s">
        <v>1694</v>
      </c>
      <c r="O17" t="s">
        <v>1695</v>
      </c>
      <c r="P17" t="s">
        <v>1696</v>
      </c>
      <c r="Q17" t="s">
        <v>1697</v>
      </c>
      <c r="R17" t="s">
        <v>1698</v>
      </c>
      <c r="S17" t="s">
        <v>1699</v>
      </c>
      <c r="T17" t="s">
        <v>1700</v>
      </c>
      <c r="U17" t="s">
        <v>1701</v>
      </c>
      <c r="V17" t="s">
        <v>1702</v>
      </c>
      <c r="W17" t="s">
        <v>1703</v>
      </c>
      <c r="X17" t="s">
        <v>1704</v>
      </c>
      <c r="Y17" t="s">
        <v>1832</v>
      </c>
      <c r="Z17" t="s">
        <v>1633</v>
      </c>
      <c r="AA17" t="s">
        <v>1833</v>
      </c>
      <c r="AB17" t="s">
        <v>1560</v>
      </c>
      <c r="AC17" t="s">
        <v>1834</v>
      </c>
      <c r="AD17" t="s">
        <v>1835</v>
      </c>
      <c r="AE17" t="s">
        <v>1836</v>
      </c>
      <c r="AF17" t="s">
        <v>1692</v>
      </c>
      <c r="AG17" t="s">
        <v>1560</v>
      </c>
      <c r="AH17" t="s">
        <v>1837</v>
      </c>
      <c r="AI17" t="s">
        <v>1560</v>
      </c>
      <c r="AJ17" t="s">
        <v>1560</v>
      </c>
      <c r="AK17" t="s">
        <v>1838</v>
      </c>
      <c r="AL17" t="s">
        <v>1560</v>
      </c>
      <c r="AM17" t="s">
        <v>1560</v>
      </c>
      <c r="AN17" t="s">
        <v>1560</v>
      </c>
      <c r="AO17" t="s">
        <v>1895</v>
      </c>
      <c r="AP17" t="s">
        <v>1560</v>
      </c>
      <c r="AQ17" t="s">
        <v>1560</v>
      </c>
      <c r="AR17" t="s">
        <v>1896</v>
      </c>
      <c r="AS17" t="s">
        <v>1612</v>
      </c>
      <c r="AT17" t="s">
        <v>1560</v>
      </c>
      <c r="AU17" t="s">
        <v>1897</v>
      </c>
      <c r="AV17" t="s">
        <v>1898</v>
      </c>
      <c r="AW17" t="s">
        <v>1899</v>
      </c>
      <c r="AX17" t="s">
        <v>1900</v>
      </c>
      <c r="AY17" t="s">
        <v>1901</v>
      </c>
      <c r="AZ17" t="s">
        <v>1902</v>
      </c>
      <c r="BA17" t="s">
        <v>1808</v>
      </c>
    </row>
    <row r="18" spans="1:53" x14ac:dyDescent="0.3">
      <c r="A18" t="s">
        <v>1706</v>
      </c>
      <c r="B18" t="str">
        <f>VLOOKUP(C18,[1]Sheet1!$D$1:$D$65536,1,FALSE)</f>
        <v>Tephrodornis gularis</v>
      </c>
      <c r="C18" t="s">
        <v>1705</v>
      </c>
      <c r="E18" t="s">
        <v>1708</v>
      </c>
      <c r="F18" t="str">
        <f>VLOOKUP(G18,[1]Sheet1!$D$1:$D$65536,1,FALSE)</f>
        <v>Parus spilonotus</v>
      </c>
      <c r="G18" t="s">
        <v>1707</v>
      </c>
      <c r="I18" t="s">
        <v>1709</v>
      </c>
      <c r="J18" t="s">
        <v>1560</v>
      </c>
      <c r="K18" t="s">
        <v>1560</v>
      </c>
      <c r="L18" t="s">
        <v>1560</v>
      </c>
      <c r="M18" t="s">
        <v>1710</v>
      </c>
      <c r="N18" t="s">
        <v>1711</v>
      </c>
      <c r="O18" t="s">
        <v>1712</v>
      </c>
      <c r="P18" t="s">
        <v>1713</v>
      </c>
      <c r="Q18" t="s">
        <v>1714</v>
      </c>
      <c r="R18" t="s">
        <v>1715</v>
      </c>
      <c r="S18" t="s">
        <v>1716</v>
      </c>
      <c r="T18" t="s">
        <v>1717</v>
      </c>
      <c r="U18" t="s">
        <v>1718</v>
      </c>
      <c r="V18" t="s">
        <v>1719</v>
      </c>
      <c r="W18" t="s">
        <v>1720</v>
      </c>
      <c r="X18" t="s">
        <v>1721</v>
      </c>
      <c r="Y18" t="s">
        <v>1839</v>
      </c>
      <c r="Z18" t="s">
        <v>1779</v>
      </c>
      <c r="AA18" t="s">
        <v>1840</v>
      </c>
      <c r="AB18" t="s">
        <v>1560</v>
      </c>
      <c r="AC18" t="s">
        <v>1841</v>
      </c>
      <c r="AD18" t="s">
        <v>1842</v>
      </c>
      <c r="AE18" t="s">
        <v>1715</v>
      </c>
      <c r="AF18" t="s">
        <v>1843</v>
      </c>
      <c r="AG18" t="s">
        <v>1560</v>
      </c>
      <c r="AH18" t="s">
        <v>1560</v>
      </c>
      <c r="AI18" t="s">
        <v>1560</v>
      </c>
      <c r="AJ18" t="s">
        <v>1560</v>
      </c>
      <c r="AK18" t="s">
        <v>1670</v>
      </c>
      <c r="AL18" t="s">
        <v>1560</v>
      </c>
      <c r="AM18" t="s">
        <v>1560</v>
      </c>
    </row>
    <row r="19" spans="1:53" x14ac:dyDescent="0.3">
      <c r="A19" t="s">
        <v>1723</v>
      </c>
      <c r="B19" t="str">
        <f>VLOOKUP(C19,[1]Sheet1!$D$1:$D$65536,1,FALSE)</f>
        <v>Urocissa whiteheadi</v>
      </c>
      <c r="C19" t="s">
        <v>1722</v>
      </c>
      <c r="E19" t="s">
        <v>1725</v>
      </c>
      <c r="F19" t="str">
        <f>VLOOKUP(G19,[1]Sheet1!$D$1:$D$65536,1,FALSE)</f>
        <v>Melanochlora sultanea</v>
      </c>
      <c r="G19" t="s">
        <v>1724</v>
      </c>
      <c r="J19" t="str">
        <f>VLOOKUP(J1,$A$2:$B$23,2,FALSE)</f>
        <v>Lophura nycthemera</v>
      </c>
      <c r="K19" t="str">
        <f t="shared" ref="K19:AE19" si="0">VLOOKUP(K1,$A$2:$B$23,2,FALSE)</f>
        <v>Gallus gallus</v>
      </c>
      <c r="L19" t="str">
        <f t="shared" si="0"/>
        <v>Chalcophaps indica</v>
      </c>
      <c r="M19" t="str">
        <f t="shared" si="0"/>
        <v>Harpactes erythrocephalus</v>
      </c>
      <c r="N19" t="str">
        <f t="shared" si="0"/>
        <v>Megalaima virens</v>
      </c>
      <c r="O19" t="str">
        <f t="shared" si="0"/>
        <v>Sasia ochracea</v>
      </c>
      <c r="P19" t="str">
        <f t="shared" si="0"/>
        <v>Celeus brachyurus</v>
      </c>
      <c r="Q19" t="str">
        <f t="shared" si="0"/>
        <v>Blythipicus pyrrhotis</v>
      </c>
      <c r="R19" t="str">
        <f t="shared" si="0"/>
        <v>Psarisomus dalhousiae</v>
      </c>
      <c r="S19" t="str">
        <f t="shared" si="0"/>
        <v>Pericrocotus flammeus</v>
      </c>
      <c r="T19" t="str">
        <f t="shared" si="0"/>
        <v>Pericrocotus solaris</v>
      </c>
      <c r="U19" t="str">
        <f t="shared" si="0"/>
        <v>Alophoixus pallidus</v>
      </c>
      <c r="V19" t="str">
        <f t="shared" si="0"/>
        <v>Hemixos castanonotus</v>
      </c>
      <c r="W19" t="str">
        <f t="shared" si="0"/>
        <v>Hypsipetes mcclellandii</v>
      </c>
      <c r="X19" t="str">
        <f t="shared" si="0"/>
        <v>Hypsipetes leucocephalus</v>
      </c>
      <c r="Y19" t="str">
        <f t="shared" si="0"/>
        <v>Chloropsis hardwickii</v>
      </c>
      <c r="Z19" t="str">
        <f t="shared" si="0"/>
        <v>Tephrodornis gularis</v>
      </c>
      <c r="AA19" t="str">
        <f t="shared" si="0"/>
        <v>Urocissa whiteheadi</v>
      </c>
      <c r="AB19" t="str">
        <f t="shared" si="0"/>
        <v>Cinclidium leucurum</v>
      </c>
      <c r="AC19" t="str">
        <f t="shared" si="0"/>
        <v>Ficedula hodgsonii</v>
      </c>
      <c r="AD19" t="str">
        <f t="shared" si="0"/>
        <v>Eumyias thalassinus</v>
      </c>
      <c r="AE19" t="str">
        <f t="shared" si="0"/>
        <v>Niltava macgrigoriae</v>
      </c>
      <c r="AF19" t="str">
        <f>VLOOKUP(AF1,$E$2:$F$23,2,FALSE)</f>
        <v>Niltava davidi</v>
      </c>
      <c r="AG19" t="str">
        <f t="shared" ref="AG19:BA19" si="1">VLOOKUP(AG1,$E$2:$F$23,2,FALSE)</f>
        <v>Culicicapa ceylonensis</v>
      </c>
      <c r="AH19" t="str">
        <f t="shared" si="1"/>
        <v>Rhipidura albicollis</v>
      </c>
      <c r="AI19" t="str">
        <f t="shared" si="1"/>
        <v>Garrulax canorus</v>
      </c>
      <c r="AJ19" t="str">
        <f t="shared" si="1"/>
        <v>Pellorneum tickelli</v>
      </c>
      <c r="AK19" t="str">
        <f t="shared" si="1"/>
        <v>Pomatorhinus ruficollis</v>
      </c>
      <c r="AL19" t="str">
        <f t="shared" si="1"/>
        <v>Stachyris ruficeps</v>
      </c>
      <c r="AM19" t="str">
        <f t="shared" si="1"/>
        <v>Stachyris nigriceps</v>
      </c>
      <c r="AN19" t="str">
        <f t="shared" si="1"/>
        <v>Stachyris nonggangensis</v>
      </c>
      <c r="AO19" t="str">
        <f t="shared" si="1"/>
        <v>Macronous gularis</v>
      </c>
      <c r="AP19" t="str">
        <f t="shared" si="1"/>
        <v>Leiothrix lutea</v>
      </c>
      <c r="AQ19" t="str">
        <f t="shared" si="1"/>
        <v>Alcippe morrisonia</v>
      </c>
      <c r="AR19" t="str">
        <f t="shared" si="1"/>
        <v>Yuhina castaniceps</v>
      </c>
      <c r="AS19" t="str">
        <f t="shared" si="1"/>
        <v>Erpornis zantholeuca</v>
      </c>
      <c r="AT19" t="str">
        <f t="shared" si="1"/>
        <v>Napothera brevicaudata</v>
      </c>
      <c r="AU19" t="str">
        <f t="shared" si="1"/>
        <v>Parus major</v>
      </c>
      <c r="AV19" t="str">
        <f t="shared" si="1"/>
        <v>Parus spilonotus</v>
      </c>
      <c r="AW19" t="str">
        <f t="shared" si="1"/>
        <v>Melanochlora sultanea</v>
      </c>
      <c r="AX19" t="str">
        <f t="shared" si="1"/>
        <v>Sitta frontalis</v>
      </c>
      <c r="AY19" t="str">
        <f t="shared" si="1"/>
        <v>Dicaeum concolor</v>
      </c>
      <c r="AZ19" t="str">
        <f t="shared" si="1"/>
        <v>Nectarinia jugularis</v>
      </c>
      <c r="BA19" t="str">
        <f t="shared" si="1"/>
        <v>Aethopyga christinae</v>
      </c>
    </row>
    <row r="20" spans="1:53" x14ac:dyDescent="0.3">
      <c r="A20" t="s">
        <v>1727</v>
      </c>
      <c r="B20" t="str">
        <f>VLOOKUP(C20,[1]Sheet1!$D$1:$D$65536,1,FALSE)</f>
        <v>Cinclidium leucurum</v>
      </c>
      <c r="C20" t="s">
        <v>1726</v>
      </c>
      <c r="E20" t="s">
        <v>1728</v>
      </c>
      <c r="F20" t="str">
        <f>VLOOKUP(G20,[1]Sheet1!$D$1:$D$65536,1,FALSE)</f>
        <v>Sitta frontalis</v>
      </c>
      <c r="G20" t="s">
        <v>1319</v>
      </c>
    </row>
    <row r="21" spans="1:53" x14ac:dyDescent="0.3">
      <c r="A21" t="s">
        <v>1730</v>
      </c>
      <c r="B21" t="str">
        <f>VLOOKUP(C21,[1]Sheet1!$D$1:$D$65536,1,FALSE)</f>
        <v>Ficedula hodgsonii</v>
      </c>
      <c r="C21" t="s">
        <v>1729</v>
      </c>
      <c r="E21" t="s">
        <v>1731</v>
      </c>
      <c r="F21" t="str">
        <f>VLOOKUP(G21,[1]Sheet1!$D$1:$D$65536,1,FALSE)</f>
        <v>Dicaeum concolor</v>
      </c>
      <c r="G21" t="s">
        <v>580</v>
      </c>
      <c r="I21" t="s">
        <v>273</v>
      </c>
      <c r="J21" t="s">
        <v>1514</v>
      </c>
      <c r="K21" t="s">
        <v>2413</v>
      </c>
      <c r="L21" t="s">
        <v>238</v>
      </c>
      <c r="M21" t="s">
        <v>2414</v>
      </c>
      <c r="N21" t="s">
        <v>236</v>
      </c>
      <c r="O21" t="s">
        <v>2415</v>
      </c>
      <c r="P21" t="s">
        <v>2416</v>
      </c>
      <c r="Q21" t="s">
        <v>2417</v>
      </c>
      <c r="R21" t="s">
        <v>2418</v>
      </c>
      <c r="S21" t="s">
        <v>243</v>
      </c>
      <c r="T21" t="s">
        <v>191</v>
      </c>
      <c r="U21" t="s">
        <v>88</v>
      </c>
      <c r="V21" t="s">
        <v>1652</v>
      </c>
      <c r="W21" t="s">
        <v>1656</v>
      </c>
      <c r="X21" t="s">
        <v>1664</v>
      </c>
      <c r="Y21" t="s">
        <v>1675</v>
      </c>
      <c r="Z21" t="s">
        <v>1691</v>
      </c>
      <c r="AA21" t="s">
        <v>1709</v>
      </c>
    </row>
    <row r="22" spans="1:53" x14ac:dyDescent="0.3">
      <c r="A22" t="s">
        <v>1732</v>
      </c>
      <c r="B22" t="s">
        <v>2411</v>
      </c>
      <c r="C22" t="s">
        <v>1734</v>
      </c>
      <c r="E22" t="s">
        <v>1736</v>
      </c>
      <c r="F22" t="s">
        <v>2412</v>
      </c>
      <c r="G22" t="s">
        <v>1735</v>
      </c>
      <c r="I22" t="str">
        <f t="shared" ref="I22:I43" si="2">VLOOKUP(J22,$A$2:$B$23,2,FALSE)</f>
        <v>Lophura nycthemera</v>
      </c>
      <c r="J22" t="s">
        <v>1515</v>
      </c>
      <c r="K22" t="s">
        <v>1534</v>
      </c>
      <c r="L22" t="s">
        <v>1551</v>
      </c>
      <c r="M22" t="s">
        <v>1560</v>
      </c>
      <c r="N22" t="s">
        <v>1560</v>
      </c>
      <c r="O22" t="s">
        <v>1580</v>
      </c>
      <c r="P22" t="s">
        <v>1560</v>
      </c>
      <c r="Q22" t="s">
        <v>1560</v>
      </c>
      <c r="R22" t="s">
        <v>1560</v>
      </c>
      <c r="S22" t="s">
        <v>1560</v>
      </c>
      <c r="T22" t="s">
        <v>1642</v>
      </c>
      <c r="U22" t="s">
        <v>1560</v>
      </c>
      <c r="V22" t="s">
        <v>1642</v>
      </c>
      <c r="W22" t="s">
        <v>1560</v>
      </c>
      <c r="X22" t="s">
        <v>1560</v>
      </c>
      <c r="Y22" t="s">
        <v>1560</v>
      </c>
      <c r="Z22" t="s">
        <v>1560</v>
      </c>
      <c r="AA22" t="s">
        <v>1560</v>
      </c>
    </row>
    <row r="23" spans="1:53" x14ac:dyDescent="0.3">
      <c r="A23" t="s">
        <v>1733</v>
      </c>
      <c r="B23" t="str">
        <f>VLOOKUP(C23,[1]Sheet1!$D$1:$D$65536,1,FALSE)</f>
        <v>Niltava macgrigoriae</v>
      </c>
      <c r="C23" t="s">
        <v>1748</v>
      </c>
      <c r="E23" t="s">
        <v>1750</v>
      </c>
      <c r="F23" t="str">
        <f>VLOOKUP(G23,[1]Sheet1!$D$1:$D$65536,1,FALSE)</f>
        <v>Aethopyga christinae</v>
      </c>
      <c r="G23" t="s">
        <v>1749</v>
      </c>
      <c r="I23" t="str">
        <f t="shared" si="2"/>
        <v>Gallus gallus</v>
      </c>
      <c r="J23" t="s">
        <v>1516</v>
      </c>
      <c r="K23" t="s">
        <v>1535</v>
      </c>
      <c r="L23" t="s">
        <v>1552</v>
      </c>
      <c r="M23" t="s">
        <v>1560</v>
      </c>
      <c r="N23" t="s">
        <v>1560</v>
      </c>
      <c r="O23" t="s">
        <v>1581</v>
      </c>
      <c r="P23" t="s">
        <v>1560</v>
      </c>
      <c r="Q23" t="s">
        <v>1560</v>
      </c>
      <c r="R23" t="s">
        <v>1560</v>
      </c>
      <c r="S23" t="s">
        <v>1560</v>
      </c>
      <c r="T23" t="s">
        <v>1642</v>
      </c>
      <c r="U23" t="s">
        <v>1560</v>
      </c>
      <c r="V23" t="s">
        <v>1642</v>
      </c>
      <c r="W23" t="s">
        <v>1560</v>
      </c>
      <c r="X23" t="s">
        <v>1560</v>
      </c>
      <c r="Y23" t="s">
        <v>1560</v>
      </c>
      <c r="Z23" t="s">
        <v>1560</v>
      </c>
      <c r="AA23" t="s">
        <v>1560</v>
      </c>
    </row>
    <row r="24" spans="1:53" x14ac:dyDescent="0.3">
      <c r="I24" t="str">
        <f t="shared" si="2"/>
        <v>Chalcophaps indica</v>
      </c>
      <c r="J24" t="s">
        <v>1517</v>
      </c>
      <c r="K24" t="s">
        <v>1536</v>
      </c>
      <c r="L24" t="s">
        <v>1553</v>
      </c>
      <c r="M24" t="s">
        <v>1560</v>
      </c>
      <c r="N24" t="s">
        <v>1560</v>
      </c>
      <c r="O24" t="s">
        <v>1560</v>
      </c>
      <c r="P24" t="s">
        <v>1560</v>
      </c>
      <c r="Q24" t="s">
        <v>1602</v>
      </c>
      <c r="R24" t="s">
        <v>1618</v>
      </c>
      <c r="S24" t="s">
        <v>1633</v>
      </c>
      <c r="T24" t="s">
        <v>1643</v>
      </c>
      <c r="U24" t="s">
        <v>1560</v>
      </c>
      <c r="V24" t="s">
        <v>1542</v>
      </c>
      <c r="W24" t="s">
        <v>1560</v>
      </c>
      <c r="X24" t="s">
        <v>1560</v>
      </c>
      <c r="Y24" t="s">
        <v>1676</v>
      </c>
      <c r="Z24" t="s">
        <v>1692</v>
      </c>
      <c r="AA24" t="s">
        <v>1560</v>
      </c>
    </row>
    <row r="25" spans="1:53" x14ac:dyDescent="0.3">
      <c r="I25" t="str">
        <f t="shared" si="2"/>
        <v>Harpactes erythrocephalus</v>
      </c>
      <c r="J25" t="s">
        <v>1518</v>
      </c>
      <c r="K25" t="s">
        <v>1537</v>
      </c>
      <c r="L25" t="s">
        <v>1554</v>
      </c>
      <c r="M25" t="s">
        <v>1560</v>
      </c>
      <c r="N25" t="s">
        <v>1560</v>
      </c>
      <c r="O25" t="s">
        <v>1560</v>
      </c>
      <c r="P25" t="s">
        <v>1588</v>
      </c>
      <c r="Q25" t="s">
        <v>1603</v>
      </c>
      <c r="R25" t="s">
        <v>1607</v>
      </c>
      <c r="S25" t="s">
        <v>1560</v>
      </c>
      <c r="T25" t="s">
        <v>1560</v>
      </c>
      <c r="U25" t="s">
        <v>1560</v>
      </c>
      <c r="V25" t="s">
        <v>1560</v>
      </c>
      <c r="W25" t="s">
        <v>1626</v>
      </c>
      <c r="X25" t="s">
        <v>1665</v>
      </c>
      <c r="Y25" t="s">
        <v>1677</v>
      </c>
      <c r="Z25" t="s">
        <v>1693</v>
      </c>
      <c r="AA25" t="s">
        <v>1710</v>
      </c>
    </row>
    <row r="26" spans="1:53" x14ac:dyDescent="0.3">
      <c r="I26" t="str">
        <f t="shared" si="2"/>
        <v>Megalaima virens</v>
      </c>
      <c r="J26" t="s">
        <v>1519</v>
      </c>
      <c r="K26" t="s">
        <v>1538</v>
      </c>
      <c r="L26" t="s">
        <v>1555</v>
      </c>
      <c r="M26" t="s">
        <v>1560</v>
      </c>
      <c r="N26" t="s">
        <v>1560</v>
      </c>
      <c r="O26" t="s">
        <v>1560</v>
      </c>
      <c r="P26" t="s">
        <v>1589</v>
      </c>
      <c r="Q26" t="s">
        <v>1604</v>
      </c>
      <c r="R26" t="s">
        <v>1619</v>
      </c>
      <c r="S26" t="s">
        <v>1634</v>
      </c>
      <c r="T26" t="s">
        <v>1560</v>
      </c>
      <c r="U26" t="s">
        <v>1560</v>
      </c>
      <c r="V26" t="s">
        <v>1560</v>
      </c>
      <c r="W26" t="s">
        <v>1560</v>
      </c>
      <c r="X26" t="s">
        <v>1560</v>
      </c>
      <c r="Y26" t="s">
        <v>1678</v>
      </c>
      <c r="Z26" t="s">
        <v>1694</v>
      </c>
      <c r="AA26" t="s">
        <v>1711</v>
      </c>
    </row>
    <row r="27" spans="1:53" x14ac:dyDescent="0.3">
      <c r="I27" t="str">
        <f t="shared" si="2"/>
        <v>Sasia ochracea</v>
      </c>
      <c r="J27" t="s">
        <v>1520</v>
      </c>
      <c r="K27" t="s">
        <v>1539</v>
      </c>
      <c r="L27" t="s">
        <v>1556</v>
      </c>
      <c r="M27" t="s">
        <v>1560</v>
      </c>
      <c r="N27" t="s">
        <v>1560</v>
      </c>
      <c r="O27" t="s">
        <v>1560</v>
      </c>
      <c r="P27" t="s">
        <v>1590</v>
      </c>
      <c r="Q27" t="s">
        <v>1605</v>
      </c>
      <c r="R27" t="s">
        <v>1620</v>
      </c>
      <c r="S27" t="s">
        <v>1635</v>
      </c>
      <c r="T27" t="s">
        <v>1560</v>
      </c>
      <c r="U27" t="s">
        <v>1560</v>
      </c>
      <c r="V27" t="s">
        <v>1560</v>
      </c>
      <c r="W27" t="s">
        <v>1625</v>
      </c>
      <c r="X27" t="s">
        <v>1666</v>
      </c>
      <c r="Y27" t="s">
        <v>1679</v>
      </c>
      <c r="Z27" t="s">
        <v>1695</v>
      </c>
      <c r="AA27" t="s">
        <v>1712</v>
      </c>
    </row>
    <row r="28" spans="1:53" x14ac:dyDescent="0.3">
      <c r="I28" t="str">
        <f t="shared" si="2"/>
        <v>Celeus brachyurus</v>
      </c>
      <c r="J28" t="s">
        <v>1521</v>
      </c>
      <c r="K28" t="s">
        <v>1540</v>
      </c>
      <c r="L28" t="s">
        <v>1557</v>
      </c>
      <c r="M28" t="s">
        <v>1560</v>
      </c>
      <c r="N28" t="s">
        <v>1560</v>
      </c>
      <c r="O28" t="s">
        <v>1560</v>
      </c>
      <c r="P28" t="s">
        <v>1591</v>
      </c>
      <c r="Q28" t="s">
        <v>1606</v>
      </c>
      <c r="R28" t="s">
        <v>1621</v>
      </c>
      <c r="S28" t="s">
        <v>1636</v>
      </c>
      <c r="T28" t="s">
        <v>1560</v>
      </c>
      <c r="U28" t="s">
        <v>1560</v>
      </c>
      <c r="V28" t="s">
        <v>1560</v>
      </c>
      <c r="W28" t="s">
        <v>1607</v>
      </c>
      <c r="X28" t="s">
        <v>1667</v>
      </c>
      <c r="Y28" t="s">
        <v>1680</v>
      </c>
      <c r="Z28" t="s">
        <v>1696</v>
      </c>
      <c r="AA28" t="s">
        <v>1713</v>
      </c>
    </row>
    <row r="29" spans="1:53" x14ac:dyDescent="0.3">
      <c r="I29" t="str">
        <f t="shared" si="2"/>
        <v>Blythipicus pyrrhotis</v>
      </c>
      <c r="J29" t="s">
        <v>1522</v>
      </c>
      <c r="K29" t="s">
        <v>1541</v>
      </c>
      <c r="L29" t="s">
        <v>1558</v>
      </c>
      <c r="M29" t="s">
        <v>1560</v>
      </c>
      <c r="N29" t="s">
        <v>1560</v>
      </c>
      <c r="O29" t="s">
        <v>1560</v>
      </c>
      <c r="P29" t="s">
        <v>1592</v>
      </c>
      <c r="Q29" t="s">
        <v>1607</v>
      </c>
      <c r="R29" t="s">
        <v>1622</v>
      </c>
      <c r="S29" t="s">
        <v>1637</v>
      </c>
      <c r="T29" t="s">
        <v>1560</v>
      </c>
      <c r="U29" t="s">
        <v>1560</v>
      </c>
      <c r="V29" t="s">
        <v>1560</v>
      </c>
      <c r="W29" t="s">
        <v>1657</v>
      </c>
      <c r="X29" t="s">
        <v>1635</v>
      </c>
      <c r="Y29" t="s">
        <v>1681</v>
      </c>
      <c r="Z29" t="s">
        <v>1697</v>
      </c>
      <c r="AA29" t="s">
        <v>1714</v>
      </c>
    </row>
    <row r="30" spans="1:53" x14ac:dyDescent="0.3">
      <c r="I30" t="str">
        <f t="shared" si="2"/>
        <v>Psarisomus dalhousiae</v>
      </c>
      <c r="J30" t="s">
        <v>1523</v>
      </c>
      <c r="K30" t="s">
        <v>1542</v>
      </c>
      <c r="L30" t="s">
        <v>1559</v>
      </c>
      <c r="M30" t="s">
        <v>1560</v>
      </c>
      <c r="N30" t="s">
        <v>1560</v>
      </c>
      <c r="O30" t="s">
        <v>1560</v>
      </c>
      <c r="P30" t="s">
        <v>1593</v>
      </c>
      <c r="Q30" t="s">
        <v>1608</v>
      </c>
      <c r="R30" t="s">
        <v>1581</v>
      </c>
      <c r="S30" t="s">
        <v>1560</v>
      </c>
      <c r="T30" t="s">
        <v>1560</v>
      </c>
      <c r="U30" t="s">
        <v>1560</v>
      </c>
      <c r="V30" t="s">
        <v>1560</v>
      </c>
      <c r="W30" t="s">
        <v>1658</v>
      </c>
      <c r="X30" t="s">
        <v>1622</v>
      </c>
      <c r="Y30" t="s">
        <v>1682</v>
      </c>
      <c r="Z30" t="s">
        <v>1698</v>
      </c>
      <c r="AA30" t="s">
        <v>1715</v>
      </c>
    </row>
    <row r="31" spans="1:53" x14ac:dyDescent="0.3">
      <c r="I31" t="str">
        <f t="shared" si="2"/>
        <v>Pericrocotus flammeus</v>
      </c>
      <c r="J31" t="s">
        <v>1524</v>
      </c>
      <c r="K31" t="s">
        <v>1543</v>
      </c>
      <c r="L31" t="s">
        <v>1560</v>
      </c>
      <c r="M31" t="s">
        <v>1566</v>
      </c>
      <c r="N31" t="s">
        <v>1560</v>
      </c>
      <c r="O31" t="s">
        <v>1582</v>
      </c>
      <c r="P31" t="s">
        <v>1559</v>
      </c>
      <c r="Q31" t="s">
        <v>1609</v>
      </c>
      <c r="R31" t="s">
        <v>1623</v>
      </c>
      <c r="S31" t="s">
        <v>1560</v>
      </c>
      <c r="T31" t="s">
        <v>1560</v>
      </c>
      <c r="U31" t="s">
        <v>1647</v>
      </c>
      <c r="V31" t="s">
        <v>1560</v>
      </c>
      <c r="W31" t="s">
        <v>1560</v>
      </c>
      <c r="X31" t="s">
        <v>1560</v>
      </c>
      <c r="Y31" t="s">
        <v>1683</v>
      </c>
      <c r="Z31" t="s">
        <v>1699</v>
      </c>
      <c r="AA31" t="s">
        <v>1716</v>
      </c>
    </row>
    <row r="32" spans="1:53" x14ac:dyDescent="0.3">
      <c r="I32" t="str">
        <f t="shared" si="2"/>
        <v>Pericrocotus solaris</v>
      </c>
      <c r="J32" t="s">
        <v>1525</v>
      </c>
      <c r="K32" t="s">
        <v>1536</v>
      </c>
      <c r="L32" t="s">
        <v>1560</v>
      </c>
      <c r="M32" t="s">
        <v>1567</v>
      </c>
      <c r="N32" t="s">
        <v>1560</v>
      </c>
      <c r="O32" t="s">
        <v>1583</v>
      </c>
      <c r="P32" t="s">
        <v>1594</v>
      </c>
      <c r="Q32" t="s">
        <v>1610</v>
      </c>
      <c r="R32" t="s">
        <v>1624</v>
      </c>
      <c r="S32" t="s">
        <v>1560</v>
      </c>
      <c r="T32" t="s">
        <v>1560</v>
      </c>
      <c r="U32" t="s">
        <v>1648</v>
      </c>
      <c r="V32" t="s">
        <v>1560</v>
      </c>
      <c r="W32" t="s">
        <v>1560</v>
      </c>
      <c r="X32" t="s">
        <v>1668</v>
      </c>
      <c r="Y32" t="s">
        <v>1684</v>
      </c>
      <c r="Z32" t="s">
        <v>1700</v>
      </c>
      <c r="AA32" t="s">
        <v>1717</v>
      </c>
    </row>
    <row r="33" spans="9:27" x14ac:dyDescent="0.3">
      <c r="I33" t="str">
        <f t="shared" si="2"/>
        <v>Alophoixus pallidus</v>
      </c>
      <c r="J33" t="s">
        <v>1526</v>
      </c>
      <c r="K33" t="s">
        <v>1544</v>
      </c>
      <c r="L33" t="s">
        <v>1553</v>
      </c>
      <c r="M33" t="s">
        <v>1560</v>
      </c>
      <c r="N33" t="s">
        <v>1573</v>
      </c>
      <c r="O33" t="s">
        <v>1560</v>
      </c>
      <c r="P33" t="s">
        <v>1595</v>
      </c>
      <c r="Q33" t="s">
        <v>1540</v>
      </c>
      <c r="R33" t="s">
        <v>1625</v>
      </c>
      <c r="S33" t="s">
        <v>1560</v>
      </c>
      <c r="T33" t="s">
        <v>1560</v>
      </c>
      <c r="U33" t="s">
        <v>1560</v>
      </c>
      <c r="V33" t="s">
        <v>1560</v>
      </c>
      <c r="W33" t="s">
        <v>1659</v>
      </c>
      <c r="X33" t="s">
        <v>1669</v>
      </c>
      <c r="Y33" t="s">
        <v>1685</v>
      </c>
      <c r="Z33" t="s">
        <v>1701</v>
      </c>
      <c r="AA33" t="s">
        <v>1718</v>
      </c>
    </row>
    <row r="34" spans="9:27" x14ac:dyDescent="0.3">
      <c r="I34" t="str">
        <f t="shared" si="2"/>
        <v>Hemixos castanonotus</v>
      </c>
      <c r="J34" t="s">
        <v>1527</v>
      </c>
      <c r="K34" t="s">
        <v>1545</v>
      </c>
      <c r="L34" t="s">
        <v>1560</v>
      </c>
      <c r="M34" t="s">
        <v>1560</v>
      </c>
      <c r="N34" t="s">
        <v>1574</v>
      </c>
      <c r="O34" t="s">
        <v>1560</v>
      </c>
      <c r="P34" t="s">
        <v>1596</v>
      </c>
      <c r="Q34" t="s">
        <v>1611</v>
      </c>
      <c r="R34" t="s">
        <v>1626</v>
      </c>
      <c r="S34" t="s">
        <v>1560</v>
      </c>
      <c r="T34" t="s">
        <v>1560</v>
      </c>
      <c r="U34" t="s">
        <v>1560</v>
      </c>
      <c r="V34" t="s">
        <v>1560</v>
      </c>
      <c r="W34" t="s">
        <v>1568</v>
      </c>
      <c r="X34" t="s">
        <v>1670</v>
      </c>
      <c r="Y34" t="s">
        <v>1566</v>
      </c>
      <c r="Z34" t="s">
        <v>1702</v>
      </c>
      <c r="AA34" t="s">
        <v>1719</v>
      </c>
    </row>
    <row r="35" spans="9:27" x14ac:dyDescent="0.3">
      <c r="I35" t="str">
        <f t="shared" si="2"/>
        <v>Hypsipetes mcclellandii</v>
      </c>
      <c r="J35" t="s">
        <v>1528</v>
      </c>
      <c r="K35" t="s">
        <v>1546</v>
      </c>
      <c r="L35" t="s">
        <v>1560</v>
      </c>
      <c r="M35" t="s">
        <v>1560</v>
      </c>
      <c r="N35" t="s">
        <v>1575</v>
      </c>
      <c r="O35" t="s">
        <v>1560</v>
      </c>
      <c r="P35" t="s">
        <v>1597</v>
      </c>
      <c r="Q35" t="s">
        <v>1612</v>
      </c>
      <c r="R35" t="s">
        <v>1627</v>
      </c>
      <c r="S35" t="s">
        <v>1560</v>
      </c>
      <c r="T35" t="s">
        <v>1560</v>
      </c>
      <c r="U35" t="s">
        <v>1560</v>
      </c>
      <c r="V35" t="s">
        <v>1560</v>
      </c>
      <c r="W35" t="s">
        <v>1560</v>
      </c>
      <c r="X35" t="s">
        <v>1671</v>
      </c>
      <c r="Y35" t="s">
        <v>1686</v>
      </c>
      <c r="Z35" t="s">
        <v>1703</v>
      </c>
      <c r="AA35" t="s">
        <v>1720</v>
      </c>
    </row>
    <row r="36" spans="9:27" x14ac:dyDescent="0.3">
      <c r="I36" t="str">
        <f t="shared" si="2"/>
        <v>Hypsipetes leucocephalus</v>
      </c>
      <c r="J36" t="s">
        <v>1529</v>
      </c>
      <c r="K36" t="s">
        <v>1547</v>
      </c>
      <c r="L36" t="s">
        <v>1561</v>
      </c>
      <c r="M36" t="s">
        <v>1568</v>
      </c>
      <c r="N36" t="s">
        <v>1576</v>
      </c>
      <c r="O36" t="s">
        <v>1560</v>
      </c>
      <c r="P36" t="s">
        <v>1598</v>
      </c>
      <c r="Q36" t="s">
        <v>1613</v>
      </c>
      <c r="R36" t="s">
        <v>1628</v>
      </c>
      <c r="S36" t="s">
        <v>1560</v>
      </c>
      <c r="T36" t="s">
        <v>1560</v>
      </c>
      <c r="U36" t="s">
        <v>1649</v>
      </c>
      <c r="V36" t="s">
        <v>1560</v>
      </c>
      <c r="W36" t="s">
        <v>1660</v>
      </c>
      <c r="X36" t="s">
        <v>1672</v>
      </c>
      <c r="Y36" t="s">
        <v>1687</v>
      </c>
      <c r="Z36" t="s">
        <v>1704</v>
      </c>
      <c r="AA36" t="s">
        <v>1721</v>
      </c>
    </row>
    <row r="37" spans="9:27" x14ac:dyDescent="0.3">
      <c r="I37" t="str">
        <f t="shared" si="2"/>
        <v>Chloropsis hardwickii</v>
      </c>
      <c r="J37" t="s">
        <v>1689</v>
      </c>
      <c r="K37" t="s">
        <v>1737</v>
      </c>
      <c r="L37" t="s">
        <v>1560</v>
      </c>
      <c r="M37" t="s">
        <v>1560</v>
      </c>
      <c r="N37" t="s">
        <v>1759</v>
      </c>
      <c r="O37" t="s">
        <v>1560</v>
      </c>
      <c r="P37" t="s">
        <v>1766</v>
      </c>
      <c r="Q37" t="s">
        <v>1776</v>
      </c>
      <c r="R37" t="s">
        <v>1786</v>
      </c>
      <c r="S37" t="s">
        <v>1560</v>
      </c>
      <c r="T37" t="s">
        <v>1560</v>
      </c>
      <c r="U37" t="s">
        <v>1560</v>
      </c>
      <c r="V37" t="s">
        <v>1560</v>
      </c>
      <c r="W37" t="s">
        <v>1560</v>
      </c>
      <c r="X37" t="s">
        <v>1813</v>
      </c>
      <c r="Y37" t="s">
        <v>1822</v>
      </c>
      <c r="Z37" t="s">
        <v>1832</v>
      </c>
      <c r="AA37" t="s">
        <v>1839</v>
      </c>
    </row>
    <row r="38" spans="9:27" x14ac:dyDescent="0.3">
      <c r="I38" t="str">
        <f t="shared" si="2"/>
        <v>Tephrodornis gularis</v>
      </c>
      <c r="J38" t="s">
        <v>1706</v>
      </c>
      <c r="K38" t="s">
        <v>1738</v>
      </c>
      <c r="L38" t="s">
        <v>1658</v>
      </c>
      <c r="M38" t="s">
        <v>1560</v>
      </c>
      <c r="N38" t="s">
        <v>1764</v>
      </c>
      <c r="O38" t="s">
        <v>1560</v>
      </c>
      <c r="P38" t="s">
        <v>1767</v>
      </c>
      <c r="Q38" t="s">
        <v>1777</v>
      </c>
      <c r="R38" t="s">
        <v>1787</v>
      </c>
      <c r="S38" t="s">
        <v>1560</v>
      </c>
      <c r="T38" t="s">
        <v>1560</v>
      </c>
      <c r="U38" t="s">
        <v>1560</v>
      </c>
      <c r="V38" t="s">
        <v>1560</v>
      </c>
      <c r="W38" t="s">
        <v>1677</v>
      </c>
      <c r="X38" t="s">
        <v>1777</v>
      </c>
      <c r="Y38" t="s">
        <v>1823</v>
      </c>
      <c r="Z38" t="s">
        <v>1633</v>
      </c>
      <c r="AA38" t="s">
        <v>1779</v>
      </c>
    </row>
    <row r="39" spans="9:27" x14ac:dyDescent="0.3">
      <c r="I39" t="str">
        <f t="shared" si="2"/>
        <v>Urocissa whiteheadi</v>
      </c>
      <c r="J39" t="s">
        <v>1723</v>
      </c>
      <c r="K39" t="s">
        <v>1739</v>
      </c>
      <c r="L39" t="s">
        <v>1751</v>
      </c>
      <c r="M39" t="s">
        <v>1560</v>
      </c>
      <c r="N39" t="s">
        <v>1753</v>
      </c>
      <c r="O39" t="s">
        <v>1560</v>
      </c>
      <c r="P39" t="s">
        <v>1768</v>
      </c>
      <c r="Q39" t="s">
        <v>1604</v>
      </c>
      <c r="R39" t="s">
        <v>1742</v>
      </c>
      <c r="S39" t="s">
        <v>1560</v>
      </c>
      <c r="T39" t="s">
        <v>1560</v>
      </c>
      <c r="U39" t="s">
        <v>1560</v>
      </c>
      <c r="V39" t="s">
        <v>1560</v>
      </c>
      <c r="W39" t="s">
        <v>1560</v>
      </c>
      <c r="X39" t="s">
        <v>1623</v>
      </c>
      <c r="Y39" t="s">
        <v>1824</v>
      </c>
      <c r="Z39" t="s">
        <v>1833</v>
      </c>
      <c r="AA39" t="s">
        <v>1840</v>
      </c>
    </row>
    <row r="40" spans="9:27" x14ac:dyDescent="0.3">
      <c r="I40" t="str">
        <f t="shared" si="2"/>
        <v>Cinclidium leucurum</v>
      </c>
      <c r="J40" t="s">
        <v>1727</v>
      </c>
      <c r="K40" t="s">
        <v>1740</v>
      </c>
      <c r="L40" t="s">
        <v>1752</v>
      </c>
      <c r="M40" t="s">
        <v>1560</v>
      </c>
      <c r="N40" t="s">
        <v>1560</v>
      </c>
      <c r="O40" t="s">
        <v>1560</v>
      </c>
      <c r="P40" t="s">
        <v>1769</v>
      </c>
      <c r="Q40" t="s">
        <v>1778</v>
      </c>
      <c r="R40" t="s">
        <v>1573</v>
      </c>
      <c r="S40" t="s">
        <v>1560</v>
      </c>
      <c r="T40" t="s">
        <v>1792</v>
      </c>
      <c r="U40" t="s">
        <v>1560</v>
      </c>
      <c r="V40" t="s">
        <v>1751</v>
      </c>
      <c r="W40" t="s">
        <v>1805</v>
      </c>
      <c r="X40" t="s">
        <v>1814</v>
      </c>
      <c r="Y40" t="s">
        <v>1825</v>
      </c>
      <c r="Z40" t="s">
        <v>1560</v>
      </c>
      <c r="AA40" t="s">
        <v>1560</v>
      </c>
    </row>
    <row r="41" spans="9:27" x14ac:dyDescent="0.3">
      <c r="I41" t="str">
        <f t="shared" si="2"/>
        <v>Ficedula hodgsonii</v>
      </c>
      <c r="J41" t="s">
        <v>1730</v>
      </c>
      <c r="K41" t="s">
        <v>1741</v>
      </c>
      <c r="L41" t="s">
        <v>1575</v>
      </c>
      <c r="M41" t="s">
        <v>1760</v>
      </c>
      <c r="N41" t="s">
        <v>1753</v>
      </c>
      <c r="O41" t="s">
        <v>1560</v>
      </c>
      <c r="P41" t="s">
        <v>1770</v>
      </c>
      <c r="Q41" t="s">
        <v>1633</v>
      </c>
      <c r="R41" t="s">
        <v>1560</v>
      </c>
      <c r="S41" t="s">
        <v>1560</v>
      </c>
      <c r="T41" t="s">
        <v>1560</v>
      </c>
      <c r="U41" t="s">
        <v>1795</v>
      </c>
      <c r="V41" t="s">
        <v>1560</v>
      </c>
      <c r="W41" t="s">
        <v>1560</v>
      </c>
      <c r="X41" t="s">
        <v>1582</v>
      </c>
      <c r="Y41" t="s">
        <v>1826</v>
      </c>
      <c r="Z41" t="s">
        <v>1834</v>
      </c>
      <c r="AA41" t="s">
        <v>1841</v>
      </c>
    </row>
    <row r="42" spans="9:27" x14ac:dyDescent="0.3">
      <c r="I42" t="str">
        <f t="shared" si="2"/>
        <v>Eumyias thalassinus</v>
      </c>
      <c r="J42" t="s">
        <v>1732</v>
      </c>
      <c r="K42" t="s">
        <v>1713</v>
      </c>
      <c r="L42" t="s">
        <v>1713</v>
      </c>
      <c r="M42" t="s">
        <v>1761</v>
      </c>
      <c r="N42" t="s">
        <v>1581</v>
      </c>
      <c r="O42" t="s">
        <v>1560</v>
      </c>
      <c r="P42" t="s">
        <v>1764</v>
      </c>
      <c r="Q42" t="s">
        <v>1779</v>
      </c>
      <c r="R42" t="s">
        <v>1576</v>
      </c>
      <c r="S42" t="s">
        <v>1560</v>
      </c>
      <c r="T42" t="s">
        <v>1560</v>
      </c>
      <c r="U42" t="s">
        <v>1796</v>
      </c>
      <c r="V42" t="s">
        <v>1560</v>
      </c>
      <c r="W42" t="s">
        <v>1781</v>
      </c>
      <c r="X42" t="s">
        <v>1813</v>
      </c>
      <c r="Y42" t="s">
        <v>1827</v>
      </c>
      <c r="Z42" t="s">
        <v>1835</v>
      </c>
      <c r="AA42" t="s">
        <v>1842</v>
      </c>
    </row>
    <row r="43" spans="9:27" x14ac:dyDescent="0.3">
      <c r="I43" t="str">
        <f t="shared" si="2"/>
        <v>Niltava macgrigoriae</v>
      </c>
      <c r="J43" t="s">
        <v>1733</v>
      </c>
      <c r="K43" t="s">
        <v>1710</v>
      </c>
      <c r="L43" t="s">
        <v>1602</v>
      </c>
      <c r="M43" t="s">
        <v>1762</v>
      </c>
      <c r="N43" t="s">
        <v>1580</v>
      </c>
      <c r="O43" t="s">
        <v>1560</v>
      </c>
      <c r="P43" t="s">
        <v>1771</v>
      </c>
      <c r="Q43" t="s">
        <v>1568</v>
      </c>
      <c r="R43" t="s">
        <v>1560</v>
      </c>
      <c r="S43" t="s">
        <v>1560</v>
      </c>
      <c r="T43" t="s">
        <v>1560</v>
      </c>
      <c r="U43" t="s">
        <v>1797</v>
      </c>
      <c r="V43" t="s">
        <v>1560</v>
      </c>
      <c r="W43" t="s">
        <v>1806</v>
      </c>
      <c r="X43" t="s">
        <v>1815</v>
      </c>
      <c r="Y43" t="s">
        <v>1786</v>
      </c>
      <c r="Z43" t="s">
        <v>1836</v>
      </c>
      <c r="AA43" t="s">
        <v>1715</v>
      </c>
    </row>
    <row r="44" spans="9:27" x14ac:dyDescent="0.3">
      <c r="I44" t="str">
        <f t="shared" ref="I44:I65" si="3">VLOOKUP(J44,$E$2:$F$23,2,FALSE)</f>
        <v>Niltava davidi</v>
      </c>
      <c r="J44" t="s">
        <v>1532</v>
      </c>
      <c r="K44" t="s">
        <v>1607</v>
      </c>
      <c r="L44" t="s">
        <v>1753</v>
      </c>
      <c r="M44" t="s">
        <v>1763</v>
      </c>
      <c r="N44" t="s">
        <v>1560</v>
      </c>
      <c r="O44" t="s">
        <v>1560</v>
      </c>
      <c r="P44" t="s">
        <v>1772</v>
      </c>
      <c r="Q44" t="s">
        <v>1780</v>
      </c>
      <c r="R44" t="s">
        <v>1560</v>
      </c>
      <c r="S44" t="s">
        <v>1560</v>
      </c>
      <c r="T44" t="s">
        <v>1560</v>
      </c>
      <c r="U44" t="s">
        <v>1798</v>
      </c>
      <c r="V44" t="s">
        <v>1560</v>
      </c>
      <c r="W44" t="s">
        <v>1807</v>
      </c>
      <c r="X44" t="s">
        <v>1816</v>
      </c>
      <c r="Y44" t="s">
        <v>1828</v>
      </c>
      <c r="Z44" t="s">
        <v>1692</v>
      </c>
      <c r="AA44" t="s">
        <v>1843</v>
      </c>
    </row>
    <row r="45" spans="9:27" x14ac:dyDescent="0.3">
      <c r="I45" t="str">
        <f t="shared" si="3"/>
        <v>Culicicapa ceylonensis</v>
      </c>
      <c r="J45" t="s">
        <v>1549</v>
      </c>
      <c r="K45" t="s">
        <v>1742</v>
      </c>
      <c r="L45" t="s">
        <v>1568</v>
      </c>
      <c r="M45" t="s">
        <v>1538</v>
      </c>
      <c r="N45" t="s">
        <v>1765</v>
      </c>
      <c r="O45" t="s">
        <v>1560</v>
      </c>
      <c r="P45" t="s">
        <v>1713</v>
      </c>
      <c r="Q45" t="s">
        <v>1781</v>
      </c>
      <c r="R45" t="s">
        <v>1560</v>
      </c>
      <c r="S45" t="s">
        <v>1560</v>
      </c>
      <c r="T45" t="s">
        <v>1560</v>
      </c>
      <c r="U45" t="s">
        <v>1799</v>
      </c>
      <c r="V45" t="s">
        <v>1560</v>
      </c>
      <c r="W45" t="s">
        <v>1808</v>
      </c>
      <c r="X45" t="s">
        <v>1817</v>
      </c>
      <c r="Y45" t="s">
        <v>1829</v>
      </c>
      <c r="Z45" t="s">
        <v>1560</v>
      </c>
      <c r="AA45" t="s">
        <v>1560</v>
      </c>
    </row>
    <row r="46" spans="9:27" x14ac:dyDescent="0.3">
      <c r="I46" t="str">
        <f t="shared" si="3"/>
        <v>Rhipidura albicollis</v>
      </c>
      <c r="J46" t="s">
        <v>1564</v>
      </c>
      <c r="K46" t="s">
        <v>1743</v>
      </c>
      <c r="L46" t="s">
        <v>1754</v>
      </c>
      <c r="M46" t="s">
        <v>1560</v>
      </c>
      <c r="N46" t="s">
        <v>1560</v>
      </c>
      <c r="O46" t="s">
        <v>1758</v>
      </c>
      <c r="P46" t="s">
        <v>1773</v>
      </c>
      <c r="Q46" t="s">
        <v>1782</v>
      </c>
      <c r="R46" t="s">
        <v>1788</v>
      </c>
      <c r="S46" t="s">
        <v>1560</v>
      </c>
      <c r="T46" t="s">
        <v>1560</v>
      </c>
      <c r="U46" t="s">
        <v>1560</v>
      </c>
      <c r="V46" t="s">
        <v>1560</v>
      </c>
      <c r="W46" t="s">
        <v>1802</v>
      </c>
      <c r="X46" t="s">
        <v>1818</v>
      </c>
      <c r="Y46" t="s">
        <v>1830</v>
      </c>
      <c r="Z46" t="s">
        <v>1837</v>
      </c>
      <c r="AA46" t="s">
        <v>1560</v>
      </c>
    </row>
    <row r="47" spans="9:27" x14ac:dyDescent="0.3">
      <c r="I47" t="str">
        <f t="shared" si="3"/>
        <v>Garrulax canorus</v>
      </c>
      <c r="J47" t="s">
        <v>1571</v>
      </c>
      <c r="K47" t="s">
        <v>1744</v>
      </c>
      <c r="L47" t="s">
        <v>1755</v>
      </c>
      <c r="M47" t="s">
        <v>1560</v>
      </c>
      <c r="N47" t="s">
        <v>1560</v>
      </c>
      <c r="O47" t="s">
        <v>1560</v>
      </c>
      <c r="P47" t="s">
        <v>1710</v>
      </c>
      <c r="Q47" t="s">
        <v>1783</v>
      </c>
      <c r="R47" t="s">
        <v>1751</v>
      </c>
      <c r="S47" t="s">
        <v>1770</v>
      </c>
      <c r="T47" t="s">
        <v>1793</v>
      </c>
      <c r="U47" t="s">
        <v>1560</v>
      </c>
      <c r="V47" t="s">
        <v>1800</v>
      </c>
      <c r="W47" t="s">
        <v>1612</v>
      </c>
      <c r="X47" t="s">
        <v>1788</v>
      </c>
      <c r="Y47" t="s">
        <v>1560</v>
      </c>
      <c r="Z47" t="s">
        <v>1560</v>
      </c>
      <c r="AA47" t="s">
        <v>1560</v>
      </c>
    </row>
    <row r="48" spans="9:27" x14ac:dyDescent="0.3">
      <c r="I48" t="str">
        <f t="shared" si="3"/>
        <v>Pellorneum tickelli</v>
      </c>
      <c r="J48" t="s">
        <v>1578</v>
      </c>
      <c r="K48" t="s">
        <v>1745</v>
      </c>
      <c r="L48" t="s">
        <v>1756</v>
      </c>
      <c r="M48" t="s">
        <v>1560</v>
      </c>
      <c r="N48" t="s">
        <v>1560</v>
      </c>
      <c r="O48" t="s">
        <v>1560</v>
      </c>
      <c r="P48" t="s">
        <v>1762</v>
      </c>
      <c r="Q48" t="s">
        <v>1784</v>
      </c>
      <c r="R48" t="s">
        <v>1789</v>
      </c>
      <c r="S48" t="s">
        <v>1560</v>
      </c>
      <c r="T48" t="s">
        <v>1560</v>
      </c>
      <c r="U48" t="s">
        <v>1560</v>
      </c>
      <c r="V48" t="s">
        <v>1801</v>
      </c>
      <c r="W48" t="s">
        <v>1809</v>
      </c>
      <c r="X48" t="s">
        <v>1819</v>
      </c>
      <c r="Y48" t="s">
        <v>1560</v>
      </c>
      <c r="Z48" t="s">
        <v>1560</v>
      </c>
      <c r="AA48" t="s">
        <v>1560</v>
      </c>
    </row>
    <row r="49" spans="9:27" x14ac:dyDescent="0.3">
      <c r="I49" t="str">
        <f t="shared" si="3"/>
        <v>Pomatorhinus ruficollis</v>
      </c>
      <c r="J49" t="s">
        <v>1586</v>
      </c>
      <c r="K49" t="s">
        <v>1746</v>
      </c>
      <c r="L49" t="s">
        <v>1757</v>
      </c>
      <c r="M49" t="s">
        <v>1560</v>
      </c>
      <c r="N49" t="s">
        <v>1560</v>
      </c>
      <c r="O49" t="s">
        <v>1560</v>
      </c>
      <c r="P49" t="s">
        <v>1713</v>
      </c>
      <c r="Q49" t="s">
        <v>1573</v>
      </c>
      <c r="R49" t="s">
        <v>1790</v>
      </c>
      <c r="S49" t="s">
        <v>1791</v>
      </c>
      <c r="T49" t="s">
        <v>1794</v>
      </c>
      <c r="U49" t="s">
        <v>1560</v>
      </c>
      <c r="V49" t="s">
        <v>1802</v>
      </c>
      <c r="W49" t="s">
        <v>1810</v>
      </c>
      <c r="X49" t="s">
        <v>1613</v>
      </c>
      <c r="Y49" t="s">
        <v>1831</v>
      </c>
      <c r="Z49" t="s">
        <v>1838</v>
      </c>
      <c r="AA49" t="s">
        <v>1670</v>
      </c>
    </row>
    <row r="50" spans="9:27" x14ac:dyDescent="0.3">
      <c r="I50" t="str">
        <f t="shared" si="3"/>
        <v>Stachyris ruficeps</v>
      </c>
      <c r="J50" t="s">
        <v>1600</v>
      </c>
      <c r="K50" t="s">
        <v>1747</v>
      </c>
      <c r="L50" t="s">
        <v>1758</v>
      </c>
      <c r="M50" t="s">
        <v>1560</v>
      </c>
      <c r="N50" t="s">
        <v>1560</v>
      </c>
      <c r="O50" t="s">
        <v>1560</v>
      </c>
      <c r="P50" t="s">
        <v>1774</v>
      </c>
      <c r="Q50" t="s">
        <v>1785</v>
      </c>
      <c r="R50" t="s">
        <v>1758</v>
      </c>
      <c r="S50" t="s">
        <v>1560</v>
      </c>
      <c r="T50" t="s">
        <v>1560</v>
      </c>
      <c r="U50" t="s">
        <v>1560</v>
      </c>
      <c r="V50" t="s">
        <v>1803</v>
      </c>
      <c r="W50" t="s">
        <v>1811</v>
      </c>
      <c r="X50" t="s">
        <v>1820</v>
      </c>
      <c r="Y50" t="s">
        <v>1560</v>
      </c>
      <c r="Z50" t="s">
        <v>1560</v>
      </c>
      <c r="AA50" t="s">
        <v>1560</v>
      </c>
    </row>
    <row r="51" spans="9:27" x14ac:dyDescent="0.3">
      <c r="I51" t="str">
        <f t="shared" si="3"/>
        <v>Stachyris nigriceps</v>
      </c>
      <c r="J51" t="s">
        <v>1616</v>
      </c>
      <c r="K51" t="s">
        <v>1737</v>
      </c>
      <c r="L51" t="s">
        <v>1759</v>
      </c>
      <c r="M51" t="s">
        <v>1560</v>
      </c>
      <c r="N51" t="s">
        <v>1560</v>
      </c>
      <c r="O51" t="s">
        <v>1560</v>
      </c>
      <c r="P51" t="s">
        <v>1775</v>
      </c>
      <c r="Q51" t="s">
        <v>1685</v>
      </c>
      <c r="R51" t="s">
        <v>1560</v>
      </c>
      <c r="S51" t="s">
        <v>1560</v>
      </c>
      <c r="T51" t="s">
        <v>1560</v>
      </c>
      <c r="U51" t="s">
        <v>1560</v>
      </c>
      <c r="V51" t="s">
        <v>1804</v>
      </c>
      <c r="W51" t="s">
        <v>1812</v>
      </c>
      <c r="X51" t="s">
        <v>1821</v>
      </c>
      <c r="Y51" t="s">
        <v>1560</v>
      </c>
      <c r="Z51" t="s">
        <v>1560</v>
      </c>
      <c r="AA51" t="s">
        <v>1560</v>
      </c>
    </row>
    <row r="52" spans="9:27" x14ac:dyDescent="0.3">
      <c r="I52" t="str">
        <f t="shared" si="3"/>
        <v>Stachyris nonggangensis</v>
      </c>
      <c r="J52" t="s">
        <v>1631</v>
      </c>
      <c r="K52" t="s">
        <v>1844</v>
      </c>
      <c r="L52" t="s">
        <v>1855</v>
      </c>
      <c r="M52" t="s">
        <v>1560</v>
      </c>
      <c r="N52" t="s">
        <v>1560</v>
      </c>
      <c r="O52" t="s">
        <v>1560</v>
      </c>
      <c r="P52" t="s">
        <v>1560</v>
      </c>
      <c r="Q52" t="s">
        <v>1560</v>
      </c>
      <c r="R52" t="s">
        <v>1560</v>
      </c>
      <c r="S52" t="s">
        <v>1560</v>
      </c>
      <c r="T52" t="s">
        <v>1642</v>
      </c>
      <c r="U52" t="s">
        <v>1560</v>
      </c>
      <c r="V52" t="s">
        <v>1642</v>
      </c>
      <c r="W52" t="s">
        <v>1560</v>
      </c>
      <c r="X52" t="s">
        <v>1560</v>
      </c>
      <c r="Y52" t="s">
        <v>1560</v>
      </c>
      <c r="Z52" t="s">
        <v>1560</v>
      </c>
    </row>
    <row r="53" spans="9:27" x14ac:dyDescent="0.3">
      <c r="I53" t="str">
        <f t="shared" si="3"/>
        <v>Macronous gularis</v>
      </c>
      <c r="J53" t="s">
        <v>1640</v>
      </c>
      <c r="K53" t="s">
        <v>1845</v>
      </c>
      <c r="L53" t="s">
        <v>1856</v>
      </c>
      <c r="M53" t="s">
        <v>1560</v>
      </c>
      <c r="N53" t="s">
        <v>1560</v>
      </c>
      <c r="O53" t="s">
        <v>1560</v>
      </c>
      <c r="P53" t="s">
        <v>1863</v>
      </c>
      <c r="Q53" t="s">
        <v>1871</v>
      </c>
      <c r="R53" t="s">
        <v>1560</v>
      </c>
      <c r="S53" t="s">
        <v>1560</v>
      </c>
      <c r="T53" t="s">
        <v>1560</v>
      </c>
      <c r="U53" t="s">
        <v>1560</v>
      </c>
      <c r="V53" t="s">
        <v>1560</v>
      </c>
      <c r="W53" t="s">
        <v>1879</v>
      </c>
      <c r="X53" t="s">
        <v>1883</v>
      </c>
      <c r="Y53" t="s">
        <v>1828</v>
      </c>
      <c r="Z53" t="s">
        <v>1895</v>
      </c>
    </row>
    <row r="54" spans="9:27" x14ac:dyDescent="0.3">
      <c r="I54" t="str">
        <f t="shared" si="3"/>
        <v>Leiothrix lutea</v>
      </c>
      <c r="J54" t="s">
        <v>1645</v>
      </c>
      <c r="K54" t="s">
        <v>1846</v>
      </c>
      <c r="L54" t="s">
        <v>1787</v>
      </c>
      <c r="M54" t="s">
        <v>1560</v>
      </c>
      <c r="N54" t="s">
        <v>1560</v>
      </c>
      <c r="O54" t="s">
        <v>1560</v>
      </c>
      <c r="P54" t="s">
        <v>1864</v>
      </c>
      <c r="Q54" t="s">
        <v>1742</v>
      </c>
      <c r="R54" t="s">
        <v>1560</v>
      </c>
      <c r="S54" t="s">
        <v>1560</v>
      </c>
      <c r="T54" t="s">
        <v>1560</v>
      </c>
      <c r="U54" t="s">
        <v>1560</v>
      </c>
      <c r="V54" t="s">
        <v>1560</v>
      </c>
      <c r="W54" t="s">
        <v>1880</v>
      </c>
      <c r="X54" t="s">
        <v>1884</v>
      </c>
      <c r="Y54" t="s">
        <v>1888</v>
      </c>
      <c r="Z54" t="s">
        <v>1560</v>
      </c>
    </row>
    <row r="55" spans="9:27" x14ac:dyDescent="0.3">
      <c r="I55" t="str">
        <f t="shared" si="3"/>
        <v>Alcippe morrisonia</v>
      </c>
      <c r="J55" t="s">
        <v>1651</v>
      </c>
      <c r="K55" t="s">
        <v>1847</v>
      </c>
      <c r="L55" t="s">
        <v>1857</v>
      </c>
      <c r="M55" t="s">
        <v>1560</v>
      </c>
      <c r="N55" t="s">
        <v>1560</v>
      </c>
      <c r="O55" t="s">
        <v>1560</v>
      </c>
      <c r="P55" t="s">
        <v>1737</v>
      </c>
      <c r="Q55" t="s">
        <v>1759</v>
      </c>
      <c r="R55" t="s">
        <v>1560</v>
      </c>
      <c r="S55" t="s">
        <v>1560</v>
      </c>
      <c r="T55" t="s">
        <v>1560</v>
      </c>
      <c r="U55" t="s">
        <v>1560</v>
      </c>
      <c r="V55" t="s">
        <v>1719</v>
      </c>
      <c r="W55" t="s">
        <v>1881</v>
      </c>
      <c r="X55" t="s">
        <v>1885</v>
      </c>
      <c r="Y55" t="s">
        <v>1560</v>
      </c>
      <c r="Z55" t="s">
        <v>1560</v>
      </c>
    </row>
    <row r="56" spans="9:27" x14ac:dyDescent="0.3">
      <c r="I56" t="str">
        <f t="shared" si="3"/>
        <v>Yuhina castaniceps</v>
      </c>
      <c r="J56" t="s">
        <v>1655</v>
      </c>
      <c r="K56" t="s">
        <v>1848</v>
      </c>
      <c r="L56" t="s">
        <v>1781</v>
      </c>
      <c r="M56" t="s">
        <v>1560</v>
      </c>
      <c r="N56" t="s">
        <v>1560</v>
      </c>
      <c r="O56" t="s">
        <v>1560</v>
      </c>
      <c r="P56" t="s">
        <v>1865</v>
      </c>
      <c r="Q56" t="s">
        <v>1752</v>
      </c>
      <c r="R56" t="s">
        <v>1712</v>
      </c>
      <c r="S56" t="s">
        <v>1560</v>
      </c>
      <c r="T56" t="s">
        <v>1560</v>
      </c>
      <c r="U56" t="s">
        <v>1560</v>
      </c>
      <c r="V56" t="s">
        <v>1765</v>
      </c>
      <c r="W56" t="s">
        <v>1607</v>
      </c>
      <c r="X56" t="s">
        <v>1676</v>
      </c>
      <c r="Y56" t="s">
        <v>1889</v>
      </c>
      <c r="Z56" t="s">
        <v>1896</v>
      </c>
    </row>
    <row r="57" spans="9:27" x14ac:dyDescent="0.3">
      <c r="I57" t="str">
        <f t="shared" si="3"/>
        <v>Erpornis zantholeuca</v>
      </c>
      <c r="J57" t="s">
        <v>1663</v>
      </c>
      <c r="K57" t="s">
        <v>1747</v>
      </c>
      <c r="L57" t="s">
        <v>1758</v>
      </c>
      <c r="M57" t="s">
        <v>1560</v>
      </c>
      <c r="N57" t="s">
        <v>1560</v>
      </c>
      <c r="O57" t="s">
        <v>1560</v>
      </c>
      <c r="P57" t="s">
        <v>1866</v>
      </c>
      <c r="Q57" t="s">
        <v>1682</v>
      </c>
      <c r="R57" t="s">
        <v>1875</v>
      </c>
      <c r="S57" t="s">
        <v>1560</v>
      </c>
      <c r="T57" t="s">
        <v>1560</v>
      </c>
      <c r="U57" t="s">
        <v>1560</v>
      </c>
      <c r="V57" t="s">
        <v>1789</v>
      </c>
      <c r="W57" t="s">
        <v>1882</v>
      </c>
      <c r="X57" t="s">
        <v>1886</v>
      </c>
      <c r="Y57" t="s">
        <v>1890</v>
      </c>
      <c r="Z57" t="s">
        <v>1612</v>
      </c>
    </row>
    <row r="58" spans="9:27" x14ac:dyDescent="0.3">
      <c r="I58" t="str">
        <f t="shared" si="3"/>
        <v>Napothera brevicaudata</v>
      </c>
      <c r="J58" t="s">
        <v>1674</v>
      </c>
      <c r="K58" t="s">
        <v>1847</v>
      </c>
      <c r="L58" t="s">
        <v>1857</v>
      </c>
      <c r="M58" t="s">
        <v>1560</v>
      </c>
      <c r="N58" t="s">
        <v>1560</v>
      </c>
      <c r="O58" t="s">
        <v>1560</v>
      </c>
      <c r="P58" t="s">
        <v>1560</v>
      </c>
      <c r="Q58" t="s">
        <v>1787</v>
      </c>
      <c r="R58" t="s">
        <v>1560</v>
      </c>
      <c r="S58" t="s">
        <v>1560</v>
      </c>
      <c r="T58" t="s">
        <v>1846</v>
      </c>
      <c r="U58" t="s">
        <v>1560</v>
      </c>
      <c r="V58" t="s">
        <v>1642</v>
      </c>
      <c r="W58" t="s">
        <v>1560</v>
      </c>
      <c r="X58" t="s">
        <v>1560</v>
      </c>
      <c r="Y58" t="s">
        <v>1560</v>
      </c>
      <c r="Z58" t="s">
        <v>1560</v>
      </c>
    </row>
    <row r="59" spans="9:27" x14ac:dyDescent="0.3">
      <c r="I59" t="str">
        <f t="shared" si="3"/>
        <v>Parus major</v>
      </c>
      <c r="J59" t="s">
        <v>1690</v>
      </c>
      <c r="K59" t="s">
        <v>1642</v>
      </c>
      <c r="L59" t="s">
        <v>1560</v>
      </c>
      <c r="M59" t="s">
        <v>1560</v>
      </c>
      <c r="N59" t="s">
        <v>1560</v>
      </c>
      <c r="O59" t="s">
        <v>1560</v>
      </c>
      <c r="P59" t="s">
        <v>1867</v>
      </c>
      <c r="Q59" t="s">
        <v>1872</v>
      </c>
      <c r="R59" t="s">
        <v>1741</v>
      </c>
      <c r="S59" t="s">
        <v>1560</v>
      </c>
      <c r="T59" t="s">
        <v>1560</v>
      </c>
      <c r="U59" t="s">
        <v>1560</v>
      </c>
      <c r="V59" t="s">
        <v>1560</v>
      </c>
      <c r="W59" t="s">
        <v>1560</v>
      </c>
      <c r="X59" t="s">
        <v>1831</v>
      </c>
      <c r="Y59" t="s">
        <v>1612</v>
      </c>
      <c r="Z59" t="s">
        <v>1897</v>
      </c>
    </row>
    <row r="60" spans="9:27" x14ac:dyDescent="0.3">
      <c r="I60" t="str">
        <f t="shared" si="3"/>
        <v>Parus spilonotus</v>
      </c>
      <c r="J60" t="s">
        <v>1708</v>
      </c>
      <c r="K60" t="s">
        <v>1849</v>
      </c>
      <c r="L60" t="s">
        <v>1764</v>
      </c>
      <c r="M60" t="s">
        <v>1560</v>
      </c>
      <c r="N60" t="s">
        <v>1560</v>
      </c>
      <c r="O60" t="s">
        <v>1560</v>
      </c>
      <c r="P60" t="s">
        <v>1793</v>
      </c>
      <c r="Q60" t="s">
        <v>1873</v>
      </c>
      <c r="R60" t="s">
        <v>1697</v>
      </c>
      <c r="S60" t="s">
        <v>1575</v>
      </c>
      <c r="T60" t="s">
        <v>1560</v>
      </c>
      <c r="U60" t="s">
        <v>1560</v>
      </c>
      <c r="V60" t="s">
        <v>1560</v>
      </c>
      <c r="W60" t="s">
        <v>1560</v>
      </c>
      <c r="X60" t="s">
        <v>1788</v>
      </c>
      <c r="Y60" t="s">
        <v>1665</v>
      </c>
      <c r="Z60" t="s">
        <v>1898</v>
      </c>
    </row>
    <row r="61" spans="9:27" x14ac:dyDescent="0.3">
      <c r="I61" t="str">
        <f t="shared" si="3"/>
        <v>Melanochlora sultanea</v>
      </c>
      <c r="J61" t="s">
        <v>1725</v>
      </c>
      <c r="K61" t="s">
        <v>1850</v>
      </c>
      <c r="L61" t="s">
        <v>1858</v>
      </c>
      <c r="M61" t="s">
        <v>1560</v>
      </c>
      <c r="N61" t="s">
        <v>1560</v>
      </c>
      <c r="O61" t="s">
        <v>1560</v>
      </c>
      <c r="P61" t="s">
        <v>1798</v>
      </c>
      <c r="Q61" t="s">
        <v>1624</v>
      </c>
      <c r="R61" t="s">
        <v>1560</v>
      </c>
      <c r="S61" t="s">
        <v>1560</v>
      </c>
      <c r="T61" t="s">
        <v>1560</v>
      </c>
      <c r="U61" t="s">
        <v>1560</v>
      </c>
      <c r="V61" t="s">
        <v>1560</v>
      </c>
      <c r="W61" t="s">
        <v>1560</v>
      </c>
      <c r="X61" t="s">
        <v>1539</v>
      </c>
      <c r="Y61" t="s">
        <v>1891</v>
      </c>
      <c r="Z61" t="s">
        <v>1899</v>
      </c>
    </row>
    <row r="62" spans="9:27" x14ac:dyDescent="0.3">
      <c r="I62" t="str">
        <f t="shared" si="3"/>
        <v>Sitta frontalis</v>
      </c>
      <c r="J62" t="s">
        <v>1728</v>
      </c>
      <c r="K62" t="s">
        <v>1851</v>
      </c>
      <c r="L62" t="s">
        <v>1859</v>
      </c>
      <c r="M62" t="s">
        <v>1560</v>
      </c>
      <c r="N62" t="s">
        <v>1560</v>
      </c>
      <c r="O62" t="s">
        <v>1560</v>
      </c>
      <c r="P62" t="s">
        <v>1560</v>
      </c>
      <c r="Q62" t="s">
        <v>1764</v>
      </c>
      <c r="R62" t="s">
        <v>1876</v>
      </c>
      <c r="S62" t="s">
        <v>1878</v>
      </c>
      <c r="T62" t="s">
        <v>1560</v>
      </c>
      <c r="U62" t="s">
        <v>1560</v>
      </c>
      <c r="V62" t="s">
        <v>1560</v>
      </c>
      <c r="W62" t="s">
        <v>1560</v>
      </c>
      <c r="X62" t="s">
        <v>1560</v>
      </c>
      <c r="Y62" t="s">
        <v>1892</v>
      </c>
      <c r="Z62" t="s">
        <v>1900</v>
      </c>
    </row>
    <row r="63" spans="9:27" x14ac:dyDescent="0.3">
      <c r="I63" t="str">
        <f t="shared" si="3"/>
        <v>Dicaeum concolor</v>
      </c>
      <c r="J63" t="s">
        <v>1731</v>
      </c>
      <c r="K63" t="s">
        <v>1852</v>
      </c>
      <c r="L63" t="s">
        <v>1560</v>
      </c>
      <c r="M63" t="s">
        <v>1560</v>
      </c>
      <c r="N63" t="s">
        <v>1860</v>
      </c>
      <c r="O63" t="s">
        <v>1560</v>
      </c>
      <c r="P63" t="s">
        <v>1868</v>
      </c>
      <c r="Q63" t="s">
        <v>1874</v>
      </c>
      <c r="R63" t="s">
        <v>1633</v>
      </c>
      <c r="S63" t="s">
        <v>1560</v>
      </c>
      <c r="T63" t="s">
        <v>1560</v>
      </c>
      <c r="U63" t="s">
        <v>1560</v>
      </c>
      <c r="V63" t="s">
        <v>1560</v>
      </c>
      <c r="W63" t="s">
        <v>1560</v>
      </c>
      <c r="X63" t="s">
        <v>1624</v>
      </c>
      <c r="Y63" t="s">
        <v>1720</v>
      </c>
      <c r="Z63" t="s">
        <v>1901</v>
      </c>
    </row>
    <row r="64" spans="9:27" x14ac:dyDescent="0.3">
      <c r="I64" t="str">
        <f t="shared" si="3"/>
        <v>Nectarinia jugularis</v>
      </c>
      <c r="J64" t="s">
        <v>1736</v>
      </c>
      <c r="K64" t="s">
        <v>1853</v>
      </c>
      <c r="L64" t="s">
        <v>1560</v>
      </c>
      <c r="M64" t="s">
        <v>1560</v>
      </c>
      <c r="N64" t="s">
        <v>1861</v>
      </c>
      <c r="O64" t="s">
        <v>1560</v>
      </c>
      <c r="P64" t="s">
        <v>1869</v>
      </c>
      <c r="Q64" t="s">
        <v>1668</v>
      </c>
      <c r="R64" t="s">
        <v>1877</v>
      </c>
      <c r="S64" t="s">
        <v>1560</v>
      </c>
      <c r="T64" t="s">
        <v>1560</v>
      </c>
      <c r="U64" t="s">
        <v>1560</v>
      </c>
      <c r="V64" t="s">
        <v>1560</v>
      </c>
      <c r="W64" t="s">
        <v>1573</v>
      </c>
      <c r="X64" t="s">
        <v>1818</v>
      </c>
      <c r="Y64" t="s">
        <v>1893</v>
      </c>
      <c r="Z64" t="s">
        <v>1902</v>
      </c>
    </row>
    <row r="65" spans="9:26" x14ac:dyDescent="0.3">
      <c r="I65" t="str">
        <f t="shared" si="3"/>
        <v>Aethopyga christinae</v>
      </c>
      <c r="J65" t="s">
        <v>1750</v>
      </c>
      <c r="K65" t="s">
        <v>1854</v>
      </c>
      <c r="L65" t="s">
        <v>1560</v>
      </c>
      <c r="M65" t="s">
        <v>1560</v>
      </c>
      <c r="N65" t="s">
        <v>1862</v>
      </c>
      <c r="O65" t="s">
        <v>1560</v>
      </c>
      <c r="P65" t="s">
        <v>1870</v>
      </c>
      <c r="Q65" t="s">
        <v>1575</v>
      </c>
      <c r="R65" t="s">
        <v>1780</v>
      </c>
      <c r="S65" t="s">
        <v>1560</v>
      </c>
      <c r="T65" t="s">
        <v>1560</v>
      </c>
      <c r="U65" t="s">
        <v>1560</v>
      </c>
      <c r="V65" t="s">
        <v>1560</v>
      </c>
      <c r="W65" t="s">
        <v>1710</v>
      </c>
      <c r="X65" t="s">
        <v>1887</v>
      </c>
      <c r="Y65" t="s">
        <v>1894</v>
      </c>
      <c r="Z65" t="s">
        <v>1808</v>
      </c>
    </row>
  </sheetData>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1A157-8A57-49E7-8B5F-F6F7ACEE2D17}">
  <dimension ref="A1:V46"/>
  <sheetViews>
    <sheetView topLeftCell="A15" workbookViewId="0">
      <selection activeCell="T26" sqref="T26"/>
    </sheetView>
  </sheetViews>
  <sheetFormatPr defaultRowHeight="14.4" x14ac:dyDescent="0.3"/>
  <cols>
    <col min="1" max="1" width="23.88671875" customWidth="1"/>
    <col min="2" max="2" width="19.44140625" customWidth="1"/>
    <col min="3" max="3" width="11.21875" bestFit="1" customWidth="1"/>
    <col min="11" max="11" width="13.6640625" customWidth="1"/>
    <col min="12" max="12" width="9.77734375" customWidth="1"/>
  </cols>
  <sheetData>
    <row r="1" spans="2:22" x14ac:dyDescent="0.3">
      <c r="B1" t="s">
        <v>504</v>
      </c>
      <c r="C1" t="s">
        <v>237</v>
      </c>
      <c r="D1" t="s">
        <v>236</v>
      </c>
      <c r="E1" t="s">
        <v>1155</v>
      </c>
      <c r="F1" t="s">
        <v>365</v>
      </c>
      <c r="G1" t="s">
        <v>1911</v>
      </c>
      <c r="H1" t="s">
        <v>238</v>
      </c>
      <c r="I1" t="s">
        <v>76</v>
      </c>
      <c r="J1" t="s">
        <v>2067</v>
      </c>
      <c r="K1" t="s">
        <v>2068</v>
      </c>
      <c r="L1" t="s">
        <v>2069</v>
      </c>
      <c r="M1" t="s">
        <v>2070</v>
      </c>
      <c r="N1" t="s">
        <v>2069</v>
      </c>
      <c r="O1" t="s">
        <v>2071</v>
      </c>
      <c r="P1" t="s">
        <v>2069</v>
      </c>
      <c r="Q1" t="s">
        <v>243</v>
      </c>
      <c r="R1" t="s">
        <v>2072</v>
      </c>
      <c r="S1" t="s">
        <v>2073</v>
      </c>
      <c r="T1" t="s">
        <v>2074</v>
      </c>
      <c r="U1" t="s">
        <v>2075</v>
      </c>
    </row>
    <row r="2" spans="2:22" x14ac:dyDescent="0.3">
      <c r="B2" t="s">
        <v>2040</v>
      </c>
      <c r="C2" t="s">
        <v>2041</v>
      </c>
      <c r="D2" t="s">
        <v>2042</v>
      </c>
      <c r="E2" t="s">
        <v>1566</v>
      </c>
      <c r="F2" t="s">
        <v>1856</v>
      </c>
      <c r="G2" t="s">
        <v>1670</v>
      </c>
      <c r="H2" t="s">
        <v>2043</v>
      </c>
      <c r="I2">
        <f>355+189+125+6+11+18+16+9</f>
        <v>729</v>
      </c>
      <c r="J2" t="s">
        <v>2076</v>
      </c>
      <c r="K2" t="s">
        <v>2077</v>
      </c>
      <c r="L2" t="s">
        <v>2078</v>
      </c>
      <c r="M2" t="s">
        <v>2079</v>
      </c>
      <c r="N2" t="s">
        <v>2080</v>
      </c>
      <c r="O2" t="s">
        <v>2081</v>
      </c>
      <c r="P2" t="s">
        <v>2082</v>
      </c>
      <c r="Q2" t="s">
        <v>2082</v>
      </c>
      <c r="R2" t="s">
        <v>2083</v>
      </c>
      <c r="S2" t="s">
        <v>2084</v>
      </c>
      <c r="T2" t="s">
        <v>2085</v>
      </c>
      <c r="U2" t="s">
        <v>2082</v>
      </c>
    </row>
    <row r="3" spans="2:22" x14ac:dyDescent="0.3">
      <c r="B3" t="s">
        <v>2044</v>
      </c>
      <c r="C3" t="s">
        <v>2045</v>
      </c>
      <c r="D3" t="s">
        <v>1741</v>
      </c>
      <c r="E3" t="s">
        <v>2046</v>
      </c>
      <c r="F3" t="s">
        <v>1716</v>
      </c>
      <c r="G3" t="s">
        <v>1658</v>
      </c>
      <c r="H3" t="s">
        <v>1623</v>
      </c>
      <c r="I3">
        <f>190+335+19+51+3+17+33+4+11</f>
        <v>663</v>
      </c>
      <c r="J3" t="s">
        <v>2086</v>
      </c>
      <c r="K3" t="s">
        <v>2087</v>
      </c>
      <c r="L3" t="s">
        <v>2088</v>
      </c>
      <c r="M3" t="s">
        <v>2089</v>
      </c>
      <c r="N3" t="s">
        <v>2090</v>
      </c>
      <c r="O3" t="s">
        <v>2091</v>
      </c>
      <c r="P3" t="s">
        <v>2092</v>
      </c>
      <c r="Q3" t="s">
        <v>2093</v>
      </c>
      <c r="R3" t="s">
        <v>2094</v>
      </c>
      <c r="S3" t="s">
        <v>2095</v>
      </c>
      <c r="T3" t="s">
        <v>2096</v>
      </c>
      <c r="U3" t="s">
        <v>2082</v>
      </c>
    </row>
    <row r="4" spans="2:22" x14ac:dyDescent="0.3">
      <c r="B4" t="s">
        <v>2047</v>
      </c>
      <c r="C4" t="s">
        <v>1567</v>
      </c>
      <c r="D4" t="s">
        <v>1560</v>
      </c>
      <c r="E4" t="s">
        <v>1893</v>
      </c>
      <c r="F4" t="s">
        <v>1560</v>
      </c>
      <c r="G4" t="s">
        <v>2048</v>
      </c>
      <c r="H4" t="s">
        <v>1560</v>
      </c>
      <c r="I4">
        <f>13+12+23+1+10+2+1+4+1+8</f>
        <v>75</v>
      </c>
      <c r="J4" t="s">
        <v>2097</v>
      </c>
      <c r="K4" t="s">
        <v>2098</v>
      </c>
      <c r="L4" t="s">
        <v>2099</v>
      </c>
      <c r="M4" t="s">
        <v>2100</v>
      </c>
      <c r="N4" t="s">
        <v>2101</v>
      </c>
      <c r="O4" t="s">
        <v>2102</v>
      </c>
      <c r="P4" t="s">
        <v>2103</v>
      </c>
      <c r="Q4" t="s">
        <v>2101</v>
      </c>
      <c r="R4" t="s">
        <v>2104</v>
      </c>
      <c r="S4" t="s">
        <v>2101</v>
      </c>
      <c r="T4" t="s">
        <v>2105</v>
      </c>
      <c r="U4" t="s">
        <v>2082</v>
      </c>
    </row>
    <row r="5" spans="2:22" x14ac:dyDescent="0.3">
      <c r="B5" t="s">
        <v>2049</v>
      </c>
      <c r="C5" t="s">
        <v>2050</v>
      </c>
      <c r="D5" t="s">
        <v>1560</v>
      </c>
      <c r="E5" t="s">
        <v>1560</v>
      </c>
      <c r="F5" t="s">
        <v>1560</v>
      </c>
      <c r="G5" t="s">
        <v>1560</v>
      </c>
      <c r="H5" t="s">
        <v>2051</v>
      </c>
      <c r="I5">
        <f>27+17+100+49+56+6+3</f>
        <v>258</v>
      </c>
      <c r="J5" t="s">
        <v>2106</v>
      </c>
      <c r="K5" t="s">
        <v>2082</v>
      </c>
      <c r="L5" t="s">
        <v>2082</v>
      </c>
      <c r="M5" t="s">
        <v>2107</v>
      </c>
      <c r="N5" t="s">
        <v>2108</v>
      </c>
      <c r="O5" t="s">
        <v>2109</v>
      </c>
      <c r="P5" t="s">
        <v>2110</v>
      </c>
      <c r="Q5" t="s">
        <v>2111</v>
      </c>
      <c r="R5" t="s">
        <v>2112</v>
      </c>
      <c r="S5" t="s">
        <v>2082</v>
      </c>
      <c r="T5" t="s">
        <v>2113</v>
      </c>
      <c r="U5" t="s">
        <v>2082</v>
      </c>
    </row>
    <row r="6" spans="2:22" x14ac:dyDescent="0.3">
      <c r="B6" t="s">
        <v>2052</v>
      </c>
      <c r="C6" t="s">
        <v>2053</v>
      </c>
      <c r="D6" t="s">
        <v>1560</v>
      </c>
      <c r="E6" t="s">
        <v>1716</v>
      </c>
      <c r="F6" t="s">
        <v>1560</v>
      </c>
      <c r="G6" t="s">
        <v>2054</v>
      </c>
      <c r="H6" t="s">
        <v>1560</v>
      </c>
      <c r="I6">
        <f>106+62+67+2+6+1+1+1+1+7</f>
        <v>254</v>
      </c>
      <c r="J6" t="s">
        <v>2123</v>
      </c>
      <c r="K6" t="s">
        <v>2124</v>
      </c>
      <c r="L6" t="s">
        <v>2125</v>
      </c>
      <c r="M6" t="s">
        <v>2126</v>
      </c>
      <c r="N6" t="s">
        <v>2127</v>
      </c>
      <c r="O6" t="s">
        <v>2128</v>
      </c>
      <c r="P6" t="s">
        <v>2119</v>
      </c>
      <c r="Q6" t="s">
        <v>2119</v>
      </c>
      <c r="R6" t="s">
        <v>2119</v>
      </c>
      <c r="S6" t="s">
        <v>2119</v>
      </c>
      <c r="T6" t="s">
        <v>2129</v>
      </c>
      <c r="U6" t="s">
        <v>2082</v>
      </c>
    </row>
    <row r="7" spans="2:22" x14ac:dyDescent="0.3">
      <c r="B7" t="s">
        <v>1221</v>
      </c>
      <c r="C7" t="s">
        <v>2055</v>
      </c>
      <c r="D7" t="s">
        <v>2043</v>
      </c>
      <c r="E7" t="s">
        <v>2043</v>
      </c>
      <c r="F7" t="s">
        <v>1659</v>
      </c>
      <c r="G7" t="s">
        <v>2056</v>
      </c>
      <c r="H7" t="s">
        <v>1591</v>
      </c>
      <c r="I7">
        <f>65+60+59+0+6+0+1+8+1+10+27</f>
        <v>237</v>
      </c>
      <c r="J7" t="s">
        <v>2114</v>
      </c>
      <c r="K7" t="s">
        <v>2115</v>
      </c>
      <c r="L7" t="s">
        <v>2116</v>
      </c>
      <c r="M7" t="s">
        <v>2117</v>
      </c>
      <c r="N7" t="s">
        <v>2082</v>
      </c>
      <c r="O7" t="s">
        <v>2118</v>
      </c>
      <c r="P7" t="s">
        <v>2082</v>
      </c>
      <c r="Q7" t="s">
        <v>2119</v>
      </c>
      <c r="R7" t="s">
        <v>2120</v>
      </c>
      <c r="S7" t="s">
        <v>2119</v>
      </c>
      <c r="T7" t="s">
        <v>2121</v>
      </c>
      <c r="U7" t="s">
        <v>2122</v>
      </c>
    </row>
    <row r="8" spans="2:22" x14ac:dyDescent="0.3">
      <c r="B8" t="s">
        <v>2057</v>
      </c>
      <c r="C8" t="s">
        <v>1561</v>
      </c>
      <c r="D8" t="s">
        <v>2058</v>
      </c>
      <c r="E8" t="s">
        <v>1560</v>
      </c>
      <c r="F8" t="s">
        <v>1716</v>
      </c>
      <c r="G8" t="s">
        <v>1560</v>
      </c>
      <c r="H8" t="s">
        <v>1634</v>
      </c>
      <c r="I8">
        <f>13+19+19+0+0+0+0+0+1</f>
        <v>52</v>
      </c>
      <c r="J8" t="s">
        <v>2130</v>
      </c>
      <c r="K8" t="s">
        <v>2131</v>
      </c>
      <c r="L8" t="s">
        <v>2132</v>
      </c>
      <c r="M8" t="s">
        <v>2132</v>
      </c>
      <c r="N8" t="s">
        <v>2082</v>
      </c>
      <c r="O8" t="s">
        <v>2082</v>
      </c>
      <c r="P8" t="s">
        <v>2082</v>
      </c>
      <c r="Q8" t="s">
        <v>2082</v>
      </c>
      <c r="R8" t="s">
        <v>2082</v>
      </c>
      <c r="S8" t="s">
        <v>2082</v>
      </c>
      <c r="T8" t="s">
        <v>2133</v>
      </c>
      <c r="U8" t="s">
        <v>2082</v>
      </c>
    </row>
    <row r="9" spans="2:22" x14ac:dyDescent="0.3">
      <c r="B9" t="s">
        <v>2059</v>
      </c>
      <c r="C9" t="s">
        <v>2060</v>
      </c>
      <c r="D9" t="s">
        <v>2061</v>
      </c>
      <c r="E9" t="s">
        <v>1779</v>
      </c>
      <c r="F9" t="s">
        <v>2062</v>
      </c>
      <c r="G9" t="s">
        <v>1770</v>
      </c>
      <c r="H9" t="s">
        <v>1560</v>
      </c>
      <c r="I9">
        <f>153+124+4+84+1+13+1+7</f>
        <v>387</v>
      </c>
      <c r="J9" t="s">
        <v>2134</v>
      </c>
      <c r="K9" t="s">
        <v>2135</v>
      </c>
      <c r="L9" t="s">
        <v>2136</v>
      </c>
      <c r="M9" t="s">
        <v>2137</v>
      </c>
      <c r="N9" t="s">
        <v>2138</v>
      </c>
      <c r="O9" t="s">
        <v>2139</v>
      </c>
      <c r="P9" t="s">
        <v>2082</v>
      </c>
      <c r="Q9" t="s">
        <v>2082</v>
      </c>
      <c r="R9" t="s">
        <v>2140</v>
      </c>
      <c r="S9" t="s">
        <v>2139</v>
      </c>
      <c r="T9" t="s">
        <v>2141</v>
      </c>
      <c r="U9" t="s">
        <v>2082</v>
      </c>
    </row>
    <row r="10" spans="2:22" x14ac:dyDescent="0.3">
      <c r="B10" t="s">
        <v>2063</v>
      </c>
      <c r="C10" t="s">
        <v>2064</v>
      </c>
      <c r="D10" t="s">
        <v>2065</v>
      </c>
      <c r="E10" t="s">
        <v>1858</v>
      </c>
      <c r="F10" t="s">
        <v>2066</v>
      </c>
      <c r="G10" t="s">
        <v>1560</v>
      </c>
      <c r="H10" t="s">
        <v>1560</v>
      </c>
      <c r="I10">
        <f>94+82+3+18+0+0+1+2+2+7</f>
        <v>209</v>
      </c>
      <c r="J10" t="s">
        <v>2142</v>
      </c>
      <c r="K10" t="s">
        <v>2143</v>
      </c>
      <c r="L10" t="s">
        <v>2144</v>
      </c>
      <c r="M10" t="s">
        <v>2145</v>
      </c>
      <c r="N10" t="s">
        <v>2146</v>
      </c>
      <c r="O10" t="s">
        <v>2082</v>
      </c>
      <c r="P10" t="s">
        <v>2082</v>
      </c>
      <c r="Q10" t="s">
        <v>2147</v>
      </c>
      <c r="R10" t="s">
        <v>2148</v>
      </c>
      <c r="S10" t="s">
        <v>2148</v>
      </c>
      <c r="T10" t="s">
        <v>2149</v>
      </c>
      <c r="U10" t="s">
        <v>2082</v>
      </c>
    </row>
    <row r="12" spans="2:22" x14ac:dyDescent="0.3">
      <c r="B12" t="s">
        <v>504</v>
      </c>
      <c r="C12" t="s">
        <v>237</v>
      </c>
      <c r="D12" t="s">
        <v>236</v>
      </c>
      <c r="E12" t="s">
        <v>1155</v>
      </c>
      <c r="F12" t="s">
        <v>365</v>
      </c>
      <c r="G12" t="s">
        <v>1911</v>
      </c>
      <c r="H12" t="s">
        <v>238</v>
      </c>
      <c r="I12" t="s">
        <v>76</v>
      </c>
      <c r="J12" t="s">
        <v>2067</v>
      </c>
      <c r="K12" t="s">
        <v>2068</v>
      </c>
      <c r="L12" t="s">
        <v>2069</v>
      </c>
      <c r="M12" t="s">
        <v>2070</v>
      </c>
      <c r="N12" t="s">
        <v>2069</v>
      </c>
      <c r="O12" t="s">
        <v>2071</v>
      </c>
      <c r="P12" t="s">
        <v>2069</v>
      </c>
      <c r="Q12" t="s">
        <v>243</v>
      </c>
      <c r="R12" t="s">
        <v>2072</v>
      </c>
      <c r="S12" t="s">
        <v>2073</v>
      </c>
      <c r="T12" t="s">
        <v>2074</v>
      </c>
      <c r="U12" t="s">
        <v>2075</v>
      </c>
      <c r="V12" s="79" t="s">
        <v>2039</v>
      </c>
    </row>
    <row r="13" spans="2:22" x14ac:dyDescent="0.3">
      <c r="B13" t="s">
        <v>2040</v>
      </c>
      <c r="C13">
        <v>43.6</v>
      </c>
      <c r="D13">
        <v>6.1</v>
      </c>
      <c r="E13">
        <v>30.1</v>
      </c>
      <c r="F13">
        <v>4.3</v>
      </c>
      <c r="G13">
        <v>11</v>
      </c>
      <c r="H13">
        <v>4.9000000000000004</v>
      </c>
      <c r="I13">
        <f>355+189+125+6+11+18+16+9</f>
        <v>729</v>
      </c>
      <c r="J13" t="s">
        <v>2076</v>
      </c>
      <c r="K13">
        <v>48.7</v>
      </c>
      <c r="L13">
        <v>25.9</v>
      </c>
      <c r="M13">
        <v>17.100000000000001</v>
      </c>
      <c r="N13">
        <v>0.8</v>
      </c>
      <c r="O13">
        <v>1.5</v>
      </c>
      <c r="P13">
        <v>0</v>
      </c>
      <c r="Q13">
        <v>0</v>
      </c>
      <c r="R13">
        <v>2.5</v>
      </c>
      <c r="S13">
        <v>2.2000000000000002</v>
      </c>
      <c r="T13">
        <v>1.2</v>
      </c>
      <c r="U13">
        <v>0</v>
      </c>
    </row>
    <row r="14" spans="2:22" x14ac:dyDescent="0.3">
      <c r="B14" t="s">
        <v>2044</v>
      </c>
      <c r="C14">
        <v>48.1</v>
      </c>
      <c r="D14">
        <v>3.8</v>
      </c>
      <c r="E14">
        <v>24</v>
      </c>
      <c r="F14">
        <v>12.5</v>
      </c>
      <c r="G14">
        <v>2.9</v>
      </c>
      <c r="H14">
        <v>8.6999999999999993</v>
      </c>
      <c r="I14">
        <f>190+335+19+51+3+17+33+4+11</f>
        <v>663</v>
      </c>
      <c r="J14" t="s">
        <v>2086</v>
      </c>
      <c r="K14">
        <v>24.7</v>
      </c>
      <c r="L14">
        <v>13.7</v>
      </c>
      <c r="M14">
        <v>43.6</v>
      </c>
      <c r="N14">
        <v>2.5</v>
      </c>
      <c r="O14">
        <v>6.6</v>
      </c>
      <c r="P14">
        <v>0.4</v>
      </c>
      <c r="Q14">
        <v>2.2000000000000002</v>
      </c>
      <c r="R14">
        <v>4.3</v>
      </c>
      <c r="S14">
        <v>0.5</v>
      </c>
      <c r="T14">
        <v>1.4</v>
      </c>
      <c r="U14">
        <v>0</v>
      </c>
    </row>
    <row r="15" spans="2:22" x14ac:dyDescent="0.3">
      <c r="B15" t="s">
        <v>2047</v>
      </c>
      <c r="C15">
        <v>35.299999999999997</v>
      </c>
      <c r="D15">
        <v>0</v>
      </c>
      <c r="E15">
        <v>47.1</v>
      </c>
      <c r="F15">
        <v>0</v>
      </c>
      <c r="G15">
        <v>17.600000000000001</v>
      </c>
      <c r="H15">
        <v>0</v>
      </c>
      <c r="I15">
        <f>13+12+23+1+10+2+1+4+1+8</f>
        <v>75</v>
      </c>
      <c r="J15" t="s">
        <v>2097</v>
      </c>
      <c r="K15">
        <v>17.3</v>
      </c>
      <c r="L15">
        <v>16</v>
      </c>
      <c r="M15">
        <v>30.7</v>
      </c>
      <c r="N15">
        <v>1.3</v>
      </c>
      <c r="O15">
        <v>13.3</v>
      </c>
      <c r="P15">
        <v>2.7</v>
      </c>
      <c r="Q15">
        <v>1.3</v>
      </c>
      <c r="R15">
        <v>5.3</v>
      </c>
      <c r="S15">
        <v>1.3</v>
      </c>
      <c r="T15">
        <v>10.7</v>
      </c>
      <c r="U15">
        <v>0</v>
      </c>
    </row>
    <row r="16" spans="2:22" x14ac:dyDescent="0.3">
      <c r="B16" t="s">
        <v>2049</v>
      </c>
      <c r="C16">
        <v>33</v>
      </c>
      <c r="D16">
        <v>0</v>
      </c>
      <c r="E16">
        <v>0</v>
      </c>
      <c r="F16">
        <v>0</v>
      </c>
      <c r="G16">
        <v>0</v>
      </c>
      <c r="H16">
        <v>67</v>
      </c>
      <c r="I16">
        <f>27+17+100+49+56+6+3</f>
        <v>258</v>
      </c>
      <c r="J16" t="s">
        <v>2106</v>
      </c>
      <c r="K16">
        <v>0</v>
      </c>
      <c r="L16">
        <v>0</v>
      </c>
      <c r="M16">
        <v>10.5</v>
      </c>
      <c r="N16">
        <v>6.6</v>
      </c>
      <c r="O16">
        <v>38.799999999999997</v>
      </c>
      <c r="P16">
        <v>19</v>
      </c>
      <c r="Q16">
        <v>21.7</v>
      </c>
      <c r="R16">
        <v>2.2999999999999998</v>
      </c>
      <c r="S16">
        <v>0</v>
      </c>
      <c r="T16">
        <v>1.2</v>
      </c>
      <c r="U16">
        <v>0</v>
      </c>
    </row>
    <row r="17" spans="1:22" x14ac:dyDescent="0.3">
      <c r="B17" t="s">
        <v>2052</v>
      </c>
      <c r="C17">
        <v>80</v>
      </c>
      <c r="D17">
        <v>0</v>
      </c>
      <c r="E17">
        <v>12.5</v>
      </c>
      <c r="F17">
        <v>0</v>
      </c>
      <c r="G17">
        <v>7.5</v>
      </c>
      <c r="H17">
        <v>0</v>
      </c>
      <c r="I17">
        <f>106+62+67+2+6+1+1+1+1+7</f>
        <v>254</v>
      </c>
      <c r="J17" t="s">
        <v>2123</v>
      </c>
      <c r="K17">
        <v>41.7</v>
      </c>
      <c r="L17">
        <v>24.4</v>
      </c>
      <c r="M17">
        <v>26.4</v>
      </c>
      <c r="N17">
        <v>0.8</v>
      </c>
      <c r="O17">
        <v>2.4</v>
      </c>
      <c r="P17">
        <v>0.4</v>
      </c>
      <c r="Q17">
        <v>0.4</v>
      </c>
      <c r="R17">
        <v>0.4</v>
      </c>
      <c r="S17">
        <v>0.4</v>
      </c>
      <c r="T17">
        <v>2.8</v>
      </c>
      <c r="U17">
        <v>0</v>
      </c>
    </row>
    <row r="18" spans="1:22" x14ac:dyDescent="0.3">
      <c r="B18" t="s">
        <v>1221</v>
      </c>
      <c r="C18">
        <v>56.1</v>
      </c>
      <c r="D18">
        <v>4.9000000000000004</v>
      </c>
      <c r="E18">
        <v>4.9000000000000004</v>
      </c>
      <c r="F18">
        <v>2.4</v>
      </c>
      <c r="G18">
        <v>24.4</v>
      </c>
      <c r="H18">
        <v>7.3</v>
      </c>
      <c r="I18">
        <f>65+60+59+0+6+0+1+8+1+10+27</f>
        <v>237</v>
      </c>
      <c r="J18" t="s">
        <v>2114</v>
      </c>
      <c r="K18">
        <v>27.4</v>
      </c>
      <c r="L18">
        <v>25.3</v>
      </c>
      <c r="M18">
        <v>24.9</v>
      </c>
      <c r="N18">
        <v>0</v>
      </c>
      <c r="O18">
        <v>2.5</v>
      </c>
      <c r="P18">
        <v>0</v>
      </c>
      <c r="Q18">
        <v>0.4</v>
      </c>
      <c r="R18">
        <v>3.4</v>
      </c>
      <c r="S18">
        <v>0.4</v>
      </c>
      <c r="T18">
        <v>4.2</v>
      </c>
      <c r="U18">
        <v>11.4</v>
      </c>
    </row>
    <row r="19" spans="1:22" x14ac:dyDescent="0.3">
      <c r="B19" t="s">
        <v>2057</v>
      </c>
      <c r="C19">
        <v>6.3</v>
      </c>
      <c r="D19">
        <v>75</v>
      </c>
      <c r="E19">
        <v>0</v>
      </c>
      <c r="F19">
        <v>12.5</v>
      </c>
      <c r="G19">
        <v>0</v>
      </c>
      <c r="H19">
        <v>6.2</v>
      </c>
      <c r="I19">
        <f>13+19+19+0+0+0+0+0+1</f>
        <v>52</v>
      </c>
      <c r="J19" t="s">
        <v>2130</v>
      </c>
      <c r="K19">
        <v>25</v>
      </c>
      <c r="L19">
        <v>36.5</v>
      </c>
      <c r="M19">
        <v>36.5</v>
      </c>
      <c r="N19">
        <v>0</v>
      </c>
      <c r="O19">
        <v>0</v>
      </c>
      <c r="P19">
        <v>0</v>
      </c>
      <c r="Q19">
        <v>0</v>
      </c>
      <c r="R19">
        <v>0</v>
      </c>
      <c r="S19">
        <v>0</v>
      </c>
      <c r="T19">
        <v>1.9</v>
      </c>
      <c r="U19">
        <v>0</v>
      </c>
    </row>
    <row r="20" spans="1:22" x14ac:dyDescent="0.3">
      <c r="B20" t="s">
        <v>2059</v>
      </c>
      <c r="C20">
        <v>52.5</v>
      </c>
      <c r="D20">
        <v>20.8</v>
      </c>
      <c r="E20">
        <v>4.2</v>
      </c>
      <c r="F20">
        <v>19.2</v>
      </c>
      <c r="G20">
        <v>3.3</v>
      </c>
      <c r="H20">
        <v>0</v>
      </c>
      <c r="I20">
        <f>153+124+4+84+1+13+1+7</f>
        <v>387</v>
      </c>
      <c r="J20" t="s">
        <v>2134</v>
      </c>
      <c r="K20">
        <v>39.4</v>
      </c>
      <c r="L20">
        <v>32.1</v>
      </c>
      <c r="M20">
        <v>1</v>
      </c>
      <c r="N20">
        <v>21.8</v>
      </c>
      <c r="O20">
        <v>0.3</v>
      </c>
      <c r="P20">
        <v>0</v>
      </c>
      <c r="Q20">
        <v>0</v>
      </c>
      <c r="R20">
        <v>3.4</v>
      </c>
      <c r="S20">
        <v>0.3</v>
      </c>
      <c r="T20">
        <v>1.8</v>
      </c>
      <c r="U20">
        <v>0</v>
      </c>
    </row>
    <row r="21" spans="1:22" x14ac:dyDescent="0.3">
      <c r="B21" t="s">
        <v>2063</v>
      </c>
      <c r="C21">
        <v>35.200000000000003</v>
      </c>
      <c r="D21">
        <v>41.9</v>
      </c>
      <c r="E21">
        <v>1.9</v>
      </c>
      <c r="F21">
        <v>21.2</v>
      </c>
      <c r="G21">
        <v>0</v>
      </c>
      <c r="H21">
        <v>0</v>
      </c>
      <c r="I21">
        <f>94+82+3+18+0+0+1+2+2+7</f>
        <v>209</v>
      </c>
      <c r="J21" t="s">
        <v>2142</v>
      </c>
      <c r="K21">
        <v>45</v>
      </c>
      <c r="L21">
        <v>39.200000000000003</v>
      </c>
      <c r="M21">
        <v>1.4</v>
      </c>
      <c r="N21">
        <v>8.6</v>
      </c>
      <c r="O21">
        <v>0</v>
      </c>
      <c r="P21">
        <v>0</v>
      </c>
      <c r="Q21">
        <v>0.5</v>
      </c>
      <c r="R21">
        <v>1</v>
      </c>
      <c r="S21">
        <v>1</v>
      </c>
      <c r="T21">
        <v>3.3</v>
      </c>
      <c r="U21">
        <v>0</v>
      </c>
    </row>
    <row r="22" spans="1:22" x14ac:dyDescent="0.3">
      <c r="K22" t="s">
        <v>180</v>
      </c>
      <c r="L22" t="s">
        <v>180</v>
      </c>
      <c r="M22" t="s">
        <v>179</v>
      </c>
      <c r="N22" t="s">
        <v>179</v>
      </c>
      <c r="O22" t="s">
        <v>179</v>
      </c>
      <c r="P22" t="s">
        <v>179</v>
      </c>
      <c r="Q22" t="s">
        <v>179</v>
      </c>
      <c r="R22" t="s">
        <v>181</v>
      </c>
      <c r="S22" t="s">
        <v>604</v>
      </c>
      <c r="T22" t="s">
        <v>2150</v>
      </c>
      <c r="U22" t="s">
        <v>182</v>
      </c>
    </row>
    <row r="25" spans="1:22" x14ac:dyDescent="0.3">
      <c r="A25" t="s">
        <v>235</v>
      </c>
      <c r="B25" t="s">
        <v>273</v>
      </c>
      <c r="C25" t="s">
        <v>237</v>
      </c>
      <c r="D25" t="s">
        <v>236</v>
      </c>
      <c r="E25" t="s">
        <v>1155</v>
      </c>
      <c r="F25" t="s">
        <v>365</v>
      </c>
      <c r="G25" t="s">
        <v>1911</v>
      </c>
      <c r="H25" t="s">
        <v>238</v>
      </c>
      <c r="I25" t="s">
        <v>76</v>
      </c>
      <c r="J25" t="s">
        <v>2067</v>
      </c>
      <c r="K25" t="s">
        <v>2068</v>
      </c>
      <c r="L25" t="s">
        <v>2069</v>
      </c>
      <c r="M25" t="s">
        <v>2070</v>
      </c>
      <c r="N25" t="s">
        <v>2069</v>
      </c>
      <c r="O25" t="s">
        <v>2071</v>
      </c>
      <c r="P25" t="s">
        <v>2069</v>
      </c>
      <c r="Q25" t="s">
        <v>243</v>
      </c>
      <c r="R25" t="s">
        <v>2072</v>
      </c>
      <c r="S25" t="s">
        <v>2073</v>
      </c>
      <c r="T25" t="s">
        <v>2074</v>
      </c>
      <c r="U25" t="s">
        <v>2075</v>
      </c>
      <c r="V25" s="79"/>
    </row>
    <row r="26" spans="1:22" x14ac:dyDescent="0.3">
      <c r="A26" t="s">
        <v>2153</v>
      </c>
      <c r="B26" t="str">
        <f>VLOOKUP(A26,[1]Sheet1!$C$5866:$D$11139,2,FALSE)</f>
        <v>Zosterops japonicus</v>
      </c>
      <c r="C26">
        <f>(C13/100)*$I13</f>
        <v>317.84399999999999</v>
      </c>
      <c r="D26">
        <f t="shared" ref="D26:H26" si="0">(D13/100)*$I13</f>
        <v>44.469000000000001</v>
      </c>
      <c r="E26">
        <f t="shared" si="0"/>
        <v>219.429</v>
      </c>
      <c r="F26">
        <f t="shared" si="0"/>
        <v>31.346999999999998</v>
      </c>
      <c r="G26">
        <f t="shared" si="0"/>
        <v>80.19</v>
      </c>
      <c r="H26">
        <f t="shared" si="0"/>
        <v>35.721000000000004</v>
      </c>
      <c r="I26">
        <f>355+189+125+6+11+18+16+9</f>
        <v>729</v>
      </c>
      <c r="J26" t="s">
        <v>2076</v>
      </c>
      <c r="K26" t="str">
        <f>_xlfn.TEXTBEFORE(K2,"(")</f>
        <v>355</v>
      </c>
      <c r="L26" t="str">
        <f t="shared" ref="L26:U26" si="1">_xlfn.TEXTBEFORE(L2,"(")</f>
        <v>189</v>
      </c>
      <c r="M26" t="str">
        <f t="shared" si="1"/>
        <v>125</v>
      </c>
      <c r="N26" t="str">
        <f t="shared" si="1"/>
        <v>6</v>
      </c>
      <c r="O26" t="str">
        <f t="shared" si="1"/>
        <v>11</v>
      </c>
      <c r="P26" t="str">
        <f t="shared" si="1"/>
        <v>0</v>
      </c>
      <c r="Q26" t="str">
        <f t="shared" si="1"/>
        <v>0</v>
      </c>
      <c r="R26" t="str">
        <f t="shared" si="1"/>
        <v>18</v>
      </c>
      <c r="S26" t="str">
        <f t="shared" si="1"/>
        <v>16</v>
      </c>
      <c r="T26" t="str">
        <f t="shared" si="1"/>
        <v>9</v>
      </c>
      <c r="U26" t="str">
        <f t="shared" si="1"/>
        <v>0</v>
      </c>
    </row>
    <row r="27" spans="1:22" x14ac:dyDescent="0.3">
      <c r="A27" t="s">
        <v>2152</v>
      </c>
      <c r="B27" t="str">
        <f>VLOOKUP(A27,[1]Sheet1!$C$5866:$D$11139,2,FALSE)</f>
        <v>Parus major</v>
      </c>
      <c r="C27">
        <f t="shared" ref="C27:H27" si="2">(C14/100)*$I14</f>
        <v>318.90300000000002</v>
      </c>
      <c r="D27">
        <f t="shared" si="2"/>
        <v>25.193999999999999</v>
      </c>
      <c r="E27">
        <f t="shared" si="2"/>
        <v>159.12</v>
      </c>
      <c r="F27">
        <f t="shared" si="2"/>
        <v>82.875</v>
      </c>
      <c r="G27">
        <f t="shared" si="2"/>
        <v>19.227</v>
      </c>
      <c r="H27">
        <f t="shared" si="2"/>
        <v>57.680999999999997</v>
      </c>
      <c r="I27">
        <f>190+335+19+51+3+17+33+4+11</f>
        <v>663</v>
      </c>
      <c r="J27" t="s">
        <v>2086</v>
      </c>
      <c r="K27" t="str">
        <f t="shared" ref="K27:U27" si="3">_xlfn.TEXTBEFORE(K3,"(")</f>
        <v>190</v>
      </c>
      <c r="L27" t="str">
        <f t="shared" si="3"/>
        <v>105</v>
      </c>
      <c r="M27" t="str">
        <f t="shared" si="3"/>
        <v>335</v>
      </c>
      <c r="N27" t="str">
        <f t="shared" si="3"/>
        <v>19</v>
      </c>
      <c r="O27" t="str">
        <f t="shared" si="3"/>
        <v>51</v>
      </c>
      <c r="P27" t="str">
        <f t="shared" si="3"/>
        <v>3</v>
      </c>
      <c r="Q27" t="str">
        <f t="shared" si="3"/>
        <v>17</v>
      </c>
      <c r="R27" t="str">
        <f t="shared" si="3"/>
        <v>33</v>
      </c>
      <c r="S27" t="str">
        <f t="shared" si="3"/>
        <v>4</v>
      </c>
      <c r="T27" t="str">
        <f t="shared" si="3"/>
        <v>11</v>
      </c>
      <c r="U27" t="str">
        <f t="shared" si="3"/>
        <v>0</v>
      </c>
    </row>
    <row r="28" spans="1:22" x14ac:dyDescent="0.3">
      <c r="A28" t="s">
        <v>2154</v>
      </c>
      <c r="B28" t="str">
        <f>VLOOKUP(A28,[1]Sheet1!$C$5866:$D$11139,2,FALSE)</f>
        <v>Parus spilonotus</v>
      </c>
      <c r="C28">
        <f t="shared" ref="C28:H28" si="4">(C15/100)*$I15</f>
        <v>26.474999999999998</v>
      </c>
      <c r="D28">
        <f t="shared" si="4"/>
        <v>0</v>
      </c>
      <c r="E28">
        <f t="shared" si="4"/>
        <v>35.325000000000003</v>
      </c>
      <c r="F28">
        <f t="shared" si="4"/>
        <v>0</v>
      </c>
      <c r="G28">
        <f t="shared" si="4"/>
        <v>13.200000000000001</v>
      </c>
      <c r="H28">
        <f t="shared" si="4"/>
        <v>0</v>
      </c>
      <c r="I28">
        <f>13+12+23+1+10+2+1+4+1+8</f>
        <v>75</v>
      </c>
      <c r="J28" t="s">
        <v>2097</v>
      </c>
      <c r="K28" t="str">
        <f t="shared" ref="K28:U28" si="5">_xlfn.TEXTBEFORE(K4,"(")</f>
        <v>13</v>
      </c>
      <c r="L28" t="str">
        <f t="shared" si="5"/>
        <v>12</v>
      </c>
      <c r="M28" t="str">
        <f t="shared" si="5"/>
        <v>23</v>
      </c>
      <c r="N28" t="str">
        <f t="shared" si="5"/>
        <v>1</v>
      </c>
      <c r="O28" t="str">
        <f t="shared" si="5"/>
        <v>10</v>
      </c>
      <c r="P28" t="str">
        <f t="shared" si="5"/>
        <v>2</v>
      </c>
      <c r="Q28" t="str">
        <f t="shared" si="5"/>
        <v>1</v>
      </c>
      <c r="R28" t="str">
        <f t="shared" si="5"/>
        <v>4</v>
      </c>
      <c r="S28" t="str">
        <f t="shared" si="5"/>
        <v>1</v>
      </c>
      <c r="T28" t="str">
        <f t="shared" si="5"/>
        <v>8</v>
      </c>
      <c r="U28" t="str">
        <f t="shared" si="5"/>
        <v>0</v>
      </c>
    </row>
    <row r="29" spans="1:22" x14ac:dyDescent="0.3">
      <c r="A29" t="s">
        <v>2155</v>
      </c>
      <c r="B29" t="str">
        <f>VLOOKUP(A29,[1]Sheet1!$C$5866:$D$11139,2,FALSE)</f>
        <v>Sitta frontalis</v>
      </c>
      <c r="C29">
        <f t="shared" ref="C29:H29" si="6">(C16/100)*$I16</f>
        <v>85.14</v>
      </c>
      <c r="D29">
        <f t="shared" si="6"/>
        <v>0</v>
      </c>
      <c r="E29">
        <f t="shared" si="6"/>
        <v>0</v>
      </c>
      <c r="F29">
        <f t="shared" si="6"/>
        <v>0</v>
      </c>
      <c r="G29">
        <f t="shared" si="6"/>
        <v>0</v>
      </c>
      <c r="H29">
        <f t="shared" si="6"/>
        <v>172.86</v>
      </c>
      <c r="I29">
        <f>27+17+100+49+56+6+3</f>
        <v>258</v>
      </c>
      <c r="J29" t="s">
        <v>2106</v>
      </c>
      <c r="K29" t="str">
        <f t="shared" ref="K29:U29" si="7">_xlfn.TEXTBEFORE(K5,"(")</f>
        <v>0</v>
      </c>
      <c r="L29" t="str">
        <f t="shared" si="7"/>
        <v>0</v>
      </c>
      <c r="M29" t="str">
        <f t="shared" si="7"/>
        <v>27</v>
      </c>
      <c r="N29" t="str">
        <f t="shared" si="7"/>
        <v>17</v>
      </c>
      <c r="O29" t="str">
        <f t="shared" si="7"/>
        <v>100</v>
      </c>
      <c r="P29" t="str">
        <f t="shared" si="7"/>
        <v>49</v>
      </c>
      <c r="Q29" t="str">
        <f t="shared" si="7"/>
        <v>56</v>
      </c>
      <c r="R29" t="str">
        <f t="shared" si="7"/>
        <v>6</v>
      </c>
      <c r="S29" t="str">
        <f t="shared" si="7"/>
        <v>0</v>
      </c>
      <c r="T29" t="str">
        <f t="shared" si="7"/>
        <v>3</v>
      </c>
      <c r="U29" t="str">
        <f t="shared" si="7"/>
        <v>0</v>
      </c>
    </row>
    <row r="30" spans="1:22" x14ac:dyDescent="0.3">
      <c r="A30" t="s">
        <v>2156</v>
      </c>
      <c r="B30" t="str">
        <f>VLOOKUP(A30,[1]Sheet1!$C$5866:$D$11139,2,FALSE)</f>
        <v>Minla cyanouroptera</v>
      </c>
      <c r="C30">
        <f t="shared" ref="C30:H30" si="8">(C17/100)*$I17</f>
        <v>203.20000000000002</v>
      </c>
      <c r="D30">
        <f t="shared" si="8"/>
        <v>0</v>
      </c>
      <c r="E30">
        <f t="shared" si="8"/>
        <v>31.75</v>
      </c>
      <c r="F30">
        <f t="shared" si="8"/>
        <v>0</v>
      </c>
      <c r="G30">
        <f t="shared" si="8"/>
        <v>19.05</v>
      </c>
      <c r="H30">
        <f t="shared" si="8"/>
        <v>0</v>
      </c>
      <c r="I30">
        <f>106+62+67+2+6+1+1+1+1+7</f>
        <v>254</v>
      </c>
      <c r="J30" t="s">
        <v>2123</v>
      </c>
      <c r="K30" t="str">
        <f t="shared" ref="K30:U30" si="9">_xlfn.TEXTBEFORE(K6,"(")</f>
        <v>106</v>
      </c>
      <c r="L30" t="str">
        <f t="shared" si="9"/>
        <v>62</v>
      </c>
      <c r="M30" t="str">
        <f t="shared" si="9"/>
        <v>67</v>
      </c>
      <c r="N30" t="str">
        <f t="shared" si="9"/>
        <v>2</v>
      </c>
      <c r="O30" t="str">
        <f t="shared" si="9"/>
        <v>6</v>
      </c>
      <c r="P30" t="str">
        <f t="shared" si="9"/>
        <v>1</v>
      </c>
      <c r="Q30" t="str">
        <f t="shared" si="9"/>
        <v>1</v>
      </c>
      <c r="R30" t="str">
        <f t="shared" si="9"/>
        <v>1</v>
      </c>
      <c r="S30" t="str">
        <f t="shared" si="9"/>
        <v>1</v>
      </c>
      <c r="T30" t="str">
        <f t="shared" si="9"/>
        <v>7</v>
      </c>
      <c r="U30" t="str">
        <f t="shared" si="9"/>
        <v>0</v>
      </c>
    </row>
    <row r="31" spans="1:22" x14ac:dyDescent="0.3">
      <c r="A31" t="s">
        <v>2157</v>
      </c>
      <c r="B31" t="str">
        <f>VLOOKUP(A31,[1]Sheet1!$C$5866:$D$11139,2,FALSE)</f>
        <v>Orthotomus sutorius</v>
      </c>
      <c r="C31">
        <f t="shared" ref="C31:H31" si="10">(C18/100)*$I18</f>
        <v>132.95700000000002</v>
      </c>
      <c r="D31">
        <f t="shared" si="10"/>
        <v>11.613000000000001</v>
      </c>
      <c r="E31">
        <f t="shared" si="10"/>
        <v>11.613000000000001</v>
      </c>
      <c r="F31">
        <f t="shared" si="10"/>
        <v>5.6879999999999997</v>
      </c>
      <c r="G31">
        <f t="shared" si="10"/>
        <v>57.827999999999996</v>
      </c>
      <c r="H31">
        <f t="shared" si="10"/>
        <v>17.300999999999998</v>
      </c>
      <c r="I31">
        <f>65+60+59+0+6+0+1+8+1+10+27</f>
        <v>237</v>
      </c>
      <c r="J31" t="s">
        <v>2114</v>
      </c>
      <c r="K31" t="str">
        <f t="shared" ref="K31:U31" si="11">_xlfn.TEXTBEFORE(K7,"(")</f>
        <v>65</v>
      </c>
      <c r="L31" t="str">
        <f t="shared" si="11"/>
        <v>60</v>
      </c>
      <c r="M31" t="str">
        <f t="shared" si="11"/>
        <v>59</v>
      </c>
      <c r="N31" t="str">
        <f t="shared" si="11"/>
        <v>0</v>
      </c>
      <c r="O31" t="str">
        <f t="shared" si="11"/>
        <v>6</v>
      </c>
      <c r="P31" t="str">
        <f t="shared" si="11"/>
        <v>0</v>
      </c>
      <c r="Q31" t="str">
        <f t="shared" si="11"/>
        <v>1</v>
      </c>
      <c r="R31" t="str">
        <f t="shared" si="11"/>
        <v>8</v>
      </c>
      <c r="S31" t="str">
        <f t="shared" si="11"/>
        <v>1</v>
      </c>
      <c r="T31" t="str">
        <f t="shared" si="11"/>
        <v>10</v>
      </c>
      <c r="U31" t="str">
        <f t="shared" si="11"/>
        <v>27</v>
      </c>
    </row>
    <row r="32" spans="1:22" x14ac:dyDescent="0.3">
      <c r="A32" t="s">
        <v>2158</v>
      </c>
      <c r="B32" t="str">
        <f>VLOOKUP(A32,[1]Sheet1!$C$5866:$D$11139,2,FALSE)</f>
        <v>Aethopyga christinae</v>
      </c>
      <c r="C32">
        <f t="shared" ref="C32:H32" si="12">(C19/100)*$I19</f>
        <v>3.2759999999999998</v>
      </c>
      <c r="D32">
        <f t="shared" si="12"/>
        <v>39</v>
      </c>
      <c r="E32">
        <f t="shared" si="12"/>
        <v>0</v>
      </c>
      <c r="F32">
        <f t="shared" si="12"/>
        <v>6.5</v>
      </c>
      <c r="G32">
        <f t="shared" si="12"/>
        <v>0</v>
      </c>
      <c r="H32">
        <f t="shared" si="12"/>
        <v>3.2240000000000002</v>
      </c>
      <c r="I32">
        <f>13+19+19+0+0+0+0+0+1</f>
        <v>52</v>
      </c>
      <c r="J32" t="s">
        <v>2130</v>
      </c>
      <c r="K32" t="str">
        <f t="shared" ref="K32:U32" si="13">_xlfn.TEXTBEFORE(K8,"(")</f>
        <v>13</v>
      </c>
      <c r="L32" t="str">
        <f t="shared" si="13"/>
        <v>19</v>
      </c>
      <c r="M32" t="str">
        <f t="shared" si="13"/>
        <v>19</v>
      </c>
      <c r="N32" t="str">
        <f t="shared" si="13"/>
        <v>0</v>
      </c>
      <c r="O32" t="str">
        <f t="shared" si="13"/>
        <v>0</v>
      </c>
      <c r="P32" t="str">
        <f t="shared" si="13"/>
        <v>0</v>
      </c>
      <c r="Q32" t="str">
        <f t="shared" si="13"/>
        <v>0</v>
      </c>
      <c r="R32" t="str">
        <f t="shared" si="13"/>
        <v>0</v>
      </c>
      <c r="S32" t="str">
        <f t="shared" si="13"/>
        <v>0</v>
      </c>
      <c r="T32" t="str">
        <f t="shared" si="13"/>
        <v>1</v>
      </c>
      <c r="U32" t="str">
        <f t="shared" si="13"/>
        <v>0</v>
      </c>
    </row>
    <row r="33" spans="1:21" x14ac:dyDescent="0.3">
      <c r="A33" t="s">
        <v>2159</v>
      </c>
      <c r="B33" t="s">
        <v>2161</v>
      </c>
      <c r="C33">
        <f t="shared" ref="C33:H33" si="14">(C20/100)*$I20</f>
        <v>203.17500000000001</v>
      </c>
      <c r="D33">
        <f t="shared" si="14"/>
        <v>80.496000000000009</v>
      </c>
      <c r="E33">
        <f t="shared" si="14"/>
        <v>16.254000000000001</v>
      </c>
      <c r="F33">
        <f t="shared" si="14"/>
        <v>74.304000000000002</v>
      </c>
      <c r="G33">
        <f t="shared" si="14"/>
        <v>12.771000000000001</v>
      </c>
      <c r="H33">
        <f t="shared" si="14"/>
        <v>0</v>
      </c>
      <c r="I33">
        <f>153+124+4+84+1+13+1+7</f>
        <v>387</v>
      </c>
      <c r="J33" t="s">
        <v>2134</v>
      </c>
      <c r="K33" t="str">
        <f t="shared" ref="K33:U33" si="15">_xlfn.TEXTBEFORE(K9,"(")</f>
        <v>153</v>
      </c>
      <c r="L33" t="str">
        <f t="shared" si="15"/>
        <v>124</v>
      </c>
      <c r="M33" t="str">
        <f t="shared" si="15"/>
        <v>4</v>
      </c>
      <c r="N33" t="str">
        <f t="shared" si="15"/>
        <v>84</v>
      </c>
      <c r="O33" t="str">
        <f t="shared" si="15"/>
        <v>1</v>
      </c>
      <c r="P33" t="str">
        <f t="shared" si="15"/>
        <v>0</v>
      </c>
      <c r="Q33" t="str">
        <f t="shared" si="15"/>
        <v>0</v>
      </c>
      <c r="R33" t="str">
        <f t="shared" si="15"/>
        <v>13</v>
      </c>
      <c r="S33" t="str">
        <f t="shared" si="15"/>
        <v>1</v>
      </c>
      <c r="T33" t="str">
        <f t="shared" si="15"/>
        <v>7</v>
      </c>
      <c r="U33" t="str">
        <f t="shared" si="15"/>
        <v>0</v>
      </c>
    </row>
    <row r="34" spans="1:21" x14ac:dyDescent="0.3">
      <c r="A34" t="s">
        <v>2160</v>
      </c>
      <c r="B34" t="str">
        <f>VLOOKUP(A34,[1]Sheet1!$C$5866:$D$11139,2,FALSE)</f>
        <v>Phylloscopus proregulus</v>
      </c>
      <c r="C34">
        <f t="shared" ref="C34:H34" si="16">(C21/100)*$I21</f>
        <v>73.568000000000012</v>
      </c>
      <c r="D34">
        <f t="shared" si="16"/>
        <v>87.570999999999998</v>
      </c>
      <c r="E34">
        <f t="shared" si="16"/>
        <v>3.9710000000000001</v>
      </c>
      <c r="F34">
        <f t="shared" si="16"/>
        <v>44.308</v>
      </c>
      <c r="G34">
        <f t="shared" si="16"/>
        <v>0</v>
      </c>
      <c r="H34">
        <f t="shared" si="16"/>
        <v>0</v>
      </c>
      <c r="I34">
        <f>94+82+3+18+0+0+1+2+2+7</f>
        <v>209</v>
      </c>
      <c r="J34" t="s">
        <v>2142</v>
      </c>
      <c r="K34" t="str">
        <f t="shared" ref="K34:U34" si="17">_xlfn.TEXTBEFORE(K10,"(")</f>
        <v>94</v>
      </c>
      <c r="L34" t="str">
        <f t="shared" si="17"/>
        <v>82</v>
      </c>
      <c r="M34" t="str">
        <f t="shared" si="17"/>
        <v>3</v>
      </c>
      <c r="N34" t="str">
        <f t="shared" si="17"/>
        <v>18</v>
      </c>
      <c r="O34" t="str">
        <f t="shared" si="17"/>
        <v>0</v>
      </c>
      <c r="P34" t="str">
        <f t="shared" si="17"/>
        <v>0</v>
      </c>
      <c r="Q34" t="str">
        <f t="shared" si="17"/>
        <v>1</v>
      </c>
      <c r="R34" t="str">
        <f t="shared" si="17"/>
        <v>2</v>
      </c>
      <c r="S34" t="str">
        <f t="shared" si="17"/>
        <v>2</v>
      </c>
      <c r="T34" t="str">
        <f t="shared" si="17"/>
        <v>7</v>
      </c>
      <c r="U34" t="str">
        <f t="shared" si="17"/>
        <v>0</v>
      </c>
    </row>
    <row r="37" spans="1:21" x14ac:dyDescent="0.3">
      <c r="A37" t="s">
        <v>235</v>
      </c>
      <c r="B37" t="s">
        <v>273</v>
      </c>
      <c r="C37" s="74" t="s">
        <v>76</v>
      </c>
      <c r="D37" s="75" t="s">
        <v>88</v>
      </c>
      <c r="E37" s="75" t="s">
        <v>189</v>
      </c>
      <c r="F37" s="75" t="s">
        <v>190</v>
      </c>
      <c r="G37" s="75" t="s">
        <v>191</v>
      </c>
      <c r="H37" s="75" t="s">
        <v>192</v>
      </c>
      <c r="I37" s="75" t="s">
        <v>193</v>
      </c>
      <c r="J37" s="76" t="s">
        <v>194</v>
      </c>
      <c r="K37" s="77" t="s">
        <v>184</v>
      </c>
      <c r="L37" s="77" t="s">
        <v>185</v>
      </c>
      <c r="M37" s="77" t="s">
        <v>79</v>
      </c>
      <c r="N37" s="77" t="s">
        <v>186</v>
      </c>
      <c r="O37" s="77" t="s">
        <v>83</v>
      </c>
      <c r="P37" s="77" t="s">
        <v>187</v>
      </c>
      <c r="Q37" s="76" t="s">
        <v>188</v>
      </c>
    </row>
    <row r="38" spans="1:21" x14ac:dyDescent="0.3">
      <c r="A38" t="s">
        <v>2153</v>
      </c>
      <c r="B38" t="s">
        <v>2162</v>
      </c>
      <c r="C38">
        <f>355+189+125+6+11+18+16+9</f>
        <v>729</v>
      </c>
      <c r="D38" t="s">
        <v>2151</v>
      </c>
      <c r="E38">
        <f>M26+N26+O26+P26+Q26</f>
        <v>142</v>
      </c>
      <c r="F38" t="str">
        <f>S26</f>
        <v>16</v>
      </c>
      <c r="G38" t="str">
        <f>U26</f>
        <v>0</v>
      </c>
      <c r="H38">
        <f>K26+L26</f>
        <v>544</v>
      </c>
      <c r="I38">
        <f>R13</f>
        <v>2.5</v>
      </c>
      <c r="J38" s="67">
        <f>SUM(E38:I38)</f>
        <v>688.5</v>
      </c>
      <c r="K38">
        <f>F26</f>
        <v>31.346999999999998</v>
      </c>
      <c r="L38">
        <f>C26+G26+E26</f>
        <v>617.46299999999997</v>
      </c>
      <c r="M38">
        <f>D26</f>
        <v>44.469000000000001</v>
      </c>
      <c r="N38">
        <v>0</v>
      </c>
      <c r="O38">
        <f>H26</f>
        <v>35.721000000000004</v>
      </c>
      <c r="P38">
        <v>0</v>
      </c>
      <c r="Q38" s="65">
        <f>SUM(K38:P38)</f>
        <v>729</v>
      </c>
    </row>
    <row r="39" spans="1:21" x14ac:dyDescent="0.3">
      <c r="A39" t="s">
        <v>2152</v>
      </c>
      <c r="B39" t="s">
        <v>685</v>
      </c>
      <c r="C39">
        <f>190+335+19+51+3+17+33+4+11</f>
        <v>663</v>
      </c>
      <c r="E39">
        <f t="shared" ref="E39:E46" si="18">M27+N27+O27+P27+Q27</f>
        <v>425</v>
      </c>
      <c r="F39" t="str">
        <f t="shared" ref="F39:F46" si="19">S27</f>
        <v>4</v>
      </c>
      <c r="G39" t="str">
        <f t="shared" ref="G39:G46" si="20">U27</f>
        <v>0</v>
      </c>
      <c r="H39">
        <f t="shared" ref="H39:H46" si="21">K27+L27</f>
        <v>295</v>
      </c>
      <c r="I39">
        <f t="shared" ref="I39:I46" si="22">R14</f>
        <v>4.3</v>
      </c>
      <c r="J39" s="67">
        <f t="shared" ref="J39:J46" si="23">SUM(E39:I39)</f>
        <v>724.3</v>
      </c>
      <c r="K39">
        <f t="shared" ref="K39:K46" si="24">F27</f>
        <v>82.875</v>
      </c>
      <c r="L39">
        <f t="shared" ref="L39:L46" si="25">C27+G27+E27</f>
        <v>497.25</v>
      </c>
      <c r="M39">
        <f t="shared" ref="M39:M46" si="26">D27</f>
        <v>25.193999999999999</v>
      </c>
      <c r="N39">
        <v>0</v>
      </c>
      <c r="O39">
        <f t="shared" ref="O39:O46" si="27">H27</f>
        <v>57.680999999999997</v>
      </c>
      <c r="P39">
        <v>0</v>
      </c>
      <c r="Q39" s="65">
        <f t="shared" ref="Q39:Q46" si="28">SUM(K39:P39)</f>
        <v>663</v>
      </c>
    </row>
    <row r="40" spans="1:21" x14ac:dyDescent="0.3">
      <c r="A40" t="s">
        <v>2154</v>
      </c>
      <c r="B40" t="s">
        <v>1707</v>
      </c>
      <c r="C40">
        <f>13+12+23+1+10+2+1+4+1+8</f>
        <v>75</v>
      </c>
      <c r="E40">
        <f t="shared" si="18"/>
        <v>37</v>
      </c>
      <c r="F40" t="str">
        <f t="shared" si="19"/>
        <v>1</v>
      </c>
      <c r="G40" t="str">
        <f t="shared" si="20"/>
        <v>0</v>
      </c>
      <c r="H40">
        <f t="shared" si="21"/>
        <v>25</v>
      </c>
      <c r="I40">
        <f t="shared" si="22"/>
        <v>5.3</v>
      </c>
      <c r="J40" s="67">
        <f t="shared" si="23"/>
        <v>67.3</v>
      </c>
      <c r="K40">
        <f t="shared" si="24"/>
        <v>0</v>
      </c>
      <c r="L40">
        <f t="shared" si="25"/>
        <v>75</v>
      </c>
      <c r="M40">
        <f t="shared" si="26"/>
        <v>0</v>
      </c>
      <c r="N40">
        <v>0</v>
      </c>
      <c r="O40">
        <f t="shared" si="27"/>
        <v>0</v>
      </c>
      <c r="P40">
        <v>0</v>
      </c>
      <c r="Q40" s="65">
        <f t="shared" si="28"/>
        <v>75</v>
      </c>
    </row>
    <row r="41" spans="1:21" x14ac:dyDescent="0.3">
      <c r="A41" t="s">
        <v>2155</v>
      </c>
      <c r="B41" t="s">
        <v>1319</v>
      </c>
      <c r="C41">
        <f>27+17+100+49+56+6+3</f>
        <v>258</v>
      </c>
      <c r="E41">
        <f t="shared" si="18"/>
        <v>249</v>
      </c>
      <c r="F41" t="str">
        <f t="shared" si="19"/>
        <v>0</v>
      </c>
      <c r="G41" t="str">
        <f t="shared" si="20"/>
        <v>0</v>
      </c>
      <c r="H41">
        <f t="shared" si="21"/>
        <v>0</v>
      </c>
      <c r="I41">
        <f t="shared" si="22"/>
        <v>2.2999999999999998</v>
      </c>
      <c r="J41" s="67">
        <f t="shared" si="23"/>
        <v>251.3</v>
      </c>
      <c r="K41">
        <f t="shared" si="24"/>
        <v>0</v>
      </c>
      <c r="L41">
        <f t="shared" si="25"/>
        <v>85.14</v>
      </c>
      <c r="M41">
        <f t="shared" si="26"/>
        <v>0</v>
      </c>
      <c r="N41">
        <v>0</v>
      </c>
      <c r="O41">
        <f t="shared" si="27"/>
        <v>172.86</v>
      </c>
      <c r="P41">
        <v>0</v>
      </c>
      <c r="Q41" s="65">
        <f t="shared" si="28"/>
        <v>258</v>
      </c>
    </row>
    <row r="42" spans="1:21" x14ac:dyDescent="0.3">
      <c r="A42" t="s">
        <v>2156</v>
      </c>
      <c r="B42" t="s">
        <v>1302</v>
      </c>
      <c r="C42">
        <f>106+62+67+2+6+1+1+1+1+7</f>
        <v>254</v>
      </c>
      <c r="E42">
        <f t="shared" si="18"/>
        <v>77</v>
      </c>
      <c r="F42" t="str">
        <f t="shared" si="19"/>
        <v>1</v>
      </c>
      <c r="G42" t="str">
        <f t="shared" si="20"/>
        <v>0</v>
      </c>
      <c r="H42">
        <f t="shared" si="21"/>
        <v>168</v>
      </c>
      <c r="I42">
        <f t="shared" si="22"/>
        <v>0.4</v>
      </c>
      <c r="J42" s="67">
        <f t="shared" si="23"/>
        <v>245.4</v>
      </c>
      <c r="K42">
        <f t="shared" si="24"/>
        <v>0</v>
      </c>
      <c r="L42">
        <f t="shared" si="25"/>
        <v>254.00000000000003</v>
      </c>
      <c r="M42">
        <f t="shared" si="26"/>
        <v>0</v>
      </c>
      <c r="N42">
        <v>0</v>
      </c>
      <c r="O42">
        <f t="shared" si="27"/>
        <v>0</v>
      </c>
      <c r="P42">
        <v>0</v>
      </c>
      <c r="Q42" s="65">
        <f t="shared" si="28"/>
        <v>254.00000000000003</v>
      </c>
    </row>
    <row r="43" spans="1:21" x14ac:dyDescent="0.3">
      <c r="A43" t="s">
        <v>2157</v>
      </c>
      <c r="B43" t="s">
        <v>556</v>
      </c>
      <c r="C43">
        <f>65+60+59+0+6+0+1+8+1+10+27</f>
        <v>237</v>
      </c>
      <c r="E43">
        <f t="shared" si="18"/>
        <v>66</v>
      </c>
      <c r="F43" t="str">
        <f t="shared" si="19"/>
        <v>1</v>
      </c>
      <c r="G43" t="str">
        <f t="shared" si="20"/>
        <v>27</v>
      </c>
      <c r="H43">
        <f t="shared" si="21"/>
        <v>125</v>
      </c>
      <c r="I43">
        <f t="shared" si="22"/>
        <v>3.4</v>
      </c>
      <c r="J43" s="67">
        <f t="shared" si="23"/>
        <v>194.4</v>
      </c>
      <c r="K43">
        <f t="shared" si="24"/>
        <v>5.6879999999999997</v>
      </c>
      <c r="L43">
        <f t="shared" si="25"/>
        <v>202.39800000000002</v>
      </c>
      <c r="M43">
        <f t="shared" si="26"/>
        <v>11.613000000000001</v>
      </c>
      <c r="N43">
        <v>0</v>
      </c>
      <c r="O43">
        <f t="shared" si="27"/>
        <v>17.300999999999998</v>
      </c>
      <c r="P43">
        <v>0</v>
      </c>
      <c r="Q43" s="65">
        <f t="shared" si="28"/>
        <v>237</v>
      </c>
    </row>
    <row r="44" spans="1:21" x14ac:dyDescent="0.3">
      <c r="A44" t="s">
        <v>2158</v>
      </c>
      <c r="B44" t="s">
        <v>1749</v>
      </c>
      <c r="C44">
        <f>13+19+19+0+0+0+0+0+1</f>
        <v>52</v>
      </c>
      <c r="E44">
        <f t="shared" si="18"/>
        <v>19</v>
      </c>
      <c r="F44" t="str">
        <f t="shared" si="19"/>
        <v>0</v>
      </c>
      <c r="G44" t="str">
        <f t="shared" si="20"/>
        <v>0</v>
      </c>
      <c r="H44">
        <f t="shared" si="21"/>
        <v>32</v>
      </c>
      <c r="I44">
        <f t="shared" si="22"/>
        <v>0</v>
      </c>
      <c r="J44" s="67">
        <f t="shared" si="23"/>
        <v>51</v>
      </c>
      <c r="K44">
        <f t="shared" si="24"/>
        <v>6.5</v>
      </c>
      <c r="L44">
        <f t="shared" si="25"/>
        <v>3.2759999999999998</v>
      </c>
      <c r="M44">
        <f t="shared" si="26"/>
        <v>39</v>
      </c>
      <c r="N44">
        <v>0</v>
      </c>
      <c r="O44">
        <f t="shared" si="27"/>
        <v>3.2240000000000002</v>
      </c>
      <c r="P44">
        <v>0</v>
      </c>
      <c r="Q44" s="65">
        <f t="shared" si="28"/>
        <v>52</v>
      </c>
    </row>
    <row r="45" spans="1:21" x14ac:dyDescent="0.3">
      <c r="A45" t="s">
        <v>2159</v>
      </c>
      <c r="B45" t="s">
        <v>2161</v>
      </c>
      <c r="C45">
        <f>153+124+4+84+1+13+1+7</f>
        <v>387</v>
      </c>
      <c r="E45">
        <f t="shared" si="18"/>
        <v>89</v>
      </c>
      <c r="F45" t="str">
        <f t="shared" si="19"/>
        <v>1</v>
      </c>
      <c r="G45" t="str">
        <f t="shared" si="20"/>
        <v>0</v>
      </c>
      <c r="H45">
        <f t="shared" si="21"/>
        <v>277</v>
      </c>
      <c r="I45">
        <f t="shared" si="22"/>
        <v>3.4</v>
      </c>
      <c r="J45" s="67">
        <f t="shared" si="23"/>
        <v>369.4</v>
      </c>
      <c r="K45">
        <f t="shared" si="24"/>
        <v>74.304000000000002</v>
      </c>
      <c r="L45">
        <f t="shared" si="25"/>
        <v>232.20000000000002</v>
      </c>
      <c r="M45">
        <f t="shared" si="26"/>
        <v>80.496000000000009</v>
      </c>
      <c r="N45">
        <v>0</v>
      </c>
      <c r="O45">
        <f t="shared" si="27"/>
        <v>0</v>
      </c>
      <c r="P45">
        <v>0</v>
      </c>
      <c r="Q45" s="65">
        <f t="shared" si="28"/>
        <v>387</v>
      </c>
    </row>
    <row r="46" spans="1:21" x14ac:dyDescent="0.3">
      <c r="A46" t="s">
        <v>2160</v>
      </c>
      <c r="B46" t="s">
        <v>2163</v>
      </c>
      <c r="C46">
        <f>94+82+3+18+0+0+1+2+2+7</f>
        <v>209</v>
      </c>
      <c r="E46">
        <f t="shared" si="18"/>
        <v>22</v>
      </c>
      <c r="F46" t="str">
        <f t="shared" si="19"/>
        <v>2</v>
      </c>
      <c r="G46" t="str">
        <f t="shared" si="20"/>
        <v>0</v>
      </c>
      <c r="H46">
        <f t="shared" si="21"/>
        <v>176</v>
      </c>
      <c r="I46">
        <f t="shared" si="22"/>
        <v>1</v>
      </c>
      <c r="J46" s="67">
        <f t="shared" si="23"/>
        <v>199</v>
      </c>
      <c r="K46">
        <f t="shared" si="24"/>
        <v>44.308</v>
      </c>
      <c r="L46">
        <f t="shared" si="25"/>
        <v>77.539000000000016</v>
      </c>
      <c r="M46">
        <f t="shared" si="26"/>
        <v>87.570999999999998</v>
      </c>
      <c r="N46">
        <v>0</v>
      </c>
      <c r="O46">
        <f t="shared" si="27"/>
        <v>0</v>
      </c>
      <c r="P46">
        <v>0</v>
      </c>
      <c r="Q46" s="65">
        <f t="shared" si="28"/>
        <v>209.41800000000001</v>
      </c>
    </row>
  </sheetData>
  <pageMargins left="0.7" right="0.7" top="0.78740157499999996" bottom="0.78740157499999996"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E0CCA-4A8C-403F-BC47-1288D0CAF536}">
  <dimension ref="A1:U38"/>
  <sheetViews>
    <sheetView topLeftCell="A8" workbookViewId="0">
      <selection activeCell="D29" sqref="D29:I38"/>
    </sheetView>
  </sheetViews>
  <sheetFormatPr defaultRowHeight="14.4" x14ac:dyDescent="0.3"/>
  <cols>
    <col min="1" max="1" width="23.44140625" customWidth="1"/>
    <col min="2" max="2" width="29.6640625" customWidth="1"/>
    <col min="10" max="10" width="8.44140625" customWidth="1"/>
  </cols>
  <sheetData>
    <row r="1" spans="1:21" x14ac:dyDescent="0.3">
      <c r="A1" t="s">
        <v>273</v>
      </c>
      <c r="B1" t="s">
        <v>235</v>
      </c>
      <c r="C1" t="s">
        <v>197</v>
      </c>
      <c r="D1" t="s">
        <v>237</v>
      </c>
      <c r="E1" t="s">
        <v>1911</v>
      </c>
      <c r="F1" t="s">
        <v>236</v>
      </c>
      <c r="G1" t="s">
        <v>365</v>
      </c>
      <c r="H1" t="s">
        <v>1155</v>
      </c>
      <c r="J1" t="s">
        <v>887</v>
      </c>
      <c r="K1" t="s">
        <v>88</v>
      </c>
      <c r="L1" t="s">
        <v>2031</v>
      </c>
      <c r="M1" t="s">
        <v>2032</v>
      </c>
      <c r="N1" t="s">
        <v>523</v>
      </c>
      <c r="O1" t="s">
        <v>243</v>
      </c>
      <c r="P1" t="s">
        <v>2033</v>
      </c>
      <c r="Q1" t="s">
        <v>2034</v>
      </c>
      <c r="R1" t="s">
        <v>2035</v>
      </c>
      <c r="S1" t="s">
        <v>2034</v>
      </c>
      <c r="T1" t="s">
        <v>2036</v>
      </c>
      <c r="U1" t="s">
        <v>2037</v>
      </c>
    </row>
    <row r="2" spans="1:21" x14ac:dyDescent="0.3">
      <c r="A2" t="s">
        <v>2015</v>
      </c>
      <c r="B2" t="s">
        <v>1662</v>
      </c>
      <c r="C2" t="s">
        <v>1220</v>
      </c>
      <c r="D2">
        <v>17.5</v>
      </c>
      <c r="E2">
        <v>12.5</v>
      </c>
      <c r="F2">
        <v>2.5</v>
      </c>
      <c r="G2">
        <v>12.5</v>
      </c>
      <c r="H2">
        <v>55</v>
      </c>
      <c r="J2" t="s">
        <v>2015</v>
      </c>
      <c r="K2">
        <v>0</v>
      </c>
      <c r="L2">
        <v>0</v>
      </c>
      <c r="M2">
        <v>7.5</v>
      </c>
      <c r="N2">
        <v>2.5</v>
      </c>
      <c r="O2">
        <v>0</v>
      </c>
      <c r="P2">
        <v>2.5</v>
      </c>
      <c r="Q2">
        <v>2.5</v>
      </c>
      <c r="R2">
        <v>0</v>
      </c>
      <c r="S2">
        <v>0</v>
      </c>
      <c r="T2">
        <v>57.5</v>
      </c>
      <c r="U2">
        <v>27.5</v>
      </c>
    </row>
    <row r="3" spans="1:21" x14ac:dyDescent="0.3">
      <c r="A3" t="s">
        <v>2016</v>
      </c>
      <c r="B3" t="str">
        <f>VLOOKUP(A3,[1]Sheet1!$C$5866:$D$11139,2,FALSE)</f>
        <v>Terpsiphone paradisi</v>
      </c>
      <c r="C3" t="s">
        <v>2017</v>
      </c>
      <c r="D3">
        <v>0</v>
      </c>
      <c r="E3">
        <v>0</v>
      </c>
      <c r="F3">
        <v>16.07</v>
      </c>
      <c r="G3">
        <v>83.93</v>
      </c>
      <c r="H3">
        <v>0</v>
      </c>
      <c r="J3" t="s">
        <v>2016</v>
      </c>
      <c r="K3">
        <v>62.5</v>
      </c>
      <c r="L3">
        <v>0</v>
      </c>
      <c r="M3">
        <v>0</v>
      </c>
      <c r="N3">
        <v>0</v>
      </c>
      <c r="O3">
        <v>1.79</v>
      </c>
      <c r="P3">
        <v>0</v>
      </c>
      <c r="Q3">
        <v>0</v>
      </c>
      <c r="R3">
        <v>1.79</v>
      </c>
      <c r="S3">
        <v>0</v>
      </c>
      <c r="T3">
        <v>19.64</v>
      </c>
      <c r="U3">
        <v>14.29</v>
      </c>
    </row>
    <row r="4" spans="1:21" x14ac:dyDescent="0.3">
      <c r="A4" t="s">
        <v>2018</v>
      </c>
      <c r="B4" t="str">
        <f>VLOOKUP(A4,[1]Sheet1!$C$5866:$D$11139,2,FALSE)</f>
        <v>Hypothymis azurea</v>
      </c>
      <c r="C4" t="s">
        <v>2019</v>
      </c>
      <c r="D4">
        <v>2.56</v>
      </c>
      <c r="E4">
        <v>2.56</v>
      </c>
      <c r="F4">
        <v>5.13</v>
      </c>
      <c r="G4">
        <v>84.62</v>
      </c>
      <c r="H4">
        <v>5.13</v>
      </c>
      <c r="J4" t="s">
        <v>2018</v>
      </c>
      <c r="K4">
        <v>17.95</v>
      </c>
      <c r="L4">
        <v>0</v>
      </c>
      <c r="M4">
        <v>2.56</v>
      </c>
      <c r="N4">
        <v>5.13</v>
      </c>
      <c r="O4">
        <v>0</v>
      </c>
      <c r="P4">
        <v>2.56</v>
      </c>
      <c r="Q4">
        <v>7.69</v>
      </c>
      <c r="R4">
        <v>0</v>
      </c>
      <c r="S4">
        <v>0</v>
      </c>
      <c r="T4">
        <v>41.03</v>
      </c>
      <c r="U4">
        <v>23.08</v>
      </c>
    </row>
    <row r="5" spans="1:21" x14ac:dyDescent="0.3">
      <c r="A5" t="s">
        <v>2020</v>
      </c>
      <c r="B5" t="str">
        <f>VLOOKUP(A5,[1]Sheet1!$C$5866:$D$11139,2,FALSE)</f>
        <v>Aegithina viridissima</v>
      </c>
      <c r="C5" t="s">
        <v>2021</v>
      </c>
      <c r="D5">
        <v>33.799999999999997</v>
      </c>
      <c r="E5">
        <v>54.93</v>
      </c>
      <c r="F5">
        <v>0</v>
      </c>
      <c r="G5">
        <v>4.2300000000000004</v>
      </c>
      <c r="H5">
        <v>7.04</v>
      </c>
      <c r="J5" t="s">
        <v>2020</v>
      </c>
      <c r="K5">
        <v>0</v>
      </c>
      <c r="L5">
        <v>0</v>
      </c>
      <c r="M5">
        <v>0</v>
      </c>
      <c r="N5">
        <v>14.08</v>
      </c>
      <c r="O5">
        <v>0</v>
      </c>
      <c r="P5">
        <v>0</v>
      </c>
      <c r="Q5">
        <v>0</v>
      </c>
      <c r="R5">
        <v>0</v>
      </c>
      <c r="S5">
        <v>0</v>
      </c>
      <c r="T5">
        <v>50.7</v>
      </c>
      <c r="U5">
        <v>35.21</v>
      </c>
    </row>
    <row r="6" spans="1:21" x14ac:dyDescent="0.3">
      <c r="A6" t="s">
        <v>2022</v>
      </c>
      <c r="B6" t="str">
        <f>VLOOKUP(A6,[1]Sheet1!$C$5866:$D$11139,2,FALSE)</f>
        <v>Muscicapa dauurica</v>
      </c>
      <c r="C6" t="s">
        <v>2023</v>
      </c>
      <c r="D6">
        <v>1.1000000000000001</v>
      </c>
      <c r="E6">
        <v>1.1000000000000001</v>
      </c>
      <c r="F6">
        <v>8.7899999999999991</v>
      </c>
      <c r="G6">
        <v>89.01</v>
      </c>
      <c r="H6">
        <v>0</v>
      </c>
      <c r="J6" t="s">
        <v>2022</v>
      </c>
      <c r="K6">
        <v>46.15</v>
      </c>
      <c r="L6">
        <v>0</v>
      </c>
      <c r="M6">
        <v>1.1000000000000001</v>
      </c>
      <c r="N6">
        <v>4.4000000000000004</v>
      </c>
      <c r="O6">
        <v>1.1000000000000001</v>
      </c>
      <c r="P6">
        <v>1.1000000000000001</v>
      </c>
      <c r="Q6">
        <v>0</v>
      </c>
      <c r="R6">
        <v>0</v>
      </c>
      <c r="S6">
        <v>0</v>
      </c>
      <c r="T6">
        <v>24.18</v>
      </c>
      <c r="U6">
        <v>21.98</v>
      </c>
    </row>
    <row r="7" spans="1:21" x14ac:dyDescent="0.3">
      <c r="A7" t="s">
        <v>2024</v>
      </c>
      <c r="B7" t="str">
        <f>VLOOKUP(A7,[1]Sheet1!$C$5866:$D$11139,2,FALSE)</f>
        <v>Phylloscopus borealis</v>
      </c>
      <c r="C7" t="s">
        <v>1107</v>
      </c>
      <c r="D7">
        <v>12.5</v>
      </c>
      <c r="E7">
        <v>15.91</v>
      </c>
      <c r="F7">
        <v>28.41</v>
      </c>
      <c r="G7">
        <v>39.770000000000003</v>
      </c>
      <c r="H7">
        <v>3.41</v>
      </c>
      <c r="J7" t="s">
        <v>2024</v>
      </c>
      <c r="K7">
        <v>7.95</v>
      </c>
      <c r="L7">
        <v>0</v>
      </c>
      <c r="M7">
        <v>3.41</v>
      </c>
      <c r="N7">
        <v>11.36</v>
      </c>
      <c r="O7">
        <v>0</v>
      </c>
      <c r="P7">
        <v>0</v>
      </c>
      <c r="Q7">
        <v>2.27</v>
      </c>
      <c r="R7">
        <v>1.1399999999999999</v>
      </c>
      <c r="S7">
        <v>2.27</v>
      </c>
      <c r="T7">
        <v>43.18</v>
      </c>
      <c r="U7">
        <v>28.41</v>
      </c>
    </row>
    <row r="8" spans="1:21" x14ac:dyDescent="0.3">
      <c r="A8" t="s">
        <v>2025</v>
      </c>
      <c r="B8" t="str">
        <f>VLOOKUP(A8,[1]Sheet1!$C$5866:$D$11139,2,FALSE)</f>
        <v>Macronous gularis</v>
      </c>
      <c r="C8" t="s">
        <v>1099</v>
      </c>
      <c r="D8">
        <v>36.92</v>
      </c>
      <c r="E8">
        <v>53.85</v>
      </c>
      <c r="F8">
        <v>0</v>
      </c>
      <c r="G8">
        <v>1.54</v>
      </c>
      <c r="H8">
        <v>7.69</v>
      </c>
      <c r="J8" t="s">
        <v>2025</v>
      </c>
      <c r="K8">
        <v>0</v>
      </c>
      <c r="L8">
        <v>0</v>
      </c>
      <c r="M8">
        <v>26.15</v>
      </c>
      <c r="N8">
        <v>3.08</v>
      </c>
      <c r="O8">
        <v>1.54</v>
      </c>
      <c r="P8">
        <v>0</v>
      </c>
      <c r="Q8">
        <v>4.62</v>
      </c>
      <c r="R8">
        <v>3.08</v>
      </c>
      <c r="S8">
        <v>1.54</v>
      </c>
      <c r="T8">
        <v>32.31</v>
      </c>
      <c r="U8">
        <v>27.69</v>
      </c>
    </row>
    <row r="9" spans="1:21" x14ac:dyDescent="0.3">
      <c r="A9" t="s">
        <v>2026</v>
      </c>
      <c r="B9" t="str">
        <f>VLOOKUP(A9,[1]Sheet1!$C$5866:$D$11139,2,FALSE)</f>
        <v>Stachyris erythroptera</v>
      </c>
      <c r="C9" t="s">
        <v>2027</v>
      </c>
      <c r="D9">
        <v>32.32</v>
      </c>
      <c r="E9">
        <v>55.56</v>
      </c>
      <c r="F9">
        <v>0</v>
      </c>
      <c r="G9">
        <v>0</v>
      </c>
      <c r="H9">
        <v>12.12</v>
      </c>
      <c r="J9" t="s">
        <v>2026</v>
      </c>
      <c r="K9">
        <v>0</v>
      </c>
      <c r="L9">
        <v>0</v>
      </c>
      <c r="M9">
        <v>82.83</v>
      </c>
      <c r="N9">
        <v>0</v>
      </c>
      <c r="O9">
        <v>0</v>
      </c>
      <c r="P9">
        <v>0</v>
      </c>
      <c r="Q9">
        <v>0</v>
      </c>
      <c r="R9">
        <v>0</v>
      </c>
      <c r="S9">
        <v>0</v>
      </c>
      <c r="T9">
        <v>12.12</v>
      </c>
      <c r="U9">
        <v>5.05</v>
      </c>
    </row>
    <row r="10" spans="1:21" x14ac:dyDescent="0.3">
      <c r="A10" t="s">
        <v>2028</v>
      </c>
      <c r="B10" t="s">
        <v>2038</v>
      </c>
      <c r="C10" t="s">
        <v>2029</v>
      </c>
      <c r="D10">
        <v>70.97</v>
      </c>
      <c r="E10">
        <v>22.58</v>
      </c>
      <c r="F10">
        <v>0</v>
      </c>
      <c r="G10">
        <v>6.45</v>
      </c>
      <c r="H10">
        <v>0</v>
      </c>
      <c r="J10" t="s">
        <v>2028</v>
      </c>
      <c r="K10">
        <v>0</v>
      </c>
      <c r="L10">
        <v>6.45</v>
      </c>
      <c r="M10">
        <v>58.06</v>
      </c>
      <c r="N10">
        <v>6.45</v>
      </c>
      <c r="O10">
        <v>0</v>
      </c>
      <c r="P10">
        <v>0</v>
      </c>
      <c r="Q10">
        <v>6.45</v>
      </c>
      <c r="R10">
        <v>0</v>
      </c>
      <c r="S10">
        <v>0</v>
      </c>
      <c r="T10">
        <v>9.68</v>
      </c>
      <c r="U10">
        <v>12.9</v>
      </c>
    </row>
    <row r="11" spans="1:21" x14ac:dyDescent="0.3">
      <c r="A11" t="s">
        <v>2030</v>
      </c>
      <c r="B11" t="str">
        <f>VLOOKUP(A11,[1]Sheet1!$C$5866:$D$11139,2,FALSE)</f>
        <v>Prinia rufescens</v>
      </c>
      <c r="C11" t="s">
        <v>1067</v>
      </c>
      <c r="D11">
        <v>33.33</v>
      </c>
      <c r="E11">
        <v>51.52</v>
      </c>
      <c r="F11">
        <v>3.03</v>
      </c>
      <c r="G11">
        <v>9.09</v>
      </c>
      <c r="H11">
        <v>3.03</v>
      </c>
      <c r="J11" t="s">
        <v>2030</v>
      </c>
      <c r="K11">
        <v>0</v>
      </c>
      <c r="L11">
        <v>0</v>
      </c>
      <c r="M11">
        <v>3.03</v>
      </c>
      <c r="N11">
        <v>6.06</v>
      </c>
      <c r="O11">
        <v>0</v>
      </c>
      <c r="P11">
        <v>0</v>
      </c>
      <c r="Q11">
        <v>0</v>
      </c>
      <c r="R11">
        <v>0</v>
      </c>
      <c r="S11">
        <v>0</v>
      </c>
      <c r="T11">
        <v>48.48</v>
      </c>
      <c r="U11">
        <v>42.42</v>
      </c>
    </row>
    <row r="12" spans="1:21" x14ac:dyDescent="0.3">
      <c r="D12" t="s">
        <v>271</v>
      </c>
      <c r="E12" t="s">
        <v>271</v>
      </c>
      <c r="F12" t="s">
        <v>359</v>
      </c>
      <c r="G12" t="s">
        <v>272</v>
      </c>
      <c r="H12" t="s">
        <v>271</v>
      </c>
      <c r="K12" t="s">
        <v>232</v>
      </c>
      <c r="L12" t="s">
        <v>182</v>
      </c>
      <c r="M12" t="s">
        <v>181</v>
      </c>
      <c r="N12" t="s">
        <v>179</v>
      </c>
      <c r="O12" t="s">
        <v>179</v>
      </c>
      <c r="P12" t="s">
        <v>179</v>
      </c>
      <c r="Q12" t="s">
        <v>179</v>
      </c>
      <c r="R12" t="s">
        <v>179</v>
      </c>
      <c r="S12" t="s">
        <v>179</v>
      </c>
      <c r="T12" t="s">
        <v>180</v>
      </c>
      <c r="U12" t="s">
        <v>180</v>
      </c>
    </row>
    <row r="14" spans="1:21" x14ac:dyDescent="0.3">
      <c r="Q14" s="79" t="s">
        <v>2039</v>
      </c>
    </row>
    <row r="15" spans="1:21" x14ac:dyDescent="0.3">
      <c r="A15" s="74" t="s">
        <v>235</v>
      </c>
      <c r="B15" s="74" t="s">
        <v>273</v>
      </c>
      <c r="C15" s="74" t="s">
        <v>76</v>
      </c>
      <c r="D15" s="75" t="s">
        <v>88</v>
      </c>
      <c r="E15" s="75" t="s">
        <v>189</v>
      </c>
      <c r="F15" s="75" t="s">
        <v>190</v>
      </c>
      <c r="G15" s="75" t="s">
        <v>191</v>
      </c>
      <c r="H15" s="75" t="s">
        <v>192</v>
      </c>
      <c r="I15" s="75" t="s">
        <v>193</v>
      </c>
      <c r="J15" s="76" t="s">
        <v>194</v>
      </c>
      <c r="K15" s="77" t="s">
        <v>184</v>
      </c>
      <c r="L15" s="77" t="s">
        <v>185</v>
      </c>
      <c r="M15" s="77" t="s">
        <v>79</v>
      </c>
      <c r="N15" s="77" t="s">
        <v>186</v>
      </c>
      <c r="O15" s="77" t="s">
        <v>83</v>
      </c>
      <c r="P15" s="77" t="s">
        <v>187</v>
      </c>
      <c r="Q15" s="76" t="s">
        <v>188</v>
      </c>
    </row>
    <row r="16" spans="1:21" x14ac:dyDescent="0.3">
      <c r="A16" t="s">
        <v>2015</v>
      </c>
      <c r="B16" t="s">
        <v>1662</v>
      </c>
      <c r="C16" t="s">
        <v>1220</v>
      </c>
      <c r="D16">
        <f>K2</f>
        <v>0</v>
      </c>
      <c r="E16">
        <f>N2+O2+P2+Q2+R2+S2</f>
        <v>7.5</v>
      </c>
      <c r="F16">
        <v>0</v>
      </c>
      <c r="G16">
        <f>L2</f>
        <v>0</v>
      </c>
      <c r="H16">
        <f>T2+U2</f>
        <v>85</v>
      </c>
      <c r="I16">
        <f>M2</f>
        <v>7.5</v>
      </c>
      <c r="J16">
        <f>SUM(D16:I16)</f>
        <v>100</v>
      </c>
      <c r="K16">
        <f>G2</f>
        <v>12.5</v>
      </c>
      <c r="L16">
        <f>D2+E2+H2</f>
        <v>85</v>
      </c>
      <c r="M16">
        <f>F2</f>
        <v>2.5</v>
      </c>
      <c r="N16">
        <v>0</v>
      </c>
      <c r="O16">
        <v>0</v>
      </c>
      <c r="P16">
        <v>0</v>
      </c>
      <c r="Q16">
        <f>SUM(K16:P16)</f>
        <v>100</v>
      </c>
    </row>
    <row r="17" spans="1:17" x14ac:dyDescent="0.3">
      <c r="A17" t="s">
        <v>2016</v>
      </c>
      <c r="B17" t="str">
        <f>VLOOKUP(A17,[1]Sheet1!$C$5866:$D$11139,2,FALSE)</f>
        <v>Terpsiphone paradisi</v>
      </c>
      <c r="C17" t="s">
        <v>2017</v>
      </c>
      <c r="D17">
        <f t="shared" ref="D17:D25" si="0">K3</f>
        <v>62.5</v>
      </c>
      <c r="E17">
        <f t="shared" ref="E17:E25" si="1">N3+O3+P3+Q3+R3+S3</f>
        <v>3.58</v>
      </c>
      <c r="F17">
        <v>0</v>
      </c>
      <c r="G17">
        <f t="shared" ref="G17:G25" si="2">L3</f>
        <v>0</v>
      </c>
      <c r="H17">
        <f t="shared" ref="H17:H25" si="3">T3+U3</f>
        <v>33.93</v>
      </c>
      <c r="I17">
        <f t="shared" ref="I17:I25" si="4">M3</f>
        <v>0</v>
      </c>
      <c r="J17">
        <f t="shared" ref="J17:J25" si="5">SUM(D17:I17)</f>
        <v>100.00999999999999</v>
      </c>
      <c r="K17">
        <f t="shared" ref="K17:K25" si="6">G3</f>
        <v>83.93</v>
      </c>
      <c r="L17">
        <f t="shared" ref="L17:L25" si="7">D3+E3+H3</f>
        <v>0</v>
      </c>
      <c r="M17">
        <f t="shared" ref="M17:M25" si="8">F3</f>
        <v>16.07</v>
      </c>
      <c r="N17">
        <v>0</v>
      </c>
      <c r="O17">
        <v>0</v>
      </c>
      <c r="P17">
        <v>0</v>
      </c>
      <c r="Q17">
        <f t="shared" ref="Q17:Q25" si="9">SUM(K17:P17)</f>
        <v>100</v>
      </c>
    </row>
    <row r="18" spans="1:17" x14ac:dyDescent="0.3">
      <c r="A18" t="s">
        <v>2018</v>
      </c>
      <c r="B18" t="str">
        <f>VLOOKUP(A18,[1]Sheet1!$C$5866:$D$11139,2,FALSE)</f>
        <v>Hypothymis azurea</v>
      </c>
      <c r="C18" t="s">
        <v>2019</v>
      </c>
      <c r="D18">
        <f t="shared" si="0"/>
        <v>17.95</v>
      </c>
      <c r="E18">
        <f t="shared" si="1"/>
        <v>15.379999999999999</v>
      </c>
      <c r="F18">
        <v>0</v>
      </c>
      <c r="G18">
        <f t="shared" si="2"/>
        <v>0</v>
      </c>
      <c r="H18">
        <f t="shared" si="3"/>
        <v>64.11</v>
      </c>
      <c r="I18">
        <f t="shared" si="4"/>
        <v>2.56</v>
      </c>
      <c r="J18">
        <f t="shared" si="5"/>
        <v>100</v>
      </c>
      <c r="K18">
        <f t="shared" si="6"/>
        <v>84.62</v>
      </c>
      <c r="L18">
        <f t="shared" si="7"/>
        <v>10.25</v>
      </c>
      <c r="M18">
        <f t="shared" si="8"/>
        <v>5.13</v>
      </c>
      <c r="N18">
        <v>0</v>
      </c>
      <c r="O18">
        <v>0</v>
      </c>
      <c r="P18">
        <v>0</v>
      </c>
      <c r="Q18">
        <f t="shared" si="9"/>
        <v>100</v>
      </c>
    </row>
    <row r="19" spans="1:17" x14ac:dyDescent="0.3">
      <c r="A19" t="s">
        <v>2020</v>
      </c>
      <c r="B19" t="str">
        <f>VLOOKUP(A19,[1]Sheet1!$C$5866:$D$11139,2,FALSE)</f>
        <v>Aegithina viridissima</v>
      </c>
      <c r="C19" t="s">
        <v>2021</v>
      </c>
      <c r="D19">
        <f t="shared" si="0"/>
        <v>0</v>
      </c>
      <c r="E19">
        <f t="shared" si="1"/>
        <v>14.08</v>
      </c>
      <c r="F19">
        <v>0</v>
      </c>
      <c r="G19">
        <f t="shared" si="2"/>
        <v>0</v>
      </c>
      <c r="H19">
        <f t="shared" si="3"/>
        <v>85.91</v>
      </c>
      <c r="I19">
        <f t="shared" si="4"/>
        <v>0</v>
      </c>
      <c r="J19">
        <f t="shared" si="5"/>
        <v>99.99</v>
      </c>
      <c r="K19">
        <f t="shared" si="6"/>
        <v>4.2300000000000004</v>
      </c>
      <c r="L19">
        <f t="shared" si="7"/>
        <v>95.77</v>
      </c>
      <c r="M19">
        <f t="shared" si="8"/>
        <v>0</v>
      </c>
      <c r="N19">
        <v>0</v>
      </c>
      <c r="O19">
        <v>0</v>
      </c>
      <c r="P19">
        <v>0</v>
      </c>
      <c r="Q19">
        <f t="shared" si="9"/>
        <v>100</v>
      </c>
    </row>
    <row r="20" spans="1:17" x14ac:dyDescent="0.3">
      <c r="A20" t="s">
        <v>2022</v>
      </c>
      <c r="B20" t="str">
        <f>VLOOKUP(A20,[1]Sheet1!$C$5866:$D$11139,2,FALSE)</f>
        <v>Muscicapa dauurica</v>
      </c>
      <c r="C20" t="s">
        <v>2023</v>
      </c>
      <c r="D20">
        <f t="shared" si="0"/>
        <v>46.15</v>
      </c>
      <c r="E20">
        <f t="shared" si="1"/>
        <v>6.6</v>
      </c>
      <c r="F20">
        <v>0</v>
      </c>
      <c r="G20">
        <f t="shared" si="2"/>
        <v>0</v>
      </c>
      <c r="H20">
        <f t="shared" si="3"/>
        <v>46.16</v>
      </c>
      <c r="I20">
        <f t="shared" si="4"/>
        <v>1.1000000000000001</v>
      </c>
      <c r="J20">
        <f t="shared" si="5"/>
        <v>100.00999999999999</v>
      </c>
      <c r="K20">
        <f t="shared" si="6"/>
        <v>89.01</v>
      </c>
      <c r="L20">
        <f t="shared" si="7"/>
        <v>2.2000000000000002</v>
      </c>
      <c r="M20">
        <f t="shared" si="8"/>
        <v>8.7899999999999991</v>
      </c>
      <c r="N20">
        <v>0</v>
      </c>
      <c r="O20">
        <v>0</v>
      </c>
      <c r="P20">
        <v>0</v>
      </c>
      <c r="Q20">
        <f t="shared" si="9"/>
        <v>100</v>
      </c>
    </row>
    <row r="21" spans="1:17" x14ac:dyDescent="0.3">
      <c r="A21" t="s">
        <v>2024</v>
      </c>
      <c r="B21" t="str">
        <f>VLOOKUP(A21,[1]Sheet1!$C$5866:$D$11139,2,FALSE)</f>
        <v>Phylloscopus borealis</v>
      </c>
      <c r="C21" t="s">
        <v>1107</v>
      </c>
      <c r="D21">
        <f t="shared" si="0"/>
        <v>7.95</v>
      </c>
      <c r="E21">
        <f t="shared" si="1"/>
        <v>17.04</v>
      </c>
      <c r="F21">
        <v>0</v>
      </c>
      <c r="G21">
        <f t="shared" si="2"/>
        <v>0</v>
      </c>
      <c r="H21">
        <f t="shared" si="3"/>
        <v>71.59</v>
      </c>
      <c r="I21">
        <f t="shared" si="4"/>
        <v>3.41</v>
      </c>
      <c r="J21">
        <f t="shared" si="5"/>
        <v>99.99</v>
      </c>
      <c r="K21">
        <f t="shared" si="6"/>
        <v>39.770000000000003</v>
      </c>
      <c r="L21">
        <f t="shared" si="7"/>
        <v>31.82</v>
      </c>
      <c r="M21">
        <f t="shared" si="8"/>
        <v>28.41</v>
      </c>
      <c r="N21">
        <v>0</v>
      </c>
      <c r="O21">
        <v>0</v>
      </c>
      <c r="P21">
        <v>0</v>
      </c>
      <c r="Q21">
        <f t="shared" si="9"/>
        <v>100</v>
      </c>
    </row>
    <row r="22" spans="1:17" x14ac:dyDescent="0.3">
      <c r="A22" t="s">
        <v>2025</v>
      </c>
      <c r="B22" t="str">
        <f>VLOOKUP(A22,[1]Sheet1!$C$5866:$D$11139,2,FALSE)</f>
        <v>Macronous gularis</v>
      </c>
      <c r="C22" t="s">
        <v>1099</v>
      </c>
      <c r="D22">
        <f t="shared" si="0"/>
        <v>0</v>
      </c>
      <c r="E22">
        <f t="shared" si="1"/>
        <v>13.86</v>
      </c>
      <c r="F22">
        <v>0</v>
      </c>
      <c r="G22">
        <f t="shared" si="2"/>
        <v>0</v>
      </c>
      <c r="H22">
        <f t="shared" si="3"/>
        <v>60</v>
      </c>
      <c r="I22">
        <f t="shared" si="4"/>
        <v>26.15</v>
      </c>
      <c r="J22">
        <f t="shared" si="5"/>
        <v>100.00999999999999</v>
      </c>
      <c r="K22">
        <f t="shared" si="6"/>
        <v>1.54</v>
      </c>
      <c r="L22">
        <f t="shared" si="7"/>
        <v>98.460000000000008</v>
      </c>
      <c r="M22">
        <f t="shared" si="8"/>
        <v>0</v>
      </c>
      <c r="N22">
        <v>0</v>
      </c>
      <c r="O22">
        <v>0</v>
      </c>
      <c r="P22">
        <v>0</v>
      </c>
      <c r="Q22">
        <f t="shared" si="9"/>
        <v>100.00000000000001</v>
      </c>
    </row>
    <row r="23" spans="1:17" x14ac:dyDescent="0.3">
      <c r="A23" t="s">
        <v>2026</v>
      </c>
      <c r="B23" t="str">
        <f>VLOOKUP(A23,[1]Sheet1!$C$5866:$D$11139,2,FALSE)</f>
        <v>Stachyris erythroptera</v>
      </c>
      <c r="C23" t="s">
        <v>2027</v>
      </c>
      <c r="D23">
        <f t="shared" si="0"/>
        <v>0</v>
      </c>
      <c r="E23">
        <f t="shared" si="1"/>
        <v>0</v>
      </c>
      <c r="F23">
        <v>0</v>
      </c>
      <c r="G23">
        <f t="shared" si="2"/>
        <v>0</v>
      </c>
      <c r="H23">
        <f t="shared" si="3"/>
        <v>17.169999999999998</v>
      </c>
      <c r="I23">
        <f t="shared" si="4"/>
        <v>82.83</v>
      </c>
      <c r="J23">
        <f t="shared" si="5"/>
        <v>100</v>
      </c>
      <c r="K23">
        <f t="shared" si="6"/>
        <v>0</v>
      </c>
      <c r="L23">
        <f t="shared" si="7"/>
        <v>100</v>
      </c>
      <c r="M23">
        <f t="shared" si="8"/>
        <v>0</v>
      </c>
      <c r="N23">
        <v>0</v>
      </c>
      <c r="O23">
        <v>0</v>
      </c>
      <c r="P23">
        <v>0</v>
      </c>
      <c r="Q23">
        <f t="shared" si="9"/>
        <v>100</v>
      </c>
    </row>
    <row r="24" spans="1:17" x14ac:dyDescent="0.3">
      <c r="A24" t="s">
        <v>2028</v>
      </c>
      <c r="B24" t="s">
        <v>2038</v>
      </c>
      <c r="C24" t="s">
        <v>2029</v>
      </c>
      <c r="D24">
        <f t="shared" si="0"/>
        <v>0</v>
      </c>
      <c r="E24">
        <f t="shared" si="1"/>
        <v>12.9</v>
      </c>
      <c r="F24">
        <v>0</v>
      </c>
      <c r="G24">
        <f t="shared" si="2"/>
        <v>6.45</v>
      </c>
      <c r="H24">
        <f t="shared" si="3"/>
        <v>22.58</v>
      </c>
      <c r="I24">
        <f t="shared" si="4"/>
        <v>58.06</v>
      </c>
      <c r="J24">
        <f t="shared" si="5"/>
        <v>99.990000000000009</v>
      </c>
      <c r="K24">
        <f t="shared" si="6"/>
        <v>6.45</v>
      </c>
      <c r="L24">
        <f t="shared" si="7"/>
        <v>93.55</v>
      </c>
      <c r="M24">
        <f t="shared" si="8"/>
        <v>0</v>
      </c>
      <c r="N24">
        <v>0</v>
      </c>
      <c r="O24">
        <v>0</v>
      </c>
      <c r="P24">
        <v>0</v>
      </c>
      <c r="Q24">
        <f t="shared" si="9"/>
        <v>100</v>
      </c>
    </row>
    <row r="25" spans="1:17" x14ac:dyDescent="0.3">
      <c r="A25" t="s">
        <v>2030</v>
      </c>
      <c r="B25" t="str">
        <f>VLOOKUP(A25,[1]Sheet1!$C$5866:$D$11139,2,FALSE)</f>
        <v>Prinia rufescens</v>
      </c>
      <c r="C25" t="s">
        <v>1067</v>
      </c>
      <c r="D25">
        <f t="shared" si="0"/>
        <v>0</v>
      </c>
      <c r="E25">
        <f t="shared" si="1"/>
        <v>6.06</v>
      </c>
      <c r="F25">
        <v>0</v>
      </c>
      <c r="G25">
        <f t="shared" si="2"/>
        <v>0</v>
      </c>
      <c r="H25">
        <f t="shared" si="3"/>
        <v>90.9</v>
      </c>
      <c r="I25">
        <f t="shared" si="4"/>
        <v>3.03</v>
      </c>
      <c r="J25">
        <f t="shared" si="5"/>
        <v>99.990000000000009</v>
      </c>
      <c r="K25">
        <f t="shared" si="6"/>
        <v>9.09</v>
      </c>
      <c r="L25">
        <f t="shared" si="7"/>
        <v>87.88</v>
      </c>
      <c r="M25">
        <f t="shared" si="8"/>
        <v>3.03</v>
      </c>
      <c r="N25">
        <v>0</v>
      </c>
      <c r="O25">
        <v>0</v>
      </c>
      <c r="P25">
        <v>0</v>
      </c>
      <c r="Q25">
        <f t="shared" si="9"/>
        <v>100</v>
      </c>
    </row>
    <row r="28" spans="1:17" x14ac:dyDescent="0.3">
      <c r="A28" s="74" t="s">
        <v>235</v>
      </c>
      <c r="B28" s="74" t="s">
        <v>273</v>
      </c>
      <c r="C28" s="74" t="s">
        <v>76</v>
      </c>
      <c r="D28" s="75" t="s">
        <v>88</v>
      </c>
      <c r="E28" s="75" t="s">
        <v>189</v>
      </c>
      <c r="F28" s="75" t="s">
        <v>190</v>
      </c>
      <c r="G28" s="75" t="s">
        <v>191</v>
      </c>
      <c r="H28" s="75" t="s">
        <v>192</v>
      </c>
      <c r="I28" s="75" t="s">
        <v>193</v>
      </c>
      <c r="J28" s="76" t="s">
        <v>194</v>
      </c>
      <c r="K28" s="77" t="s">
        <v>184</v>
      </c>
      <c r="L28" s="77" t="s">
        <v>185</v>
      </c>
      <c r="M28" s="77" t="s">
        <v>79</v>
      </c>
      <c r="N28" s="77" t="s">
        <v>186</v>
      </c>
      <c r="O28" s="77" t="s">
        <v>83</v>
      </c>
      <c r="P28" s="77" t="s">
        <v>187</v>
      </c>
      <c r="Q28" s="76" t="s">
        <v>188</v>
      </c>
    </row>
    <row r="29" spans="1:17" x14ac:dyDescent="0.3">
      <c r="A29" t="s">
        <v>2015</v>
      </c>
      <c r="B29" t="s">
        <v>1662</v>
      </c>
      <c r="C29" t="s">
        <v>1220</v>
      </c>
      <c r="D29">
        <f>(D16/100)*$C16</f>
        <v>0</v>
      </c>
      <c r="E29">
        <f t="shared" ref="E29:I29" si="10">(E16/100)*$C16</f>
        <v>3</v>
      </c>
      <c r="F29">
        <f t="shared" si="10"/>
        <v>0</v>
      </c>
      <c r="G29">
        <f t="shared" si="10"/>
        <v>0</v>
      </c>
      <c r="H29">
        <f t="shared" si="10"/>
        <v>34</v>
      </c>
      <c r="I29">
        <f t="shared" si="10"/>
        <v>3</v>
      </c>
      <c r="J29">
        <f>SUM(D29:I29)</f>
        <v>40</v>
      </c>
      <c r="K29">
        <f>(K16/100)*$C16</f>
        <v>5</v>
      </c>
      <c r="L29">
        <f t="shared" ref="L29:P29" si="11">(L16/100)*$C16</f>
        <v>34</v>
      </c>
      <c r="M29">
        <f t="shared" si="11"/>
        <v>1</v>
      </c>
      <c r="N29">
        <f t="shared" si="11"/>
        <v>0</v>
      </c>
      <c r="O29">
        <f t="shared" si="11"/>
        <v>0</v>
      </c>
      <c r="P29">
        <f t="shared" si="11"/>
        <v>0</v>
      </c>
      <c r="Q29">
        <f>SUM(K29:P29)</f>
        <v>40</v>
      </c>
    </row>
    <row r="30" spans="1:17" x14ac:dyDescent="0.3">
      <c r="A30" t="s">
        <v>2016</v>
      </c>
      <c r="B30" t="str">
        <f>VLOOKUP(A30,[1]Sheet1!$C$5866:$D$11139,2,FALSE)</f>
        <v>Terpsiphone paradisi</v>
      </c>
      <c r="C30" t="s">
        <v>2017</v>
      </c>
      <c r="D30">
        <f t="shared" ref="D30:I30" si="12">(D17/100)*$C17</f>
        <v>35</v>
      </c>
      <c r="E30">
        <f t="shared" si="12"/>
        <v>2.0047999999999999</v>
      </c>
      <c r="F30">
        <f t="shared" si="12"/>
        <v>0</v>
      </c>
      <c r="G30">
        <f t="shared" si="12"/>
        <v>0</v>
      </c>
      <c r="H30">
        <f t="shared" si="12"/>
        <v>19.000799999999998</v>
      </c>
      <c r="I30">
        <f t="shared" si="12"/>
        <v>0</v>
      </c>
      <c r="J30">
        <f t="shared" ref="J30:J38" si="13">SUM(D30:I30)</f>
        <v>56.005600000000001</v>
      </c>
      <c r="K30">
        <f t="shared" ref="K30:P30" si="14">(K17/100)*$C17</f>
        <v>47.000800000000005</v>
      </c>
      <c r="L30">
        <f t="shared" si="14"/>
        <v>0</v>
      </c>
      <c r="M30">
        <f t="shared" si="14"/>
        <v>8.9992000000000001</v>
      </c>
      <c r="N30">
        <f t="shared" si="14"/>
        <v>0</v>
      </c>
      <c r="O30">
        <f t="shared" si="14"/>
        <v>0</v>
      </c>
      <c r="P30">
        <f t="shared" si="14"/>
        <v>0</v>
      </c>
      <c r="Q30">
        <f t="shared" ref="Q30:Q38" si="15">SUM(K30:P30)</f>
        <v>56.000000000000007</v>
      </c>
    </row>
    <row r="31" spans="1:17" x14ac:dyDescent="0.3">
      <c r="A31" t="s">
        <v>2018</v>
      </c>
      <c r="B31" t="str">
        <f>VLOOKUP(A31,[1]Sheet1!$C$5866:$D$11139,2,FALSE)</f>
        <v>Hypothymis azurea</v>
      </c>
      <c r="C31" t="s">
        <v>2019</v>
      </c>
      <c r="D31">
        <f t="shared" ref="D31:I31" si="16">(D18/100)*$C18</f>
        <v>7.0004999999999997</v>
      </c>
      <c r="E31">
        <f t="shared" si="16"/>
        <v>5.9981999999999998</v>
      </c>
      <c r="F31">
        <f t="shared" si="16"/>
        <v>0</v>
      </c>
      <c r="G31">
        <f t="shared" si="16"/>
        <v>0</v>
      </c>
      <c r="H31">
        <f t="shared" si="16"/>
        <v>25.0029</v>
      </c>
      <c r="I31">
        <f t="shared" si="16"/>
        <v>0.99840000000000007</v>
      </c>
      <c r="J31">
        <f t="shared" si="13"/>
        <v>38.999999999999993</v>
      </c>
      <c r="K31">
        <f t="shared" ref="K31:P31" si="17">(K18/100)*$C18</f>
        <v>33.001800000000003</v>
      </c>
      <c r="L31">
        <f t="shared" si="17"/>
        <v>3.9974999999999996</v>
      </c>
      <c r="M31">
        <f t="shared" si="17"/>
        <v>2.0007000000000001</v>
      </c>
      <c r="N31">
        <f t="shared" si="17"/>
        <v>0</v>
      </c>
      <c r="O31">
        <f t="shared" si="17"/>
        <v>0</v>
      </c>
      <c r="P31">
        <f t="shared" si="17"/>
        <v>0</v>
      </c>
      <c r="Q31">
        <f t="shared" si="15"/>
        <v>39.000000000000007</v>
      </c>
    </row>
    <row r="32" spans="1:17" x14ac:dyDescent="0.3">
      <c r="A32" t="s">
        <v>2020</v>
      </c>
      <c r="B32" t="str">
        <f>VLOOKUP(A32,[1]Sheet1!$C$5866:$D$11139,2,FALSE)</f>
        <v>Aegithina viridissima</v>
      </c>
      <c r="C32" t="s">
        <v>2021</v>
      </c>
      <c r="D32">
        <f t="shared" ref="D32:I32" si="18">(D19/100)*$C19</f>
        <v>0</v>
      </c>
      <c r="E32">
        <f t="shared" si="18"/>
        <v>9.9968000000000004</v>
      </c>
      <c r="F32">
        <f t="shared" si="18"/>
        <v>0</v>
      </c>
      <c r="G32">
        <f t="shared" si="18"/>
        <v>0</v>
      </c>
      <c r="H32">
        <f t="shared" si="18"/>
        <v>60.996099999999998</v>
      </c>
      <c r="I32">
        <f t="shared" si="18"/>
        <v>0</v>
      </c>
      <c r="J32">
        <f t="shared" si="13"/>
        <v>70.992899999999992</v>
      </c>
      <c r="K32">
        <f t="shared" ref="K32:P32" si="19">(K19/100)*$C19</f>
        <v>3.0033000000000003</v>
      </c>
      <c r="L32">
        <f t="shared" si="19"/>
        <v>67.996700000000004</v>
      </c>
      <c r="M32">
        <f t="shared" si="19"/>
        <v>0</v>
      </c>
      <c r="N32">
        <f t="shared" si="19"/>
        <v>0</v>
      </c>
      <c r="O32">
        <f t="shared" si="19"/>
        <v>0</v>
      </c>
      <c r="P32">
        <f t="shared" si="19"/>
        <v>0</v>
      </c>
      <c r="Q32">
        <f t="shared" si="15"/>
        <v>71</v>
      </c>
    </row>
    <row r="33" spans="1:17" x14ac:dyDescent="0.3">
      <c r="A33" t="s">
        <v>2022</v>
      </c>
      <c r="B33" t="str">
        <f>VLOOKUP(A33,[1]Sheet1!$C$5866:$D$11139,2,FALSE)</f>
        <v>Muscicapa dauurica</v>
      </c>
      <c r="C33" t="s">
        <v>2023</v>
      </c>
      <c r="D33">
        <f t="shared" ref="D33:I33" si="20">(D20/100)*$C20</f>
        <v>41.996499999999997</v>
      </c>
      <c r="E33">
        <f t="shared" si="20"/>
        <v>6.0060000000000002</v>
      </c>
      <c r="F33">
        <f t="shared" si="20"/>
        <v>0</v>
      </c>
      <c r="G33">
        <f t="shared" si="20"/>
        <v>0</v>
      </c>
      <c r="H33">
        <f t="shared" si="20"/>
        <v>42.005599999999994</v>
      </c>
      <c r="I33">
        <f t="shared" si="20"/>
        <v>1.0010000000000001</v>
      </c>
      <c r="J33">
        <f t="shared" si="13"/>
        <v>91.009099999999989</v>
      </c>
      <c r="K33">
        <f t="shared" ref="K33:P33" si="21">(K20/100)*$C20</f>
        <v>80.999099999999999</v>
      </c>
      <c r="L33">
        <f t="shared" si="21"/>
        <v>2.0020000000000002</v>
      </c>
      <c r="M33">
        <f t="shared" si="21"/>
        <v>7.998899999999999</v>
      </c>
      <c r="N33">
        <f t="shared" si="21"/>
        <v>0</v>
      </c>
      <c r="O33">
        <f t="shared" si="21"/>
        <v>0</v>
      </c>
      <c r="P33">
        <f t="shared" si="21"/>
        <v>0</v>
      </c>
      <c r="Q33">
        <f t="shared" si="15"/>
        <v>91</v>
      </c>
    </row>
    <row r="34" spans="1:17" x14ac:dyDescent="0.3">
      <c r="A34" t="s">
        <v>2024</v>
      </c>
      <c r="B34" t="str">
        <f>VLOOKUP(A34,[1]Sheet1!$C$5866:$D$11139,2,FALSE)</f>
        <v>Phylloscopus borealis</v>
      </c>
      <c r="C34" t="s">
        <v>1107</v>
      </c>
      <c r="D34">
        <f t="shared" ref="D34:I34" si="22">(D21/100)*$C21</f>
        <v>6.9960000000000004</v>
      </c>
      <c r="E34">
        <f t="shared" si="22"/>
        <v>14.995200000000001</v>
      </c>
      <c r="F34">
        <f t="shared" si="22"/>
        <v>0</v>
      </c>
      <c r="G34">
        <f t="shared" si="22"/>
        <v>0</v>
      </c>
      <c r="H34">
        <f t="shared" si="22"/>
        <v>62.999200000000002</v>
      </c>
      <c r="I34">
        <f t="shared" si="22"/>
        <v>3.0007999999999999</v>
      </c>
      <c r="J34">
        <f t="shared" si="13"/>
        <v>87.991199999999992</v>
      </c>
      <c r="K34">
        <f t="shared" ref="K34:P34" si="23">(K21/100)*$C21</f>
        <v>34.997600000000006</v>
      </c>
      <c r="L34">
        <f t="shared" si="23"/>
        <v>28.0016</v>
      </c>
      <c r="M34">
        <f t="shared" si="23"/>
        <v>25.000800000000002</v>
      </c>
      <c r="N34">
        <f t="shared" si="23"/>
        <v>0</v>
      </c>
      <c r="O34">
        <f t="shared" si="23"/>
        <v>0</v>
      </c>
      <c r="P34">
        <f t="shared" si="23"/>
        <v>0</v>
      </c>
      <c r="Q34">
        <f t="shared" si="15"/>
        <v>88</v>
      </c>
    </row>
    <row r="35" spans="1:17" x14ac:dyDescent="0.3">
      <c r="A35" t="s">
        <v>2025</v>
      </c>
      <c r="B35" t="str">
        <f>VLOOKUP(A35,[1]Sheet1!$C$5866:$D$11139,2,FALSE)</f>
        <v>Macronous gularis</v>
      </c>
      <c r="C35" t="s">
        <v>1099</v>
      </c>
      <c r="D35">
        <f t="shared" ref="D35:I35" si="24">(D22/100)*$C22</f>
        <v>0</v>
      </c>
      <c r="E35">
        <f t="shared" si="24"/>
        <v>9.0090000000000003</v>
      </c>
      <c r="F35">
        <f t="shared" si="24"/>
        <v>0</v>
      </c>
      <c r="G35">
        <f t="shared" si="24"/>
        <v>0</v>
      </c>
      <c r="H35">
        <f t="shared" si="24"/>
        <v>39</v>
      </c>
      <c r="I35">
        <f t="shared" si="24"/>
        <v>16.997500000000002</v>
      </c>
      <c r="J35">
        <f t="shared" si="13"/>
        <v>65.006500000000003</v>
      </c>
      <c r="K35">
        <f t="shared" ref="K35:P35" si="25">(K22/100)*$C22</f>
        <v>1.0010000000000001</v>
      </c>
      <c r="L35">
        <f t="shared" si="25"/>
        <v>63.999000000000002</v>
      </c>
      <c r="M35">
        <f t="shared" si="25"/>
        <v>0</v>
      </c>
      <c r="N35">
        <f t="shared" si="25"/>
        <v>0</v>
      </c>
      <c r="O35">
        <f t="shared" si="25"/>
        <v>0</v>
      </c>
      <c r="P35">
        <f t="shared" si="25"/>
        <v>0</v>
      </c>
      <c r="Q35">
        <f t="shared" si="15"/>
        <v>65</v>
      </c>
    </row>
    <row r="36" spans="1:17" x14ac:dyDescent="0.3">
      <c r="A36" t="s">
        <v>2026</v>
      </c>
      <c r="B36" t="str">
        <f>VLOOKUP(A36,[1]Sheet1!$C$5866:$D$11139,2,FALSE)</f>
        <v>Stachyris erythroptera</v>
      </c>
      <c r="C36" t="s">
        <v>2027</v>
      </c>
      <c r="D36">
        <f t="shared" ref="D36:I36" si="26">(D23/100)*$C23</f>
        <v>0</v>
      </c>
      <c r="E36">
        <f t="shared" si="26"/>
        <v>0</v>
      </c>
      <c r="F36">
        <f t="shared" si="26"/>
        <v>0</v>
      </c>
      <c r="G36">
        <f t="shared" si="26"/>
        <v>0</v>
      </c>
      <c r="H36">
        <f t="shared" si="26"/>
        <v>16.9983</v>
      </c>
      <c r="I36">
        <f t="shared" si="26"/>
        <v>82.0017</v>
      </c>
      <c r="J36">
        <f t="shared" si="13"/>
        <v>99</v>
      </c>
      <c r="K36">
        <f t="shared" ref="K36:P36" si="27">(K23/100)*$C23</f>
        <v>0</v>
      </c>
      <c r="L36">
        <f t="shared" si="27"/>
        <v>99</v>
      </c>
      <c r="M36">
        <f t="shared" si="27"/>
        <v>0</v>
      </c>
      <c r="N36">
        <f t="shared" si="27"/>
        <v>0</v>
      </c>
      <c r="O36">
        <f t="shared" si="27"/>
        <v>0</v>
      </c>
      <c r="P36">
        <f t="shared" si="27"/>
        <v>0</v>
      </c>
      <c r="Q36">
        <f t="shared" si="15"/>
        <v>99</v>
      </c>
    </row>
    <row r="37" spans="1:17" x14ac:dyDescent="0.3">
      <c r="A37" t="s">
        <v>2028</v>
      </c>
      <c r="B37" t="s">
        <v>2038</v>
      </c>
      <c r="C37" t="s">
        <v>2029</v>
      </c>
      <c r="D37">
        <f t="shared" ref="D37:I37" si="28">(D24/100)*$C24</f>
        <v>0</v>
      </c>
      <c r="E37">
        <f t="shared" si="28"/>
        <v>3.9990000000000001</v>
      </c>
      <c r="F37">
        <f t="shared" si="28"/>
        <v>0</v>
      </c>
      <c r="G37">
        <f t="shared" si="28"/>
        <v>1.9995000000000001</v>
      </c>
      <c r="H37">
        <f t="shared" si="28"/>
        <v>6.9997999999999996</v>
      </c>
      <c r="I37">
        <f t="shared" si="28"/>
        <v>17.9986</v>
      </c>
      <c r="J37">
        <f t="shared" si="13"/>
        <v>30.9969</v>
      </c>
      <c r="K37">
        <f t="shared" ref="K37:P37" si="29">(K24/100)*$C24</f>
        <v>1.9995000000000001</v>
      </c>
      <c r="L37">
        <f t="shared" si="29"/>
        <v>29.000499999999999</v>
      </c>
      <c r="M37">
        <f t="shared" si="29"/>
        <v>0</v>
      </c>
      <c r="N37">
        <f t="shared" si="29"/>
        <v>0</v>
      </c>
      <c r="O37">
        <f t="shared" si="29"/>
        <v>0</v>
      </c>
      <c r="P37">
        <f t="shared" si="29"/>
        <v>0</v>
      </c>
      <c r="Q37">
        <f t="shared" si="15"/>
        <v>31</v>
      </c>
    </row>
    <row r="38" spans="1:17" x14ac:dyDescent="0.3">
      <c r="A38" t="s">
        <v>2030</v>
      </c>
      <c r="B38" t="str">
        <f>VLOOKUP(A38,[1]Sheet1!$C$5866:$D$11139,2,FALSE)</f>
        <v>Prinia rufescens</v>
      </c>
      <c r="C38" t="s">
        <v>1067</v>
      </c>
      <c r="D38">
        <f t="shared" ref="D38:I38" si="30">(D25/100)*$C25</f>
        <v>0</v>
      </c>
      <c r="E38">
        <f t="shared" si="30"/>
        <v>1.9997999999999998</v>
      </c>
      <c r="F38">
        <f t="shared" si="30"/>
        <v>0</v>
      </c>
      <c r="G38">
        <f t="shared" si="30"/>
        <v>0</v>
      </c>
      <c r="H38">
        <f t="shared" si="30"/>
        <v>29.997</v>
      </c>
      <c r="I38">
        <f t="shared" si="30"/>
        <v>0.9998999999999999</v>
      </c>
      <c r="J38">
        <f t="shared" si="13"/>
        <v>32.996699999999997</v>
      </c>
      <c r="K38">
        <f t="shared" ref="K38:P38" si="31">(K25/100)*$C25</f>
        <v>2.9996999999999998</v>
      </c>
      <c r="L38">
        <f t="shared" si="31"/>
        <v>29.000399999999996</v>
      </c>
      <c r="M38">
        <f t="shared" si="31"/>
        <v>0.9998999999999999</v>
      </c>
      <c r="N38">
        <f t="shared" si="31"/>
        <v>0</v>
      </c>
      <c r="O38">
        <f t="shared" si="31"/>
        <v>0</v>
      </c>
      <c r="P38">
        <f t="shared" si="31"/>
        <v>0</v>
      </c>
      <c r="Q38">
        <f t="shared" si="15"/>
        <v>32.999999999999993</v>
      </c>
    </row>
  </sheetData>
  <conditionalFormatting sqref="A15:B15">
    <cfRule type="duplicateValues" dxfId="4" priority="2"/>
  </conditionalFormatting>
  <conditionalFormatting sqref="A28:B28">
    <cfRule type="duplicateValues" dxfId="3" priority="1"/>
  </conditionalFormatting>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9FCA6-163B-4B1E-88F7-D37E0BF07644}">
  <dimension ref="B1:U87"/>
  <sheetViews>
    <sheetView topLeftCell="A49" workbookViewId="0">
      <selection activeCell="C62" sqref="C62:C87"/>
    </sheetView>
  </sheetViews>
  <sheetFormatPr defaultRowHeight="14.4" x14ac:dyDescent="0.3"/>
  <cols>
    <col min="2" max="2" width="27.6640625" customWidth="1"/>
    <col min="3" max="3" width="17.5546875" bestFit="1" customWidth="1"/>
    <col min="8" max="8" width="14.109375" customWidth="1"/>
    <col min="9" max="9" width="24.77734375" customWidth="1"/>
    <col min="11" max="11" width="10.21875" bestFit="1" customWidth="1"/>
    <col min="18" max="18" width="25.77734375" customWidth="1"/>
  </cols>
  <sheetData>
    <row r="1" spans="2:21" x14ac:dyDescent="0.3">
      <c r="B1" t="s">
        <v>504</v>
      </c>
      <c r="C1" t="s">
        <v>88</v>
      </c>
      <c r="D1" t="s">
        <v>191</v>
      </c>
      <c r="E1" t="s">
        <v>2246</v>
      </c>
      <c r="F1" t="s">
        <v>523</v>
      </c>
      <c r="G1" t="s">
        <v>321</v>
      </c>
      <c r="H1" t="s">
        <v>190</v>
      </c>
      <c r="I1" t="s">
        <v>504</v>
      </c>
      <c r="J1" t="s">
        <v>365</v>
      </c>
      <c r="K1" t="s">
        <v>276</v>
      </c>
      <c r="L1" t="s">
        <v>2264</v>
      </c>
      <c r="M1" t="s">
        <v>2265</v>
      </c>
      <c r="N1" t="s">
        <v>190</v>
      </c>
      <c r="O1" t="s">
        <v>242</v>
      </c>
      <c r="P1" t="s">
        <v>191</v>
      </c>
      <c r="Q1" t="s">
        <v>2266</v>
      </c>
      <c r="R1" t="s">
        <v>235</v>
      </c>
      <c r="S1" t="s">
        <v>2293</v>
      </c>
      <c r="U1" t="s">
        <v>76</v>
      </c>
    </row>
    <row r="2" spans="2:21" x14ac:dyDescent="0.3">
      <c r="B2" t="s">
        <v>2247</v>
      </c>
      <c r="C2">
        <v>60</v>
      </c>
      <c r="D2">
        <v>0</v>
      </c>
      <c r="E2">
        <v>0</v>
      </c>
      <c r="F2">
        <v>10</v>
      </c>
      <c r="G2">
        <v>30</v>
      </c>
      <c r="H2">
        <v>0</v>
      </c>
      <c r="I2" t="s">
        <v>2247</v>
      </c>
      <c r="J2">
        <v>60</v>
      </c>
      <c r="K2">
        <v>33.33</v>
      </c>
      <c r="L2">
        <v>6.66</v>
      </c>
      <c r="M2">
        <v>0</v>
      </c>
      <c r="N2">
        <v>0</v>
      </c>
      <c r="O2">
        <v>0</v>
      </c>
      <c r="P2">
        <v>0</v>
      </c>
      <c r="Q2">
        <v>0</v>
      </c>
      <c r="R2" t="s">
        <v>2247</v>
      </c>
      <c r="S2" t="s">
        <v>2267</v>
      </c>
      <c r="U2">
        <v>30</v>
      </c>
    </row>
    <row r="3" spans="2:21" x14ac:dyDescent="0.3">
      <c r="B3" t="s">
        <v>2248</v>
      </c>
      <c r="C3">
        <v>91.1</v>
      </c>
      <c r="D3">
        <v>5.8</v>
      </c>
      <c r="E3">
        <v>0</v>
      </c>
      <c r="F3">
        <v>2.9</v>
      </c>
      <c r="G3">
        <v>0</v>
      </c>
      <c r="H3">
        <v>0</v>
      </c>
      <c r="I3" t="s">
        <v>2248</v>
      </c>
      <c r="J3">
        <v>82.3</v>
      </c>
      <c r="K3">
        <v>5.8</v>
      </c>
      <c r="L3">
        <v>11.7</v>
      </c>
      <c r="M3">
        <v>0</v>
      </c>
      <c r="N3">
        <v>0</v>
      </c>
      <c r="O3">
        <v>0</v>
      </c>
      <c r="P3">
        <v>0</v>
      </c>
      <c r="Q3">
        <v>0</v>
      </c>
      <c r="R3" t="s">
        <v>2248</v>
      </c>
      <c r="S3" t="s">
        <v>2268</v>
      </c>
      <c r="U3">
        <v>34</v>
      </c>
    </row>
    <row r="4" spans="2:21" x14ac:dyDescent="0.3">
      <c r="B4" t="s">
        <v>531</v>
      </c>
      <c r="C4">
        <v>9.6</v>
      </c>
      <c r="D4">
        <v>0</v>
      </c>
      <c r="E4">
        <v>0</v>
      </c>
      <c r="F4">
        <v>74.099999999999994</v>
      </c>
      <c r="G4">
        <v>16.100000000000001</v>
      </c>
      <c r="H4">
        <v>0</v>
      </c>
      <c r="I4" t="s">
        <v>531</v>
      </c>
      <c r="J4">
        <v>3.2</v>
      </c>
      <c r="K4">
        <v>0</v>
      </c>
      <c r="L4">
        <v>19.3</v>
      </c>
      <c r="M4">
        <v>0</v>
      </c>
      <c r="N4">
        <v>0</v>
      </c>
      <c r="O4">
        <v>77.400000000000006</v>
      </c>
      <c r="P4">
        <v>0</v>
      </c>
      <c r="Q4">
        <v>0</v>
      </c>
      <c r="R4" t="s">
        <v>531</v>
      </c>
      <c r="S4" t="s">
        <v>2269</v>
      </c>
      <c r="U4">
        <v>31</v>
      </c>
    </row>
    <row r="5" spans="2:21" x14ac:dyDescent="0.3">
      <c r="B5" t="s">
        <v>2249</v>
      </c>
      <c r="C5">
        <v>2.2999999999999998</v>
      </c>
      <c r="D5">
        <v>0</v>
      </c>
      <c r="E5">
        <v>16.600000000000001</v>
      </c>
      <c r="F5">
        <v>14.2</v>
      </c>
      <c r="G5">
        <v>66.599999999999994</v>
      </c>
      <c r="H5">
        <v>0</v>
      </c>
      <c r="I5" t="s">
        <v>2249</v>
      </c>
      <c r="J5">
        <v>7.1</v>
      </c>
      <c r="K5">
        <v>28.5</v>
      </c>
      <c r="L5">
        <v>45.2</v>
      </c>
      <c r="M5">
        <v>7.1</v>
      </c>
      <c r="N5">
        <v>11.9</v>
      </c>
      <c r="O5">
        <v>0</v>
      </c>
      <c r="P5">
        <v>0</v>
      </c>
      <c r="Q5">
        <v>0</v>
      </c>
      <c r="R5" t="s">
        <v>2249</v>
      </c>
      <c r="S5" t="s">
        <v>2270</v>
      </c>
      <c r="U5">
        <v>42</v>
      </c>
    </row>
    <row r="6" spans="2:21" x14ac:dyDescent="0.3">
      <c r="B6" t="s">
        <v>2250</v>
      </c>
      <c r="C6">
        <v>10</v>
      </c>
      <c r="D6">
        <v>10</v>
      </c>
      <c r="E6">
        <v>0</v>
      </c>
      <c r="F6">
        <v>16.600000000000001</v>
      </c>
      <c r="G6">
        <v>63.3</v>
      </c>
      <c r="H6">
        <v>0</v>
      </c>
      <c r="I6" t="s">
        <v>2250</v>
      </c>
      <c r="J6">
        <v>6.6</v>
      </c>
      <c r="K6">
        <v>30</v>
      </c>
      <c r="L6">
        <v>63.3</v>
      </c>
      <c r="M6">
        <v>0</v>
      </c>
      <c r="N6">
        <v>0</v>
      </c>
      <c r="O6">
        <v>0</v>
      </c>
      <c r="P6">
        <v>0</v>
      </c>
      <c r="Q6">
        <v>0</v>
      </c>
      <c r="R6" t="s">
        <v>2250</v>
      </c>
      <c r="S6" t="s">
        <v>2271</v>
      </c>
      <c r="U6">
        <v>30</v>
      </c>
    </row>
    <row r="7" spans="2:21" x14ac:dyDescent="0.3">
      <c r="B7" t="s">
        <v>2251</v>
      </c>
      <c r="C7">
        <v>16.600000000000001</v>
      </c>
      <c r="D7">
        <v>0</v>
      </c>
      <c r="E7">
        <v>3.3</v>
      </c>
      <c r="F7">
        <v>20</v>
      </c>
      <c r="G7">
        <v>60</v>
      </c>
      <c r="H7">
        <v>0</v>
      </c>
      <c r="I7" t="s">
        <v>2251</v>
      </c>
      <c r="J7">
        <v>13.3</v>
      </c>
      <c r="K7">
        <v>36.6</v>
      </c>
      <c r="L7">
        <v>40</v>
      </c>
      <c r="M7">
        <v>10</v>
      </c>
      <c r="N7">
        <v>0</v>
      </c>
      <c r="O7">
        <v>0</v>
      </c>
      <c r="P7">
        <v>0</v>
      </c>
      <c r="Q7">
        <v>0</v>
      </c>
      <c r="R7" t="s">
        <v>2251</v>
      </c>
      <c r="S7" t="s">
        <v>2272</v>
      </c>
      <c r="U7">
        <v>30</v>
      </c>
    </row>
    <row r="8" spans="2:21" x14ac:dyDescent="0.3">
      <c r="B8" t="s">
        <v>2252</v>
      </c>
      <c r="C8">
        <v>0</v>
      </c>
      <c r="D8">
        <v>0</v>
      </c>
      <c r="E8">
        <v>0</v>
      </c>
      <c r="F8">
        <v>0</v>
      </c>
      <c r="G8">
        <v>0</v>
      </c>
      <c r="H8">
        <v>100</v>
      </c>
      <c r="I8" t="s">
        <v>2252</v>
      </c>
      <c r="J8">
        <v>0</v>
      </c>
      <c r="K8">
        <v>0</v>
      </c>
      <c r="L8">
        <v>0</v>
      </c>
      <c r="M8">
        <v>0</v>
      </c>
      <c r="N8">
        <v>100</v>
      </c>
      <c r="O8">
        <v>0</v>
      </c>
      <c r="P8">
        <v>0</v>
      </c>
      <c r="Q8">
        <v>0</v>
      </c>
      <c r="R8" t="s">
        <v>2252</v>
      </c>
      <c r="S8" t="s">
        <v>2273</v>
      </c>
      <c r="U8">
        <v>32</v>
      </c>
    </row>
    <row r="9" spans="2:21" x14ac:dyDescent="0.3">
      <c r="B9" t="s">
        <v>673</v>
      </c>
      <c r="C9">
        <v>0</v>
      </c>
      <c r="D9">
        <v>56.4</v>
      </c>
      <c r="E9">
        <v>0</v>
      </c>
      <c r="F9">
        <v>25.6</v>
      </c>
      <c r="G9">
        <v>17.899999999999999</v>
      </c>
      <c r="H9">
        <v>0</v>
      </c>
      <c r="I9" t="s">
        <v>673</v>
      </c>
      <c r="J9">
        <v>0</v>
      </c>
      <c r="K9">
        <v>12.8</v>
      </c>
      <c r="L9">
        <v>5.0999999999999996</v>
      </c>
      <c r="M9">
        <v>0</v>
      </c>
      <c r="N9">
        <v>0</v>
      </c>
      <c r="O9">
        <v>0</v>
      </c>
      <c r="P9">
        <v>81.900000000000006</v>
      </c>
      <c r="Q9">
        <v>0</v>
      </c>
      <c r="R9" t="s">
        <v>673</v>
      </c>
      <c r="S9" t="s">
        <v>2274</v>
      </c>
      <c r="U9">
        <v>39</v>
      </c>
    </row>
    <row r="10" spans="2:21" x14ac:dyDescent="0.3">
      <c r="B10" t="s">
        <v>2253</v>
      </c>
      <c r="C10">
        <v>0</v>
      </c>
      <c r="D10">
        <v>0</v>
      </c>
      <c r="E10">
        <v>100</v>
      </c>
      <c r="F10">
        <v>0</v>
      </c>
      <c r="G10">
        <v>0</v>
      </c>
      <c r="H10">
        <v>0</v>
      </c>
      <c r="I10" t="s">
        <v>2253</v>
      </c>
      <c r="J10">
        <v>0</v>
      </c>
      <c r="K10">
        <v>0</v>
      </c>
      <c r="L10">
        <v>0</v>
      </c>
      <c r="M10">
        <v>21.4</v>
      </c>
      <c r="N10">
        <v>0</v>
      </c>
      <c r="O10">
        <v>0</v>
      </c>
      <c r="P10">
        <v>0</v>
      </c>
      <c r="Q10">
        <v>78.5</v>
      </c>
      <c r="R10" t="s">
        <v>2253</v>
      </c>
      <c r="S10" t="s">
        <v>2275</v>
      </c>
      <c r="U10">
        <v>42</v>
      </c>
    </row>
    <row r="11" spans="2:21" x14ac:dyDescent="0.3">
      <c r="B11" t="s">
        <v>562</v>
      </c>
      <c r="C11">
        <v>0</v>
      </c>
      <c r="D11">
        <v>100</v>
      </c>
      <c r="E11">
        <v>0</v>
      </c>
      <c r="F11">
        <v>0</v>
      </c>
      <c r="G11">
        <v>0</v>
      </c>
      <c r="H11">
        <v>0</v>
      </c>
      <c r="I11" t="s">
        <v>562</v>
      </c>
      <c r="J11">
        <v>0</v>
      </c>
      <c r="K11">
        <v>0</v>
      </c>
      <c r="L11">
        <v>0</v>
      </c>
      <c r="M11">
        <v>0</v>
      </c>
      <c r="N11">
        <v>0</v>
      </c>
      <c r="O11">
        <v>0</v>
      </c>
      <c r="P11">
        <v>100</v>
      </c>
      <c r="Q11">
        <v>0</v>
      </c>
      <c r="R11" t="s">
        <v>562</v>
      </c>
      <c r="S11" t="s">
        <v>2278</v>
      </c>
      <c r="U11">
        <v>32</v>
      </c>
    </row>
    <row r="12" spans="2:21" x14ac:dyDescent="0.3">
      <c r="B12" t="s">
        <v>2254</v>
      </c>
      <c r="C12">
        <v>0</v>
      </c>
      <c r="D12">
        <v>0</v>
      </c>
      <c r="E12">
        <v>0</v>
      </c>
      <c r="F12">
        <v>49</v>
      </c>
      <c r="G12">
        <v>47</v>
      </c>
      <c r="H12">
        <v>3.9</v>
      </c>
      <c r="I12" t="s">
        <v>2254</v>
      </c>
      <c r="J12">
        <v>0</v>
      </c>
      <c r="K12">
        <v>37.200000000000003</v>
      </c>
      <c r="L12">
        <v>43.1</v>
      </c>
      <c r="M12">
        <v>0</v>
      </c>
      <c r="N12">
        <v>3.9</v>
      </c>
      <c r="O12">
        <v>15.6</v>
      </c>
      <c r="P12">
        <v>0</v>
      </c>
      <c r="Q12">
        <v>0</v>
      </c>
      <c r="R12" t="s">
        <v>2254</v>
      </c>
      <c r="S12" t="s">
        <v>2276</v>
      </c>
      <c r="U12">
        <v>51</v>
      </c>
    </row>
    <row r="13" spans="2:21" x14ac:dyDescent="0.3">
      <c r="B13" t="s">
        <v>1308</v>
      </c>
      <c r="C13">
        <v>95.6</v>
      </c>
      <c r="D13">
        <v>0</v>
      </c>
      <c r="E13">
        <v>0</v>
      </c>
      <c r="F13">
        <v>0</v>
      </c>
      <c r="G13">
        <v>4</v>
      </c>
      <c r="H13">
        <v>0</v>
      </c>
      <c r="I13" t="s">
        <v>1308</v>
      </c>
      <c r="J13">
        <v>91.8</v>
      </c>
      <c r="K13">
        <v>2</v>
      </c>
      <c r="L13">
        <v>6.1</v>
      </c>
      <c r="M13">
        <v>0</v>
      </c>
      <c r="N13">
        <v>0</v>
      </c>
      <c r="O13">
        <v>0</v>
      </c>
      <c r="P13">
        <v>0</v>
      </c>
      <c r="Q13">
        <v>0</v>
      </c>
      <c r="R13" t="s">
        <v>1308</v>
      </c>
      <c r="S13" t="s">
        <v>2277</v>
      </c>
      <c r="U13">
        <v>49</v>
      </c>
    </row>
    <row r="14" spans="2:21" x14ac:dyDescent="0.3">
      <c r="B14" t="s">
        <v>2255</v>
      </c>
      <c r="C14">
        <v>0</v>
      </c>
      <c r="D14">
        <v>18.7</v>
      </c>
      <c r="E14">
        <v>3.1</v>
      </c>
      <c r="F14">
        <v>15.6</v>
      </c>
      <c r="G14">
        <v>62.5</v>
      </c>
      <c r="H14">
        <v>0</v>
      </c>
      <c r="I14" t="s">
        <v>2255</v>
      </c>
      <c r="J14">
        <v>3.1</v>
      </c>
      <c r="K14">
        <v>18.7</v>
      </c>
      <c r="L14">
        <v>53.1</v>
      </c>
      <c r="M14">
        <v>12.5</v>
      </c>
      <c r="N14">
        <v>0</v>
      </c>
      <c r="O14">
        <v>0</v>
      </c>
      <c r="P14">
        <v>12.5</v>
      </c>
      <c r="Q14">
        <v>0</v>
      </c>
      <c r="R14" t="s">
        <v>2255</v>
      </c>
      <c r="S14" t="s">
        <v>2279</v>
      </c>
      <c r="U14">
        <v>32</v>
      </c>
    </row>
    <row r="15" spans="2:21" x14ac:dyDescent="0.3">
      <c r="B15" t="s">
        <v>2256</v>
      </c>
      <c r="C15">
        <v>6.6</v>
      </c>
      <c r="D15">
        <v>93.3</v>
      </c>
      <c r="E15">
        <v>0</v>
      </c>
      <c r="F15">
        <v>0</v>
      </c>
      <c r="G15">
        <v>0</v>
      </c>
      <c r="H15">
        <v>0</v>
      </c>
      <c r="I15" t="s">
        <v>2256</v>
      </c>
      <c r="J15">
        <v>6.6</v>
      </c>
      <c r="K15">
        <v>83.3</v>
      </c>
      <c r="L15">
        <v>0</v>
      </c>
      <c r="M15">
        <v>0</v>
      </c>
      <c r="N15">
        <v>0</v>
      </c>
      <c r="O15">
        <v>0</v>
      </c>
      <c r="P15">
        <v>0</v>
      </c>
      <c r="Q15">
        <v>0</v>
      </c>
      <c r="R15" t="s">
        <v>2256</v>
      </c>
      <c r="S15" t="s">
        <v>2280</v>
      </c>
      <c r="U15">
        <v>30</v>
      </c>
    </row>
    <row r="16" spans="2:21" x14ac:dyDescent="0.3">
      <c r="B16" t="s">
        <v>2257</v>
      </c>
      <c r="C16">
        <v>81.8</v>
      </c>
      <c r="D16">
        <v>6</v>
      </c>
      <c r="E16">
        <v>0</v>
      </c>
      <c r="F16">
        <v>12.1</v>
      </c>
      <c r="G16">
        <v>0</v>
      </c>
      <c r="H16">
        <v>0</v>
      </c>
      <c r="I16" t="s">
        <v>2257</v>
      </c>
      <c r="J16">
        <v>80.900000000000006</v>
      </c>
      <c r="K16">
        <v>3</v>
      </c>
      <c r="L16">
        <v>15.1</v>
      </c>
      <c r="M16">
        <v>0</v>
      </c>
      <c r="N16">
        <v>0</v>
      </c>
      <c r="O16">
        <v>0</v>
      </c>
      <c r="P16">
        <v>0</v>
      </c>
      <c r="Q16">
        <v>0</v>
      </c>
      <c r="R16" t="s">
        <v>2257</v>
      </c>
      <c r="S16" t="s">
        <v>2281</v>
      </c>
      <c r="U16">
        <v>33</v>
      </c>
    </row>
    <row r="17" spans="2:21" x14ac:dyDescent="0.3">
      <c r="B17" t="s">
        <v>2258</v>
      </c>
      <c r="C17">
        <v>0</v>
      </c>
      <c r="D17">
        <v>23.1</v>
      </c>
      <c r="E17">
        <v>0</v>
      </c>
      <c r="F17">
        <v>76.8</v>
      </c>
      <c r="G17">
        <v>0</v>
      </c>
      <c r="H17">
        <v>0</v>
      </c>
      <c r="I17" t="s">
        <v>2258</v>
      </c>
      <c r="J17">
        <v>0</v>
      </c>
      <c r="K17">
        <v>0</v>
      </c>
      <c r="L17">
        <v>0</v>
      </c>
      <c r="M17">
        <v>0</v>
      </c>
      <c r="N17">
        <v>0</v>
      </c>
      <c r="O17">
        <v>85.5</v>
      </c>
      <c r="P17">
        <v>14.49</v>
      </c>
      <c r="Q17">
        <v>0</v>
      </c>
      <c r="R17" t="s">
        <v>2258</v>
      </c>
      <c r="S17" t="s">
        <v>2282</v>
      </c>
      <c r="U17">
        <v>69</v>
      </c>
    </row>
    <row r="18" spans="2:21" x14ac:dyDescent="0.3">
      <c r="B18" t="s">
        <v>2259</v>
      </c>
      <c r="C18">
        <v>0</v>
      </c>
      <c r="D18">
        <v>0</v>
      </c>
      <c r="E18">
        <v>0</v>
      </c>
      <c r="F18">
        <v>32.799999999999997</v>
      </c>
      <c r="G18">
        <v>64.099999999999994</v>
      </c>
      <c r="H18">
        <v>3</v>
      </c>
      <c r="I18" t="s">
        <v>2259</v>
      </c>
      <c r="J18">
        <v>0</v>
      </c>
      <c r="K18">
        <v>7.4</v>
      </c>
      <c r="L18">
        <v>46.2</v>
      </c>
      <c r="M18">
        <v>7.4</v>
      </c>
      <c r="N18">
        <v>38.799999999999997</v>
      </c>
      <c r="O18">
        <v>0</v>
      </c>
      <c r="P18">
        <v>0</v>
      </c>
      <c r="Q18">
        <v>0</v>
      </c>
      <c r="R18" t="s">
        <v>2259</v>
      </c>
      <c r="S18" t="s">
        <v>2283</v>
      </c>
      <c r="U18">
        <v>67</v>
      </c>
    </row>
    <row r="19" spans="2:21" x14ac:dyDescent="0.3">
      <c r="B19" t="s">
        <v>580</v>
      </c>
      <c r="C19">
        <v>0</v>
      </c>
      <c r="D19">
        <v>0</v>
      </c>
      <c r="E19">
        <v>0</v>
      </c>
      <c r="F19">
        <v>0</v>
      </c>
      <c r="G19">
        <v>0</v>
      </c>
      <c r="H19">
        <v>100</v>
      </c>
      <c r="I19" t="s">
        <v>580</v>
      </c>
      <c r="J19">
        <v>0</v>
      </c>
      <c r="K19">
        <v>0</v>
      </c>
      <c r="L19">
        <v>0</v>
      </c>
      <c r="M19">
        <v>0</v>
      </c>
      <c r="N19">
        <v>100</v>
      </c>
      <c r="O19">
        <v>0</v>
      </c>
      <c r="P19">
        <v>0</v>
      </c>
      <c r="Q19">
        <v>0</v>
      </c>
      <c r="R19" t="s">
        <v>580</v>
      </c>
      <c r="S19" t="s">
        <v>2284</v>
      </c>
      <c r="U19">
        <v>30</v>
      </c>
    </row>
    <row r="20" spans="2:21" x14ac:dyDescent="0.3">
      <c r="B20" t="s">
        <v>590</v>
      </c>
      <c r="C20">
        <v>5.4</v>
      </c>
      <c r="D20">
        <v>0</v>
      </c>
      <c r="E20">
        <v>0</v>
      </c>
      <c r="F20">
        <v>56.7</v>
      </c>
      <c r="G20">
        <v>37.799999999999997</v>
      </c>
      <c r="H20">
        <v>0</v>
      </c>
      <c r="I20" t="s">
        <v>590</v>
      </c>
      <c r="J20">
        <v>8.1</v>
      </c>
      <c r="K20">
        <v>21.6</v>
      </c>
      <c r="L20">
        <v>24.3</v>
      </c>
      <c r="M20">
        <v>0</v>
      </c>
      <c r="N20">
        <v>0</v>
      </c>
      <c r="O20">
        <v>45.9</v>
      </c>
      <c r="P20">
        <v>0</v>
      </c>
      <c r="Q20">
        <v>0</v>
      </c>
      <c r="R20" t="s">
        <v>590</v>
      </c>
      <c r="S20" t="s">
        <v>2285</v>
      </c>
      <c r="U20">
        <v>37</v>
      </c>
    </row>
    <row r="21" spans="2:21" x14ac:dyDescent="0.3">
      <c r="B21" t="s">
        <v>1638</v>
      </c>
      <c r="C21">
        <v>62.5</v>
      </c>
      <c r="D21">
        <v>0</v>
      </c>
      <c r="E21">
        <v>0</v>
      </c>
      <c r="F21">
        <v>0</v>
      </c>
      <c r="G21">
        <v>37.5</v>
      </c>
      <c r="H21">
        <v>0</v>
      </c>
      <c r="I21" t="s">
        <v>1638</v>
      </c>
      <c r="J21">
        <v>59.3</v>
      </c>
      <c r="K21">
        <v>0</v>
      </c>
      <c r="L21">
        <v>40.6</v>
      </c>
      <c r="M21">
        <v>0</v>
      </c>
      <c r="N21">
        <v>0</v>
      </c>
      <c r="O21">
        <v>0</v>
      </c>
      <c r="P21">
        <v>0</v>
      </c>
      <c r="Q21">
        <v>0</v>
      </c>
      <c r="R21" t="s">
        <v>1638</v>
      </c>
      <c r="S21" t="s">
        <v>2286</v>
      </c>
      <c r="U21">
        <v>32</v>
      </c>
    </row>
    <row r="22" spans="2:21" x14ac:dyDescent="0.3">
      <c r="B22" t="s">
        <v>571</v>
      </c>
      <c r="C22">
        <v>2.5</v>
      </c>
      <c r="D22">
        <v>0</v>
      </c>
      <c r="E22">
        <v>0</v>
      </c>
      <c r="F22">
        <v>28.2</v>
      </c>
      <c r="G22">
        <v>69.2</v>
      </c>
      <c r="H22">
        <v>0</v>
      </c>
      <c r="I22" t="s">
        <v>571</v>
      </c>
      <c r="J22">
        <v>12.1</v>
      </c>
      <c r="K22">
        <v>19.5</v>
      </c>
      <c r="L22">
        <v>68.2</v>
      </c>
      <c r="M22">
        <v>0</v>
      </c>
      <c r="N22">
        <v>0</v>
      </c>
      <c r="O22">
        <v>0</v>
      </c>
      <c r="P22">
        <v>0</v>
      </c>
      <c r="Q22">
        <v>0</v>
      </c>
      <c r="R22" t="s">
        <v>571</v>
      </c>
      <c r="S22" t="s">
        <v>2287</v>
      </c>
      <c r="U22">
        <v>41</v>
      </c>
    </row>
    <row r="23" spans="2:21" x14ac:dyDescent="0.3">
      <c r="B23" t="s">
        <v>2260</v>
      </c>
      <c r="C23">
        <v>0</v>
      </c>
      <c r="D23">
        <v>0</v>
      </c>
      <c r="E23">
        <v>0</v>
      </c>
      <c r="F23">
        <v>26.8</v>
      </c>
      <c r="G23">
        <v>73.099999999999994</v>
      </c>
      <c r="H23">
        <v>0</v>
      </c>
      <c r="I23" t="s">
        <v>2260</v>
      </c>
      <c r="J23">
        <v>17.899999999999999</v>
      </c>
      <c r="K23">
        <v>20.5</v>
      </c>
      <c r="L23">
        <v>61.5</v>
      </c>
      <c r="M23">
        <v>0</v>
      </c>
      <c r="N23">
        <v>0</v>
      </c>
      <c r="O23">
        <v>0</v>
      </c>
      <c r="P23">
        <v>0</v>
      </c>
      <c r="Q23">
        <v>0</v>
      </c>
      <c r="R23" t="s">
        <v>2260</v>
      </c>
      <c r="S23" t="s">
        <v>2288</v>
      </c>
      <c r="U23">
        <v>39</v>
      </c>
    </row>
    <row r="24" spans="2:21" ht="15" customHeight="1" x14ac:dyDescent="0.3">
      <c r="B24" t="s">
        <v>1319</v>
      </c>
      <c r="C24">
        <v>0</v>
      </c>
      <c r="D24">
        <v>0</v>
      </c>
      <c r="E24">
        <v>100</v>
      </c>
      <c r="F24">
        <v>0</v>
      </c>
      <c r="G24">
        <v>0</v>
      </c>
      <c r="H24">
        <v>0</v>
      </c>
      <c r="I24" s="3" t="s">
        <v>1319</v>
      </c>
      <c r="J24">
        <v>0</v>
      </c>
      <c r="K24">
        <v>0</v>
      </c>
      <c r="L24">
        <v>0</v>
      </c>
      <c r="M24">
        <v>100</v>
      </c>
      <c r="N24">
        <v>0</v>
      </c>
      <c r="O24">
        <v>0</v>
      </c>
      <c r="P24">
        <v>0</v>
      </c>
      <c r="Q24">
        <v>0</v>
      </c>
      <c r="R24" t="s">
        <v>1319</v>
      </c>
      <c r="S24" t="s">
        <v>2289</v>
      </c>
      <c r="U24">
        <v>44</v>
      </c>
    </row>
    <row r="25" spans="2:21" x14ac:dyDescent="0.3">
      <c r="B25" t="s">
        <v>2261</v>
      </c>
      <c r="C25">
        <v>0</v>
      </c>
      <c r="D25">
        <v>17.600000000000001</v>
      </c>
      <c r="E25">
        <v>13.7</v>
      </c>
      <c r="F25">
        <v>31.4</v>
      </c>
      <c r="G25">
        <v>37.200000000000003</v>
      </c>
      <c r="H25">
        <v>0</v>
      </c>
      <c r="I25" t="s">
        <v>2261</v>
      </c>
      <c r="J25">
        <v>0</v>
      </c>
      <c r="K25">
        <v>33.299999999999997</v>
      </c>
      <c r="L25">
        <v>39.200000000000003</v>
      </c>
      <c r="M25">
        <v>0</v>
      </c>
      <c r="N25">
        <v>0</v>
      </c>
      <c r="O25">
        <v>19.600000000000001</v>
      </c>
      <c r="P25">
        <v>7.8</v>
      </c>
      <c r="Q25">
        <v>0</v>
      </c>
      <c r="R25" t="s">
        <v>2261</v>
      </c>
      <c r="S25" t="s">
        <v>2291</v>
      </c>
      <c r="U25">
        <v>51</v>
      </c>
    </row>
    <row r="26" spans="2:21" x14ac:dyDescent="0.3">
      <c r="B26" t="s">
        <v>2262</v>
      </c>
      <c r="C26">
        <v>0</v>
      </c>
      <c r="D26">
        <v>0</v>
      </c>
      <c r="E26">
        <v>0</v>
      </c>
      <c r="F26">
        <v>100</v>
      </c>
      <c r="G26">
        <v>0</v>
      </c>
      <c r="H26">
        <v>0</v>
      </c>
      <c r="I26" t="s">
        <v>2262</v>
      </c>
      <c r="J26">
        <v>0</v>
      </c>
      <c r="K26">
        <v>0</v>
      </c>
      <c r="L26">
        <v>0</v>
      </c>
      <c r="M26">
        <v>0</v>
      </c>
      <c r="N26">
        <v>0</v>
      </c>
      <c r="O26">
        <v>100</v>
      </c>
      <c r="P26">
        <v>0</v>
      </c>
      <c r="Q26">
        <v>0</v>
      </c>
      <c r="R26" t="s">
        <v>2262</v>
      </c>
      <c r="S26" t="s">
        <v>2290</v>
      </c>
      <c r="U26">
        <v>47</v>
      </c>
    </row>
    <row r="27" spans="2:21" x14ac:dyDescent="0.3">
      <c r="B27" t="s">
        <v>2263</v>
      </c>
      <c r="C27">
        <v>8.1</v>
      </c>
      <c r="D27">
        <v>0</v>
      </c>
      <c r="E27">
        <v>0</v>
      </c>
      <c r="F27">
        <v>61.2</v>
      </c>
      <c r="G27">
        <v>30.6</v>
      </c>
      <c r="H27">
        <v>0</v>
      </c>
      <c r="I27" t="s">
        <v>2263</v>
      </c>
      <c r="J27">
        <v>8.1</v>
      </c>
      <c r="K27">
        <v>14.2</v>
      </c>
      <c r="L27">
        <v>42.8</v>
      </c>
      <c r="M27">
        <v>0</v>
      </c>
      <c r="N27">
        <v>0</v>
      </c>
      <c r="O27">
        <v>34.6</v>
      </c>
      <c r="P27">
        <v>0</v>
      </c>
      <c r="Q27">
        <v>0</v>
      </c>
      <c r="R27" t="s">
        <v>2263</v>
      </c>
      <c r="S27" t="s">
        <v>2292</v>
      </c>
      <c r="U27">
        <v>49</v>
      </c>
    </row>
    <row r="28" spans="2:21" x14ac:dyDescent="0.3">
      <c r="C28" t="s">
        <v>232</v>
      </c>
      <c r="D28" t="s">
        <v>182</v>
      </c>
      <c r="E28" t="s">
        <v>179</v>
      </c>
      <c r="F28" t="s">
        <v>179</v>
      </c>
      <c r="G28" t="s">
        <v>180</v>
      </c>
      <c r="H28" t="s">
        <v>604</v>
      </c>
      <c r="J28" t="s">
        <v>272</v>
      </c>
      <c r="K28" t="s">
        <v>315</v>
      </c>
      <c r="L28" t="s">
        <v>271</v>
      </c>
      <c r="M28" t="s">
        <v>271</v>
      </c>
      <c r="N28" t="s">
        <v>271</v>
      </c>
      <c r="O28" t="s">
        <v>271</v>
      </c>
      <c r="P28" t="s">
        <v>271</v>
      </c>
      <c r="Q28" t="s">
        <v>316</v>
      </c>
    </row>
    <row r="33" spans="2:19" x14ac:dyDescent="0.3">
      <c r="B33" s="74" t="s">
        <v>235</v>
      </c>
      <c r="C33" s="74" t="s">
        <v>273</v>
      </c>
      <c r="D33" s="74" t="s">
        <v>76</v>
      </c>
      <c r="E33" s="75" t="s">
        <v>88</v>
      </c>
      <c r="F33" s="75" t="s">
        <v>189</v>
      </c>
      <c r="G33" s="75" t="s">
        <v>190</v>
      </c>
      <c r="H33" s="75" t="s">
        <v>191</v>
      </c>
      <c r="I33" s="75" t="s">
        <v>192</v>
      </c>
      <c r="J33" s="75" t="s">
        <v>193</v>
      </c>
      <c r="K33" s="76" t="s">
        <v>194</v>
      </c>
      <c r="L33" s="77" t="s">
        <v>184</v>
      </c>
      <c r="M33" s="77" t="s">
        <v>185</v>
      </c>
      <c r="N33" s="77" t="s">
        <v>79</v>
      </c>
      <c r="O33" s="77" t="s">
        <v>186</v>
      </c>
      <c r="P33" s="77" t="s">
        <v>83</v>
      </c>
      <c r="Q33" s="77" t="s">
        <v>187</v>
      </c>
      <c r="R33" s="76" t="s">
        <v>188</v>
      </c>
      <c r="S33" s="84" t="s">
        <v>2039</v>
      </c>
    </row>
    <row r="34" spans="2:19" x14ac:dyDescent="0.3">
      <c r="B34" t="s">
        <v>2267</v>
      </c>
      <c r="C34" t="s">
        <v>2247</v>
      </c>
      <c r="D34">
        <v>30</v>
      </c>
      <c r="E34" s="83">
        <v>60</v>
      </c>
      <c r="F34" s="83">
        <v>10</v>
      </c>
      <c r="G34" s="83">
        <v>0</v>
      </c>
      <c r="H34" s="83">
        <v>0</v>
      </c>
      <c r="I34" s="83">
        <v>30</v>
      </c>
      <c r="J34" s="82">
        <v>0</v>
      </c>
      <c r="K34" s="82">
        <f>SUM(E34:J34)</f>
        <v>100</v>
      </c>
      <c r="L34">
        <f>J2</f>
        <v>60</v>
      </c>
      <c r="M34">
        <f>L2+M2+N2+O2+P2</f>
        <v>6.66</v>
      </c>
      <c r="O34">
        <f>K2</f>
        <v>33.33</v>
      </c>
      <c r="P34">
        <f>Q2</f>
        <v>0</v>
      </c>
      <c r="R34">
        <f>SUM(L34:Q34)</f>
        <v>99.99</v>
      </c>
    </row>
    <row r="35" spans="2:19" x14ac:dyDescent="0.3">
      <c r="B35" t="s">
        <v>2299</v>
      </c>
      <c r="C35" t="s">
        <v>2248</v>
      </c>
      <c r="D35">
        <v>34</v>
      </c>
      <c r="E35" s="83">
        <v>91.1</v>
      </c>
      <c r="F35" s="83">
        <v>2.9</v>
      </c>
      <c r="G35" s="83">
        <v>0</v>
      </c>
      <c r="H35" s="83">
        <v>5.8</v>
      </c>
      <c r="I35" s="83">
        <v>0</v>
      </c>
      <c r="J35" s="82">
        <v>0</v>
      </c>
      <c r="K35" s="82">
        <f>SUM(E35:J35)</f>
        <v>99.8</v>
      </c>
      <c r="L35">
        <f t="shared" ref="L35:L59" si="0">J3</f>
        <v>82.3</v>
      </c>
      <c r="M35">
        <f t="shared" ref="M35:M59" si="1">L3+M3+N3+O3+P3</f>
        <v>11.7</v>
      </c>
      <c r="O35">
        <f t="shared" ref="O35:O59" si="2">K3</f>
        <v>5.8</v>
      </c>
      <c r="P35">
        <f t="shared" ref="P35:P59" si="3">Q3</f>
        <v>0</v>
      </c>
      <c r="R35">
        <f t="shared" ref="R35:R59" si="4">SUM(L35:Q35)</f>
        <v>99.8</v>
      </c>
    </row>
    <row r="36" spans="2:19" x14ac:dyDescent="0.3">
      <c r="B36" t="s">
        <v>2269</v>
      </c>
      <c r="C36" t="s">
        <v>531</v>
      </c>
      <c r="D36">
        <v>31</v>
      </c>
      <c r="E36" s="83">
        <v>9.6</v>
      </c>
      <c r="F36" s="83">
        <v>74.099999999999994</v>
      </c>
      <c r="G36" s="83">
        <v>0</v>
      </c>
      <c r="H36" s="83">
        <v>0</v>
      </c>
      <c r="I36" s="83">
        <v>16.100000000000001</v>
      </c>
      <c r="J36" s="82">
        <v>0</v>
      </c>
      <c r="K36" s="82">
        <f>SUM(E36:J36)</f>
        <v>99.799999999999983</v>
      </c>
      <c r="L36">
        <f t="shared" si="0"/>
        <v>3.2</v>
      </c>
      <c r="M36">
        <f t="shared" si="1"/>
        <v>96.7</v>
      </c>
      <c r="O36">
        <f t="shared" si="2"/>
        <v>0</v>
      </c>
      <c r="P36">
        <f t="shared" si="3"/>
        <v>0</v>
      </c>
      <c r="R36">
        <f t="shared" si="4"/>
        <v>99.9</v>
      </c>
    </row>
    <row r="37" spans="2:19" x14ac:dyDescent="0.3">
      <c r="B37" t="s">
        <v>2270</v>
      </c>
      <c r="C37" t="str">
        <f>VLOOKUP(B37,[1]Sheet1!$C$5866:$D$11139,2,FALSE)</f>
        <v>Parus xanthogenys</v>
      </c>
      <c r="D37">
        <v>42</v>
      </c>
      <c r="E37" s="83">
        <v>2.2999999999999998</v>
      </c>
      <c r="F37" s="83">
        <v>30.8</v>
      </c>
      <c r="G37" s="83">
        <v>0</v>
      </c>
      <c r="H37" s="83">
        <v>0</v>
      </c>
      <c r="I37" s="83">
        <v>66.599999999999994</v>
      </c>
      <c r="J37" s="82">
        <v>0</v>
      </c>
      <c r="K37" s="82">
        <f>SUM(E37:J37)</f>
        <v>99.699999999999989</v>
      </c>
      <c r="L37">
        <f t="shared" si="0"/>
        <v>7.1</v>
      </c>
      <c r="M37">
        <f t="shared" si="1"/>
        <v>64.2</v>
      </c>
      <c r="O37">
        <f t="shared" si="2"/>
        <v>28.5</v>
      </c>
      <c r="P37">
        <f t="shared" si="3"/>
        <v>0</v>
      </c>
      <c r="R37">
        <f t="shared" si="4"/>
        <v>99.8</v>
      </c>
    </row>
    <row r="38" spans="2:19" x14ac:dyDescent="0.3">
      <c r="B38" t="s">
        <v>2271</v>
      </c>
      <c r="C38" t="s">
        <v>2250</v>
      </c>
      <c r="D38">
        <v>30</v>
      </c>
      <c r="E38" s="83">
        <v>10</v>
      </c>
      <c r="F38" s="83">
        <v>16.600000000000001</v>
      </c>
      <c r="G38" s="83">
        <v>0</v>
      </c>
      <c r="H38" s="83">
        <v>10</v>
      </c>
      <c r="I38" s="83">
        <v>63.3</v>
      </c>
      <c r="J38" s="82">
        <v>0</v>
      </c>
      <c r="K38" s="82">
        <f t="shared" ref="K38:K59" si="5">SUM(E38:J38)</f>
        <v>99.9</v>
      </c>
      <c r="L38">
        <f t="shared" si="0"/>
        <v>6.6</v>
      </c>
      <c r="M38">
        <f t="shared" si="1"/>
        <v>63.3</v>
      </c>
      <c r="O38">
        <f t="shared" si="2"/>
        <v>30</v>
      </c>
      <c r="P38">
        <f t="shared" si="3"/>
        <v>0</v>
      </c>
      <c r="R38">
        <f t="shared" si="4"/>
        <v>99.899999999999991</v>
      </c>
    </row>
    <row r="39" spans="2:19" x14ac:dyDescent="0.3">
      <c r="B39" t="s">
        <v>2272</v>
      </c>
      <c r="C39" t="str">
        <f>VLOOKUP(B39,[1]Sheet1!$C$5866:$D$11139,2,FALSE)</f>
        <v>Alcippe poioicephala</v>
      </c>
      <c r="D39">
        <v>30</v>
      </c>
      <c r="E39" s="83">
        <v>16.600000000000001</v>
      </c>
      <c r="F39" s="83">
        <v>23.3</v>
      </c>
      <c r="G39" s="83">
        <v>0</v>
      </c>
      <c r="H39" s="83">
        <v>0</v>
      </c>
      <c r="I39" s="83">
        <v>60</v>
      </c>
      <c r="J39" s="82">
        <v>0</v>
      </c>
      <c r="K39" s="82">
        <f t="shared" si="5"/>
        <v>99.9</v>
      </c>
      <c r="L39">
        <f t="shared" si="0"/>
        <v>13.3</v>
      </c>
      <c r="M39">
        <f t="shared" si="1"/>
        <v>50</v>
      </c>
      <c r="O39">
        <f t="shared" si="2"/>
        <v>36.6</v>
      </c>
      <c r="P39">
        <f t="shared" si="3"/>
        <v>0</v>
      </c>
      <c r="R39">
        <f t="shared" si="4"/>
        <v>99.9</v>
      </c>
    </row>
    <row r="40" spans="2:19" x14ac:dyDescent="0.3">
      <c r="B40" t="s">
        <v>2298</v>
      </c>
      <c r="C40" t="str">
        <f>VLOOKUP(B40,[1]Sheet1!$C$5866:$D$11139,2,FALSE)</f>
        <v>Nectarinia minima</v>
      </c>
      <c r="D40">
        <v>32</v>
      </c>
      <c r="E40" s="83">
        <v>0</v>
      </c>
      <c r="F40" s="83">
        <v>0</v>
      </c>
      <c r="G40" s="83">
        <v>100</v>
      </c>
      <c r="H40" s="83">
        <v>0</v>
      </c>
      <c r="I40" s="83">
        <v>0</v>
      </c>
      <c r="J40" s="82">
        <v>0</v>
      </c>
      <c r="K40" s="82">
        <f t="shared" si="5"/>
        <v>100</v>
      </c>
      <c r="L40">
        <f t="shared" si="0"/>
        <v>0</v>
      </c>
      <c r="M40">
        <f t="shared" si="1"/>
        <v>100</v>
      </c>
      <c r="O40">
        <f t="shared" si="2"/>
        <v>0</v>
      </c>
      <c r="P40">
        <f t="shared" si="3"/>
        <v>0</v>
      </c>
      <c r="R40">
        <f t="shared" si="4"/>
        <v>100</v>
      </c>
    </row>
    <row r="41" spans="2:19" x14ac:dyDescent="0.3">
      <c r="B41" t="s">
        <v>2274</v>
      </c>
      <c r="C41" t="str">
        <f>VLOOKUP(B41,[1]Sheet1!$C$5866:$D$11139,2,FALSE)</f>
        <v>Turdus merula</v>
      </c>
      <c r="D41">
        <v>39</v>
      </c>
      <c r="E41" s="83">
        <v>0</v>
      </c>
      <c r="F41" s="83">
        <v>25.6</v>
      </c>
      <c r="G41" s="83">
        <v>0</v>
      </c>
      <c r="H41" s="83">
        <v>56.4</v>
      </c>
      <c r="I41" s="83">
        <v>17.899999999999999</v>
      </c>
      <c r="J41" s="82">
        <v>0</v>
      </c>
      <c r="K41" s="82">
        <f t="shared" si="5"/>
        <v>99.9</v>
      </c>
      <c r="L41">
        <f t="shared" si="0"/>
        <v>0</v>
      </c>
      <c r="M41">
        <f t="shared" si="1"/>
        <v>87</v>
      </c>
      <c r="O41">
        <f t="shared" si="2"/>
        <v>12.8</v>
      </c>
      <c r="P41">
        <f t="shared" si="3"/>
        <v>0</v>
      </c>
      <c r="R41">
        <f t="shared" si="4"/>
        <v>99.8</v>
      </c>
    </row>
    <row r="42" spans="2:19" x14ac:dyDescent="0.3">
      <c r="B42" t="s">
        <v>2275</v>
      </c>
      <c r="C42" t="s">
        <v>2253</v>
      </c>
      <c r="D42">
        <v>42</v>
      </c>
      <c r="E42" s="83">
        <v>0</v>
      </c>
      <c r="F42" s="83">
        <v>100</v>
      </c>
      <c r="G42" s="83">
        <v>0</v>
      </c>
      <c r="H42" s="83">
        <v>0</v>
      </c>
      <c r="I42" s="83">
        <v>0</v>
      </c>
      <c r="J42" s="82">
        <v>0</v>
      </c>
      <c r="K42" s="82">
        <f t="shared" si="5"/>
        <v>100</v>
      </c>
      <c r="L42">
        <f t="shared" si="0"/>
        <v>0</v>
      </c>
      <c r="M42">
        <f t="shared" si="1"/>
        <v>21.4</v>
      </c>
      <c r="O42">
        <f t="shared" si="2"/>
        <v>0</v>
      </c>
      <c r="P42">
        <f t="shared" si="3"/>
        <v>78.5</v>
      </c>
      <c r="R42">
        <f t="shared" si="4"/>
        <v>99.9</v>
      </c>
    </row>
    <row r="43" spans="2:19" x14ac:dyDescent="0.3">
      <c r="B43" t="s">
        <v>2278</v>
      </c>
      <c r="C43" t="s">
        <v>562</v>
      </c>
      <c r="D43">
        <v>32</v>
      </c>
      <c r="E43" s="83">
        <v>0</v>
      </c>
      <c r="F43" s="83">
        <v>0</v>
      </c>
      <c r="G43" s="83">
        <v>0</v>
      </c>
      <c r="H43" s="83">
        <v>100</v>
      </c>
      <c r="I43" s="83">
        <v>0</v>
      </c>
      <c r="J43" s="82">
        <v>0</v>
      </c>
      <c r="K43" s="82">
        <f t="shared" si="5"/>
        <v>100</v>
      </c>
      <c r="L43">
        <f t="shared" si="0"/>
        <v>0</v>
      </c>
      <c r="M43">
        <f t="shared" si="1"/>
        <v>100</v>
      </c>
      <c r="O43">
        <f t="shared" si="2"/>
        <v>0</v>
      </c>
      <c r="P43">
        <f t="shared" si="3"/>
        <v>0</v>
      </c>
      <c r="R43">
        <f t="shared" si="4"/>
        <v>100</v>
      </c>
    </row>
    <row r="44" spans="2:19" x14ac:dyDescent="0.3">
      <c r="B44" t="s">
        <v>2297</v>
      </c>
      <c r="C44" t="s">
        <v>2300</v>
      </c>
      <c r="D44">
        <v>51</v>
      </c>
      <c r="E44" s="83">
        <v>0</v>
      </c>
      <c r="F44" s="83">
        <v>49</v>
      </c>
      <c r="G44" s="83">
        <v>3.9</v>
      </c>
      <c r="H44" s="83">
        <v>0</v>
      </c>
      <c r="I44" s="83">
        <v>47</v>
      </c>
      <c r="J44" s="82">
        <v>0</v>
      </c>
      <c r="K44" s="82">
        <f t="shared" si="5"/>
        <v>99.9</v>
      </c>
      <c r="L44">
        <f t="shared" si="0"/>
        <v>0</v>
      </c>
      <c r="M44">
        <f t="shared" si="1"/>
        <v>62.6</v>
      </c>
      <c r="O44">
        <f t="shared" si="2"/>
        <v>37.200000000000003</v>
      </c>
      <c r="P44">
        <f t="shared" si="3"/>
        <v>0</v>
      </c>
      <c r="R44">
        <f t="shared" si="4"/>
        <v>99.800000000000011</v>
      </c>
    </row>
    <row r="45" spans="2:19" x14ac:dyDescent="0.3">
      <c r="B45" t="s">
        <v>2277</v>
      </c>
      <c r="C45" t="s">
        <v>1308</v>
      </c>
      <c r="D45">
        <v>49</v>
      </c>
      <c r="E45" s="83">
        <v>95.6</v>
      </c>
      <c r="F45" s="83">
        <v>0</v>
      </c>
      <c r="G45" s="83">
        <v>0</v>
      </c>
      <c r="H45" s="83">
        <v>0</v>
      </c>
      <c r="I45" s="83">
        <v>4</v>
      </c>
      <c r="J45" s="82">
        <v>0</v>
      </c>
      <c r="K45" s="82">
        <f t="shared" si="5"/>
        <v>99.6</v>
      </c>
      <c r="L45">
        <f t="shared" si="0"/>
        <v>91.8</v>
      </c>
      <c r="M45">
        <f t="shared" si="1"/>
        <v>6.1</v>
      </c>
      <c r="O45">
        <f t="shared" si="2"/>
        <v>2</v>
      </c>
      <c r="P45">
        <f t="shared" si="3"/>
        <v>0</v>
      </c>
      <c r="R45">
        <f t="shared" si="4"/>
        <v>99.899999999999991</v>
      </c>
    </row>
    <row r="46" spans="2:19" x14ac:dyDescent="0.3">
      <c r="B46" t="s">
        <v>2279</v>
      </c>
      <c r="C46" t="s">
        <v>2255</v>
      </c>
      <c r="D46">
        <v>32</v>
      </c>
      <c r="E46" s="83">
        <v>0</v>
      </c>
      <c r="F46" s="83">
        <v>18.7</v>
      </c>
      <c r="G46" s="83">
        <v>0</v>
      </c>
      <c r="H46" s="83">
        <v>18.7</v>
      </c>
      <c r="I46" s="83">
        <v>62.5</v>
      </c>
      <c r="J46" s="82">
        <v>0</v>
      </c>
      <c r="K46" s="82">
        <f t="shared" si="5"/>
        <v>99.9</v>
      </c>
      <c r="L46">
        <f t="shared" si="0"/>
        <v>3.1</v>
      </c>
      <c r="M46">
        <f t="shared" si="1"/>
        <v>78.099999999999994</v>
      </c>
      <c r="O46">
        <f t="shared" si="2"/>
        <v>18.7</v>
      </c>
      <c r="P46">
        <f t="shared" si="3"/>
        <v>0</v>
      </c>
      <c r="R46">
        <f t="shared" si="4"/>
        <v>99.899999999999991</v>
      </c>
    </row>
    <row r="47" spans="2:19" x14ac:dyDescent="0.3">
      <c r="B47" t="s">
        <v>2280</v>
      </c>
      <c r="C47" t="str">
        <f>VLOOKUP(B47,[1]Sheet1!$C$5866:$D$11139,2,FALSE)</f>
        <v>Lanius schach</v>
      </c>
      <c r="D47">
        <v>30</v>
      </c>
      <c r="E47" s="83">
        <v>6.6</v>
      </c>
      <c r="F47" s="83">
        <v>0</v>
      </c>
      <c r="G47" s="83">
        <v>0</v>
      </c>
      <c r="H47" s="83">
        <v>93.3</v>
      </c>
      <c r="I47" s="83">
        <v>0</v>
      </c>
      <c r="J47" s="82">
        <v>0</v>
      </c>
      <c r="K47" s="82">
        <f t="shared" si="5"/>
        <v>99.899999999999991</v>
      </c>
      <c r="L47">
        <f t="shared" si="0"/>
        <v>6.6</v>
      </c>
      <c r="M47">
        <f t="shared" si="1"/>
        <v>0</v>
      </c>
      <c r="O47">
        <f t="shared" si="2"/>
        <v>83.3</v>
      </c>
      <c r="P47">
        <f t="shared" si="3"/>
        <v>0</v>
      </c>
      <c r="R47">
        <f t="shared" si="4"/>
        <v>89.899999999999991</v>
      </c>
    </row>
    <row r="48" spans="2:19" x14ac:dyDescent="0.3">
      <c r="B48" t="s">
        <v>2296</v>
      </c>
      <c r="C48" t="str">
        <f>VLOOKUP(B48,[1]Sheet1!$C$5866:$D$11139,2,FALSE)</f>
        <v>Eumyias albicaudatus</v>
      </c>
      <c r="D48">
        <v>33</v>
      </c>
      <c r="E48" s="83">
        <v>81.8</v>
      </c>
      <c r="F48" s="83">
        <v>12.1</v>
      </c>
      <c r="G48" s="83">
        <v>0</v>
      </c>
      <c r="H48" s="83">
        <v>6</v>
      </c>
      <c r="I48" s="83">
        <v>0</v>
      </c>
      <c r="J48" s="82">
        <v>0</v>
      </c>
      <c r="K48" s="82">
        <f t="shared" si="5"/>
        <v>99.899999999999991</v>
      </c>
      <c r="L48">
        <f t="shared" si="0"/>
        <v>80.900000000000006</v>
      </c>
      <c r="M48">
        <f t="shared" si="1"/>
        <v>15.1</v>
      </c>
      <c r="O48">
        <f t="shared" si="2"/>
        <v>3</v>
      </c>
      <c r="P48">
        <f t="shared" si="3"/>
        <v>0</v>
      </c>
      <c r="R48">
        <f t="shared" si="4"/>
        <v>99</v>
      </c>
    </row>
    <row r="49" spans="2:18" x14ac:dyDescent="0.3">
      <c r="B49" t="s">
        <v>2295</v>
      </c>
      <c r="C49" t="s">
        <v>2258</v>
      </c>
      <c r="D49">
        <v>69</v>
      </c>
      <c r="E49" s="83">
        <v>0</v>
      </c>
      <c r="F49" s="83">
        <v>76.8</v>
      </c>
      <c r="G49" s="83">
        <v>0</v>
      </c>
      <c r="H49" s="83">
        <v>23.1</v>
      </c>
      <c r="I49" s="83">
        <v>0</v>
      </c>
      <c r="J49" s="82">
        <v>0</v>
      </c>
      <c r="K49" s="82">
        <f t="shared" si="5"/>
        <v>99.9</v>
      </c>
      <c r="L49">
        <f t="shared" si="0"/>
        <v>0</v>
      </c>
      <c r="M49">
        <f t="shared" si="1"/>
        <v>99.99</v>
      </c>
      <c r="O49">
        <f t="shared" si="2"/>
        <v>0</v>
      </c>
      <c r="P49">
        <f t="shared" si="3"/>
        <v>0</v>
      </c>
      <c r="R49">
        <f t="shared" si="4"/>
        <v>99.99</v>
      </c>
    </row>
    <row r="50" spans="2:18" x14ac:dyDescent="0.3">
      <c r="B50" t="s">
        <v>2283</v>
      </c>
      <c r="C50" t="str">
        <f>VLOOKUP(B50,[1]Sheet1!$C$5866:$D$11139,2,FALSE)</f>
        <v>Zosterops palpebrosus</v>
      </c>
      <c r="D50">
        <v>67</v>
      </c>
      <c r="E50" s="83">
        <v>0</v>
      </c>
      <c r="F50" s="83">
        <v>32.799999999999997</v>
      </c>
      <c r="G50" s="83">
        <v>3</v>
      </c>
      <c r="H50" s="83">
        <v>0</v>
      </c>
      <c r="I50" s="83">
        <v>64.099999999999994</v>
      </c>
      <c r="J50" s="82">
        <v>0</v>
      </c>
      <c r="K50" s="82">
        <f t="shared" si="5"/>
        <v>99.899999999999991</v>
      </c>
      <c r="L50">
        <f t="shared" si="0"/>
        <v>0</v>
      </c>
      <c r="M50">
        <f t="shared" si="1"/>
        <v>92.4</v>
      </c>
      <c r="O50">
        <f t="shared" si="2"/>
        <v>7.4</v>
      </c>
      <c r="P50">
        <f t="shared" si="3"/>
        <v>0</v>
      </c>
      <c r="R50">
        <f t="shared" si="4"/>
        <v>99.800000000000011</v>
      </c>
    </row>
    <row r="51" spans="2:18" x14ac:dyDescent="0.3">
      <c r="B51" t="s">
        <v>2284</v>
      </c>
      <c r="C51" t="str">
        <f>VLOOKUP(B51,[1]Sheet1!$C$5866:$D$11139,2,FALSE)</f>
        <v>Dicaeum concolor</v>
      </c>
      <c r="D51">
        <v>30</v>
      </c>
      <c r="E51" s="83">
        <v>0</v>
      </c>
      <c r="F51" s="83">
        <v>0</v>
      </c>
      <c r="G51" s="83">
        <v>100</v>
      </c>
      <c r="H51" s="83">
        <v>0</v>
      </c>
      <c r="I51" s="83">
        <v>0</v>
      </c>
      <c r="J51" s="82">
        <v>0</v>
      </c>
      <c r="K51" s="82">
        <f t="shared" si="5"/>
        <v>100</v>
      </c>
      <c r="L51">
        <f t="shared" si="0"/>
        <v>0</v>
      </c>
      <c r="M51">
        <f t="shared" si="1"/>
        <v>100</v>
      </c>
      <c r="O51">
        <f t="shared" si="2"/>
        <v>0</v>
      </c>
      <c r="P51">
        <f t="shared" si="3"/>
        <v>0</v>
      </c>
      <c r="R51">
        <f t="shared" si="4"/>
        <v>100</v>
      </c>
    </row>
    <row r="52" spans="2:18" x14ac:dyDescent="0.3">
      <c r="B52" t="s">
        <v>2285</v>
      </c>
      <c r="C52" t="str">
        <f>VLOOKUP(B52,[1]Sheet1!$C$5866:$D$11139,2,FALSE)</f>
        <v>Pycnonotus jocosus</v>
      </c>
      <c r="D52">
        <v>37</v>
      </c>
      <c r="E52" s="83">
        <v>5.4</v>
      </c>
      <c r="F52" s="83">
        <v>56.7</v>
      </c>
      <c r="G52" s="83">
        <v>0</v>
      </c>
      <c r="H52" s="83">
        <v>0</v>
      </c>
      <c r="I52" s="83">
        <v>37.799999999999997</v>
      </c>
      <c r="J52" s="82">
        <v>0</v>
      </c>
      <c r="K52" s="82">
        <f t="shared" si="5"/>
        <v>99.9</v>
      </c>
      <c r="L52">
        <f t="shared" si="0"/>
        <v>8.1</v>
      </c>
      <c r="M52">
        <f t="shared" si="1"/>
        <v>70.2</v>
      </c>
      <c r="O52">
        <f t="shared" si="2"/>
        <v>21.6</v>
      </c>
      <c r="P52">
        <f t="shared" si="3"/>
        <v>0</v>
      </c>
      <c r="R52">
        <f t="shared" si="4"/>
        <v>99.9</v>
      </c>
    </row>
    <row r="53" spans="2:18" x14ac:dyDescent="0.3">
      <c r="B53" t="s">
        <v>2286</v>
      </c>
      <c r="C53" t="str">
        <f>VLOOKUP(B53,[1]Sheet1!$C$5866:$D$11139,2,FALSE)</f>
        <v>Pericrocotus flammeus</v>
      </c>
      <c r="D53">
        <v>32</v>
      </c>
      <c r="E53" s="83">
        <v>62.5</v>
      </c>
      <c r="F53" s="83">
        <v>0</v>
      </c>
      <c r="G53" s="83">
        <v>0</v>
      </c>
      <c r="H53" s="83">
        <v>0</v>
      </c>
      <c r="I53" s="83">
        <v>37.5</v>
      </c>
      <c r="J53" s="82">
        <v>0</v>
      </c>
      <c r="K53" s="82">
        <f t="shared" si="5"/>
        <v>100</v>
      </c>
      <c r="L53">
        <f t="shared" si="0"/>
        <v>59.3</v>
      </c>
      <c r="M53">
        <f t="shared" si="1"/>
        <v>40.6</v>
      </c>
      <c r="O53">
        <f t="shared" si="2"/>
        <v>0</v>
      </c>
      <c r="P53">
        <f t="shared" si="3"/>
        <v>0</v>
      </c>
      <c r="R53">
        <f t="shared" si="4"/>
        <v>99.9</v>
      </c>
    </row>
    <row r="54" spans="2:18" x14ac:dyDescent="0.3">
      <c r="B54" t="s">
        <v>2287</v>
      </c>
      <c r="C54" t="s">
        <v>571</v>
      </c>
      <c r="D54">
        <v>41</v>
      </c>
      <c r="E54" s="83">
        <v>2.5</v>
      </c>
      <c r="F54" s="83">
        <v>28.2</v>
      </c>
      <c r="G54" s="83">
        <v>0</v>
      </c>
      <c r="H54" s="83">
        <v>0</v>
      </c>
      <c r="I54" s="83">
        <v>69.2</v>
      </c>
      <c r="J54" s="82">
        <v>0</v>
      </c>
      <c r="K54" s="82">
        <f t="shared" si="5"/>
        <v>99.9</v>
      </c>
      <c r="L54">
        <f t="shared" si="0"/>
        <v>12.1</v>
      </c>
      <c r="M54">
        <f t="shared" si="1"/>
        <v>68.2</v>
      </c>
      <c r="O54">
        <f t="shared" si="2"/>
        <v>19.5</v>
      </c>
      <c r="P54">
        <f t="shared" si="3"/>
        <v>0</v>
      </c>
      <c r="R54">
        <f t="shared" si="4"/>
        <v>99.8</v>
      </c>
    </row>
    <row r="55" spans="2:18" x14ac:dyDescent="0.3">
      <c r="B55" t="s">
        <v>2288</v>
      </c>
      <c r="C55" t="s">
        <v>2260</v>
      </c>
      <c r="D55">
        <v>39</v>
      </c>
      <c r="E55" s="83">
        <v>0</v>
      </c>
      <c r="F55" s="83">
        <v>26.8</v>
      </c>
      <c r="G55" s="83">
        <v>0</v>
      </c>
      <c r="H55" s="83">
        <v>0</v>
      </c>
      <c r="I55" s="83">
        <v>73.099999999999994</v>
      </c>
      <c r="J55" s="82">
        <v>0</v>
      </c>
      <c r="K55" s="82">
        <f t="shared" si="5"/>
        <v>99.899999999999991</v>
      </c>
      <c r="L55">
        <f t="shared" si="0"/>
        <v>17.899999999999999</v>
      </c>
      <c r="M55">
        <f t="shared" si="1"/>
        <v>61.5</v>
      </c>
      <c r="O55">
        <f t="shared" si="2"/>
        <v>20.5</v>
      </c>
      <c r="P55">
        <f t="shared" si="3"/>
        <v>0</v>
      </c>
      <c r="R55">
        <f t="shared" si="4"/>
        <v>99.9</v>
      </c>
    </row>
    <row r="56" spans="2:18" x14ac:dyDescent="0.3">
      <c r="B56" t="s">
        <v>2289</v>
      </c>
      <c r="C56" t="str">
        <f>VLOOKUP(B56,[1]Sheet1!$C$5866:$D$11139,2,FALSE)</f>
        <v>Sitta frontalis</v>
      </c>
      <c r="D56">
        <v>44</v>
      </c>
      <c r="E56" s="83">
        <v>0</v>
      </c>
      <c r="F56" s="83">
        <v>100</v>
      </c>
      <c r="G56" s="83">
        <v>0</v>
      </c>
      <c r="H56" s="83">
        <v>0</v>
      </c>
      <c r="I56" s="83">
        <v>0</v>
      </c>
      <c r="J56" s="82">
        <v>0</v>
      </c>
      <c r="K56" s="82">
        <f t="shared" si="5"/>
        <v>100</v>
      </c>
      <c r="L56">
        <f t="shared" si="0"/>
        <v>0</v>
      </c>
      <c r="M56">
        <f t="shared" si="1"/>
        <v>100</v>
      </c>
      <c r="O56">
        <f t="shared" si="2"/>
        <v>0</v>
      </c>
      <c r="P56">
        <f t="shared" si="3"/>
        <v>0</v>
      </c>
      <c r="R56">
        <f t="shared" si="4"/>
        <v>100</v>
      </c>
    </row>
    <row r="57" spans="2:18" x14ac:dyDescent="0.3">
      <c r="B57" t="s">
        <v>2294</v>
      </c>
      <c r="C57" t="s">
        <v>2301</v>
      </c>
      <c r="D57">
        <v>51</v>
      </c>
      <c r="E57" s="83">
        <v>0</v>
      </c>
      <c r="F57" s="83">
        <v>45.099999999999994</v>
      </c>
      <c r="G57" s="83">
        <v>0</v>
      </c>
      <c r="H57" s="83">
        <v>17.600000000000001</v>
      </c>
      <c r="I57" s="83">
        <v>37.200000000000003</v>
      </c>
      <c r="J57" s="82">
        <v>0</v>
      </c>
      <c r="K57" s="82">
        <f t="shared" si="5"/>
        <v>99.9</v>
      </c>
      <c r="L57">
        <f t="shared" si="0"/>
        <v>0</v>
      </c>
      <c r="M57">
        <f t="shared" si="1"/>
        <v>66.600000000000009</v>
      </c>
      <c r="O57">
        <f t="shared" si="2"/>
        <v>33.299999999999997</v>
      </c>
      <c r="P57">
        <f t="shared" si="3"/>
        <v>0</v>
      </c>
      <c r="R57">
        <f t="shared" si="4"/>
        <v>99.9</v>
      </c>
    </row>
    <row r="58" spans="2:18" x14ac:dyDescent="0.3">
      <c r="B58" t="s">
        <v>2290</v>
      </c>
      <c r="C58" t="s">
        <v>2262</v>
      </c>
      <c r="D58">
        <v>47</v>
      </c>
      <c r="E58" s="83">
        <v>0</v>
      </c>
      <c r="F58" s="83">
        <v>100</v>
      </c>
      <c r="G58" s="83">
        <v>0</v>
      </c>
      <c r="H58" s="83">
        <v>0</v>
      </c>
      <c r="I58" s="83">
        <v>0</v>
      </c>
      <c r="J58" s="82">
        <v>0</v>
      </c>
      <c r="K58" s="82">
        <f t="shared" si="5"/>
        <v>100</v>
      </c>
      <c r="L58">
        <f t="shared" si="0"/>
        <v>0</v>
      </c>
      <c r="M58">
        <f t="shared" si="1"/>
        <v>100</v>
      </c>
      <c r="O58">
        <f t="shared" si="2"/>
        <v>0</v>
      </c>
      <c r="P58">
        <f t="shared" si="3"/>
        <v>0</v>
      </c>
      <c r="R58">
        <f t="shared" si="4"/>
        <v>100</v>
      </c>
    </row>
    <row r="59" spans="2:18" x14ac:dyDescent="0.3">
      <c r="B59" t="s">
        <v>2292</v>
      </c>
      <c r="C59" t="str">
        <f>VLOOKUP(B59,[1]Sheet1!$C$5866:$D$11139,2,FALSE)</f>
        <v>Iole indica</v>
      </c>
      <c r="D59">
        <v>49</v>
      </c>
      <c r="E59" s="83">
        <v>8.1</v>
      </c>
      <c r="F59" s="83">
        <v>61.2</v>
      </c>
      <c r="G59" s="83">
        <v>0</v>
      </c>
      <c r="H59" s="83">
        <v>0</v>
      </c>
      <c r="I59" s="83">
        <v>30.6</v>
      </c>
      <c r="J59" s="82">
        <v>0</v>
      </c>
      <c r="K59" s="82">
        <f t="shared" si="5"/>
        <v>99.9</v>
      </c>
      <c r="L59">
        <f t="shared" si="0"/>
        <v>8.1</v>
      </c>
      <c r="M59">
        <f t="shared" si="1"/>
        <v>77.400000000000006</v>
      </c>
      <c r="O59">
        <f t="shared" si="2"/>
        <v>14.2</v>
      </c>
      <c r="P59">
        <f t="shared" si="3"/>
        <v>0</v>
      </c>
      <c r="R59">
        <f t="shared" si="4"/>
        <v>99.7</v>
      </c>
    </row>
    <row r="61" spans="2:18" x14ac:dyDescent="0.3">
      <c r="B61" s="74" t="s">
        <v>235</v>
      </c>
      <c r="C61" s="74" t="s">
        <v>273</v>
      </c>
      <c r="D61" s="74" t="s">
        <v>76</v>
      </c>
      <c r="E61" s="75" t="s">
        <v>88</v>
      </c>
      <c r="F61" s="75" t="s">
        <v>189</v>
      </c>
      <c r="G61" s="75" t="s">
        <v>190</v>
      </c>
      <c r="H61" s="75" t="s">
        <v>191</v>
      </c>
      <c r="I61" s="75" t="s">
        <v>192</v>
      </c>
      <c r="J61" s="75" t="s">
        <v>193</v>
      </c>
      <c r="K61" s="76" t="s">
        <v>194</v>
      </c>
      <c r="L61" s="77" t="s">
        <v>184</v>
      </c>
      <c r="M61" s="77" t="s">
        <v>185</v>
      </c>
      <c r="N61" s="77" t="s">
        <v>79</v>
      </c>
      <c r="O61" s="77" t="s">
        <v>186</v>
      </c>
      <c r="P61" s="77" t="s">
        <v>83</v>
      </c>
      <c r="Q61" s="77" t="s">
        <v>187</v>
      </c>
      <c r="R61" s="76" t="s">
        <v>188</v>
      </c>
    </row>
    <row r="62" spans="2:18" x14ac:dyDescent="0.3">
      <c r="B62" t="s">
        <v>2267</v>
      </c>
      <c r="C62" t="s">
        <v>2247</v>
      </c>
      <c r="D62">
        <v>30</v>
      </c>
      <c r="E62">
        <f>(E34/100)*$D34</f>
        <v>18</v>
      </c>
      <c r="F62">
        <f t="shared" ref="F62:J62" si="6">(F34/100)*$D34</f>
        <v>3</v>
      </c>
      <c r="G62">
        <f t="shared" si="6"/>
        <v>0</v>
      </c>
      <c r="H62">
        <f t="shared" si="6"/>
        <v>0</v>
      </c>
      <c r="I62">
        <f t="shared" si="6"/>
        <v>9</v>
      </c>
      <c r="J62">
        <f t="shared" si="6"/>
        <v>0</v>
      </c>
      <c r="K62">
        <f>SUM(E62:J62)</f>
        <v>30</v>
      </c>
      <c r="L62">
        <f>(L34/100)*$D34</f>
        <v>18</v>
      </c>
      <c r="M62">
        <f t="shared" ref="M62:Q62" si="7">(M34/100)*$D34</f>
        <v>1.9980000000000002</v>
      </c>
      <c r="N62">
        <f t="shared" si="7"/>
        <v>0</v>
      </c>
      <c r="O62">
        <f t="shared" si="7"/>
        <v>9.9989999999999988</v>
      </c>
      <c r="P62">
        <f t="shared" si="7"/>
        <v>0</v>
      </c>
      <c r="Q62">
        <f t="shared" si="7"/>
        <v>0</v>
      </c>
      <c r="R62">
        <f>SUM(L62:Q62)</f>
        <v>29.997</v>
      </c>
    </row>
    <row r="63" spans="2:18" x14ac:dyDescent="0.3">
      <c r="B63" t="s">
        <v>2299</v>
      </c>
      <c r="C63" t="s">
        <v>2248</v>
      </c>
      <c r="D63">
        <v>34</v>
      </c>
      <c r="E63">
        <f t="shared" ref="E63:J63" si="8">(E35/100)*$D35</f>
        <v>30.973999999999997</v>
      </c>
      <c r="F63">
        <f t="shared" si="8"/>
        <v>0.98599999999999999</v>
      </c>
      <c r="G63">
        <f t="shared" si="8"/>
        <v>0</v>
      </c>
      <c r="H63">
        <f t="shared" si="8"/>
        <v>1.972</v>
      </c>
      <c r="I63">
        <f t="shared" si="8"/>
        <v>0</v>
      </c>
      <c r="J63">
        <f t="shared" si="8"/>
        <v>0</v>
      </c>
      <c r="K63">
        <f t="shared" ref="K63:K87" si="9">SUM(E63:J63)</f>
        <v>33.931999999999995</v>
      </c>
      <c r="L63">
        <f t="shared" ref="L63:Q63" si="10">(L35/100)*$D35</f>
        <v>27.981999999999999</v>
      </c>
      <c r="M63">
        <f t="shared" si="10"/>
        <v>3.9779999999999998</v>
      </c>
      <c r="N63">
        <f t="shared" si="10"/>
        <v>0</v>
      </c>
      <c r="O63">
        <f t="shared" si="10"/>
        <v>1.972</v>
      </c>
      <c r="P63">
        <f t="shared" si="10"/>
        <v>0</v>
      </c>
      <c r="Q63">
        <f t="shared" si="10"/>
        <v>0</v>
      </c>
      <c r="R63">
        <f t="shared" ref="R63:R87" si="11">SUM(L63:Q63)</f>
        <v>33.932000000000002</v>
      </c>
    </row>
    <row r="64" spans="2:18" x14ac:dyDescent="0.3">
      <c r="B64" t="s">
        <v>2269</v>
      </c>
      <c r="C64" t="s">
        <v>531</v>
      </c>
      <c r="D64">
        <v>31</v>
      </c>
      <c r="E64">
        <f t="shared" ref="E64:J64" si="12">(E36/100)*$D36</f>
        <v>2.976</v>
      </c>
      <c r="F64">
        <f t="shared" si="12"/>
        <v>22.971</v>
      </c>
      <c r="G64">
        <f t="shared" si="12"/>
        <v>0</v>
      </c>
      <c r="H64">
        <f t="shared" si="12"/>
        <v>0</v>
      </c>
      <c r="I64">
        <f t="shared" si="12"/>
        <v>4.9910000000000005</v>
      </c>
      <c r="J64">
        <f t="shared" si="12"/>
        <v>0</v>
      </c>
      <c r="K64">
        <f t="shared" si="9"/>
        <v>30.937999999999999</v>
      </c>
      <c r="L64">
        <f t="shared" ref="L64:Q64" si="13">(L36/100)*$D36</f>
        <v>0.99199999999999999</v>
      </c>
      <c r="M64">
        <f t="shared" si="13"/>
        <v>29.977000000000004</v>
      </c>
      <c r="N64">
        <f t="shared" si="13"/>
        <v>0</v>
      </c>
      <c r="O64">
        <f t="shared" si="13"/>
        <v>0</v>
      </c>
      <c r="P64">
        <f t="shared" si="13"/>
        <v>0</v>
      </c>
      <c r="Q64">
        <f t="shared" si="13"/>
        <v>0</v>
      </c>
      <c r="R64">
        <f t="shared" si="11"/>
        <v>30.969000000000005</v>
      </c>
    </row>
    <row r="65" spans="2:18" x14ac:dyDescent="0.3">
      <c r="B65" t="s">
        <v>2270</v>
      </c>
      <c r="C65" t="s">
        <v>2302</v>
      </c>
      <c r="D65">
        <v>42</v>
      </c>
      <c r="E65">
        <f t="shared" ref="E65:J65" si="14">(E37/100)*$D37</f>
        <v>0.96599999999999997</v>
      </c>
      <c r="F65">
        <f t="shared" si="14"/>
        <v>12.936</v>
      </c>
      <c r="G65">
        <f t="shared" si="14"/>
        <v>0</v>
      </c>
      <c r="H65">
        <f t="shared" si="14"/>
        <v>0</v>
      </c>
      <c r="I65">
        <f t="shared" si="14"/>
        <v>27.971999999999998</v>
      </c>
      <c r="J65">
        <f t="shared" si="14"/>
        <v>0</v>
      </c>
      <c r="K65">
        <f t="shared" si="9"/>
        <v>41.873999999999995</v>
      </c>
      <c r="L65">
        <f t="shared" ref="L65:Q65" si="15">(L37/100)*$D37</f>
        <v>2.9819999999999998</v>
      </c>
      <c r="M65">
        <f t="shared" si="15"/>
        <v>26.964000000000002</v>
      </c>
      <c r="N65">
        <f t="shared" si="15"/>
        <v>0</v>
      </c>
      <c r="O65">
        <f t="shared" si="15"/>
        <v>11.969999999999999</v>
      </c>
      <c r="P65">
        <f t="shared" si="15"/>
        <v>0</v>
      </c>
      <c r="Q65">
        <f t="shared" si="15"/>
        <v>0</v>
      </c>
      <c r="R65">
        <f t="shared" si="11"/>
        <v>41.915999999999997</v>
      </c>
    </row>
    <row r="66" spans="2:18" x14ac:dyDescent="0.3">
      <c r="B66" t="s">
        <v>2271</v>
      </c>
      <c r="C66" t="s">
        <v>2250</v>
      </c>
      <c r="D66">
        <v>30</v>
      </c>
      <c r="E66">
        <f t="shared" ref="E66:J66" si="16">(E38/100)*$D38</f>
        <v>3</v>
      </c>
      <c r="F66">
        <f t="shared" si="16"/>
        <v>4.9800000000000004</v>
      </c>
      <c r="G66">
        <f t="shared" si="16"/>
        <v>0</v>
      </c>
      <c r="H66">
        <f t="shared" si="16"/>
        <v>3</v>
      </c>
      <c r="I66">
        <f t="shared" si="16"/>
        <v>18.990000000000002</v>
      </c>
      <c r="J66">
        <f t="shared" si="16"/>
        <v>0</v>
      </c>
      <c r="K66">
        <f t="shared" si="9"/>
        <v>29.970000000000002</v>
      </c>
      <c r="L66">
        <f t="shared" ref="L66:Q66" si="17">(L38/100)*$D38</f>
        <v>1.98</v>
      </c>
      <c r="M66">
        <f t="shared" si="17"/>
        <v>18.990000000000002</v>
      </c>
      <c r="N66">
        <f t="shared" si="17"/>
        <v>0</v>
      </c>
      <c r="O66">
        <f t="shared" si="17"/>
        <v>9</v>
      </c>
      <c r="P66">
        <f t="shared" si="17"/>
        <v>0</v>
      </c>
      <c r="Q66">
        <f t="shared" si="17"/>
        <v>0</v>
      </c>
      <c r="R66">
        <f t="shared" si="11"/>
        <v>29.970000000000002</v>
      </c>
    </row>
    <row r="67" spans="2:18" x14ac:dyDescent="0.3">
      <c r="B67" t="s">
        <v>2272</v>
      </c>
      <c r="C67" t="s">
        <v>2251</v>
      </c>
      <c r="D67">
        <v>30</v>
      </c>
      <c r="E67">
        <f t="shared" ref="E67:J67" si="18">(E39/100)*$D39</f>
        <v>4.9800000000000004</v>
      </c>
      <c r="F67">
        <f t="shared" si="18"/>
        <v>6.99</v>
      </c>
      <c r="G67">
        <f t="shared" si="18"/>
        <v>0</v>
      </c>
      <c r="H67">
        <f t="shared" si="18"/>
        <v>0</v>
      </c>
      <c r="I67">
        <f t="shared" si="18"/>
        <v>18</v>
      </c>
      <c r="J67">
        <f t="shared" si="18"/>
        <v>0</v>
      </c>
      <c r="K67">
        <f t="shared" si="9"/>
        <v>29.97</v>
      </c>
      <c r="L67">
        <f t="shared" ref="L67:Q67" si="19">(L39/100)*$D39</f>
        <v>3.99</v>
      </c>
      <c r="M67">
        <f t="shared" si="19"/>
        <v>15</v>
      </c>
      <c r="N67">
        <f t="shared" si="19"/>
        <v>0</v>
      </c>
      <c r="O67">
        <f t="shared" si="19"/>
        <v>10.98</v>
      </c>
      <c r="P67">
        <f t="shared" si="19"/>
        <v>0</v>
      </c>
      <c r="Q67">
        <f t="shared" si="19"/>
        <v>0</v>
      </c>
      <c r="R67">
        <f t="shared" si="11"/>
        <v>29.970000000000002</v>
      </c>
    </row>
    <row r="68" spans="2:18" x14ac:dyDescent="0.3">
      <c r="B68" t="s">
        <v>2298</v>
      </c>
      <c r="C68" t="s">
        <v>2252</v>
      </c>
      <c r="D68">
        <v>32</v>
      </c>
      <c r="E68">
        <f t="shared" ref="E68:J68" si="20">(E40/100)*$D40</f>
        <v>0</v>
      </c>
      <c r="F68">
        <f t="shared" si="20"/>
        <v>0</v>
      </c>
      <c r="G68">
        <f t="shared" si="20"/>
        <v>32</v>
      </c>
      <c r="H68">
        <f t="shared" si="20"/>
        <v>0</v>
      </c>
      <c r="I68">
        <f t="shared" si="20"/>
        <v>0</v>
      </c>
      <c r="J68">
        <f t="shared" si="20"/>
        <v>0</v>
      </c>
      <c r="K68">
        <f t="shared" si="9"/>
        <v>32</v>
      </c>
      <c r="L68">
        <f t="shared" ref="L68:Q68" si="21">(L40/100)*$D40</f>
        <v>0</v>
      </c>
      <c r="M68">
        <f t="shared" si="21"/>
        <v>32</v>
      </c>
      <c r="N68">
        <f t="shared" si="21"/>
        <v>0</v>
      </c>
      <c r="O68">
        <f t="shared" si="21"/>
        <v>0</v>
      </c>
      <c r="P68">
        <f t="shared" si="21"/>
        <v>0</v>
      </c>
      <c r="Q68">
        <f t="shared" si="21"/>
        <v>0</v>
      </c>
      <c r="R68">
        <f t="shared" si="11"/>
        <v>32</v>
      </c>
    </row>
    <row r="69" spans="2:18" x14ac:dyDescent="0.3">
      <c r="B69" t="s">
        <v>2274</v>
      </c>
      <c r="C69" t="s">
        <v>673</v>
      </c>
      <c r="D69">
        <v>39</v>
      </c>
      <c r="E69">
        <f t="shared" ref="E69:J69" si="22">(E41/100)*$D41</f>
        <v>0</v>
      </c>
      <c r="F69">
        <f t="shared" si="22"/>
        <v>9.984</v>
      </c>
      <c r="G69">
        <f t="shared" si="22"/>
        <v>0</v>
      </c>
      <c r="H69">
        <f t="shared" si="22"/>
        <v>21.995999999999999</v>
      </c>
      <c r="I69">
        <f t="shared" si="22"/>
        <v>6.9809999999999999</v>
      </c>
      <c r="J69">
        <f t="shared" si="22"/>
        <v>0</v>
      </c>
      <c r="K69">
        <f t="shared" si="9"/>
        <v>38.960999999999999</v>
      </c>
      <c r="L69">
        <f t="shared" ref="L69:Q69" si="23">(L41/100)*$D41</f>
        <v>0</v>
      </c>
      <c r="M69">
        <f t="shared" si="23"/>
        <v>33.93</v>
      </c>
      <c r="N69">
        <f t="shared" si="23"/>
        <v>0</v>
      </c>
      <c r="O69">
        <f t="shared" si="23"/>
        <v>4.992</v>
      </c>
      <c r="P69">
        <f t="shared" si="23"/>
        <v>0</v>
      </c>
      <c r="Q69">
        <f t="shared" si="23"/>
        <v>0</v>
      </c>
      <c r="R69">
        <f t="shared" si="11"/>
        <v>38.921999999999997</v>
      </c>
    </row>
    <row r="70" spans="2:18" x14ac:dyDescent="0.3">
      <c r="B70" t="s">
        <v>2275</v>
      </c>
      <c r="C70" t="s">
        <v>2253</v>
      </c>
      <c r="D70">
        <v>42</v>
      </c>
      <c r="E70">
        <f t="shared" ref="E70:J70" si="24">(E42/100)*$D42</f>
        <v>0</v>
      </c>
      <c r="F70">
        <f t="shared" si="24"/>
        <v>42</v>
      </c>
      <c r="G70">
        <f t="shared" si="24"/>
        <v>0</v>
      </c>
      <c r="H70">
        <f t="shared" si="24"/>
        <v>0</v>
      </c>
      <c r="I70">
        <f t="shared" si="24"/>
        <v>0</v>
      </c>
      <c r="J70">
        <f t="shared" si="24"/>
        <v>0</v>
      </c>
      <c r="K70">
        <f t="shared" si="9"/>
        <v>42</v>
      </c>
      <c r="L70">
        <f t="shared" ref="L70:Q70" si="25">(L42/100)*$D42</f>
        <v>0</v>
      </c>
      <c r="M70">
        <f t="shared" si="25"/>
        <v>8.9879999999999995</v>
      </c>
      <c r="N70">
        <f t="shared" si="25"/>
        <v>0</v>
      </c>
      <c r="O70">
        <f t="shared" si="25"/>
        <v>0</v>
      </c>
      <c r="P70">
        <f t="shared" si="25"/>
        <v>32.97</v>
      </c>
      <c r="Q70">
        <f t="shared" si="25"/>
        <v>0</v>
      </c>
      <c r="R70">
        <f t="shared" si="11"/>
        <v>41.957999999999998</v>
      </c>
    </row>
    <row r="71" spans="2:18" x14ac:dyDescent="0.3">
      <c r="B71" t="s">
        <v>2278</v>
      </c>
      <c r="C71" t="s">
        <v>562</v>
      </c>
      <c r="D71">
        <v>32</v>
      </c>
      <c r="E71">
        <f t="shared" ref="E71:J71" si="26">(E43/100)*$D43</f>
        <v>0</v>
      </c>
      <c r="F71">
        <f t="shared" si="26"/>
        <v>0</v>
      </c>
      <c r="G71">
        <f t="shared" si="26"/>
        <v>0</v>
      </c>
      <c r="H71">
        <f t="shared" si="26"/>
        <v>32</v>
      </c>
      <c r="I71">
        <f t="shared" si="26"/>
        <v>0</v>
      </c>
      <c r="J71">
        <f t="shared" si="26"/>
        <v>0</v>
      </c>
      <c r="K71">
        <f t="shared" si="9"/>
        <v>32</v>
      </c>
      <c r="L71">
        <f t="shared" ref="L71:Q71" si="27">(L43/100)*$D43</f>
        <v>0</v>
      </c>
      <c r="M71">
        <f t="shared" si="27"/>
        <v>32</v>
      </c>
      <c r="N71">
        <f t="shared" si="27"/>
        <v>0</v>
      </c>
      <c r="O71">
        <f t="shared" si="27"/>
        <v>0</v>
      </c>
      <c r="P71">
        <f t="shared" si="27"/>
        <v>0</v>
      </c>
      <c r="Q71">
        <f t="shared" si="27"/>
        <v>0</v>
      </c>
      <c r="R71">
        <f t="shared" si="11"/>
        <v>32</v>
      </c>
    </row>
    <row r="72" spans="2:18" x14ac:dyDescent="0.3">
      <c r="B72" t="s">
        <v>2297</v>
      </c>
      <c r="C72" t="s">
        <v>2300</v>
      </c>
      <c r="D72">
        <v>51</v>
      </c>
      <c r="E72">
        <f t="shared" ref="E72:J72" si="28">(E44/100)*$D44</f>
        <v>0</v>
      </c>
      <c r="F72">
        <f t="shared" si="28"/>
        <v>24.99</v>
      </c>
      <c r="G72">
        <f t="shared" si="28"/>
        <v>1.9890000000000001</v>
      </c>
      <c r="H72">
        <f t="shared" si="28"/>
        <v>0</v>
      </c>
      <c r="I72">
        <f t="shared" si="28"/>
        <v>23.97</v>
      </c>
      <c r="J72">
        <f t="shared" si="28"/>
        <v>0</v>
      </c>
      <c r="K72">
        <f t="shared" si="9"/>
        <v>50.948999999999998</v>
      </c>
      <c r="L72">
        <f t="shared" ref="L72:Q72" si="29">(L44/100)*$D44</f>
        <v>0</v>
      </c>
      <c r="M72">
        <f t="shared" si="29"/>
        <v>31.925999999999998</v>
      </c>
      <c r="N72">
        <f t="shared" si="29"/>
        <v>0</v>
      </c>
      <c r="O72">
        <f t="shared" si="29"/>
        <v>18.972000000000001</v>
      </c>
      <c r="P72">
        <f t="shared" si="29"/>
        <v>0</v>
      </c>
      <c r="Q72">
        <f t="shared" si="29"/>
        <v>0</v>
      </c>
      <c r="R72">
        <f t="shared" si="11"/>
        <v>50.897999999999996</v>
      </c>
    </row>
    <row r="73" spans="2:18" x14ac:dyDescent="0.3">
      <c r="B73" t="s">
        <v>2277</v>
      </c>
      <c r="C73" t="s">
        <v>1308</v>
      </c>
      <c r="D73">
        <v>49</v>
      </c>
      <c r="E73">
        <f t="shared" ref="E73:J73" si="30">(E45/100)*$D45</f>
        <v>46.844000000000001</v>
      </c>
      <c r="F73">
        <f t="shared" si="30"/>
        <v>0</v>
      </c>
      <c r="G73">
        <f t="shared" si="30"/>
        <v>0</v>
      </c>
      <c r="H73">
        <f t="shared" si="30"/>
        <v>0</v>
      </c>
      <c r="I73">
        <f t="shared" si="30"/>
        <v>1.96</v>
      </c>
      <c r="J73">
        <f t="shared" si="30"/>
        <v>0</v>
      </c>
      <c r="K73">
        <f t="shared" si="9"/>
        <v>48.804000000000002</v>
      </c>
      <c r="L73">
        <f t="shared" ref="L73:Q73" si="31">(L45/100)*$D45</f>
        <v>44.981999999999999</v>
      </c>
      <c r="M73">
        <f t="shared" si="31"/>
        <v>2.9889999999999999</v>
      </c>
      <c r="N73">
        <f t="shared" si="31"/>
        <v>0</v>
      </c>
      <c r="O73">
        <f t="shared" si="31"/>
        <v>0.98</v>
      </c>
      <c r="P73">
        <f t="shared" si="31"/>
        <v>0</v>
      </c>
      <c r="Q73">
        <f t="shared" si="31"/>
        <v>0</v>
      </c>
      <c r="R73">
        <f t="shared" si="11"/>
        <v>48.950999999999993</v>
      </c>
    </row>
    <row r="74" spans="2:18" x14ac:dyDescent="0.3">
      <c r="B74" t="s">
        <v>2279</v>
      </c>
      <c r="C74" t="s">
        <v>2255</v>
      </c>
      <c r="D74">
        <v>32</v>
      </c>
      <c r="E74">
        <f t="shared" ref="E74:J74" si="32">(E46/100)*$D46</f>
        <v>0</v>
      </c>
      <c r="F74">
        <f t="shared" si="32"/>
        <v>5.984</v>
      </c>
      <c r="G74">
        <f t="shared" si="32"/>
        <v>0</v>
      </c>
      <c r="H74">
        <f t="shared" si="32"/>
        <v>5.984</v>
      </c>
      <c r="I74">
        <f t="shared" si="32"/>
        <v>20</v>
      </c>
      <c r="J74">
        <f t="shared" si="32"/>
        <v>0</v>
      </c>
      <c r="K74">
        <f t="shared" si="9"/>
        <v>31.968</v>
      </c>
      <c r="L74">
        <f t="shared" ref="L74:Q74" si="33">(L46/100)*$D46</f>
        <v>0.99199999999999999</v>
      </c>
      <c r="M74">
        <f t="shared" si="33"/>
        <v>24.991999999999997</v>
      </c>
      <c r="N74">
        <f t="shared" si="33"/>
        <v>0</v>
      </c>
      <c r="O74">
        <f t="shared" si="33"/>
        <v>5.984</v>
      </c>
      <c r="P74">
        <f t="shared" si="33"/>
        <v>0</v>
      </c>
      <c r="Q74">
        <f t="shared" si="33"/>
        <v>0</v>
      </c>
      <c r="R74">
        <f t="shared" si="11"/>
        <v>31.967999999999996</v>
      </c>
    </row>
    <row r="75" spans="2:18" x14ac:dyDescent="0.3">
      <c r="B75" t="s">
        <v>2280</v>
      </c>
      <c r="C75" t="s">
        <v>2256</v>
      </c>
      <c r="D75">
        <v>30</v>
      </c>
      <c r="E75">
        <f t="shared" ref="E75:J75" si="34">(E47/100)*$D47</f>
        <v>1.98</v>
      </c>
      <c r="F75">
        <f t="shared" si="34"/>
        <v>0</v>
      </c>
      <c r="G75">
        <f t="shared" si="34"/>
        <v>0</v>
      </c>
      <c r="H75">
        <f t="shared" si="34"/>
        <v>27.99</v>
      </c>
      <c r="I75">
        <f t="shared" si="34"/>
        <v>0</v>
      </c>
      <c r="J75">
        <f t="shared" si="34"/>
        <v>0</v>
      </c>
      <c r="K75">
        <f t="shared" si="9"/>
        <v>29.97</v>
      </c>
      <c r="L75">
        <f t="shared" ref="L75:Q75" si="35">(L47/100)*$D47</f>
        <v>1.98</v>
      </c>
      <c r="M75">
        <f t="shared" si="35"/>
        <v>0</v>
      </c>
      <c r="N75">
        <f t="shared" si="35"/>
        <v>0</v>
      </c>
      <c r="O75">
        <f t="shared" si="35"/>
        <v>24.99</v>
      </c>
      <c r="P75">
        <f t="shared" si="35"/>
        <v>0</v>
      </c>
      <c r="Q75">
        <f t="shared" si="35"/>
        <v>0</v>
      </c>
      <c r="R75">
        <f t="shared" si="11"/>
        <v>26.97</v>
      </c>
    </row>
    <row r="76" spans="2:18" x14ac:dyDescent="0.3">
      <c r="B76" t="s">
        <v>2296</v>
      </c>
      <c r="C76" t="s">
        <v>2303</v>
      </c>
      <c r="D76">
        <v>33</v>
      </c>
      <c r="E76">
        <f t="shared" ref="E76:J76" si="36">(E48/100)*$D48</f>
        <v>26.994</v>
      </c>
      <c r="F76">
        <f t="shared" si="36"/>
        <v>3.9929999999999999</v>
      </c>
      <c r="G76">
        <f t="shared" si="36"/>
        <v>0</v>
      </c>
      <c r="H76">
        <f t="shared" si="36"/>
        <v>1.98</v>
      </c>
      <c r="I76">
        <f t="shared" si="36"/>
        <v>0</v>
      </c>
      <c r="J76">
        <f t="shared" si="36"/>
        <v>0</v>
      </c>
      <c r="K76">
        <f t="shared" si="9"/>
        <v>32.966999999999999</v>
      </c>
      <c r="L76">
        <f t="shared" ref="L76:Q76" si="37">(L48/100)*$D48</f>
        <v>26.697000000000003</v>
      </c>
      <c r="M76">
        <f t="shared" si="37"/>
        <v>4.9829999999999997</v>
      </c>
      <c r="N76">
        <f t="shared" si="37"/>
        <v>0</v>
      </c>
      <c r="O76">
        <f t="shared" si="37"/>
        <v>0.99</v>
      </c>
      <c r="P76">
        <f t="shared" si="37"/>
        <v>0</v>
      </c>
      <c r="Q76">
        <f t="shared" si="37"/>
        <v>0</v>
      </c>
      <c r="R76">
        <f t="shared" si="11"/>
        <v>32.67</v>
      </c>
    </row>
    <row r="77" spans="2:18" x14ac:dyDescent="0.3">
      <c r="B77" t="s">
        <v>2295</v>
      </c>
      <c r="C77" t="s">
        <v>2258</v>
      </c>
      <c r="D77">
        <v>69</v>
      </c>
      <c r="E77">
        <f t="shared" ref="E77:J77" si="38">(E49/100)*$D49</f>
        <v>0</v>
      </c>
      <c r="F77">
        <f t="shared" si="38"/>
        <v>52.992000000000004</v>
      </c>
      <c r="G77">
        <f t="shared" si="38"/>
        <v>0</v>
      </c>
      <c r="H77">
        <f t="shared" si="38"/>
        <v>15.939</v>
      </c>
      <c r="I77">
        <f t="shared" si="38"/>
        <v>0</v>
      </c>
      <c r="J77">
        <f t="shared" si="38"/>
        <v>0</v>
      </c>
      <c r="K77">
        <f t="shared" si="9"/>
        <v>68.931000000000012</v>
      </c>
      <c r="L77">
        <f t="shared" ref="L77:Q77" si="39">(L49/100)*$D49</f>
        <v>0</v>
      </c>
      <c r="M77">
        <f t="shared" si="39"/>
        <v>68.993099999999998</v>
      </c>
      <c r="N77">
        <f t="shared" si="39"/>
        <v>0</v>
      </c>
      <c r="O77">
        <f t="shared" si="39"/>
        <v>0</v>
      </c>
      <c r="P77">
        <f t="shared" si="39"/>
        <v>0</v>
      </c>
      <c r="Q77">
        <f t="shared" si="39"/>
        <v>0</v>
      </c>
      <c r="R77">
        <f t="shared" si="11"/>
        <v>68.993099999999998</v>
      </c>
    </row>
    <row r="78" spans="2:18" x14ac:dyDescent="0.3">
      <c r="B78" t="s">
        <v>2283</v>
      </c>
      <c r="C78" t="s">
        <v>2259</v>
      </c>
      <c r="D78">
        <v>67</v>
      </c>
      <c r="E78">
        <f t="shared" ref="E78:J78" si="40">(E50/100)*$D50</f>
        <v>0</v>
      </c>
      <c r="F78">
        <f t="shared" si="40"/>
        <v>21.975999999999996</v>
      </c>
      <c r="G78">
        <f t="shared" si="40"/>
        <v>2.0099999999999998</v>
      </c>
      <c r="H78">
        <f t="shared" si="40"/>
        <v>0</v>
      </c>
      <c r="I78">
        <f t="shared" si="40"/>
        <v>42.946999999999996</v>
      </c>
      <c r="J78">
        <f t="shared" si="40"/>
        <v>0</v>
      </c>
      <c r="K78">
        <f t="shared" si="9"/>
        <v>66.932999999999993</v>
      </c>
      <c r="L78">
        <f t="shared" ref="L78:Q78" si="41">(L50/100)*$D50</f>
        <v>0</v>
      </c>
      <c r="M78">
        <f t="shared" si="41"/>
        <v>61.908000000000001</v>
      </c>
      <c r="N78">
        <f t="shared" si="41"/>
        <v>0</v>
      </c>
      <c r="O78">
        <f t="shared" si="41"/>
        <v>4.9580000000000011</v>
      </c>
      <c r="P78">
        <f t="shared" si="41"/>
        <v>0</v>
      </c>
      <c r="Q78">
        <f t="shared" si="41"/>
        <v>0</v>
      </c>
      <c r="R78">
        <f t="shared" si="11"/>
        <v>66.866</v>
      </c>
    </row>
    <row r="79" spans="2:18" x14ac:dyDescent="0.3">
      <c r="B79" t="s">
        <v>2284</v>
      </c>
      <c r="C79" t="s">
        <v>580</v>
      </c>
      <c r="D79">
        <v>30</v>
      </c>
      <c r="E79">
        <f t="shared" ref="E79:J79" si="42">(E51/100)*$D51</f>
        <v>0</v>
      </c>
      <c r="F79">
        <f t="shared" si="42"/>
        <v>0</v>
      </c>
      <c r="G79">
        <f t="shared" si="42"/>
        <v>30</v>
      </c>
      <c r="H79">
        <f t="shared" si="42"/>
        <v>0</v>
      </c>
      <c r="I79">
        <f t="shared" si="42"/>
        <v>0</v>
      </c>
      <c r="J79">
        <f t="shared" si="42"/>
        <v>0</v>
      </c>
      <c r="K79">
        <f t="shared" si="9"/>
        <v>30</v>
      </c>
      <c r="L79">
        <f t="shared" ref="L79:Q79" si="43">(L51/100)*$D51</f>
        <v>0</v>
      </c>
      <c r="M79">
        <f t="shared" si="43"/>
        <v>30</v>
      </c>
      <c r="N79">
        <f t="shared" si="43"/>
        <v>0</v>
      </c>
      <c r="O79">
        <f t="shared" si="43"/>
        <v>0</v>
      </c>
      <c r="P79">
        <f t="shared" si="43"/>
        <v>0</v>
      </c>
      <c r="Q79">
        <f t="shared" si="43"/>
        <v>0</v>
      </c>
      <c r="R79">
        <f t="shared" si="11"/>
        <v>30</v>
      </c>
    </row>
    <row r="80" spans="2:18" x14ac:dyDescent="0.3">
      <c r="B80" t="s">
        <v>2285</v>
      </c>
      <c r="C80" t="s">
        <v>590</v>
      </c>
      <c r="D80">
        <v>37</v>
      </c>
      <c r="E80">
        <f t="shared" ref="E80:J80" si="44">(E52/100)*$D52</f>
        <v>1.9980000000000002</v>
      </c>
      <c r="F80">
        <f t="shared" si="44"/>
        <v>20.979000000000003</v>
      </c>
      <c r="G80">
        <f t="shared" si="44"/>
        <v>0</v>
      </c>
      <c r="H80">
        <f t="shared" si="44"/>
        <v>0</v>
      </c>
      <c r="I80">
        <f t="shared" si="44"/>
        <v>13.985999999999999</v>
      </c>
      <c r="J80">
        <f t="shared" si="44"/>
        <v>0</v>
      </c>
      <c r="K80">
        <f t="shared" si="9"/>
        <v>36.963000000000001</v>
      </c>
      <c r="L80">
        <f t="shared" ref="L80:Q80" si="45">(L52/100)*$D52</f>
        <v>2.9969999999999999</v>
      </c>
      <c r="M80">
        <f t="shared" si="45"/>
        <v>25.974000000000004</v>
      </c>
      <c r="N80">
        <f t="shared" si="45"/>
        <v>0</v>
      </c>
      <c r="O80">
        <f t="shared" si="45"/>
        <v>7.9920000000000009</v>
      </c>
      <c r="P80">
        <f t="shared" si="45"/>
        <v>0</v>
      </c>
      <c r="Q80">
        <f t="shared" si="45"/>
        <v>0</v>
      </c>
      <c r="R80">
        <f t="shared" si="11"/>
        <v>36.963000000000008</v>
      </c>
    </row>
    <row r="81" spans="2:18" x14ac:dyDescent="0.3">
      <c r="B81" t="s">
        <v>2286</v>
      </c>
      <c r="C81" t="s">
        <v>1638</v>
      </c>
      <c r="D81">
        <v>32</v>
      </c>
      <c r="E81">
        <f t="shared" ref="E81:J81" si="46">(E53/100)*$D53</f>
        <v>20</v>
      </c>
      <c r="F81">
        <f t="shared" si="46"/>
        <v>0</v>
      </c>
      <c r="G81">
        <f t="shared" si="46"/>
        <v>0</v>
      </c>
      <c r="H81">
        <f t="shared" si="46"/>
        <v>0</v>
      </c>
      <c r="I81">
        <f t="shared" si="46"/>
        <v>12</v>
      </c>
      <c r="J81">
        <f t="shared" si="46"/>
        <v>0</v>
      </c>
      <c r="K81">
        <f t="shared" si="9"/>
        <v>32</v>
      </c>
      <c r="L81">
        <f t="shared" ref="L81:Q81" si="47">(L53/100)*$D53</f>
        <v>18.975999999999999</v>
      </c>
      <c r="M81">
        <f t="shared" si="47"/>
        <v>12.992000000000001</v>
      </c>
      <c r="N81">
        <f t="shared" si="47"/>
        <v>0</v>
      </c>
      <c r="O81">
        <f t="shared" si="47"/>
        <v>0</v>
      </c>
      <c r="P81">
        <f t="shared" si="47"/>
        <v>0</v>
      </c>
      <c r="Q81">
        <f t="shared" si="47"/>
        <v>0</v>
      </c>
      <c r="R81">
        <f t="shared" si="11"/>
        <v>31.968</v>
      </c>
    </row>
    <row r="82" spans="2:18" x14ac:dyDescent="0.3">
      <c r="B82" t="s">
        <v>2287</v>
      </c>
      <c r="C82" t="s">
        <v>571</v>
      </c>
      <c r="D82">
        <v>41</v>
      </c>
      <c r="E82">
        <f t="shared" ref="E82:J82" si="48">(E54/100)*$D54</f>
        <v>1.0250000000000001</v>
      </c>
      <c r="F82">
        <f t="shared" si="48"/>
        <v>11.561999999999999</v>
      </c>
      <c r="G82">
        <f t="shared" si="48"/>
        <v>0</v>
      </c>
      <c r="H82">
        <f t="shared" si="48"/>
        <v>0</v>
      </c>
      <c r="I82">
        <f t="shared" si="48"/>
        <v>28.372000000000003</v>
      </c>
      <c r="J82">
        <f t="shared" si="48"/>
        <v>0</v>
      </c>
      <c r="K82">
        <f t="shared" si="9"/>
        <v>40.959000000000003</v>
      </c>
      <c r="L82">
        <f t="shared" ref="L82:Q82" si="49">(L54/100)*$D54</f>
        <v>4.9610000000000003</v>
      </c>
      <c r="M82">
        <f t="shared" si="49"/>
        <v>27.962000000000003</v>
      </c>
      <c r="N82">
        <f t="shared" si="49"/>
        <v>0</v>
      </c>
      <c r="O82">
        <f t="shared" si="49"/>
        <v>7.9950000000000001</v>
      </c>
      <c r="P82">
        <f t="shared" si="49"/>
        <v>0</v>
      </c>
      <c r="Q82">
        <f t="shared" si="49"/>
        <v>0</v>
      </c>
      <c r="R82">
        <f t="shared" si="11"/>
        <v>40.917999999999999</v>
      </c>
    </row>
    <row r="83" spans="2:18" x14ac:dyDescent="0.3">
      <c r="B83" t="s">
        <v>2288</v>
      </c>
      <c r="C83" t="s">
        <v>2260</v>
      </c>
      <c r="D83">
        <v>39</v>
      </c>
      <c r="E83">
        <f t="shared" ref="E83:J83" si="50">(E55/100)*$D55</f>
        <v>0</v>
      </c>
      <c r="F83">
        <f t="shared" si="50"/>
        <v>10.452</v>
      </c>
      <c r="G83">
        <f t="shared" si="50"/>
        <v>0</v>
      </c>
      <c r="H83">
        <f t="shared" si="50"/>
        <v>0</v>
      </c>
      <c r="I83">
        <f t="shared" si="50"/>
        <v>28.509</v>
      </c>
      <c r="J83">
        <f t="shared" si="50"/>
        <v>0</v>
      </c>
      <c r="K83">
        <f t="shared" si="9"/>
        <v>38.960999999999999</v>
      </c>
      <c r="L83">
        <f t="shared" ref="L83:Q83" si="51">(L55/100)*$D55</f>
        <v>6.9809999999999999</v>
      </c>
      <c r="M83">
        <f t="shared" si="51"/>
        <v>23.984999999999999</v>
      </c>
      <c r="N83">
        <f t="shared" si="51"/>
        <v>0</v>
      </c>
      <c r="O83">
        <f t="shared" si="51"/>
        <v>7.9949999999999992</v>
      </c>
      <c r="P83">
        <f t="shared" si="51"/>
        <v>0</v>
      </c>
      <c r="Q83">
        <f t="shared" si="51"/>
        <v>0</v>
      </c>
      <c r="R83">
        <f t="shared" si="11"/>
        <v>38.960999999999999</v>
      </c>
    </row>
    <row r="84" spans="2:18" x14ac:dyDescent="0.3">
      <c r="B84" t="s">
        <v>2289</v>
      </c>
      <c r="C84" t="s">
        <v>1319</v>
      </c>
      <c r="D84">
        <v>44</v>
      </c>
      <c r="E84">
        <f t="shared" ref="E84:J84" si="52">(E56/100)*$D56</f>
        <v>0</v>
      </c>
      <c r="F84">
        <f t="shared" si="52"/>
        <v>44</v>
      </c>
      <c r="G84">
        <f t="shared" si="52"/>
        <v>0</v>
      </c>
      <c r="H84">
        <f t="shared" si="52"/>
        <v>0</v>
      </c>
      <c r="I84">
        <f t="shared" si="52"/>
        <v>0</v>
      </c>
      <c r="J84">
        <f t="shared" si="52"/>
        <v>0</v>
      </c>
      <c r="K84">
        <f t="shared" si="9"/>
        <v>44</v>
      </c>
      <c r="L84">
        <f t="shared" ref="L84:Q84" si="53">(L56/100)*$D56</f>
        <v>0</v>
      </c>
      <c r="M84">
        <f t="shared" si="53"/>
        <v>44</v>
      </c>
      <c r="N84">
        <f t="shared" si="53"/>
        <v>0</v>
      </c>
      <c r="O84">
        <f t="shared" si="53"/>
        <v>0</v>
      </c>
      <c r="P84">
        <f t="shared" si="53"/>
        <v>0</v>
      </c>
      <c r="Q84">
        <f t="shared" si="53"/>
        <v>0</v>
      </c>
      <c r="R84">
        <f t="shared" si="11"/>
        <v>44</v>
      </c>
    </row>
    <row r="85" spans="2:18" x14ac:dyDescent="0.3">
      <c r="B85" t="s">
        <v>2294</v>
      </c>
      <c r="C85" t="s">
        <v>2301</v>
      </c>
      <c r="D85">
        <v>51</v>
      </c>
      <c r="E85">
        <f t="shared" ref="E85:J85" si="54">(E57/100)*$D57</f>
        <v>0</v>
      </c>
      <c r="F85">
        <f t="shared" si="54"/>
        <v>23.000999999999998</v>
      </c>
      <c r="G85">
        <f t="shared" si="54"/>
        <v>0</v>
      </c>
      <c r="H85">
        <f t="shared" si="54"/>
        <v>8.9760000000000009</v>
      </c>
      <c r="I85">
        <f t="shared" si="54"/>
        <v>18.972000000000001</v>
      </c>
      <c r="J85">
        <f t="shared" si="54"/>
        <v>0</v>
      </c>
      <c r="K85">
        <f t="shared" si="9"/>
        <v>50.948999999999998</v>
      </c>
      <c r="L85">
        <f t="shared" ref="L85:Q85" si="55">(L57/100)*$D57</f>
        <v>0</v>
      </c>
      <c r="M85">
        <f t="shared" si="55"/>
        <v>33.966000000000001</v>
      </c>
      <c r="N85">
        <f t="shared" si="55"/>
        <v>0</v>
      </c>
      <c r="O85">
        <f t="shared" si="55"/>
        <v>16.982999999999997</v>
      </c>
      <c r="P85">
        <f t="shared" si="55"/>
        <v>0</v>
      </c>
      <c r="Q85">
        <f t="shared" si="55"/>
        <v>0</v>
      </c>
      <c r="R85">
        <f t="shared" si="11"/>
        <v>50.948999999999998</v>
      </c>
    </row>
    <row r="86" spans="2:18" x14ac:dyDescent="0.3">
      <c r="B86" t="s">
        <v>2290</v>
      </c>
      <c r="C86" t="s">
        <v>2262</v>
      </c>
      <c r="D86">
        <v>47</v>
      </c>
      <c r="E86">
        <f t="shared" ref="E86:J86" si="56">(E58/100)*$D58</f>
        <v>0</v>
      </c>
      <c r="F86">
        <f t="shared" si="56"/>
        <v>47</v>
      </c>
      <c r="G86">
        <f t="shared" si="56"/>
        <v>0</v>
      </c>
      <c r="H86">
        <f t="shared" si="56"/>
        <v>0</v>
      </c>
      <c r="I86">
        <f t="shared" si="56"/>
        <v>0</v>
      </c>
      <c r="J86">
        <f t="shared" si="56"/>
        <v>0</v>
      </c>
      <c r="K86">
        <f t="shared" si="9"/>
        <v>47</v>
      </c>
      <c r="L86">
        <f t="shared" ref="L86:Q86" si="57">(L58/100)*$D58</f>
        <v>0</v>
      </c>
      <c r="M86">
        <f t="shared" si="57"/>
        <v>47</v>
      </c>
      <c r="N86">
        <f t="shared" si="57"/>
        <v>0</v>
      </c>
      <c r="O86">
        <f t="shared" si="57"/>
        <v>0</v>
      </c>
      <c r="P86">
        <f t="shared" si="57"/>
        <v>0</v>
      </c>
      <c r="Q86">
        <f t="shared" si="57"/>
        <v>0</v>
      </c>
      <c r="R86">
        <f t="shared" si="11"/>
        <v>47</v>
      </c>
    </row>
    <row r="87" spans="2:18" x14ac:dyDescent="0.3">
      <c r="B87" t="s">
        <v>2292</v>
      </c>
      <c r="C87" t="s">
        <v>2263</v>
      </c>
      <c r="D87">
        <v>49</v>
      </c>
      <c r="E87">
        <f t="shared" ref="E87:J87" si="58">(E59/100)*$D59</f>
        <v>3.9690000000000003</v>
      </c>
      <c r="F87">
        <f t="shared" si="58"/>
        <v>29.988</v>
      </c>
      <c r="G87">
        <f t="shared" si="58"/>
        <v>0</v>
      </c>
      <c r="H87">
        <f t="shared" si="58"/>
        <v>0</v>
      </c>
      <c r="I87">
        <f t="shared" si="58"/>
        <v>14.994</v>
      </c>
      <c r="J87">
        <f t="shared" si="58"/>
        <v>0</v>
      </c>
      <c r="K87">
        <f t="shared" si="9"/>
        <v>48.951000000000001</v>
      </c>
      <c r="L87">
        <f t="shared" ref="L87:Q87" si="59">(L59/100)*$D59</f>
        <v>3.9690000000000003</v>
      </c>
      <c r="M87">
        <f t="shared" si="59"/>
        <v>37.926000000000002</v>
      </c>
      <c r="N87">
        <f t="shared" si="59"/>
        <v>0</v>
      </c>
      <c r="O87">
        <f t="shared" si="59"/>
        <v>6.9579999999999993</v>
      </c>
      <c r="P87">
        <f t="shared" si="59"/>
        <v>0</v>
      </c>
      <c r="Q87">
        <f t="shared" si="59"/>
        <v>0</v>
      </c>
      <c r="R87">
        <f t="shared" si="11"/>
        <v>48.853000000000002</v>
      </c>
    </row>
  </sheetData>
  <conditionalFormatting sqref="B33:C33">
    <cfRule type="duplicateValues" dxfId="2" priority="2"/>
  </conditionalFormatting>
  <conditionalFormatting sqref="B61:C61">
    <cfRule type="duplicateValues" dxfId="1" priority="1"/>
  </conditionalFormatting>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8125B-21B3-4DA0-87A1-32C32EA6B168}">
  <dimension ref="A1:Q37"/>
  <sheetViews>
    <sheetView workbookViewId="0">
      <selection activeCell="F38" sqref="F38"/>
    </sheetView>
  </sheetViews>
  <sheetFormatPr defaultRowHeight="14.4" x14ac:dyDescent="0.3"/>
  <cols>
    <col min="1" max="1" width="25.77734375" customWidth="1"/>
    <col min="2" max="2" width="32.33203125" customWidth="1"/>
    <col min="5" max="5" width="13.33203125" customWidth="1"/>
    <col min="6" max="6" width="17.5546875" customWidth="1"/>
    <col min="7" max="7" width="17.77734375" customWidth="1"/>
    <col min="8" max="8" width="15.33203125" customWidth="1"/>
  </cols>
  <sheetData>
    <row r="1" spans="1:10" x14ac:dyDescent="0.3">
      <c r="D1" t="s">
        <v>2366</v>
      </c>
      <c r="E1" t="s">
        <v>2367</v>
      </c>
      <c r="F1" t="s">
        <v>2368</v>
      </c>
      <c r="G1" t="s">
        <v>2369</v>
      </c>
      <c r="H1" t="s">
        <v>2388</v>
      </c>
    </row>
    <row r="2" spans="1:10" x14ac:dyDescent="0.3">
      <c r="A2" t="s">
        <v>273</v>
      </c>
      <c r="B2" t="s">
        <v>235</v>
      </c>
      <c r="C2" t="s">
        <v>2370</v>
      </c>
      <c r="D2" t="s">
        <v>2371</v>
      </c>
      <c r="E2" t="s">
        <v>2372</v>
      </c>
      <c r="F2" t="s">
        <v>2373</v>
      </c>
      <c r="G2" t="s">
        <v>2374</v>
      </c>
      <c r="H2" t="s">
        <v>2389</v>
      </c>
      <c r="I2" t="s">
        <v>2363</v>
      </c>
    </row>
    <row r="3" spans="1:10" x14ac:dyDescent="0.3">
      <c r="A3" t="str">
        <f>VLOOKUP(B3,[1]Sheet1!$C$5866:$D$11139,2,FALSE)</f>
        <v>Lichmera indistincta</v>
      </c>
      <c r="B3" t="s">
        <v>2375</v>
      </c>
      <c r="C3">
        <v>30</v>
      </c>
      <c r="D3">
        <v>90</v>
      </c>
      <c r="E3">
        <v>3</v>
      </c>
      <c r="F3">
        <v>0</v>
      </c>
      <c r="G3">
        <v>6</v>
      </c>
      <c r="H3">
        <v>0</v>
      </c>
      <c r="I3">
        <f>SUM(D3:H3)</f>
        <v>99</v>
      </c>
    </row>
    <row r="4" spans="1:10" x14ac:dyDescent="0.3">
      <c r="A4" t="str">
        <f>VLOOKUP(B4,[1]Sheet1!$C$5866:$D$11139,2,FALSE)</f>
        <v>Phylidonyris albifrons</v>
      </c>
      <c r="B4" t="s">
        <v>2376</v>
      </c>
      <c r="C4">
        <v>65</v>
      </c>
      <c r="D4">
        <v>88</v>
      </c>
      <c r="E4">
        <v>3</v>
      </c>
      <c r="F4">
        <v>0</v>
      </c>
      <c r="G4">
        <v>9</v>
      </c>
      <c r="H4">
        <v>0</v>
      </c>
      <c r="I4">
        <f t="shared" ref="I4:I18" si="0">SUM(D4:H4)</f>
        <v>100</v>
      </c>
    </row>
    <row r="5" spans="1:10" x14ac:dyDescent="0.3">
      <c r="A5" t="str">
        <f>VLOOKUP(B5,[1]Sheet1!$C$5866:$D$11139,2,FALSE)</f>
        <v>Anthochaera carunculata</v>
      </c>
      <c r="B5" t="s">
        <v>2377</v>
      </c>
      <c r="C5">
        <v>184</v>
      </c>
      <c r="D5">
        <v>66</v>
      </c>
      <c r="E5">
        <v>22</v>
      </c>
      <c r="F5">
        <v>4</v>
      </c>
      <c r="G5">
        <v>2</v>
      </c>
      <c r="H5">
        <v>5</v>
      </c>
      <c r="I5">
        <f t="shared" si="0"/>
        <v>99</v>
      </c>
    </row>
    <row r="6" spans="1:10" x14ac:dyDescent="0.3">
      <c r="A6" t="str">
        <f>VLOOKUP(B6,[1]Sheet1!$C$5866:$D$11139,2,FALSE)</f>
        <v>Lichenostomus ornatus</v>
      </c>
      <c r="B6" t="s">
        <v>2378</v>
      </c>
      <c r="C6">
        <v>106</v>
      </c>
      <c r="D6">
        <v>25</v>
      </c>
      <c r="E6">
        <v>44</v>
      </c>
      <c r="F6">
        <v>16</v>
      </c>
      <c r="G6">
        <v>11</v>
      </c>
      <c r="H6">
        <v>3</v>
      </c>
      <c r="I6">
        <f t="shared" si="0"/>
        <v>99</v>
      </c>
    </row>
    <row r="7" spans="1:10" x14ac:dyDescent="0.3">
      <c r="A7" t="str">
        <f>VLOOKUP(B7,[1]Sheet1!$C$5866:$D$11139,2,FALSE)</f>
        <v>Lichenostomus leucotis</v>
      </c>
      <c r="B7" t="s">
        <v>2379</v>
      </c>
      <c r="C7">
        <v>342</v>
      </c>
      <c r="D7">
        <v>14</v>
      </c>
      <c r="E7">
        <v>22</v>
      </c>
      <c r="F7">
        <v>50</v>
      </c>
      <c r="G7">
        <v>4</v>
      </c>
      <c r="H7">
        <v>10</v>
      </c>
      <c r="I7">
        <f t="shared" si="0"/>
        <v>100</v>
      </c>
    </row>
    <row r="8" spans="1:10" x14ac:dyDescent="0.3">
      <c r="A8" t="str">
        <f>VLOOKUP(B8,[1]Sheet1!$C$5866:$D$11139,2,FALSE)</f>
        <v>Melithreptus brevirostris</v>
      </c>
      <c r="B8" t="s">
        <v>2380</v>
      </c>
      <c r="C8">
        <v>150</v>
      </c>
      <c r="D8">
        <v>12</v>
      </c>
      <c r="E8">
        <v>78</v>
      </c>
      <c r="F8">
        <v>9</v>
      </c>
      <c r="G8">
        <v>0</v>
      </c>
      <c r="H8">
        <v>1</v>
      </c>
      <c r="I8">
        <f t="shared" si="0"/>
        <v>100</v>
      </c>
    </row>
    <row r="9" spans="1:10" x14ac:dyDescent="0.3">
      <c r="A9" t="str">
        <f>VLOOKUP(B9,[1]Sheet1!$C$5866:$D$11139,2,FALSE)</f>
        <v>Manorina flavigula</v>
      </c>
      <c r="B9" t="s">
        <v>2381</v>
      </c>
      <c r="C9">
        <v>65</v>
      </c>
      <c r="D9">
        <v>2</v>
      </c>
      <c r="E9">
        <v>71</v>
      </c>
      <c r="F9">
        <v>9</v>
      </c>
      <c r="G9">
        <v>2</v>
      </c>
      <c r="H9">
        <v>17</v>
      </c>
      <c r="I9">
        <f t="shared" si="0"/>
        <v>101</v>
      </c>
    </row>
    <row r="10" spans="1:10" x14ac:dyDescent="0.3">
      <c r="A10" t="str">
        <f>VLOOKUP(B10,[1]Sheet1!$C$5866:$D$11139,2,FALSE)</f>
        <v>Lichenostomus virescens</v>
      </c>
      <c r="B10" t="s">
        <v>2382</v>
      </c>
      <c r="C10">
        <v>24</v>
      </c>
      <c r="D10">
        <v>0</v>
      </c>
      <c r="E10">
        <v>95</v>
      </c>
      <c r="F10">
        <v>5</v>
      </c>
      <c r="G10">
        <v>0</v>
      </c>
      <c r="H10">
        <v>0</v>
      </c>
      <c r="I10">
        <f t="shared" si="0"/>
        <v>100</v>
      </c>
    </row>
    <row r="11" spans="1:10" x14ac:dyDescent="0.3">
      <c r="A11" t="str">
        <f>VLOOKUP(B11,[1]Sheet1!$C$5866:$D$11139,2,FALSE)</f>
        <v>Acanthagenys rufogularis</v>
      </c>
      <c r="B11" t="s">
        <v>2383</v>
      </c>
      <c r="C11">
        <v>71</v>
      </c>
      <c r="D11">
        <v>0</v>
      </c>
      <c r="E11">
        <v>55</v>
      </c>
      <c r="F11">
        <v>3</v>
      </c>
      <c r="G11">
        <v>23</v>
      </c>
      <c r="H11">
        <v>18</v>
      </c>
      <c r="I11">
        <f t="shared" si="0"/>
        <v>99</v>
      </c>
    </row>
    <row r="12" spans="1:10" x14ac:dyDescent="0.3">
      <c r="A12" t="str">
        <f>VLOOKUP(B12,[1]Sheet1!$C$5866:$D$11139,2,FALSE)</f>
        <v>Petroica goodenovii</v>
      </c>
      <c r="B12" t="s">
        <v>299</v>
      </c>
      <c r="C12">
        <v>66</v>
      </c>
      <c r="D12">
        <v>0</v>
      </c>
      <c r="E12">
        <v>12</v>
      </c>
      <c r="F12">
        <v>1</v>
      </c>
      <c r="G12">
        <v>1</v>
      </c>
      <c r="H12">
        <v>85</v>
      </c>
      <c r="I12">
        <f t="shared" si="0"/>
        <v>99</v>
      </c>
    </row>
    <row r="13" spans="1:10" x14ac:dyDescent="0.3">
      <c r="A13" t="str">
        <f>VLOOKUP(B13,[1]Sheet1!$C$5866:$D$11139,2,FALSE)</f>
        <v>Pyrrholaemus brunneus</v>
      </c>
      <c r="B13" t="s">
        <v>2384</v>
      </c>
      <c r="C13">
        <v>38</v>
      </c>
      <c r="D13">
        <v>0</v>
      </c>
      <c r="E13">
        <v>43</v>
      </c>
      <c r="F13">
        <v>0</v>
      </c>
      <c r="G13">
        <v>3</v>
      </c>
      <c r="H13">
        <v>53</v>
      </c>
      <c r="I13">
        <f t="shared" si="0"/>
        <v>99</v>
      </c>
    </row>
    <row r="14" spans="1:10" x14ac:dyDescent="0.3">
      <c r="A14" t="str">
        <f>VLOOKUP(B14,[1]Sheet1!$C$5866:$D$11139,2,FALSE)</f>
        <v>Pomatostomus superciliosus</v>
      </c>
      <c r="B14" s="67" t="s">
        <v>307</v>
      </c>
      <c r="C14" s="67">
        <v>49</v>
      </c>
      <c r="D14" s="67">
        <v>0</v>
      </c>
      <c r="E14" s="67">
        <v>3</v>
      </c>
      <c r="F14" s="67">
        <v>2</v>
      </c>
      <c r="G14" s="67">
        <v>0</v>
      </c>
      <c r="H14" s="67">
        <v>45</v>
      </c>
      <c r="I14" s="67">
        <f t="shared" si="0"/>
        <v>50</v>
      </c>
      <c r="J14" t="s">
        <v>2151</v>
      </c>
    </row>
    <row r="15" spans="1:10" x14ac:dyDescent="0.3">
      <c r="A15" t="str">
        <f>VLOOKUP(B15,[1]Sheet1!$C$5866:$D$11139,2,FALSE)</f>
        <v>Smicrornis brevirostris</v>
      </c>
      <c r="B15" t="s">
        <v>2385</v>
      </c>
      <c r="C15">
        <v>166</v>
      </c>
      <c r="D15">
        <v>0</v>
      </c>
      <c r="E15">
        <v>97</v>
      </c>
      <c r="F15">
        <v>2</v>
      </c>
      <c r="G15">
        <v>0</v>
      </c>
      <c r="H15">
        <v>1</v>
      </c>
      <c r="I15">
        <f t="shared" si="0"/>
        <v>100</v>
      </c>
    </row>
    <row r="16" spans="1:10" x14ac:dyDescent="0.3">
      <c r="A16" t="str">
        <f>VLOOKUP(B16,[1]Sheet1!$C$5866:$D$11139,2,FALSE)</f>
        <v>Acanthiza uropygialis</v>
      </c>
      <c r="B16" t="s">
        <v>290</v>
      </c>
      <c r="C16">
        <v>81</v>
      </c>
      <c r="D16">
        <v>17</v>
      </c>
      <c r="E16">
        <v>36</v>
      </c>
      <c r="F16">
        <v>13</v>
      </c>
      <c r="G16">
        <v>2</v>
      </c>
      <c r="H16">
        <v>31</v>
      </c>
      <c r="I16">
        <f t="shared" si="0"/>
        <v>99</v>
      </c>
    </row>
    <row r="17" spans="1:17" x14ac:dyDescent="0.3">
      <c r="A17" t="str">
        <f>VLOOKUP(B17,[1]Sheet1!$C$5866:$D$11139,2,FALSE)</f>
        <v>Acanthiza apicalis</v>
      </c>
      <c r="B17" t="s">
        <v>2386</v>
      </c>
      <c r="C17">
        <v>52</v>
      </c>
      <c r="D17">
        <v>14</v>
      </c>
      <c r="E17">
        <v>84</v>
      </c>
      <c r="F17">
        <v>0</v>
      </c>
      <c r="G17">
        <v>0</v>
      </c>
      <c r="H17">
        <v>2</v>
      </c>
      <c r="I17">
        <f t="shared" si="0"/>
        <v>100</v>
      </c>
    </row>
    <row r="18" spans="1:17" x14ac:dyDescent="0.3">
      <c r="A18" t="str">
        <f>VLOOKUP(B18,[1]Sheet1!$C$5866:$D$11139,2,FALSE)</f>
        <v>Pardalotus striatus</v>
      </c>
      <c r="B18" t="s">
        <v>2387</v>
      </c>
      <c r="C18">
        <v>35</v>
      </c>
      <c r="D18">
        <v>0</v>
      </c>
      <c r="E18">
        <v>100</v>
      </c>
      <c r="F18">
        <v>0</v>
      </c>
      <c r="G18">
        <v>0</v>
      </c>
      <c r="H18">
        <v>0</v>
      </c>
      <c r="I18">
        <f t="shared" si="0"/>
        <v>100</v>
      </c>
    </row>
    <row r="21" spans="1:17" x14ac:dyDescent="0.3">
      <c r="A21" s="74" t="s">
        <v>235</v>
      </c>
      <c r="B21" s="74" t="s">
        <v>273</v>
      </c>
      <c r="C21" s="74" t="s">
        <v>76</v>
      </c>
      <c r="D21" s="75" t="s">
        <v>88</v>
      </c>
      <c r="E21" s="75" t="s">
        <v>189</v>
      </c>
      <c r="F21" s="75" t="s">
        <v>190</v>
      </c>
      <c r="G21" s="75" t="s">
        <v>191</v>
      </c>
      <c r="H21" s="75" t="s">
        <v>192</v>
      </c>
      <c r="I21" s="75" t="s">
        <v>193</v>
      </c>
      <c r="J21" s="76" t="s">
        <v>194</v>
      </c>
      <c r="K21" s="77" t="s">
        <v>184</v>
      </c>
      <c r="L21" s="77" t="s">
        <v>185</v>
      </c>
      <c r="M21" s="77" t="s">
        <v>79</v>
      </c>
      <c r="N21" s="77" t="s">
        <v>186</v>
      </c>
      <c r="O21" s="77" t="s">
        <v>83</v>
      </c>
      <c r="P21" s="77" t="s">
        <v>187</v>
      </c>
      <c r="Q21" s="76" t="s">
        <v>188</v>
      </c>
    </row>
    <row r="22" spans="1:17" x14ac:dyDescent="0.3">
      <c r="A22" t="s">
        <v>2375</v>
      </c>
      <c r="B22" t="s">
        <v>2390</v>
      </c>
      <c r="C22">
        <v>30</v>
      </c>
    </row>
    <row r="23" spans="1:17" x14ac:dyDescent="0.3">
      <c r="A23" t="s">
        <v>2376</v>
      </c>
      <c r="B23" t="s">
        <v>2391</v>
      </c>
      <c r="C23">
        <v>65</v>
      </c>
    </row>
    <row r="24" spans="1:17" x14ac:dyDescent="0.3">
      <c r="A24" t="s">
        <v>2377</v>
      </c>
      <c r="B24" t="s">
        <v>2392</v>
      </c>
      <c r="C24">
        <v>184</v>
      </c>
    </row>
    <row r="25" spans="1:17" x14ac:dyDescent="0.3">
      <c r="A25" t="s">
        <v>2378</v>
      </c>
      <c r="B25" t="s">
        <v>2393</v>
      </c>
      <c r="C25">
        <v>106</v>
      </c>
    </row>
    <row r="26" spans="1:17" x14ac:dyDescent="0.3">
      <c r="A26" t="s">
        <v>2379</v>
      </c>
      <c r="B26" t="s">
        <v>2394</v>
      </c>
      <c r="C26">
        <v>342</v>
      </c>
    </row>
    <row r="27" spans="1:17" x14ac:dyDescent="0.3">
      <c r="A27" t="s">
        <v>2380</v>
      </c>
      <c r="B27" t="s">
        <v>2395</v>
      </c>
      <c r="C27">
        <v>150</v>
      </c>
    </row>
    <row r="28" spans="1:17" x14ac:dyDescent="0.3">
      <c r="A28" t="s">
        <v>2381</v>
      </c>
      <c r="B28" t="s">
        <v>2396</v>
      </c>
      <c r="C28">
        <v>65</v>
      </c>
    </row>
    <row r="29" spans="1:17" x14ac:dyDescent="0.3">
      <c r="A29" t="s">
        <v>2382</v>
      </c>
      <c r="B29" t="s">
        <v>2397</v>
      </c>
      <c r="C29">
        <v>24</v>
      </c>
    </row>
    <row r="30" spans="1:17" x14ac:dyDescent="0.3">
      <c r="A30" t="s">
        <v>2383</v>
      </c>
      <c r="B30" t="s">
        <v>2398</v>
      </c>
      <c r="C30">
        <v>71</v>
      </c>
    </row>
    <row r="31" spans="1:17" x14ac:dyDescent="0.3">
      <c r="A31" t="s">
        <v>299</v>
      </c>
      <c r="B31" t="s">
        <v>2399</v>
      </c>
      <c r="C31">
        <v>66</v>
      </c>
    </row>
    <row r="32" spans="1:17" x14ac:dyDescent="0.3">
      <c r="A32" t="s">
        <v>2384</v>
      </c>
      <c r="B32" t="s">
        <v>2400</v>
      </c>
      <c r="C32">
        <v>38</v>
      </c>
    </row>
    <row r="33" spans="1:3" x14ac:dyDescent="0.3">
      <c r="A33" s="67" t="s">
        <v>307</v>
      </c>
      <c r="B33" t="s">
        <v>2401</v>
      </c>
      <c r="C33" s="67">
        <v>49</v>
      </c>
    </row>
    <row r="34" spans="1:3" x14ac:dyDescent="0.3">
      <c r="A34" t="s">
        <v>2385</v>
      </c>
      <c r="B34" t="s">
        <v>2402</v>
      </c>
      <c r="C34">
        <v>166</v>
      </c>
    </row>
    <row r="35" spans="1:3" x14ac:dyDescent="0.3">
      <c r="A35" t="s">
        <v>290</v>
      </c>
      <c r="B35" t="s">
        <v>2403</v>
      </c>
      <c r="C35">
        <v>81</v>
      </c>
    </row>
    <row r="36" spans="1:3" x14ac:dyDescent="0.3">
      <c r="A36" t="s">
        <v>2386</v>
      </c>
      <c r="B36" t="s">
        <v>2404</v>
      </c>
      <c r="C36">
        <v>52</v>
      </c>
    </row>
    <row r="37" spans="1:3" x14ac:dyDescent="0.3">
      <c r="A37" t="s">
        <v>2387</v>
      </c>
      <c r="B37" t="s">
        <v>2405</v>
      </c>
      <c r="C37">
        <v>35</v>
      </c>
    </row>
  </sheetData>
  <conditionalFormatting sqref="A21:B21">
    <cfRule type="duplicateValues" dxfId="0" priority="1"/>
  </conditionalFormatting>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82"/>
  <sheetViews>
    <sheetView zoomScaleNormal="100" workbookViewId="0">
      <pane xSplit="1" ySplit="1" topLeftCell="B58" activePane="bottomRight" state="frozen"/>
      <selection pane="topRight" activeCell="B1" sqref="B1"/>
      <selection pane="bottomLeft" activeCell="A9" sqref="A9"/>
      <selection pane="bottomRight" activeCell="Z96" sqref="Z96"/>
    </sheetView>
  </sheetViews>
  <sheetFormatPr defaultColWidth="8.88671875" defaultRowHeight="14.4" x14ac:dyDescent="0.3"/>
  <cols>
    <col min="1" max="1" width="28.33203125" customWidth="1"/>
    <col min="2" max="2" width="9.88671875" customWidth="1"/>
    <col min="3" max="9" width="9.109375" customWidth="1"/>
    <col min="10" max="10" width="12.6640625" customWidth="1"/>
    <col min="11" max="11" width="14.6640625" customWidth="1"/>
    <col min="13" max="13" width="13.88671875" customWidth="1"/>
    <col min="25" max="25" width="12" customWidth="1"/>
    <col min="26" max="26" width="15.33203125" customWidth="1"/>
  </cols>
  <sheetData>
    <row r="1" spans="1:26" x14ac:dyDescent="0.3">
      <c r="A1" t="s">
        <v>504</v>
      </c>
      <c r="B1" t="s">
        <v>76</v>
      </c>
      <c r="C1" t="s">
        <v>237</v>
      </c>
      <c r="D1" t="s">
        <v>277</v>
      </c>
      <c r="E1" t="s">
        <v>238</v>
      </c>
      <c r="F1" t="s">
        <v>748</v>
      </c>
      <c r="G1" t="s">
        <v>236</v>
      </c>
      <c r="H1" t="s">
        <v>276</v>
      </c>
      <c r="I1" t="s">
        <v>239</v>
      </c>
      <c r="J1" t="s">
        <v>86</v>
      </c>
      <c r="K1" t="s">
        <v>87</v>
      </c>
      <c r="L1" t="s">
        <v>749</v>
      </c>
      <c r="M1" t="s">
        <v>750</v>
      </c>
      <c r="N1" t="s">
        <v>751</v>
      </c>
      <c r="O1" t="s">
        <v>89</v>
      </c>
      <c r="P1" t="s">
        <v>523</v>
      </c>
      <c r="Q1" t="s">
        <v>241</v>
      </c>
      <c r="R1" t="s">
        <v>243</v>
      </c>
      <c r="S1" s="33" t="s">
        <v>102</v>
      </c>
      <c r="T1" s="33" t="s">
        <v>88</v>
      </c>
      <c r="U1" s="33" t="s">
        <v>524</v>
      </c>
      <c r="V1" s="33" t="s">
        <v>191</v>
      </c>
      <c r="W1" s="33" t="s">
        <v>189</v>
      </c>
      <c r="X1" s="33" t="s">
        <v>89</v>
      </c>
      <c r="Y1" t="s">
        <v>86</v>
      </c>
      <c r="Z1" t="s">
        <v>104</v>
      </c>
    </row>
    <row r="2" spans="1:26" x14ac:dyDescent="0.3">
      <c r="A2" t="s">
        <v>312</v>
      </c>
      <c r="B2">
        <v>77</v>
      </c>
      <c r="C2">
        <v>0.98699999999999999</v>
      </c>
      <c r="D2">
        <v>1.2999999999999999E-2</v>
      </c>
      <c r="E2">
        <v>0</v>
      </c>
      <c r="F2">
        <v>0</v>
      </c>
      <c r="G2">
        <v>0</v>
      </c>
      <c r="H2">
        <v>0</v>
      </c>
      <c r="I2">
        <v>0</v>
      </c>
      <c r="J2" s="53">
        <f t="shared" ref="J2:J37" si="0">1/(C2*C2+D2*D2+E2*E2+F2*F2+G2*G2+H2*H2+I2*I2)</f>
        <v>1.0263378827470551</v>
      </c>
      <c r="K2" s="53">
        <f t="shared" ref="K2:K37" si="1">1-(J2-1)/(7-1)</f>
        <v>0.99561035287549082</v>
      </c>
      <c r="L2">
        <v>5.3999999999999999E-2</v>
      </c>
      <c r="M2">
        <v>9.5000000000000001E-2</v>
      </c>
      <c r="N2">
        <v>0.60799999999999998</v>
      </c>
      <c r="O2">
        <v>9.5000000000000001E-2</v>
      </c>
      <c r="P2">
        <v>9.5000000000000001E-2</v>
      </c>
      <c r="Q2">
        <v>5.3999999999999999E-2</v>
      </c>
      <c r="S2">
        <v>0</v>
      </c>
      <c r="T2">
        <v>0</v>
      </c>
      <c r="U2">
        <v>0</v>
      </c>
      <c r="V2">
        <f t="shared" ref="V2:V37" si="2">L2+M2</f>
        <v>0.14899999999999999</v>
      </c>
      <c r="W2">
        <f t="shared" ref="W2:W37" si="3">P2+Q2+R2</f>
        <v>0.14899999999999999</v>
      </c>
      <c r="X2">
        <f t="shared" ref="X2:X37" si="4">N2+O2</f>
        <v>0.70299999999999996</v>
      </c>
      <c r="Y2" s="53">
        <f t="shared" ref="Y2:Y37" si="5">1/(S2*S2+T2*T2+U2*U2+V2*V2+W2*W2+X2*X2)</f>
        <v>1.8566275103924728</v>
      </c>
      <c r="Z2" s="53">
        <f t="shared" ref="Z2:Z37" si="6">1-(Y2-1)/(6-1)</f>
        <v>0.82867449792150549</v>
      </c>
    </row>
    <row r="3" spans="1:26" x14ac:dyDescent="0.3">
      <c r="A3" t="s">
        <v>752</v>
      </c>
      <c r="B3">
        <v>115</v>
      </c>
      <c r="C3">
        <v>0.72199999999999998</v>
      </c>
      <c r="D3">
        <v>0.2</v>
      </c>
      <c r="E3">
        <v>0</v>
      </c>
      <c r="F3">
        <v>0</v>
      </c>
      <c r="G3">
        <v>7.0000000000000007E-2</v>
      </c>
      <c r="H3">
        <v>0</v>
      </c>
      <c r="I3">
        <v>8.9999999999999993E-3</v>
      </c>
      <c r="J3" s="53">
        <f t="shared" si="0"/>
        <v>1.7659576346763441</v>
      </c>
      <c r="K3" s="53">
        <f t="shared" si="1"/>
        <v>0.87234039422060927</v>
      </c>
      <c r="M3">
        <v>8.9999999999999993E-3</v>
      </c>
      <c r="O3">
        <v>0.90100000000000002</v>
      </c>
      <c r="P3">
        <v>2.7E-2</v>
      </c>
      <c r="Q3">
        <v>5.3999999999999999E-2</v>
      </c>
      <c r="S3">
        <v>0</v>
      </c>
      <c r="T3">
        <v>8.9999999999999993E-3</v>
      </c>
      <c r="U3">
        <v>0</v>
      </c>
      <c r="V3">
        <f t="shared" si="2"/>
        <v>8.9999999999999993E-3</v>
      </c>
      <c r="W3">
        <f t="shared" si="3"/>
        <v>8.1000000000000003E-2</v>
      </c>
      <c r="X3">
        <f t="shared" si="4"/>
        <v>0.90100000000000002</v>
      </c>
      <c r="Y3" s="53">
        <f t="shared" si="5"/>
        <v>1.2217112754177031</v>
      </c>
      <c r="Z3" s="53">
        <f t="shared" si="6"/>
        <v>0.95565774491645938</v>
      </c>
    </row>
    <row r="4" spans="1:26" x14ac:dyDescent="0.3">
      <c r="A4" t="s">
        <v>753</v>
      </c>
      <c r="B4">
        <v>60</v>
      </c>
      <c r="C4">
        <v>0.78300000000000003</v>
      </c>
      <c r="D4">
        <v>0.183</v>
      </c>
      <c r="E4">
        <v>0</v>
      </c>
      <c r="F4">
        <v>0</v>
      </c>
      <c r="G4">
        <v>3.3000000000000002E-2</v>
      </c>
      <c r="H4">
        <v>0</v>
      </c>
      <c r="I4">
        <v>0</v>
      </c>
      <c r="J4" s="53">
        <f t="shared" si="0"/>
        <v>1.5440033226951504</v>
      </c>
      <c r="K4" s="53">
        <f t="shared" si="1"/>
        <v>0.90933277955080827</v>
      </c>
      <c r="O4">
        <v>0.746</v>
      </c>
      <c r="P4">
        <v>0.182</v>
      </c>
      <c r="Q4">
        <v>7.2999999999999995E-2</v>
      </c>
      <c r="S4">
        <v>0</v>
      </c>
      <c r="T4">
        <v>0</v>
      </c>
      <c r="U4">
        <v>0</v>
      </c>
      <c r="V4">
        <f t="shared" si="2"/>
        <v>0</v>
      </c>
      <c r="W4">
        <f t="shared" si="3"/>
        <v>0.255</v>
      </c>
      <c r="X4">
        <f t="shared" si="4"/>
        <v>0.746</v>
      </c>
      <c r="Y4" s="53">
        <f t="shared" si="5"/>
        <v>1.6089043200689899</v>
      </c>
      <c r="Z4" s="53">
        <f t="shared" si="6"/>
        <v>0.87821913598620205</v>
      </c>
    </row>
    <row r="5" spans="1:26" x14ac:dyDescent="0.3">
      <c r="A5" t="s">
        <v>754</v>
      </c>
      <c r="B5">
        <v>334</v>
      </c>
      <c r="C5">
        <v>0.70399999999999996</v>
      </c>
      <c r="D5">
        <v>0.23100000000000001</v>
      </c>
      <c r="E5">
        <v>0</v>
      </c>
      <c r="F5">
        <v>0</v>
      </c>
      <c r="G5">
        <v>4.4999999999999998E-2</v>
      </c>
      <c r="H5">
        <v>3.0000000000000001E-3</v>
      </c>
      <c r="I5">
        <v>1.7999999999999999E-2</v>
      </c>
      <c r="J5" s="53">
        <f t="shared" si="0"/>
        <v>1.8137792811992708</v>
      </c>
      <c r="K5" s="53">
        <f t="shared" si="1"/>
        <v>0.86437011980012157</v>
      </c>
      <c r="L5">
        <v>6.0000000000000001E-3</v>
      </c>
      <c r="M5">
        <v>0.107</v>
      </c>
      <c r="N5">
        <v>8.5999999999999993E-2</v>
      </c>
      <c r="O5">
        <v>0.52100000000000002</v>
      </c>
      <c r="P5">
        <v>6.6000000000000003E-2</v>
      </c>
      <c r="Q5">
        <v>0.14299999999999999</v>
      </c>
      <c r="R5">
        <v>5.3999999999999999E-2</v>
      </c>
      <c r="S5">
        <v>0</v>
      </c>
      <c r="T5">
        <v>1.7999999999999999E-2</v>
      </c>
      <c r="U5">
        <v>0</v>
      </c>
      <c r="V5">
        <f t="shared" si="2"/>
        <v>0.113</v>
      </c>
      <c r="W5">
        <f t="shared" si="3"/>
        <v>0.26300000000000001</v>
      </c>
      <c r="X5">
        <f t="shared" si="4"/>
        <v>0.60699999999999998</v>
      </c>
      <c r="Y5" s="53">
        <f t="shared" si="5"/>
        <v>2.2187166499153559</v>
      </c>
      <c r="Z5" s="53">
        <f t="shared" si="6"/>
        <v>0.75625667001692887</v>
      </c>
    </row>
    <row r="6" spans="1:26" x14ac:dyDescent="0.3">
      <c r="A6" t="s">
        <v>213</v>
      </c>
      <c r="B6">
        <v>63</v>
      </c>
      <c r="C6">
        <v>6.4000000000000001E-2</v>
      </c>
      <c r="D6">
        <v>4.8000000000000001E-2</v>
      </c>
      <c r="E6">
        <v>0.66700000000000004</v>
      </c>
      <c r="F6">
        <v>0</v>
      </c>
      <c r="G6">
        <v>4.8000000000000001E-2</v>
      </c>
      <c r="H6">
        <v>0</v>
      </c>
      <c r="I6">
        <v>0.17499999999999999</v>
      </c>
      <c r="J6" s="53">
        <f t="shared" si="0"/>
        <v>2.0651855156148677</v>
      </c>
      <c r="K6" s="53">
        <f t="shared" si="1"/>
        <v>0.82246908073085534</v>
      </c>
      <c r="O6">
        <v>0.14299999999999999</v>
      </c>
      <c r="P6">
        <v>1.6E-2</v>
      </c>
      <c r="Q6">
        <v>1.6E-2</v>
      </c>
      <c r="S6">
        <v>0.65100000000000002</v>
      </c>
      <c r="T6">
        <v>0.17499999999999999</v>
      </c>
      <c r="U6">
        <v>0</v>
      </c>
      <c r="V6">
        <f t="shared" si="2"/>
        <v>0</v>
      </c>
      <c r="W6">
        <f t="shared" si="3"/>
        <v>3.2000000000000001E-2</v>
      </c>
      <c r="X6">
        <f t="shared" si="4"/>
        <v>0.14299999999999999</v>
      </c>
      <c r="Y6" s="53">
        <f t="shared" si="5"/>
        <v>2.1012861972813557</v>
      </c>
      <c r="Z6" s="53">
        <f t="shared" si="6"/>
        <v>0.77974276054372882</v>
      </c>
    </row>
    <row r="7" spans="1:26" x14ac:dyDescent="0.3">
      <c r="A7" t="s">
        <v>755</v>
      </c>
      <c r="B7">
        <v>155</v>
      </c>
      <c r="C7">
        <v>0.40699999999999997</v>
      </c>
      <c r="D7">
        <v>9.7000000000000003E-2</v>
      </c>
      <c r="E7">
        <v>0.47099999999999997</v>
      </c>
      <c r="F7">
        <v>0</v>
      </c>
      <c r="G7">
        <v>7.0000000000000001E-3</v>
      </c>
      <c r="H7">
        <v>0</v>
      </c>
      <c r="I7">
        <v>1.9E-2</v>
      </c>
      <c r="J7" s="53">
        <f t="shared" si="0"/>
        <v>2.5169326645004264</v>
      </c>
      <c r="K7" s="53">
        <f t="shared" si="1"/>
        <v>0.74717788924992901</v>
      </c>
      <c r="O7">
        <v>0.374</v>
      </c>
      <c r="P7">
        <v>3.2000000000000001E-2</v>
      </c>
      <c r="Q7">
        <v>0.123</v>
      </c>
      <c r="R7">
        <v>1.2999999999999999E-2</v>
      </c>
      <c r="S7">
        <v>0.439</v>
      </c>
      <c r="T7">
        <v>1.9E-2</v>
      </c>
      <c r="U7">
        <v>0</v>
      </c>
      <c r="V7">
        <f t="shared" si="2"/>
        <v>0</v>
      </c>
      <c r="W7">
        <f t="shared" si="3"/>
        <v>0.16800000000000001</v>
      </c>
      <c r="X7">
        <f t="shared" si="4"/>
        <v>0.374</v>
      </c>
      <c r="Y7" s="53">
        <f t="shared" si="5"/>
        <v>2.768687254625092</v>
      </c>
      <c r="Z7" s="53">
        <f t="shared" si="6"/>
        <v>0.6462625490749816</v>
      </c>
    </row>
    <row r="8" spans="1:26" x14ac:dyDescent="0.3">
      <c r="A8" t="s">
        <v>756</v>
      </c>
      <c r="B8">
        <v>148</v>
      </c>
      <c r="C8">
        <v>0.128</v>
      </c>
      <c r="D8">
        <v>8.1000000000000003E-2</v>
      </c>
      <c r="E8">
        <v>0.02</v>
      </c>
      <c r="F8">
        <v>0</v>
      </c>
      <c r="G8">
        <v>7.0000000000000001E-3</v>
      </c>
      <c r="H8">
        <v>7.2999999999999995E-2</v>
      </c>
      <c r="I8">
        <v>0.68899999999999995</v>
      </c>
      <c r="J8" s="53">
        <f t="shared" si="0"/>
        <v>1.9863182399631338</v>
      </c>
      <c r="K8" s="53">
        <f t="shared" si="1"/>
        <v>0.83561362667281103</v>
      </c>
      <c r="L8">
        <v>0.02</v>
      </c>
      <c r="M8">
        <v>2.7E-2</v>
      </c>
      <c r="N8">
        <v>9.5000000000000001E-2</v>
      </c>
      <c r="O8">
        <v>3.4000000000000002E-2</v>
      </c>
      <c r="P8">
        <v>7.0000000000000001E-3</v>
      </c>
      <c r="Q8">
        <v>4.7E-2</v>
      </c>
      <c r="R8">
        <v>6.8000000000000005E-2</v>
      </c>
      <c r="S8">
        <v>7.0000000000000001E-3</v>
      </c>
      <c r="T8">
        <v>0.69399999999999995</v>
      </c>
      <c r="U8">
        <v>0</v>
      </c>
      <c r="V8">
        <f t="shared" si="2"/>
        <v>4.7E-2</v>
      </c>
      <c r="W8">
        <f t="shared" si="3"/>
        <v>0.122</v>
      </c>
      <c r="X8">
        <f t="shared" si="4"/>
        <v>0.129</v>
      </c>
      <c r="Y8" s="53">
        <f t="shared" si="5"/>
        <v>1.9401690663324405</v>
      </c>
      <c r="Z8" s="53">
        <f t="shared" si="6"/>
        <v>0.81196618673351195</v>
      </c>
    </row>
    <row r="9" spans="1:26" x14ac:dyDescent="0.3">
      <c r="A9" t="s">
        <v>757</v>
      </c>
      <c r="B9">
        <v>51</v>
      </c>
      <c r="C9">
        <v>0.02</v>
      </c>
      <c r="D9">
        <v>0</v>
      </c>
      <c r="E9">
        <v>0.23499999999999999</v>
      </c>
      <c r="F9">
        <v>0</v>
      </c>
      <c r="G9">
        <v>0</v>
      </c>
      <c r="H9">
        <v>0</v>
      </c>
      <c r="I9">
        <v>0.745</v>
      </c>
      <c r="J9" s="53">
        <f t="shared" si="0"/>
        <v>1.637599279456317</v>
      </c>
      <c r="K9" s="53">
        <f t="shared" si="1"/>
        <v>0.89373345342394717</v>
      </c>
      <c r="L9">
        <v>0.02</v>
      </c>
      <c r="S9">
        <v>0.23499999999999999</v>
      </c>
      <c r="T9">
        <v>0.745</v>
      </c>
      <c r="U9">
        <v>0</v>
      </c>
      <c r="V9">
        <f t="shared" si="2"/>
        <v>0.02</v>
      </c>
      <c r="W9">
        <f t="shared" si="3"/>
        <v>0</v>
      </c>
      <c r="X9">
        <f t="shared" si="4"/>
        <v>0</v>
      </c>
      <c r="Y9" s="53">
        <f t="shared" si="5"/>
        <v>1.6375992794563172</v>
      </c>
      <c r="Z9" s="53">
        <f t="shared" si="6"/>
        <v>0.87248014410873653</v>
      </c>
    </row>
    <row r="10" spans="1:26" x14ac:dyDescent="0.3">
      <c r="A10" t="s">
        <v>758</v>
      </c>
      <c r="B10">
        <v>539</v>
      </c>
      <c r="C10">
        <v>0.753</v>
      </c>
      <c r="D10">
        <v>6.0000000000000001E-3</v>
      </c>
      <c r="E10">
        <v>0.184</v>
      </c>
      <c r="F10">
        <v>4.2999999999999997E-2</v>
      </c>
      <c r="G10">
        <v>0</v>
      </c>
      <c r="H10">
        <v>0</v>
      </c>
      <c r="I10">
        <v>1.4999999999999999E-2</v>
      </c>
      <c r="J10" s="53">
        <f t="shared" si="0"/>
        <v>1.658443550727642</v>
      </c>
      <c r="K10" s="53">
        <f t="shared" si="1"/>
        <v>0.89025940821205962</v>
      </c>
      <c r="M10">
        <v>6.0000000000000001E-3</v>
      </c>
      <c r="N10">
        <v>2E-3</v>
      </c>
      <c r="O10">
        <v>2E-3</v>
      </c>
      <c r="Q10">
        <v>0.27100000000000002</v>
      </c>
      <c r="R10">
        <v>0.72</v>
      </c>
      <c r="S10">
        <v>0</v>
      </c>
      <c r="T10">
        <v>0</v>
      </c>
      <c r="U10">
        <v>0</v>
      </c>
      <c r="V10">
        <f t="shared" si="2"/>
        <v>6.0000000000000001E-3</v>
      </c>
      <c r="W10">
        <f t="shared" si="3"/>
        <v>0.99099999999999999</v>
      </c>
      <c r="X10">
        <f t="shared" si="4"/>
        <v>4.0000000000000001E-3</v>
      </c>
      <c r="Y10" s="53">
        <f t="shared" si="5"/>
        <v>1.0181920371273545</v>
      </c>
      <c r="Z10" s="53">
        <f t="shared" si="6"/>
        <v>0.99636159257452905</v>
      </c>
    </row>
    <row r="11" spans="1:26" x14ac:dyDescent="0.3">
      <c r="A11" t="s">
        <v>222</v>
      </c>
      <c r="B11">
        <v>285</v>
      </c>
      <c r="C11">
        <v>0.91600000000000004</v>
      </c>
      <c r="D11">
        <v>0</v>
      </c>
      <c r="E11">
        <v>8.1000000000000003E-2</v>
      </c>
      <c r="F11">
        <v>0</v>
      </c>
      <c r="G11">
        <v>0</v>
      </c>
      <c r="H11">
        <v>4.0000000000000001E-3</v>
      </c>
      <c r="I11">
        <v>0</v>
      </c>
      <c r="J11" s="53">
        <f t="shared" si="0"/>
        <v>1.1825460926903277</v>
      </c>
      <c r="K11" s="53">
        <f t="shared" si="1"/>
        <v>0.96957565121827871</v>
      </c>
      <c r="L11">
        <v>0.05</v>
      </c>
      <c r="M11">
        <v>0.23899999999999999</v>
      </c>
      <c r="N11">
        <v>0.16800000000000001</v>
      </c>
      <c r="Q11">
        <v>0.129</v>
      </c>
      <c r="R11">
        <v>0.41399999999999998</v>
      </c>
      <c r="S11">
        <v>0</v>
      </c>
      <c r="T11">
        <v>0</v>
      </c>
      <c r="U11">
        <v>0</v>
      </c>
      <c r="V11">
        <f t="shared" si="2"/>
        <v>0.28899999999999998</v>
      </c>
      <c r="W11">
        <f t="shared" si="3"/>
        <v>0.54299999999999993</v>
      </c>
      <c r="X11">
        <f t="shared" si="4"/>
        <v>0.16800000000000001</v>
      </c>
      <c r="Y11" s="53">
        <f t="shared" si="5"/>
        <v>2.4594558699833255</v>
      </c>
      <c r="Z11" s="53">
        <f t="shared" si="6"/>
        <v>0.70810882600333491</v>
      </c>
    </row>
    <row r="12" spans="1:26" x14ac:dyDescent="0.3">
      <c r="A12" t="s">
        <v>759</v>
      </c>
      <c r="B12">
        <v>191</v>
      </c>
      <c r="C12">
        <v>0.82699999999999996</v>
      </c>
      <c r="D12">
        <v>0.115</v>
      </c>
      <c r="E12">
        <v>3.6999999999999998E-2</v>
      </c>
      <c r="F12">
        <v>5.0000000000000001E-3</v>
      </c>
      <c r="G12">
        <v>0</v>
      </c>
      <c r="H12">
        <v>5.0000000000000001E-3</v>
      </c>
      <c r="I12">
        <v>0.01</v>
      </c>
      <c r="J12" s="53">
        <f t="shared" si="0"/>
        <v>1.4312847354914244</v>
      </c>
      <c r="K12" s="53">
        <f t="shared" si="1"/>
        <v>0.92811921075142922</v>
      </c>
      <c r="M12">
        <v>0.14099999999999999</v>
      </c>
      <c r="N12">
        <v>8.4000000000000005E-2</v>
      </c>
      <c r="O12">
        <v>0.14099999999999999</v>
      </c>
      <c r="P12">
        <v>3.1E-2</v>
      </c>
      <c r="Q12">
        <v>0.51800000000000002</v>
      </c>
      <c r="R12">
        <v>7.1999999999999995E-2</v>
      </c>
      <c r="S12">
        <v>0</v>
      </c>
      <c r="T12">
        <v>1.0999999999999999E-2</v>
      </c>
      <c r="U12">
        <v>0</v>
      </c>
      <c r="V12">
        <f t="shared" si="2"/>
        <v>0.14099999999999999</v>
      </c>
      <c r="W12">
        <f t="shared" si="3"/>
        <v>0.621</v>
      </c>
      <c r="X12">
        <f t="shared" si="4"/>
        <v>0.22499999999999998</v>
      </c>
      <c r="Y12" s="53">
        <f t="shared" si="5"/>
        <v>2.1916943550720189</v>
      </c>
      <c r="Z12" s="53">
        <f t="shared" si="6"/>
        <v>0.76166112898559624</v>
      </c>
    </row>
    <row r="13" spans="1:26" x14ac:dyDescent="0.3">
      <c r="A13" t="s">
        <v>760</v>
      </c>
      <c r="B13">
        <v>155</v>
      </c>
      <c r="C13">
        <v>0.13600000000000001</v>
      </c>
      <c r="D13">
        <v>0.81899999999999995</v>
      </c>
      <c r="E13">
        <v>0</v>
      </c>
      <c r="F13">
        <v>0</v>
      </c>
      <c r="G13">
        <v>1.2999999999999999E-2</v>
      </c>
      <c r="H13">
        <v>0</v>
      </c>
      <c r="I13">
        <v>3.2000000000000001E-2</v>
      </c>
      <c r="J13" s="53">
        <f t="shared" si="0"/>
        <v>1.4483307987544358</v>
      </c>
      <c r="K13" s="53">
        <f t="shared" si="1"/>
        <v>0.92527820020759399</v>
      </c>
      <c r="O13">
        <v>0.89700000000000002</v>
      </c>
      <c r="Q13">
        <v>6.5000000000000002E-2</v>
      </c>
      <c r="R13">
        <v>7.0000000000000001E-3</v>
      </c>
      <c r="S13">
        <v>0</v>
      </c>
      <c r="T13">
        <v>3.2000000000000001E-2</v>
      </c>
      <c r="U13">
        <v>0</v>
      </c>
      <c r="V13">
        <f t="shared" si="2"/>
        <v>0</v>
      </c>
      <c r="W13">
        <f t="shared" si="3"/>
        <v>7.2000000000000008E-2</v>
      </c>
      <c r="X13">
        <f t="shared" si="4"/>
        <v>0.89700000000000002</v>
      </c>
      <c r="Y13" s="53">
        <f t="shared" si="5"/>
        <v>1.2333239189607519</v>
      </c>
      <c r="Z13" s="53">
        <f t="shared" si="6"/>
        <v>0.95333521620784967</v>
      </c>
    </row>
    <row r="14" spans="1:26" x14ac:dyDescent="0.3">
      <c r="A14" t="s">
        <v>310</v>
      </c>
      <c r="B14">
        <v>232</v>
      </c>
      <c r="C14">
        <v>0.504</v>
      </c>
      <c r="D14">
        <v>0</v>
      </c>
      <c r="E14">
        <v>0.45300000000000001</v>
      </c>
      <c r="F14">
        <v>4.2999999999999997E-2</v>
      </c>
      <c r="G14">
        <v>0</v>
      </c>
      <c r="H14">
        <v>0</v>
      </c>
      <c r="I14">
        <v>0</v>
      </c>
      <c r="J14" s="53">
        <f t="shared" si="0"/>
        <v>2.1688492519638931</v>
      </c>
      <c r="K14" s="53">
        <f t="shared" si="1"/>
        <v>0.80519179133935115</v>
      </c>
      <c r="L14">
        <v>0.04</v>
      </c>
      <c r="M14">
        <v>0.36599999999999999</v>
      </c>
      <c r="N14">
        <v>0.58899999999999997</v>
      </c>
      <c r="R14">
        <v>5.0000000000000001E-3</v>
      </c>
      <c r="S14">
        <v>0</v>
      </c>
      <c r="T14">
        <v>0</v>
      </c>
      <c r="U14">
        <v>0</v>
      </c>
      <c r="V14">
        <f t="shared" si="2"/>
        <v>0.40599999999999997</v>
      </c>
      <c r="W14">
        <f t="shared" si="3"/>
        <v>5.0000000000000001E-3</v>
      </c>
      <c r="X14">
        <f t="shared" si="4"/>
        <v>0.58899999999999997</v>
      </c>
      <c r="Y14" s="53">
        <f t="shared" si="5"/>
        <v>1.953956958236124</v>
      </c>
      <c r="Z14" s="53">
        <f t="shared" si="6"/>
        <v>0.80920860835277519</v>
      </c>
    </row>
    <row r="15" spans="1:26" x14ac:dyDescent="0.3">
      <c r="A15" t="s">
        <v>761</v>
      </c>
      <c r="B15">
        <v>357</v>
      </c>
      <c r="C15">
        <v>0.751</v>
      </c>
      <c r="D15">
        <v>0</v>
      </c>
      <c r="E15">
        <v>0.20499999999999999</v>
      </c>
      <c r="F15">
        <v>4.2000000000000003E-2</v>
      </c>
      <c r="G15">
        <v>0</v>
      </c>
      <c r="H15">
        <v>0</v>
      </c>
      <c r="I15">
        <v>3.0000000000000001E-3</v>
      </c>
      <c r="J15" s="53">
        <f t="shared" si="0"/>
        <v>1.6452807589351086</v>
      </c>
      <c r="K15" s="53">
        <f t="shared" si="1"/>
        <v>0.89245320684414853</v>
      </c>
      <c r="P15">
        <v>3.0000000000000001E-3</v>
      </c>
      <c r="R15">
        <v>0.90700000000000003</v>
      </c>
      <c r="S15">
        <v>8.6999999999999994E-2</v>
      </c>
      <c r="T15">
        <v>3.0000000000000001E-3</v>
      </c>
      <c r="U15">
        <v>0</v>
      </c>
      <c r="V15">
        <f t="shared" si="2"/>
        <v>0</v>
      </c>
      <c r="W15">
        <f t="shared" si="3"/>
        <v>0.91</v>
      </c>
      <c r="X15">
        <f t="shared" si="4"/>
        <v>0</v>
      </c>
      <c r="Y15" s="53">
        <f t="shared" si="5"/>
        <v>1.1966331529608294</v>
      </c>
      <c r="Z15" s="53">
        <f t="shared" si="6"/>
        <v>0.9606733694078341</v>
      </c>
    </row>
    <row r="16" spans="1:26" x14ac:dyDescent="0.3">
      <c r="A16" t="s">
        <v>125</v>
      </c>
      <c r="B16">
        <v>85</v>
      </c>
      <c r="C16">
        <v>0.84699999999999998</v>
      </c>
      <c r="D16">
        <v>4.7E-2</v>
      </c>
      <c r="E16">
        <v>0</v>
      </c>
      <c r="F16">
        <v>0</v>
      </c>
      <c r="G16">
        <v>9.4E-2</v>
      </c>
      <c r="H16">
        <v>0</v>
      </c>
      <c r="I16">
        <v>1.2E-2</v>
      </c>
      <c r="J16" s="53">
        <f t="shared" si="0"/>
        <v>1.3724989637632825</v>
      </c>
      <c r="K16" s="53">
        <f t="shared" si="1"/>
        <v>0.93791683937278625</v>
      </c>
      <c r="O16">
        <v>0.25900000000000001</v>
      </c>
      <c r="P16">
        <v>6.0999999999999999E-2</v>
      </c>
      <c r="Q16">
        <v>2.4E-2</v>
      </c>
      <c r="S16">
        <v>1.2E-2</v>
      </c>
      <c r="T16">
        <v>0</v>
      </c>
      <c r="U16">
        <v>0.64200000000000002</v>
      </c>
      <c r="V16">
        <f t="shared" si="2"/>
        <v>0</v>
      </c>
      <c r="W16">
        <f t="shared" si="3"/>
        <v>8.4999999999999992E-2</v>
      </c>
      <c r="X16">
        <f t="shared" si="4"/>
        <v>0.25900000000000001</v>
      </c>
      <c r="Y16" s="53">
        <f t="shared" si="5"/>
        <v>2.0550169127891924</v>
      </c>
      <c r="Z16" s="53">
        <f t="shared" si="6"/>
        <v>0.78899661744216154</v>
      </c>
    </row>
    <row r="17" spans="1:26" x14ac:dyDescent="0.3">
      <c r="A17" t="s">
        <v>762</v>
      </c>
      <c r="B17">
        <v>76</v>
      </c>
      <c r="C17">
        <v>0.98699999999999999</v>
      </c>
      <c r="D17">
        <v>1.2999999999999999E-2</v>
      </c>
      <c r="E17">
        <v>0</v>
      </c>
      <c r="F17">
        <v>0</v>
      </c>
      <c r="G17">
        <v>0</v>
      </c>
      <c r="H17">
        <v>0</v>
      </c>
      <c r="I17">
        <v>0</v>
      </c>
      <c r="J17" s="53">
        <f t="shared" si="0"/>
        <v>1.0263378827470551</v>
      </c>
      <c r="K17" s="53">
        <f t="shared" si="1"/>
        <v>0.99561035287549082</v>
      </c>
      <c r="L17">
        <v>4.1000000000000002E-2</v>
      </c>
      <c r="M17">
        <v>5.5E-2</v>
      </c>
      <c r="N17">
        <v>0.89</v>
      </c>
      <c r="Q17">
        <v>1.4E-2</v>
      </c>
      <c r="S17">
        <v>0</v>
      </c>
      <c r="T17">
        <v>0</v>
      </c>
      <c r="U17">
        <v>0</v>
      </c>
      <c r="V17">
        <f t="shared" si="2"/>
        <v>9.6000000000000002E-2</v>
      </c>
      <c r="W17">
        <f t="shared" si="3"/>
        <v>1.4E-2</v>
      </c>
      <c r="X17">
        <f t="shared" si="4"/>
        <v>0.89</v>
      </c>
      <c r="Y17" s="53">
        <f t="shared" si="5"/>
        <v>1.2476419567018335</v>
      </c>
      <c r="Z17" s="53">
        <f t="shared" si="6"/>
        <v>0.95047160865963332</v>
      </c>
    </row>
    <row r="18" spans="1:26" x14ac:dyDescent="0.3">
      <c r="A18" t="s">
        <v>763</v>
      </c>
      <c r="B18">
        <v>346</v>
      </c>
      <c r="C18">
        <v>0.127</v>
      </c>
      <c r="D18">
        <v>0.13600000000000001</v>
      </c>
      <c r="E18">
        <v>1.2E-2</v>
      </c>
      <c r="F18">
        <v>3.0000000000000001E-3</v>
      </c>
      <c r="G18">
        <v>0</v>
      </c>
      <c r="H18">
        <v>0.67100000000000004</v>
      </c>
      <c r="I18">
        <v>5.1999999999999998E-2</v>
      </c>
      <c r="J18" s="53">
        <f t="shared" si="0"/>
        <v>2.0503441502656217</v>
      </c>
      <c r="K18" s="53">
        <f t="shared" si="1"/>
        <v>0.82494264162239639</v>
      </c>
      <c r="L18">
        <v>2.3E-2</v>
      </c>
      <c r="M18">
        <v>0.29199999999999998</v>
      </c>
      <c r="N18">
        <v>0.42</v>
      </c>
      <c r="O18">
        <v>2.9000000000000001E-2</v>
      </c>
      <c r="P18">
        <v>3.0000000000000001E-3</v>
      </c>
      <c r="Q18">
        <v>0.09</v>
      </c>
      <c r="R18">
        <v>0.09</v>
      </c>
      <c r="S18">
        <v>0</v>
      </c>
      <c r="T18">
        <v>5.2999999999999999E-2</v>
      </c>
      <c r="U18">
        <v>0</v>
      </c>
      <c r="V18">
        <f t="shared" si="2"/>
        <v>0.315</v>
      </c>
      <c r="W18">
        <f t="shared" si="3"/>
        <v>0.183</v>
      </c>
      <c r="X18">
        <f t="shared" si="4"/>
        <v>0.44900000000000001</v>
      </c>
      <c r="Y18" s="53">
        <f t="shared" si="5"/>
        <v>2.9662676047982348</v>
      </c>
      <c r="Z18" s="53">
        <f t="shared" si="6"/>
        <v>0.60674647904035306</v>
      </c>
    </row>
    <row r="19" spans="1:26" x14ac:dyDescent="0.3">
      <c r="A19" t="s">
        <v>764</v>
      </c>
      <c r="B19">
        <v>335</v>
      </c>
      <c r="C19">
        <v>0.33200000000000002</v>
      </c>
      <c r="D19">
        <v>3.0000000000000001E-3</v>
      </c>
      <c r="E19">
        <v>4.2000000000000003E-2</v>
      </c>
      <c r="F19">
        <v>0.61699999999999999</v>
      </c>
      <c r="G19">
        <v>0</v>
      </c>
      <c r="H19">
        <v>3.0000000000000001E-3</v>
      </c>
      <c r="I19">
        <v>3.0000000000000001E-3</v>
      </c>
      <c r="J19" s="53">
        <f t="shared" si="0"/>
        <v>2.0296161589920114</v>
      </c>
      <c r="K19" s="53">
        <f t="shared" si="1"/>
        <v>0.82839730683466473</v>
      </c>
      <c r="N19">
        <v>3.0000000000000001E-3</v>
      </c>
      <c r="O19">
        <v>0.318</v>
      </c>
      <c r="P19">
        <v>4.9000000000000002E-2</v>
      </c>
      <c r="Q19">
        <v>0.54100000000000004</v>
      </c>
      <c r="R19">
        <v>8.5000000000000006E-2</v>
      </c>
      <c r="S19">
        <v>3.0000000000000001E-3</v>
      </c>
      <c r="T19">
        <v>3.0000000000000001E-3</v>
      </c>
      <c r="U19">
        <v>0</v>
      </c>
      <c r="V19">
        <f t="shared" si="2"/>
        <v>0</v>
      </c>
      <c r="W19">
        <f t="shared" si="3"/>
        <v>0.67500000000000004</v>
      </c>
      <c r="X19">
        <f t="shared" si="4"/>
        <v>0.32100000000000001</v>
      </c>
      <c r="Y19" s="53">
        <f t="shared" si="5"/>
        <v>1.7899205991222227</v>
      </c>
      <c r="Z19" s="53">
        <f t="shared" si="6"/>
        <v>0.84201588017555551</v>
      </c>
    </row>
    <row r="20" spans="1:26" x14ac:dyDescent="0.3">
      <c r="A20" t="s">
        <v>765</v>
      </c>
      <c r="B20">
        <v>113</v>
      </c>
      <c r="C20">
        <v>0.504</v>
      </c>
      <c r="D20">
        <v>0.41599999999999998</v>
      </c>
      <c r="E20">
        <v>0</v>
      </c>
      <c r="F20">
        <v>0</v>
      </c>
      <c r="G20">
        <v>2.7E-2</v>
      </c>
      <c r="H20">
        <v>0</v>
      </c>
      <c r="I20">
        <v>5.2999999999999999E-2</v>
      </c>
      <c r="J20" s="53">
        <f t="shared" si="0"/>
        <v>2.3222869882260051</v>
      </c>
      <c r="K20" s="53">
        <f t="shared" si="1"/>
        <v>0.77961883529566578</v>
      </c>
      <c r="O20">
        <v>0.91400000000000003</v>
      </c>
      <c r="Q20">
        <v>3.5000000000000003E-2</v>
      </c>
      <c r="S20">
        <v>0</v>
      </c>
      <c r="T20">
        <v>5.1999999999999998E-2</v>
      </c>
      <c r="U20">
        <v>0</v>
      </c>
      <c r="V20">
        <f t="shared" si="2"/>
        <v>0</v>
      </c>
      <c r="W20">
        <f t="shared" si="3"/>
        <v>3.5000000000000003E-2</v>
      </c>
      <c r="X20">
        <f t="shared" si="4"/>
        <v>0.91400000000000003</v>
      </c>
      <c r="Y20" s="53">
        <f t="shared" si="5"/>
        <v>1.1914335924701398</v>
      </c>
      <c r="Z20" s="53">
        <f t="shared" si="6"/>
        <v>0.96171328150597202</v>
      </c>
    </row>
    <row r="21" spans="1:26" x14ac:dyDescent="0.3">
      <c r="A21" t="s">
        <v>766</v>
      </c>
      <c r="B21">
        <v>102</v>
      </c>
      <c r="C21">
        <v>0.83299999999999996</v>
      </c>
      <c r="D21">
        <v>0</v>
      </c>
      <c r="E21">
        <v>0.16700000000000001</v>
      </c>
      <c r="F21">
        <v>0</v>
      </c>
      <c r="G21">
        <v>0</v>
      </c>
      <c r="H21">
        <v>0</v>
      </c>
      <c r="I21">
        <v>0</v>
      </c>
      <c r="J21" s="53">
        <f t="shared" si="0"/>
        <v>1.3854675537353589</v>
      </c>
      <c r="K21" s="53">
        <f t="shared" si="1"/>
        <v>0.93575540771077348</v>
      </c>
      <c r="L21">
        <v>2.9000000000000001E-2</v>
      </c>
      <c r="M21">
        <v>0.108</v>
      </c>
      <c r="N21">
        <v>0.86299999999999999</v>
      </c>
      <c r="S21">
        <v>0</v>
      </c>
      <c r="T21">
        <v>0</v>
      </c>
      <c r="U21">
        <v>0</v>
      </c>
      <c r="V21">
        <f t="shared" si="2"/>
        <v>0.13700000000000001</v>
      </c>
      <c r="W21">
        <f t="shared" si="3"/>
        <v>0</v>
      </c>
      <c r="X21">
        <f t="shared" si="4"/>
        <v>0.86299999999999999</v>
      </c>
      <c r="Y21" s="53">
        <f t="shared" si="5"/>
        <v>1.30969251039241</v>
      </c>
      <c r="Z21" s="53">
        <f t="shared" si="6"/>
        <v>0.93806149792151805</v>
      </c>
    </row>
    <row r="22" spans="1:26" x14ac:dyDescent="0.3">
      <c r="A22" t="s">
        <v>767</v>
      </c>
      <c r="B22">
        <v>2251</v>
      </c>
      <c r="C22">
        <v>0.64100000000000001</v>
      </c>
      <c r="D22">
        <v>6.9000000000000006E-2</v>
      </c>
      <c r="E22">
        <v>0.20200000000000001</v>
      </c>
      <c r="F22">
        <v>0</v>
      </c>
      <c r="G22">
        <v>0.02</v>
      </c>
      <c r="H22">
        <v>1E-3</v>
      </c>
      <c r="I22">
        <v>6.8000000000000005E-2</v>
      </c>
      <c r="J22" s="53">
        <f t="shared" si="0"/>
        <v>2.1669834074080492</v>
      </c>
      <c r="K22" s="53">
        <f t="shared" si="1"/>
        <v>0.80550276543199184</v>
      </c>
      <c r="M22">
        <v>6.0000000000000001E-3</v>
      </c>
      <c r="N22">
        <v>0.01</v>
      </c>
      <c r="O22">
        <v>0.58499999999999996</v>
      </c>
      <c r="P22">
        <v>0.03</v>
      </c>
      <c r="Q22">
        <v>0.10199999999999999</v>
      </c>
      <c r="R22">
        <v>2.1999999999999999E-2</v>
      </c>
      <c r="S22">
        <v>0.17699999999999999</v>
      </c>
      <c r="T22">
        <v>6.7000000000000004E-2</v>
      </c>
      <c r="U22">
        <v>0</v>
      </c>
      <c r="V22">
        <f t="shared" si="2"/>
        <v>6.0000000000000001E-3</v>
      </c>
      <c r="W22">
        <f t="shared" si="3"/>
        <v>0.154</v>
      </c>
      <c r="X22">
        <f t="shared" si="4"/>
        <v>0.59499999999999997</v>
      </c>
      <c r="Y22" s="53">
        <f t="shared" si="5"/>
        <v>2.4178242000024177</v>
      </c>
      <c r="Z22" s="53">
        <f t="shared" si="6"/>
        <v>0.71643515999951646</v>
      </c>
    </row>
    <row r="23" spans="1:26" x14ac:dyDescent="0.3">
      <c r="A23" t="s">
        <v>304</v>
      </c>
      <c r="B23">
        <v>634</v>
      </c>
      <c r="C23">
        <v>0.79300000000000004</v>
      </c>
      <c r="D23">
        <v>0.17699999999999999</v>
      </c>
      <c r="E23">
        <v>2E-3</v>
      </c>
      <c r="F23">
        <v>0</v>
      </c>
      <c r="G23">
        <v>3.0000000000000001E-3</v>
      </c>
      <c r="H23">
        <v>5.0000000000000001E-3</v>
      </c>
      <c r="I23">
        <v>2.1000000000000001E-2</v>
      </c>
      <c r="J23" s="53">
        <f t="shared" si="0"/>
        <v>1.513644750604322</v>
      </c>
      <c r="K23" s="53">
        <f t="shared" si="1"/>
        <v>0.91439254156594629</v>
      </c>
      <c r="L23">
        <v>1.2999999999999999E-2</v>
      </c>
      <c r="M23">
        <v>9.7000000000000003E-2</v>
      </c>
      <c r="N23">
        <v>0.45100000000000001</v>
      </c>
      <c r="O23">
        <v>0.24199999999999999</v>
      </c>
      <c r="P23">
        <v>3.7999999999999999E-2</v>
      </c>
      <c r="Q23">
        <v>0.113</v>
      </c>
      <c r="R23">
        <v>2.4E-2</v>
      </c>
      <c r="S23">
        <v>0</v>
      </c>
      <c r="T23">
        <v>2.1000000000000001E-2</v>
      </c>
      <c r="U23">
        <v>0</v>
      </c>
      <c r="V23">
        <f t="shared" si="2"/>
        <v>0.11</v>
      </c>
      <c r="W23">
        <f t="shared" si="3"/>
        <v>0.17499999999999999</v>
      </c>
      <c r="X23">
        <f t="shared" si="4"/>
        <v>0.69300000000000006</v>
      </c>
      <c r="Y23" s="53">
        <f t="shared" si="5"/>
        <v>1.9105298854637331</v>
      </c>
      <c r="Z23" s="53">
        <f t="shared" si="6"/>
        <v>0.81789402290725333</v>
      </c>
    </row>
    <row r="24" spans="1:26" x14ac:dyDescent="0.3">
      <c r="A24" t="s">
        <v>768</v>
      </c>
      <c r="B24">
        <v>146</v>
      </c>
      <c r="C24">
        <v>0.89700000000000002</v>
      </c>
      <c r="D24">
        <v>7.0000000000000001E-3</v>
      </c>
      <c r="E24">
        <v>9.6000000000000002E-2</v>
      </c>
      <c r="F24">
        <v>0</v>
      </c>
      <c r="G24">
        <v>0</v>
      </c>
      <c r="H24">
        <v>0</v>
      </c>
      <c r="I24">
        <v>0</v>
      </c>
      <c r="J24" s="53">
        <f t="shared" si="0"/>
        <v>1.2286914190648675</v>
      </c>
      <c r="K24" s="53">
        <f t="shared" si="1"/>
        <v>0.96188476348918872</v>
      </c>
      <c r="O24">
        <v>0.89700000000000002</v>
      </c>
      <c r="Q24">
        <v>1.4E-2</v>
      </c>
      <c r="R24">
        <v>7.0000000000000001E-3</v>
      </c>
      <c r="S24">
        <v>8.2000000000000003E-2</v>
      </c>
      <c r="T24">
        <v>0</v>
      </c>
      <c r="U24">
        <v>0</v>
      </c>
      <c r="V24">
        <f t="shared" si="2"/>
        <v>0</v>
      </c>
      <c r="W24">
        <f t="shared" si="3"/>
        <v>2.1000000000000001E-2</v>
      </c>
      <c r="X24">
        <f t="shared" si="4"/>
        <v>0.89700000000000002</v>
      </c>
      <c r="Y24" s="53">
        <f t="shared" si="5"/>
        <v>1.2318699539527012</v>
      </c>
      <c r="Z24" s="53">
        <f t="shared" si="6"/>
        <v>0.95362600920945972</v>
      </c>
    </row>
    <row r="25" spans="1:26" x14ac:dyDescent="0.3">
      <c r="A25" t="s">
        <v>769</v>
      </c>
      <c r="B25">
        <v>340</v>
      </c>
      <c r="C25">
        <v>0.83199999999999996</v>
      </c>
      <c r="D25">
        <v>1.2E-2</v>
      </c>
      <c r="E25">
        <v>0.13500000000000001</v>
      </c>
      <c r="F25">
        <v>3.0000000000000001E-3</v>
      </c>
      <c r="G25">
        <v>0</v>
      </c>
      <c r="H25">
        <v>0</v>
      </c>
      <c r="I25">
        <v>1.7999999999999999E-2</v>
      </c>
      <c r="J25" s="53">
        <f t="shared" si="0"/>
        <v>1.4066161597690898</v>
      </c>
      <c r="K25" s="53">
        <f t="shared" si="1"/>
        <v>0.93223064003848499</v>
      </c>
      <c r="O25">
        <v>0.78800000000000003</v>
      </c>
      <c r="P25">
        <v>1.4999999999999999E-2</v>
      </c>
      <c r="Q25">
        <v>6.5000000000000002E-2</v>
      </c>
      <c r="R25">
        <v>1.2E-2</v>
      </c>
      <c r="S25">
        <v>0.10299999999999999</v>
      </c>
      <c r="T25">
        <v>1.7999999999999999E-2</v>
      </c>
      <c r="U25">
        <v>0</v>
      </c>
      <c r="V25">
        <f t="shared" si="2"/>
        <v>0</v>
      </c>
      <c r="W25">
        <f t="shared" si="3"/>
        <v>9.1999999999999998E-2</v>
      </c>
      <c r="X25">
        <f t="shared" si="4"/>
        <v>0.78800000000000003</v>
      </c>
      <c r="Y25" s="53">
        <f t="shared" si="5"/>
        <v>1.5616679238093452</v>
      </c>
      <c r="Z25" s="53">
        <f t="shared" si="6"/>
        <v>0.88766641523813095</v>
      </c>
    </row>
    <row r="26" spans="1:26" x14ac:dyDescent="0.3">
      <c r="A26" t="s">
        <v>770</v>
      </c>
      <c r="B26">
        <v>109</v>
      </c>
      <c r="C26">
        <v>6.4000000000000001E-2</v>
      </c>
      <c r="D26">
        <v>0.41299999999999998</v>
      </c>
      <c r="E26">
        <v>1.7999999999999999E-2</v>
      </c>
      <c r="F26">
        <v>0</v>
      </c>
      <c r="G26">
        <v>0.128</v>
      </c>
      <c r="H26">
        <v>7.2999999999999995E-2</v>
      </c>
      <c r="I26">
        <v>0.32100000000000001</v>
      </c>
      <c r="J26" s="53">
        <f t="shared" si="0"/>
        <v>3.336191337245574</v>
      </c>
      <c r="K26" s="53">
        <f t="shared" si="1"/>
        <v>0.61063477712573766</v>
      </c>
      <c r="L26">
        <v>1.7999999999999999E-2</v>
      </c>
      <c r="M26">
        <v>3.5999999999999997E-2</v>
      </c>
      <c r="N26">
        <v>0.20699999999999999</v>
      </c>
      <c r="O26">
        <v>0.13500000000000001</v>
      </c>
      <c r="P26">
        <v>5.3999999999999999E-2</v>
      </c>
      <c r="Q26">
        <v>0.17100000000000001</v>
      </c>
      <c r="R26">
        <v>6.3E-2</v>
      </c>
      <c r="S26">
        <v>0</v>
      </c>
      <c r="T26">
        <v>0.315</v>
      </c>
      <c r="U26">
        <v>0</v>
      </c>
      <c r="V26">
        <f t="shared" si="2"/>
        <v>5.3999999999999992E-2</v>
      </c>
      <c r="W26">
        <f t="shared" si="3"/>
        <v>0.28800000000000003</v>
      </c>
      <c r="X26">
        <f t="shared" si="4"/>
        <v>0.34199999999999997</v>
      </c>
      <c r="Y26" s="53">
        <f t="shared" si="5"/>
        <v>3.3107211081645693</v>
      </c>
      <c r="Z26" s="53">
        <f t="shared" si="6"/>
        <v>0.53785577836708609</v>
      </c>
    </row>
    <row r="27" spans="1:26" x14ac:dyDescent="0.3">
      <c r="A27" t="s">
        <v>771</v>
      </c>
      <c r="B27">
        <v>50</v>
      </c>
      <c r="C27">
        <v>0.02</v>
      </c>
      <c r="D27">
        <v>0.02</v>
      </c>
      <c r="E27">
        <v>0.92</v>
      </c>
      <c r="F27">
        <v>0</v>
      </c>
      <c r="G27">
        <v>0</v>
      </c>
      <c r="H27">
        <v>0</v>
      </c>
      <c r="I27">
        <v>0.04</v>
      </c>
      <c r="J27" s="53">
        <f t="shared" si="0"/>
        <v>1.1781338360037699</v>
      </c>
      <c r="K27" s="53">
        <f t="shared" si="1"/>
        <v>0.97031102733270502</v>
      </c>
      <c r="O27">
        <v>0.04</v>
      </c>
      <c r="P27">
        <v>0.02</v>
      </c>
      <c r="S27">
        <v>0.9</v>
      </c>
      <c r="T27">
        <v>0.04</v>
      </c>
      <c r="U27">
        <v>0</v>
      </c>
      <c r="V27">
        <f t="shared" si="2"/>
        <v>0</v>
      </c>
      <c r="W27">
        <f t="shared" si="3"/>
        <v>0.02</v>
      </c>
      <c r="X27">
        <f t="shared" si="4"/>
        <v>0.04</v>
      </c>
      <c r="Y27" s="53">
        <f t="shared" si="5"/>
        <v>1.2291052114060963</v>
      </c>
      <c r="Z27" s="53">
        <f t="shared" si="6"/>
        <v>0.9541789577187807</v>
      </c>
    </row>
    <row r="28" spans="1:26" x14ac:dyDescent="0.3">
      <c r="A28" t="s">
        <v>217</v>
      </c>
      <c r="B28">
        <v>300</v>
      </c>
      <c r="C28">
        <v>0.40300000000000002</v>
      </c>
      <c r="D28">
        <v>0.57299999999999995</v>
      </c>
      <c r="E28">
        <v>0</v>
      </c>
      <c r="F28">
        <v>0</v>
      </c>
      <c r="G28">
        <v>0</v>
      </c>
      <c r="H28">
        <v>0</v>
      </c>
      <c r="I28">
        <v>2.3E-2</v>
      </c>
      <c r="J28" s="53">
        <f t="shared" si="0"/>
        <v>2.0355529681415607</v>
      </c>
      <c r="K28" s="53">
        <f t="shared" si="1"/>
        <v>0.82740783864307321</v>
      </c>
      <c r="M28">
        <v>3.0000000000000001E-3</v>
      </c>
      <c r="N28">
        <v>0.02</v>
      </c>
      <c r="O28">
        <v>0.81100000000000005</v>
      </c>
      <c r="P28">
        <v>0.03</v>
      </c>
      <c r="Q28">
        <v>9.4E-2</v>
      </c>
      <c r="R28">
        <v>1.7000000000000001E-2</v>
      </c>
      <c r="S28">
        <v>0</v>
      </c>
      <c r="T28">
        <v>2.4E-2</v>
      </c>
      <c r="U28">
        <v>0</v>
      </c>
      <c r="V28">
        <f t="shared" si="2"/>
        <v>3.0000000000000001E-3</v>
      </c>
      <c r="W28">
        <f t="shared" si="3"/>
        <v>0.14100000000000001</v>
      </c>
      <c r="X28">
        <f t="shared" si="4"/>
        <v>0.83100000000000007</v>
      </c>
      <c r="Y28" s="53">
        <f t="shared" si="5"/>
        <v>1.4064163526842157</v>
      </c>
      <c r="Z28" s="53">
        <f t="shared" si="6"/>
        <v>0.91871672946315686</v>
      </c>
    </row>
    <row r="29" spans="1:26" x14ac:dyDescent="0.3">
      <c r="A29" t="s">
        <v>772</v>
      </c>
      <c r="B29">
        <v>373</v>
      </c>
      <c r="C29">
        <v>0.20100000000000001</v>
      </c>
      <c r="D29">
        <v>0.75900000000000001</v>
      </c>
      <c r="E29">
        <v>3.0000000000000001E-3</v>
      </c>
      <c r="F29">
        <v>0</v>
      </c>
      <c r="G29">
        <v>1.0999999999999999E-2</v>
      </c>
      <c r="H29">
        <v>5.0000000000000001E-3</v>
      </c>
      <c r="I29">
        <v>2.1999999999999999E-2</v>
      </c>
      <c r="J29" s="53">
        <f t="shared" si="0"/>
        <v>1.6204277605202215</v>
      </c>
      <c r="K29" s="53">
        <f t="shared" si="1"/>
        <v>0.89659537324662975</v>
      </c>
      <c r="L29">
        <v>8.0000000000000002E-3</v>
      </c>
      <c r="M29">
        <v>1.9E-2</v>
      </c>
      <c r="N29">
        <v>0.81399999999999995</v>
      </c>
      <c r="O29">
        <v>1.9E-2</v>
      </c>
      <c r="P29">
        <v>0.10299999999999999</v>
      </c>
      <c r="Q29">
        <v>1.6E-2</v>
      </c>
      <c r="S29">
        <v>0</v>
      </c>
      <c r="T29">
        <v>2.1999999999999999E-2</v>
      </c>
      <c r="U29">
        <v>0</v>
      </c>
      <c r="V29">
        <f t="shared" si="2"/>
        <v>2.7E-2</v>
      </c>
      <c r="W29">
        <f t="shared" si="3"/>
        <v>0.11899999999999999</v>
      </c>
      <c r="X29">
        <f t="shared" si="4"/>
        <v>0.83299999999999996</v>
      </c>
      <c r="Y29" s="53">
        <f t="shared" si="5"/>
        <v>1.4099142349170901</v>
      </c>
      <c r="Z29" s="53">
        <f t="shared" si="6"/>
        <v>0.91801715301658193</v>
      </c>
    </row>
    <row r="30" spans="1:26" x14ac:dyDescent="0.3">
      <c r="A30" t="s">
        <v>773</v>
      </c>
      <c r="B30">
        <v>245</v>
      </c>
      <c r="C30">
        <v>0.77600000000000002</v>
      </c>
      <c r="D30">
        <v>0.184</v>
      </c>
      <c r="E30">
        <v>0</v>
      </c>
      <c r="F30">
        <v>0</v>
      </c>
      <c r="G30">
        <v>4.1000000000000002E-2</v>
      </c>
      <c r="H30">
        <v>0</v>
      </c>
      <c r="I30">
        <v>0</v>
      </c>
      <c r="J30" s="53">
        <f t="shared" si="0"/>
        <v>1.5681035199219711</v>
      </c>
      <c r="K30" s="53">
        <f t="shared" si="1"/>
        <v>0.90531608001300479</v>
      </c>
      <c r="M30">
        <v>4.0000000000000001E-3</v>
      </c>
      <c r="N30">
        <v>4.0000000000000001E-3</v>
      </c>
      <c r="O30">
        <v>0.95099999999999996</v>
      </c>
      <c r="P30">
        <v>3.3000000000000002E-2</v>
      </c>
      <c r="Q30">
        <v>8.0000000000000002E-3</v>
      </c>
      <c r="S30">
        <v>0</v>
      </c>
      <c r="T30">
        <v>0</v>
      </c>
      <c r="U30">
        <v>0</v>
      </c>
      <c r="V30">
        <f t="shared" si="2"/>
        <v>4.0000000000000001E-3</v>
      </c>
      <c r="W30">
        <f t="shared" si="3"/>
        <v>4.1000000000000002E-2</v>
      </c>
      <c r="X30">
        <f t="shared" si="4"/>
        <v>0.95499999999999996</v>
      </c>
      <c r="Y30" s="53">
        <f t="shared" si="5"/>
        <v>1.0944247812792076</v>
      </c>
      <c r="Z30" s="53">
        <f t="shared" si="6"/>
        <v>0.98111504374415848</v>
      </c>
    </row>
    <row r="31" spans="1:26" x14ac:dyDescent="0.3">
      <c r="A31" t="s">
        <v>774</v>
      </c>
      <c r="B31">
        <v>343</v>
      </c>
      <c r="C31">
        <v>0.79300000000000004</v>
      </c>
      <c r="D31">
        <v>0.19800000000000001</v>
      </c>
      <c r="E31">
        <v>0</v>
      </c>
      <c r="F31">
        <v>6.0000000000000001E-3</v>
      </c>
      <c r="G31">
        <v>3.0000000000000001E-3</v>
      </c>
      <c r="H31">
        <v>0</v>
      </c>
      <c r="I31">
        <v>0</v>
      </c>
      <c r="J31" s="53">
        <f t="shared" si="0"/>
        <v>1.4967863996000583</v>
      </c>
      <c r="K31" s="53">
        <f t="shared" si="1"/>
        <v>0.91720226673332361</v>
      </c>
      <c r="N31">
        <v>3.0000000000000001E-3</v>
      </c>
      <c r="O31">
        <v>0.92400000000000004</v>
      </c>
      <c r="P31">
        <v>6.2E-2</v>
      </c>
      <c r="Q31">
        <v>8.9999999999999993E-3</v>
      </c>
      <c r="R31">
        <v>3.0000000000000001E-3</v>
      </c>
      <c r="S31">
        <v>0</v>
      </c>
      <c r="T31">
        <v>0</v>
      </c>
      <c r="U31">
        <v>0</v>
      </c>
      <c r="V31">
        <f t="shared" si="2"/>
        <v>0</v>
      </c>
      <c r="W31">
        <f t="shared" si="3"/>
        <v>7.3999999999999996E-2</v>
      </c>
      <c r="X31">
        <f t="shared" si="4"/>
        <v>0.92700000000000005</v>
      </c>
      <c r="Y31" s="53">
        <f t="shared" si="5"/>
        <v>1.1563300397199368</v>
      </c>
      <c r="Z31" s="53">
        <f t="shared" si="6"/>
        <v>0.96873399205601263</v>
      </c>
    </row>
    <row r="32" spans="1:26" x14ac:dyDescent="0.3">
      <c r="A32" t="s">
        <v>300</v>
      </c>
      <c r="B32">
        <v>53</v>
      </c>
      <c r="C32">
        <v>3.5999999999999997E-2</v>
      </c>
      <c r="D32">
        <v>0.255</v>
      </c>
      <c r="E32">
        <v>0</v>
      </c>
      <c r="F32">
        <v>0</v>
      </c>
      <c r="G32">
        <v>3.5999999999999997E-2</v>
      </c>
      <c r="H32">
        <v>0.50900000000000001</v>
      </c>
      <c r="I32">
        <v>0.16400000000000001</v>
      </c>
      <c r="J32" s="53">
        <f t="shared" si="0"/>
        <v>2.8281022868035084</v>
      </c>
      <c r="K32" s="53">
        <f t="shared" si="1"/>
        <v>0.6953162855327486</v>
      </c>
      <c r="L32">
        <v>1.9E-2</v>
      </c>
      <c r="M32">
        <v>0.26400000000000001</v>
      </c>
      <c r="N32">
        <v>0.245</v>
      </c>
      <c r="O32">
        <v>0.17</v>
      </c>
      <c r="P32">
        <v>1.9E-2</v>
      </c>
      <c r="Q32">
        <v>0.113</v>
      </c>
      <c r="S32">
        <v>0</v>
      </c>
      <c r="T32">
        <v>0.17</v>
      </c>
      <c r="U32">
        <v>0</v>
      </c>
      <c r="V32">
        <f t="shared" si="2"/>
        <v>0.28300000000000003</v>
      </c>
      <c r="W32">
        <f t="shared" si="3"/>
        <v>0.13200000000000001</v>
      </c>
      <c r="X32">
        <f t="shared" si="4"/>
        <v>0.41500000000000004</v>
      </c>
      <c r="Y32" s="53">
        <f t="shared" si="5"/>
        <v>3.3485356853447978</v>
      </c>
      <c r="Z32" s="53">
        <f t="shared" si="6"/>
        <v>0.53029286293104039</v>
      </c>
    </row>
    <row r="33" spans="1:26" x14ac:dyDescent="0.3">
      <c r="A33" t="s">
        <v>775</v>
      </c>
      <c r="B33">
        <v>123</v>
      </c>
      <c r="C33">
        <v>0.28499999999999998</v>
      </c>
      <c r="D33">
        <v>0.122</v>
      </c>
      <c r="E33">
        <v>0.52900000000000003</v>
      </c>
      <c r="F33">
        <v>0</v>
      </c>
      <c r="G33">
        <v>0</v>
      </c>
      <c r="H33">
        <v>0</v>
      </c>
      <c r="I33">
        <v>6.5000000000000002E-2</v>
      </c>
      <c r="J33" s="53">
        <f t="shared" si="0"/>
        <v>2.6303675938712434</v>
      </c>
      <c r="K33" s="53">
        <f t="shared" si="1"/>
        <v>0.72827206768812602</v>
      </c>
      <c r="N33">
        <v>8.0000000000000002E-3</v>
      </c>
      <c r="O33">
        <v>0.33600000000000002</v>
      </c>
      <c r="Q33">
        <v>4.9000000000000002E-2</v>
      </c>
      <c r="R33">
        <v>8.0000000000000002E-3</v>
      </c>
      <c r="S33">
        <v>0.53300000000000003</v>
      </c>
      <c r="T33">
        <v>6.6000000000000003E-2</v>
      </c>
      <c r="U33">
        <v>0</v>
      </c>
      <c r="V33">
        <f t="shared" si="2"/>
        <v>0</v>
      </c>
      <c r="W33">
        <f t="shared" si="3"/>
        <v>5.7000000000000002E-2</v>
      </c>
      <c r="X33">
        <f t="shared" si="4"/>
        <v>0.34400000000000003</v>
      </c>
      <c r="Y33" s="53">
        <f t="shared" si="5"/>
        <v>2.4388459381020895</v>
      </c>
      <c r="Z33" s="53">
        <f t="shared" si="6"/>
        <v>0.71223081237958208</v>
      </c>
    </row>
    <row r="34" spans="1:26" x14ac:dyDescent="0.3">
      <c r="A34" t="s">
        <v>149</v>
      </c>
      <c r="B34">
        <v>174</v>
      </c>
      <c r="C34">
        <v>2.3E-2</v>
      </c>
      <c r="D34">
        <v>0.184</v>
      </c>
      <c r="E34">
        <v>0</v>
      </c>
      <c r="F34">
        <v>0</v>
      </c>
      <c r="G34">
        <v>1.7000000000000001E-2</v>
      </c>
      <c r="H34">
        <v>0</v>
      </c>
      <c r="I34">
        <v>0.77600000000000002</v>
      </c>
      <c r="J34" s="53">
        <f t="shared" si="0"/>
        <v>1.5702284682421292</v>
      </c>
      <c r="K34" s="53">
        <f t="shared" si="1"/>
        <v>0.90496192195964509</v>
      </c>
      <c r="N34">
        <v>6.0000000000000001E-3</v>
      </c>
      <c r="O34">
        <v>0.14499999999999999</v>
      </c>
      <c r="P34">
        <v>6.0000000000000001E-3</v>
      </c>
      <c r="Q34">
        <v>4.5999999999999999E-2</v>
      </c>
      <c r="R34">
        <v>1.7000000000000001E-2</v>
      </c>
      <c r="S34">
        <v>0</v>
      </c>
      <c r="T34">
        <v>0.78</v>
      </c>
      <c r="U34">
        <v>0</v>
      </c>
      <c r="V34">
        <f t="shared" si="2"/>
        <v>0</v>
      </c>
      <c r="W34">
        <f t="shared" si="3"/>
        <v>6.9000000000000006E-2</v>
      </c>
      <c r="X34">
        <f t="shared" si="4"/>
        <v>0.151</v>
      </c>
      <c r="Y34" s="53">
        <f t="shared" si="5"/>
        <v>1.5724209937071711</v>
      </c>
      <c r="Z34" s="53">
        <f t="shared" si="6"/>
        <v>0.88551580125856577</v>
      </c>
    </row>
    <row r="35" spans="1:26" x14ac:dyDescent="0.3">
      <c r="A35" t="s">
        <v>308</v>
      </c>
      <c r="B35">
        <v>192</v>
      </c>
      <c r="C35">
        <v>0.19800000000000001</v>
      </c>
      <c r="D35">
        <v>0.16200000000000001</v>
      </c>
      <c r="E35">
        <v>0</v>
      </c>
      <c r="F35">
        <v>0</v>
      </c>
      <c r="G35">
        <v>0</v>
      </c>
      <c r="H35">
        <v>1.6E-2</v>
      </c>
      <c r="I35">
        <v>0.625</v>
      </c>
      <c r="J35" s="53">
        <f t="shared" si="0"/>
        <v>2.191401379268028</v>
      </c>
      <c r="K35" s="53">
        <f t="shared" si="1"/>
        <v>0.8014331034553287</v>
      </c>
      <c r="L35">
        <v>3.2000000000000001E-2</v>
      </c>
      <c r="M35">
        <v>5.0000000000000001E-3</v>
      </c>
      <c r="N35">
        <v>0.182</v>
      </c>
      <c r="O35">
        <v>7.4999999999999997E-2</v>
      </c>
      <c r="Q35">
        <v>5.3999999999999999E-2</v>
      </c>
      <c r="R35">
        <v>1.0999999999999999E-2</v>
      </c>
      <c r="S35">
        <v>0</v>
      </c>
      <c r="T35">
        <v>0.64200000000000002</v>
      </c>
      <c r="U35">
        <v>0</v>
      </c>
      <c r="V35">
        <f t="shared" si="2"/>
        <v>3.6999999999999998E-2</v>
      </c>
      <c r="W35">
        <f t="shared" si="3"/>
        <v>6.5000000000000002E-2</v>
      </c>
      <c r="X35">
        <f t="shared" si="4"/>
        <v>0.25700000000000001</v>
      </c>
      <c r="Y35" s="53">
        <f t="shared" si="5"/>
        <v>2.0669399161235784</v>
      </c>
      <c r="Z35" s="53">
        <f t="shared" si="6"/>
        <v>0.78661201677528436</v>
      </c>
    </row>
    <row r="36" spans="1:26" x14ac:dyDescent="0.3">
      <c r="A36" t="s">
        <v>776</v>
      </c>
      <c r="B36">
        <v>278</v>
      </c>
      <c r="C36">
        <v>0.89900000000000002</v>
      </c>
      <c r="D36">
        <v>9.7000000000000003E-2</v>
      </c>
      <c r="E36">
        <v>0</v>
      </c>
      <c r="F36">
        <v>0</v>
      </c>
      <c r="G36">
        <v>4.0000000000000001E-3</v>
      </c>
      <c r="H36">
        <v>0</v>
      </c>
      <c r="I36">
        <v>0</v>
      </c>
      <c r="J36" s="53">
        <f t="shared" si="0"/>
        <v>1.223053082949906</v>
      </c>
      <c r="K36" s="53">
        <f t="shared" si="1"/>
        <v>0.9628244861750157</v>
      </c>
      <c r="L36">
        <v>6.8000000000000005E-2</v>
      </c>
      <c r="M36">
        <v>0.34499999999999997</v>
      </c>
      <c r="N36">
        <v>0.39900000000000002</v>
      </c>
      <c r="O36">
        <v>0.13</v>
      </c>
      <c r="P36">
        <v>1.0999999999999999E-2</v>
      </c>
      <c r="Q36">
        <v>0.04</v>
      </c>
      <c r="R36">
        <v>7.0000000000000001E-3</v>
      </c>
      <c r="S36">
        <v>0</v>
      </c>
      <c r="T36">
        <v>0</v>
      </c>
      <c r="U36">
        <v>0</v>
      </c>
      <c r="V36">
        <f t="shared" si="2"/>
        <v>0.41299999999999998</v>
      </c>
      <c r="W36">
        <f t="shared" si="3"/>
        <v>5.8000000000000003E-2</v>
      </c>
      <c r="X36">
        <f t="shared" si="4"/>
        <v>0.52900000000000003</v>
      </c>
      <c r="Y36" s="53">
        <f t="shared" si="5"/>
        <v>2.2037401878468135</v>
      </c>
      <c r="Z36" s="53">
        <f t="shared" si="6"/>
        <v>0.75925196243063731</v>
      </c>
    </row>
    <row r="37" spans="1:26" x14ac:dyDescent="0.3">
      <c r="A37" t="s">
        <v>166</v>
      </c>
      <c r="B37">
        <v>82</v>
      </c>
      <c r="C37">
        <v>0.96299999999999997</v>
      </c>
      <c r="D37">
        <v>0</v>
      </c>
      <c r="E37">
        <v>3.6999999999999998E-2</v>
      </c>
      <c r="F37">
        <v>0</v>
      </c>
      <c r="G37">
        <v>0</v>
      </c>
      <c r="H37">
        <v>0</v>
      </c>
      <c r="I37">
        <v>0</v>
      </c>
      <c r="J37" s="53">
        <f t="shared" si="0"/>
        <v>1.0767299281390448</v>
      </c>
      <c r="K37" s="53">
        <f t="shared" si="1"/>
        <v>0.98721167864349257</v>
      </c>
      <c r="N37">
        <v>8.4000000000000005E-2</v>
      </c>
      <c r="O37">
        <v>0.63900000000000001</v>
      </c>
      <c r="Q37">
        <v>1.2E-2</v>
      </c>
      <c r="R37">
        <v>1.2E-2</v>
      </c>
      <c r="S37">
        <v>0.157</v>
      </c>
      <c r="T37">
        <v>0</v>
      </c>
      <c r="U37">
        <v>9.6000000000000002E-2</v>
      </c>
      <c r="V37">
        <f t="shared" si="2"/>
        <v>0</v>
      </c>
      <c r="W37">
        <f t="shared" si="3"/>
        <v>2.4E-2</v>
      </c>
      <c r="X37">
        <f t="shared" si="4"/>
        <v>0.72299999999999998</v>
      </c>
      <c r="Y37" s="53">
        <f t="shared" si="5"/>
        <v>1.7947843566595476</v>
      </c>
      <c r="Z37" s="53">
        <f t="shared" si="6"/>
        <v>0.8410431286680905</v>
      </c>
    </row>
    <row r="38" spans="1:26" x14ac:dyDescent="0.3">
      <c r="A38" t="s">
        <v>777</v>
      </c>
      <c r="B38" s="54">
        <f>SUM(B2:B37)</f>
        <v>9512</v>
      </c>
      <c r="K38" t="s">
        <v>778</v>
      </c>
      <c r="Z38" t="s">
        <v>778</v>
      </c>
    </row>
    <row r="39" spans="1:26" x14ac:dyDescent="0.3">
      <c r="K39" s="55">
        <f>AVERAGE(K2:K37)</f>
        <v>0.87431289349676822</v>
      </c>
      <c r="Z39" s="55">
        <f>AVERAGE(Z2:Z37)</f>
        <v>0.83266110115951397</v>
      </c>
    </row>
    <row r="40" spans="1:26" x14ac:dyDescent="0.3">
      <c r="A40" t="s">
        <v>779</v>
      </c>
    </row>
    <row r="41" spans="1:26" x14ac:dyDescent="0.3">
      <c r="J41" t="s">
        <v>255</v>
      </c>
    </row>
    <row r="43" spans="1:26" x14ac:dyDescent="0.3">
      <c r="C43">
        <f t="shared" ref="C43:C78" si="7">B2*C2</f>
        <v>75.998999999999995</v>
      </c>
      <c r="D43">
        <f t="shared" ref="D43:D78" si="8">B2*D2</f>
        <v>1.0009999999999999</v>
      </c>
      <c r="E43">
        <f t="shared" ref="E43:E78" si="9">B2*E2</f>
        <v>0</v>
      </c>
      <c r="F43">
        <f t="shared" ref="F43:F78" si="10">B2*F2</f>
        <v>0</v>
      </c>
      <c r="G43">
        <f t="shared" ref="G43:G78" si="11">B2*G2</f>
        <v>0</v>
      </c>
      <c r="H43">
        <f t="shared" ref="H43:H78" si="12">B2*H2</f>
        <v>0</v>
      </c>
      <c r="I43">
        <f t="shared" ref="I43:I78" si="13">B2*I2</f>
        <v>0</v>
      </c>
      <c r="S43">
        <f t="shared" ref="S43:S78" si="14">B2*S2</f>
        <v>0</v>
      </c>
      <c r="T43">
        <f t="shared" ref="T43:T78" si="15">B2*T2</f>
        <v>0</v>
      </c>
      <c r="U43">
        <f t="shared" ref="U43:U78" si="16">B2*U2</f>
        <v>0</v>
      </c>
      <c r="V43">
        <f t="shared" ref="V43:V78" si="17">B2*V2</f>
        <v>11.472999999999999</v>
      </c>
      <c r="W43">
        <f t="shared" ref="W43:W78" si="18">B2*W2</f>
        <v>11.472999999999999</v>
      </c>
      <c r="X43">
        <f t="shared" ref="X43:X78" si="19">B2*X2</f>
        <v>54.131</v>
      </c>
    </row>
    <row r="44" spans="1:26" x14ac:dyDescent="0.3">
      <c r="C44">
        <f t="shared" si="7"/>
        <v>83.03</v>
      </c>
      <c r="D44">
        <f t="shared" si="8"/>
        <v>23</v>
      </c>
      <c r="E44">
        <f t="shared" si="9"/>
        <v>0</v>
      </c>
      <c r="F44">
        <f t="shared" si="10"/>
        <v>0</v>
      </c>
      <c r="G44">
        <f t="shared" si="11"/>
        <v>8.0500000000000007</v>
      </c>
      <c r="H44">
        <f t="shared" si="12"/>
        <v>0</v>
      </c>
      <c r="I44">
        <f t="shared" si="13"/>
        <v>1.0349999999999999</v>
      </c>
      <c r="S44">
        <f t="shared" si="14"/>
        <v>0</v>
      </c>
      <c r="T44">
        <f t="shared" si="15"/>
        <v>1.0349999999999999</v>
      </c>
      <c r="U44">
        <f t="shared" si="16"/>
        <v>0</v>
      </c>
      <c r="V44">
        <f t="shared" si="17"/>
        <v>1.0349999999999999</v>
      </c>
      <c r="W44">
        <f t="shared" si="18"/>
        <v>9.3149999999999995</v>
      </c>
      <c r="X44">
        <f t="shared" si="19"/>
        <v>103.61500000000001</v>
      </c>
    </row>
    <row r="45" spans="1:26" x14ac:dyDescent="0.3">
      <c r="C45">
        <f t="shared" si="7"/>
        <v>46.980000000000004</v>
      </c>
      <c r="D45">
        <f t="shared" si="8"/>
        <v>10.98</v>
      </c>
      <c r="E45">
        <f t="shared" si="9"/>
        <v>0</v>
      </c>
      <c r="F45">
        <f t="shared" si="10"/>
        <v>0</v>
      </c>
      <c r="G45">
        <f t="shared" si="11"/>
        <v>1.98</v>
      </c>
      <c r="H45">
        <f t="shared" si="12"/>
        <v>0</v>
      </c>
      <c r="I45">
        <f t="shared" si="13"/>
        <v>0</v>
      </c>
      <c r="S45">
        <f t="shared" si="14"/>
        <v>0</v>
      </c>
      <c r="T45">
        <f t="shared" si="15"/>
        <v>0</v>
      </c>
      <c r="U45">
        <f t="shared" si="16"/>
        <v>0</v>
      </c>
      <c r="V45">
        <f t="shared" si="17"/>
        <v>0</v>
      </c>
      <c r="W45">
        <f t="shared" si="18"/>
        <v>15.3</v>
      </c>
      <c r="X45">
        <f t="shared" si="19"/>
        <v>44.76</v>
      </c>
    </row>
    <row r="46" spans="1:26" x14ac:dyDescent="0.3">
      <c r="C46">
        <f t="shared" si="7"/>
        <v>235.136</v>
      </c>
      <c r="D46">
        <f t="shared" si="8"/>
        <v>77.154000000000011</v>
      </c>
      <c r="E46">
        <f t="shared" si="9"/>
        <v>0</v>
      </c>
      <c r="F46">
        <f t="shared" si="10"/>
        <v>0</v>
      </c>
      <c r="G46">
        <f t="shared" si="11"/>
        <v>15.03</v>
      </c>
      <c r="H46">
        <f t="shared" si="12"/>
        <v>1.002</v>
      </c>
      <c r="I46">
        <f t="shared" si="13"/>
        <v>6.0119999999999996</v>
      </c>
      <c r="S46">
        <f t="shared" si="14"/>
        <v>0</v>
      </c>
      <c r="T46">
        <f t="shared" si="15"/>
        <v>6.0119999999999996</v>
      </c>
      <c r="U46">
        <f t="shared" si="16"/>
        <v>0</v>
      </c>
      <c r="V46">
        <f t="shared" si="17"/>
        <v>37.742000000000004</v>
      </c>
      <c r="W46">
        <f t="shared" si="18"/>
        <v>87.841999999999999</v>
      </c>
      <c r="X46">
        <f t="shared" si="19"/>
        <v>202.738</v>
      </c>
    </row>
    <row r="47" spans="1:26" x14ac:dyDescent="0.3">
      <c r="C47">
        <f t="shared" si="7"/>
        <v>4.032</v>
      </c>
      <c r="D47">
        <f t="shared" si="8"/>
        <v>3.024</v>
      </c>
      <c r="E47">
        <f t="shared" si="9"/>
        <v>42.021000000000001</v>
      </c>
      <c r="F47">
        <f t="shared" si="10"/>
        <v>0</v>
      </c>
      <c r="G47">
        <f t="shared" si="11"/>
        <v>3.024</v>
      </c>
      <c r="H47">
        <f t="shared" si="12"/>
        <v>0</v>
      </c>
      <c r="I47">
        <f t="shared" si="13"/>
        <v>11.024999999999999</v>
      </c>
      <c r="S47">
        <f t="shared" si="14"/>
        <v>41.012999999999998</v>
      </c>
      <c r="T47">
        <f t="shared" si="15"/>
        <v>11.024999999999999</v>
      </c>
      <c r="U47">
        <f t="shared" si="16"/>
        <v>0</v>
      </c>
      <c r="V47">
        <f t="shared" si="17"/>
        <v>0</v>
      </c>
      <c r="W47">
        <f t="shared" si="18"/>
        <v>2.016</v>
      </c>
      <c r="X47">
        <f t="shared" si="19"/>
        <v>9.0089999999999986</v>
      </c>
    </row>
    <row r="48" spans="1:26" x14ac:dyDescent="0.3">
      <c r="C48">
        <f t="shared" si="7"/>
        <v>63.084999999999994</v>
      </c>
      <c r="D48">
        <f t="shared" si="8"/>
        <v>15.035</v>
      </c>
      <c r="E48">
        <f t="shared" si="9"/>
        <v>73.004999999999995</v>
      </c>
      <c r="F48">
        <f t="shared" si="10"/>
        <v>0</v>
      </c>
      <c r="G48">
        <f t="shared" si="11"/>
        <v>1.085</v>
      </c>
      <c r="H48">
        <f t="shared" si="12"/>
        <v>0</v>
      </c>
      <c r="I48">
        <f t="shared" si="13"/>
        <v>2.9449999999999998</v>
      </c>
      <c r="S48">
        <f t="shared" si="14"/>
        <v>68.045000000000002</v>
      </c>
      <c r="T48">
        <f t="shared" si="15"/>
        <v>2.9449999999999998</v>
      </c>
      <c r="U48">
        <f t="shared" si="16"/>
        <v>0</v>
      </c>
      <c r="V48">
        <f t="shared" si="17"/>
        <v>0</v>
      </c>
      <c r="W48">
        <f t="shared" si="18"/>
        <v>26.040000000000003</v>
      </c>
      <c r="X48">
        <f t="shared" si="19"/>
        <v>57.97</v>
      </c>
    </row>
    <row r="49" spans="3:24" x14ac:dyDescent="0.3">
      <c r="C49">
        <f t="shared" si="7"/>
        <v>18.943999999999999</v>
      </c>
      <c r="D49">
        <f t="shared" si="8"/>
        <v>11.988</v>
      </c>
      <c r="E49">
        <f t="shared" si="9"/>
        <v>2.96</v>
      </c>
      <c r="F49">
        <f t="shared" si="10"/>
        <v>0</v>
      </c>
      <c r="G49">
        <f t="shared" si="11"/>
        <v>1.036</v>
      </c>
      <c r="H49">
        <f t="shared" si="12"/>
        <v>10.803999999999998</v>
      </c>
      <c r="I49">
        <f t="shared" si="13"/>
        <v>101.97199999999999</v>
      </c>
      <c r="S49">
        <f t="shared" si="14"/>
        <v>1.036</v>
      </c>
      <c r="T49">
        <f t="shared" si="15"/>
        <v>102.71199999999999</v>
      </c>
      <c r="U49">
        <f t="shared" si="16"/>
        <v>0</v>
      </c>
      <c r="V49">
        <f t="shared" si="17"/>
        <v>6.9560000000000004</v>
      </c>
      <c r="W49">
        <f t="shared" si="18"/>
        <v>18.056000000000001</v>
      </c>
      <c r="X49">
        <f t="shared" si="19"/>
        <v>19.091999999999999</v>
      </c>
    </row>
    <row r="50" spans="3:24" x14ac:dyDescent="0.3">
      <c r="C50">
        <f t="shared" si="7"/>
        <v>1.02</v>
      </c>
      <c r="D50">
        <f t="shared" si="8"/>
        <v>0</v>
      </c>
      <c r="E50">
        <f t="shared" si="9"/>
        <v>11.984999999999999</v>
      </c>
      <c r="F50">
        <f t="shared" si="10"/>
        <v>0</v>
      </c>
      <c r="G50">
        <f t="shared" si="11"/>
        <v>0</v>
      </c>
      <c r="H50">
        <f t="shared" si="12"/>
        <v>0</v>
      </c>
      <c r="I50">
        <f t="shared" si="13"/>
        <v>37.994999999999997</v>
      </c>
      <c r="S50">
        <f t="shared" si="14"/>
        <v>11.984999999999999</v>
      </c>
      <c r="T50">
        <f t="shared" si="15"/>
        <v>37.994999999999997</v>
      </c>
      <c r="U50">
        <f t="shared" si="16"/>
        <v>0</v>
      </c>
      <c r="V50">
        <f t="shared" si="17"/>
        <v>1.02</v>
      </c>
      <c r="W50">
        <f t="shared" si="18"/>
        <v>0</v>
      </c>
      <c r="X50">
        <f t="shared" si="19"/>
        <v>0</v>
      </c>
    </row>
    <row r="51" spans="3:24" x14ac:dyDescent="0.3">
      <c r="C51">
        <f t="shared" si="7"/>
        <v>405.86700000000002</v>
      </c>
      <c r="D51">
        <f t="shared" si="8"/>
        <v>3.234</v>
      </c>
      <c r="E51">
        <f t="shared" si="9"/>
        <v>99.176000000000002</v>
      </c>
      <c r="F51">
        <f t="shared" si="10"/>
        <v>23.177</v>
      </c>
      <c r="G51">
        <f t="shared" si="11"/>
        <v>0</v>
      </c>
      <c r="H51">
        <f t="shared" si="12"/>
        <v>0</v>
      </c>
      <c r="I51">
        <f t="shared" si="13"/>
        <v>8.0849999999999991</v>
      </c>
      <c r="S51">
        <f t="shared" si="14"/>
        <v>0</v>
      </c>
      <c r="T51">
        <f t="shared" si="15"/>
        <v>0</v>
      </c>
      <c r="U51">
        <f t="shared" si="16"/>
        <v>0</v>
      </c>
      <c r="V51">
        <f t="shared" si="17"/>
        <v>3.234</v>
      </c>
      <c r="W51">
        <f t="shared" si="18"/>
        <v>534.149</v>
      </c>
      <c r="X51">
        <f t="shared" si="19"/>
        <v>2.1560000000000001</v>
      </c>
    </row>
    <row r="52" spans="3:24" x14ac:dyDescent="0.3">
      <c r="C52">
        <f t="shared" si="7"/>
        <v>261.06</v>
      </c>
      <c r="D52">
        <f t="shared" si="8"/>
        <v>0</v>
      </c>
      <c r="E52">
        <f t="shared" si="9"/>
        <v>23.085000000000001</v>
      </c>
      <c r="F52">
        <f t="shared" si="10"/>
        <v>0</v>
      </c>
      <c r="G52">
        <f t="shared" si="11"/>
        <v>0</v>
      </c>
      <c r="H52">
        <f t="shared" si="12"/>
        <v>1.1400000000000001</v>
      </c>
      <c r="I52">
        <f t="shared" si="13"/>
        <v>0</v>
      </c>
      <c r="S52">
        <f t="shared" si="14"/>
        <v>0</v>
      </c>
      <c r="T52">
        <f t="shared" si="15"/>
        <v>0</v>
      </c>
      <c r="U52">
        <f t="shared" si="16"/>
        <v>0</v>
      </c>
      <c r="V52">
        <f t="shared" si="17"/>
        <v>82.364999999999995</v>
      </c>
      <c r="W52">
        <f t="shared" si="18"/>
        <v>154.75499999999997</v>
      </c>
      <c r="X52">
        <f t="shared" si="19"/>
        <v>47.88</v>
      </c>
    </row>
    <row r="53" spans="3:24" x14ac:dyDescent="0.3">
      <c r="C53">
        <f t="shared" si="7"/>
        <v>157.95699999999999</v>
      </c>
      <c r="D53">
        <f t="shared" si="8"/>
        <v>21.965</v>
      </c>
      <c r="E53">
        <f t="shared" si="9"/>
        <v>7.0669999999999993</v>
      </c>
      <c r="F53">
        <f t="shared" si="10"/>
        <v>0.95500000000000007</v>
      </c>
      <c r="G53">
        <f t="shared" si="11"/>
        <v>0</v>
      </c>
      <c r="H53">
        <f t="shared" si="12"/>
        <v>0.95500000000000007</v>
      </c>
      <c r="I53">
        <f t="shared" si="13"/>
        <v>1.9100000000000001</v>
      </c>
      <c r="S53">
        <f t="shared" si="14"/>
        <v>0</v>
      </c>
      <c r="T53">
        <f t="shared" si="15"/>
        <v>2.101</v>
      </c>
      <c r="U53">
        <f t="shared" si="16"/>
        <v>0</v>
      </c>
      <c r="V53">
        <f t="shared" si="17"/>
        <v>26.930999999999997</v>
      </c>
      <c r="W53">
        <f t="shared" si="18"/>
        <v>118.611</v>
      </c>
      <c r="X53">
        <f t="shared" si="19"/>
        <v>42.974999999999994</v>
      </c>
    </row>
    <row r="54" spans="3:24" x14ac:dyDescent="0.3">
      <c r="C54">
        <f t="shared" si="7"/>
        <v>21.080000000000002</v>
      </c>
      <c r="D54">
        <f t="shared" si="8"/>
        <v>126.94499999999999</v>
      </c>
      <c r="E54">
        <f t="shared" si="9"/>
        <v>0</v>
      </c>
      <c r="F54">
        <f t="shared" si="10"/>
        <v>0</v>
      </c>
      <c r="G54">
        <f t="shared" si="11"/>
        <v>2.0150000000000001</v>
      </c>
      <c r="H54">
        <f t="shared" si="12"/>
        <v>0</v>
      </c>
      <c r="I54">
        <f t="shared" si="13"/>
        <v>4.96</v>
      </c>
      <c r="S54">
        <f t="shared" si="14"/>
        <v>0</v>
      </c>
      <c r="T54">
        <f t="shared" si="15"/>
        <v>4.96</v>
      </c>
      <c r="U54">
        <f t="shared" si="16"/>
        <v>0</v>
      </c>
      <c r="V54">
        <f t="shared" si="17"/>
        <v>0</v>
      </c>
      <c r="W54">
        <f t="shared" si="18"/>
        <v>11.160000000000002</v>
      </c>
      <c r="X54">
        <f t="shared" si="19"/>
        <v>139.035</v>
      </c>
    </row>
    <row r="55" spans="3:24" x14ac:dyDescent="0.3">
      <c r="C55">
        <f t="shared" si="7"/>
        <v>116.928</v>
      </c>
      <c r="D55">
        <f t="shared" si="8"/>
        <v>0</v>
      </c>
      <c r="E55">
        <f t="shared" si="9"/>
        <v>105.096</v>
      </c>
      <c r="F55">
        <f t="shared" si="10"/>
        <v>9.9759999999999991</v>
      </c>
      <c r="G55">
        <f t="shared" si="11"/>
        <v>0</v>
      </c>
      <c r="H55">
        <f t="shared" si="12"/>
        <v>0</v>
      </c>
      <c r="I55">
        <f t="shared" si="13"/>
        <v>0</v>
      </c>
      <c r="S55">
        <f t="shared" si="14"/>
        <v>0</v>
      </c>
      <c r="T55">
        <f t="shared" si="15"/>
        <v>0</v>
      </c>
      <c r="U55">
        <f t="shared" si="16"/>
        <v>0</v>
      </c>
      <c r="V55">
        <f t="shared" si="17"/>
        <v>94.191999999999993</v>
      </c>
      <c r="W55">
        <f t="shared" si="18"/>
        <v>1.1599999999999999</v>
      </c>
      <c r="X55">
        <f t="shared" si="19"/>
        <v>136.648</v>
      </c>
    </row>
    <row r="56" spans="3:24" x14ac:dyDescent="0.3">
      <c r="C56">
        <f t="shared" si="7"/>
        <v>268.10700000000003</v>
      </c>
      <c r="D56">
        <f t="shared" si="8"/>
        <v>0</v>
      </c>
      <c r="E56">
        <f t="shared" si="9"/>
        <v>73.185000000000002</v>
      </c>
      <c r="F56">
        <f t="shared" si="10"/>
        <v>14.994000000000002</v>
      </c>
      <c r="G56">
        <f t="shared" si="11"/>
        <v>0</v>
      </c>
      <c r="H56">
        <f t="shared" si="12"/>
        <v>0</v>
      </c>
      <c r="I56">
        <f t="shared" si="13"/>
        <v>1.071</v>
      </c>
      <c r="S56">
        <f t="shared" si="14"/>
        <v>31.058999999999997</v>
      </c>
      <c r="T56">
        <f t="shared" si="15"/>
        <v>1.071</v>
      </c>
      <c r="U56">
        <f t="shared" si="16"/>
        <v>0</v>
      </c>
      <c r="V56">
        <f t="shared" si="17"/>
        <v>0</v>
      </c>
      <c r="W56">
        <f t="shared" si="18"/>
        <v>324.87</v>
      </c>
      <c r="X56">
        <f t="shared" si="19"/>
        <v>0</v>
      </c>
    </row>
    <row r="57" spans="3:24" x14ac:dyDescent="0.3">
      <c r="C57">
        <f t="shared" si="7"/>
        <v>71.995000000000005</v>
      </c>
      <c r="D57">
        <f t="shared" si="8"/>
        <v>3.9950000000000001</v>
      </c>
      <c r="E57">
        <f t="shared" si="9"/>
        <v>0</v>
      </c>
      <c r="F57">
        <f t="shared" si="10"/>
        <v>0</v>
      </c>
      <c r="G57">
        <f t="shared" si="11"/>
        <v>7.99</v>
      </c>
      <c r="H57">
        <f t="shared" si="12"/>
        <v>0</v>
      </c>
      <c r="I57">
        <f t="shared" si="13"/>
        <v>1.02</v>
      </c>
      <c r="S57">
        <f t="shared" si="14"/>
        <v>1.02</v>
      </c>
      <c r="T57">
        <f t="shared" si="15"/>
        <v>0</v>
      </c>
      <c r="U57">
        <f t="shared" si="16"/>
        <v>54.57</v>
      </c>
      <c r="V57">
        <f t="shared" si="17"/>
        <v>0</v>
      </c>
      <c r="W57">
        <f t="shared" si="18"/>
        <v>7.2249999999999996</v>
      </c>
      <c r="X57">
        <f t="shared" si="19"/>
        <v>22.015000000000001</v>
      </c>
    </row>
    <row r="58" spans="3:24" x14ac:dyDescent="0.3">
      <c r="C58">
        <f t="shared" si="7"/>
        <v>75.012</v>
      </c>
      <c r="D58">
        <f t="shared" si="8"/>
        <v>0.98799999999999999</v>
      </c>
      <c r="E58">
        <f t="shared" si="9"/>
        <v>0</v>
      </c>
      <c r="F58">
        <f t="shared" si="10"/>
        <v>0</v>
      </c>
      <c r="G58">
        <f t="shared" si="11"/>
        <v>0</v>
      </c>
      <c r="H58">
        <f t="shared" si="12"/>
        <v>0</v>
      </c>
      <c r="I58">
        <f t="shared" si="13"/>
        <v>0</v>
      </c>
      <c r="S58">
        <f t="shared" si="14"/>
        <v>0</v>
      </c>
      <c r="T58">
        <f t="shared" si="15"/>
        <v>0</v>
      </c>
      <c r="U58">
        <f t="shared" si="16"/>
        <v>0</v>
      </c>
      <c r="V58">
        <f t="shared" si="17"/>
        <v>7.2960000000000003</v>
      </c>
      <c r="W58">
        <f t="shared" si="18"/>
        <v>1.0640000000000001</v>
      </c>
      <c r="X58">
        <f t="shared" si="19"/>
        <v>67.64</v>
      </c>
    </row>
    <row r="59" spans="3:24" x14ac:dyDescent="0.3">
      <c r="C59">
        <f t="shared" si="7"/>
        <v>43.942</v>
      </c>
      <c r="D59">
        <f t="shared" si="8"/>
        <v>47.056000000000004</v>
      </c>
      <c r="E59">
        <f t="shared" si="9"/>
        <v>4.1520000000000001</v>
      </c>
      <c r="F59">
        <f t="shared" si="10"/>
        <v>1.038</v>
      </c>
      <c r="G59">
        <f t="shared" si="11"/>
        <v>0</v>
      </c>
      <c r="H59">
        <f t="shared" si="12"/>
        <v>232.16600000000003</v>
      </c>
      <c r="I59">
        <f t="shared" si="13"/>
        <v>17.992000000000001</v>
      </c>
      <c r="S59">
        <f t="shared" si="14"/>
        <v>0</v>
      </c>
      <c r="T59">
        <f t="shared" si="15"/>
        <v>18.338000000000001</v>
      </c>
      <c r="U59">
        <f t="shared" si="16"/>
        <v>0</v>
      </c>
      <c r="V59">
        <f t="shared" si="17"/>
        <v>108.99</v>
      </c>
      <c r="W59">
        <f t="shared" si="18"/>
        <v>63.317999999999998</v>
      </c>
      <c r="X59">
        <f t="shared" si="19"/>
        <v>155.35400000000001</v>
      </c>
    </row>
    <row r="60" spans="3:24" x14ac:dyDescent="0.3">
      <c r="C60">
        <f t="shared" si="7"/>
        <v>111.22</v>
      </c>
      <c r="D60">
        <f t="shared" si="8"/>
        <v>1.0050000000000001</v>
      </c>
      <c r="E60">
        <f t="shared" si="9"/>
        <v>14.07</v>
      </c>
      <c r="F60">
        <f t="shared" si="10"/>
        <v>206.69499999999999</v>
      </c>
      <c r="G60">
        <f t="shared" si="11"/>
        <v>0</v>
      </c>
      <c r="H60">
        <f t="shared" si="12"/>
        <v>1.0050000000000001</v>
      </c>
      <c r="I60">
        <f t="shared" si="13"/>
        <v>1.0050000000000001</v>
      </c>
      <c r="S60">
        <f t="shared" si="14"/>
        <v>1.0050000000000001</v>
      </c>
      <c r="T60">
        <f t="shared" si="15"/>
        <v>1.0050000000000001</v>
      </c>
      <c r="U60">
        <f t="shared" si="16"/>
        <v>0</v>
      </c>
      <c r="V60">
        <f t="shared" si="17"/>
        <v>0</v>
      </c>
      <c r="W60">
        <f t="shared" si="18"/>
        <v>226.12500000000003</v>
      </c>
      <c r="X60">
        <f t="shared" si="19"/>
        <v>107.535</v>
      </c>
    </row>
    <row r="61" spans="3:24" x14ac:dyDescent="0.3">
      <c r="C61">
        <f t="shared" si="7"/>
        <v>56.951999999999998</v>
      </c>
      <c r="D61">
        <f t="shared" si="8"/>
        <v>47.007999999999996</v>
      </c>
      <c r="E61">
        <f t="shared" si="9"/>
        <v>0</v>
      </c>
      <c r="F61">
        <f t="shared" si="10"/>
        <v>0</v>
      </c>
      <c r="G61">
        <f t="shared" si="11"/>
        <v>3.0510000000000002</v>
      </c>
      <c r="H61">
        <f t="shared" si="12"/>
        <v>0</v>
      </c>
      <c r="I61">
        <f t="shared" si="13"/>
        <v>5.9889999999999999</v>
      </c>
      <c r="S61">
        <f t="shared" si="14"/>
        <v>0</v>
      </c>
      <c r="T61">
        <f t="shared" si="15"/>
        <v>5.8759999999999994</v>
      </c>
      <c r="U61">
        <f t="shared" si="16"/>
        <v>0</v>
      </c>
      <c r="V61">
        <f t="shared" si="17"/>
        <v>0</v>
      </c>
      <c r="W61">
        <f t="shared" si="18"/>
        <v>3.9550000000000005</v>
      </c>
      <c r="X61">
        <f t="shared" si="19"/>
        <v>103.28200000000001</v>
      </c>
    </row>
    <row r="62" spans="3:24" x14ac:dyDescent="0.3">
      <c r="C62">
        <f t="shared" si="7"/>
        <v>84.965999999999994</v>
      </c>
      <c r="D62">
        <f t="shared" si="8"/>
        <v>0</v>
      </c>
      <c r="E62">
        <f t="shared" si="9"/>
        <v>17.034000000000002</v>
      </c>
      <c r="F62">
        <f t="shared" si="10"/>
        <v>0</v>
      </c>
      <c r="G62">
        <f t="shared" si="11"/>
        <v>0</v>
      </c>
      <c r="H62">
        <f t="shared" si="12"/>
        <v>0</v>
      </c>
      <c r="I62">
        <f t="shared" si="13"/>
        <v>0</v>
      </c>
      <c r="S62">
        <f t="shared" si="14"/>
        <v>0</v>
      </c>
      <c r="T62">
        <f t="shared" si="15"/>
        <v>0</v>
      </c>
      <c r="U62">
        <f t="shared" si="16"/>
        <v>0</v>
      </c>
      <c r="V62">
        <f t="shared" si="17"/>
        <v>13.974</v>
      </c>
      <c r="W62">
        <f t="shared" si="18"/>
        <v>0</v>
      </c>
      <c r="X62">
        <f t="shared" si="19"/>
        <v>88.025999999999996</v>
      </c>
    </row>
    <row r="63" spans="3:24" x14ac:dyDescent="0.3">
      <c r="C63">
        <f t="shared" si="7"/>
        <v>1442.8910000000001</v>
      </c>
      <c r="D63">
        <f t="shared" si="8"/>
        <v>155.31900000000002</v>
      </c>
      <c r="E63">
        <f t="shared" si="9"/>
        <v>454.70200000000006</v>
      </c>
      <c r="F63">
        <f t="shared" si="10"/>
        <v>0</v>
      </c>
      <c r="G63">
        <f t="shared" si="11"/>
        <v>45.02</v>
      </c>
      <c r="H63">
        <f t="shared" si="12"/>
        <v>2.2509999999999999</v>
      </c>
      <c r="I63">
        <f t="shared" si="13"/>
        <v>153.06800000000001</v>
      </c>
      <c r="S63">
        <f t="shared" si="14"/>
        <v>398.42699999999996</v>
      </c>
      <c r="T63">
        <f t="shared" si="15"/>
        <v>150.81700000000001</v>
      </c>
      <c r="U63">
        <f t="shared" si="16"/>
        <v>0</v>
      </c>
      <c r="V63">
        <f t="shared" si="17"/>
        <v>13.506</v>
      </c>
      <c r="W63">
        <f t="shared" si="18"/>
        <v>346.654</v>
      </c>
      <c r="X63">
        <f t="shared" si="19"/>
        <v>1339.345</v>
      </c>
    </row>
    <row r="64" spans="3:24" x14ac:dyDescent="0.3">
      <c r="C64">
        <f t="shared" si="7"/>
        <v>502.762</v>
      </c>
      <c r="D64">
        <f t="shared" si="8"/>
        <v>112.21799999999999</v>
      </c>
      <c r="E64">
        <f t="shared" si="9"/>
        <v>1.268</v>
      </c>
      <c r="F64">
        <f t="shared" si="10"/>
        <v>0</v>
      </c>
      <c r="G64">
        <f t="shared" si="11"/>
        <v>1.9020000000000001</v>
      </c>
      <c r="H64">
        <f t="shared" si="12"/>
        <v>3.17</v>
      </c>
      <c r="I64">
        <f t="shared" si="13"/>
        <v>13.314</v>
      </c>
      <c r="S64">
        <f t="shared" si="14"/>
        <v>0</v>
      </c>
      <c r="T64">
        <f t="shared" si="15"/>
        <v>13.314</v>
      </c>
      <c r="U64">
        <f t="shared" si="16"/>
        <v>0</v>
      </c>
      <c r="V64">
        <f t="shared" si="17"/>
        <v>69.739999999999995</v>
      </c>
      <c r="W64">
        <f t="shared" si="18"/>
        <v>110.94999999999999</v>
      </c>
      <c r="X64">
        <f t="shared" si="19"/>
        <v>439.36200000000002</v>
      </c>
    </row>
    <row r="65" spans="2:25" x14ac:dyDescent="0.3">
      <c r="C65">
        <f t="shared" si="7"/>
        <v>130.96199999999999</v>
      </c>
      <c r="D65">
        <f t="shared" si="8"/>
        <v>1.022</v>
      </c>
      <c r="E65">
        <f t="shared" si="9"/>
        <v>14.016</v>
      </c>
      <c r="F65">
        <f t="shared" si="10"/>
        <v>0</v>
      </c>
      <c r="G65">
        <f t="shared" si="11"/>
        <v>0</v>
      </c>
      <c r="H65">
        <f t="shared" si="12"/>
        <v>0</v>
      </c>
      <c r="I65">
        <f t="shared" si="13"/>
        <v>0</v>
      </c>
      <c r="S65">
        <f t="shared" si="14"/>
        <v>11.972000000000001</v>
      </c>
      <c r="T65">
        <f t="shared" si="15"/>
        <v>0</v>
      </c>
      <c r="U65">
        <f t="shared" si="16"/>
        <v>0</v>
      </c>
      <c r="V65">
        <f t="shared" si="17"/>
        <v>0</v>
      </c>
      <c r="W65">
        <f t="shared" si="18"/>
        <v>3.0660000000000003</v>
      </c>
      <c r="X65">
        <f t="shared" si="19"/>
        <v>130.96199999999999</v>
      </c>
    </row>
    <row r="66" spans="2:25" x14ac:dyDescent="0.3">
      <c r="C66">
        <f t="shared" si="7"/>
        <v>282.88</v>
      </c>
      <c r="D66">
        <f t="shared" si="8"/>
        <v>4.08</v>
      </c>
      <c r="E66">
        <f t="shared" si="9"/>
        <v>45.900000000000006</v>
      </c>
      <c r="F66">
        <f t="shared" si="10"/>
        <v>1.02</v>
      </c>
      <c r="G66">
        <f t="shared" si="11"/>
        <v>0</v>
      </c>
      <c r="H66">
        <f t="shared" si="12"/>
        <v>0</v>
      </c>
      <c r="I66">
        <f t="shared" si="13"/>
        <v>6.1199999999999992</v>
      </c>
      <c r="S66">
        <f t="shared" si="14"/>
        <v>35.019999999999996</v>
      </c>
      <c r="T66">
        <f t="shared" si="15"/>
        <v>6.1199999999999992</v>
      </c>
      <c r="U66">
        <f t="shared" si="16"/>
        <v>0</v>
      </c>
      <c r="V66">
        <f t="shared" si="17"/>
        <v>0</v>
      </c>
      <c r="W66">
        <f t="shared" si="18"/>
        <v>31.28</v>
      </c>
      <c r="X66">
        <f t="shared" si="19"/>
        <v>267.92</v>
      </c>
    </row>
    <row r="67" spans="2:25" x14ac:dyDescent="0.3">
      <c r="C67">
        <f t="shared" si="7"/>
        <v>6.976</v>
      </c>
      <c r="D67">
        <f t="shared" si="8"/>
        <v>45.016999999999996</v>
      </c>
      <c r="E67">
        <f t="shared" si="9"/>
        <v>1.9619999999999997</v>
      </c>
      <c r="F67">
        <f t="shared" si="10"/>
        <v>0</v>
      </c>
      <c r="G67">
        <f t="shared" si="11"/>
        <v>13.952</v>
      </c>
      <c r="H67">
        <f t="shared" si="12"/>
        <v>7.9569999999999999</v>
      </c>
      <c r="I67">
        <f t="shared" si="13"/>
        <v>34.989000000000004</v>
      </c>
      <c r="S67">
        <f t="shared" si="14"/>
        <v>0</v>
      </c>
      <c r="T67">
        <f t="shared" si="15"/>
        <v>34.335000000000001</v>
      </c>
      <c r="U67">
        <f t="shared" si="16"/>
        <v>0</v>
      </c>
      <c r="V67">
        <f t="shared" si="17"/>
        <v>5.8859999999999992</v>
      </c>
      <c r="W67">
        <f t="shared" si="18"/>
        <v>31.392000000000003</v>
      </c>
      <c r="X67">
        <f t="shared" si="19"/>
        <v>37.277999999999999</v>
      </c>
    </row>
    <row r="68" spans="2:25" x14ac:dyDescent="0.3">
      <c r="C68">
        <f t="shared" si="7"/>
        <v>1</v>
      </c>
      <c r="D68">
        <f t="shared" si="8"/>
        <v>1</v>
      </c>
      <c r="E68">
        <f t="shared" si="9"/>
        <v>46</v>
      </c>
      <c r="F68">
        <f t="shared" si="10"/>
        <v>0</v>
      </c>
      <c r="G68">
        <f t="shared" si="11"/>
        <v>0</v>
      </c>
      <c r="H68">
        <f t="shared" si="12"/>
        <v>0</v>
      </c>
      <c r="I68">
        <f t="shared" si="13"/>
        <v>2</v>
      </c>
      <c r="S68">
        <f t="shared" si="14"/>
        <v>45</v>
      </c>
      <c r="T68">
        <f t="shared" si="15"/>
        <v>2</v>
      </c>
      <c r="U68">
        <f t="shared" si="16"/>
        <v>0</v>
      </c>
      <c r="V68">
        <f t="shared" si="17"/>
        <v>0</v>
      </c>
      <c r="W68">
        <f t="shared" si="18"/>
        <v>1</v>
      </c>
      <c r="X68">
        <f t="shared" si="19"/>
        <v>2</v>
      </c>
    </row>
    <row r="69" spans="2:25" x14ac:dyDescent="0.3">
      <c r="C69">
        <f t="shared" si="7"/>
        <v>120.9</v>
      </c>
      <c r="D69">
        <f t="shared" si="8"/>
        <v>171.89999999999998</v>
      </c>
      <c r="E69">
        <f t="shared" si="9"/>
        <v>0</v>
      </c>
      <c r="F69">
        <f t="shared" si="10"/>
        <v>0</v>
      </c>
      <c r="G69">
        <f t="shared" si="11"/>
        <v>0</v>
      </c>
      <c r="H69">
        <f t="shared" si="12"/>
        <v>0</v>
      </c>
      <c r="I69">
        <f t="shared" si="13"/>
        <v>6.8999999999999995</v>
      </c>
      <c r="S69">
        <f t="shared" si="14"/>
        <v>0</v>
      </c>
      <c r="T69">
        <f t="shared" si="15"/>
        <v>7.2</v>
      </c>
      <c r="U69">
        <f t="shared" si="16"/>
        <v>0</v>
      </c>
      <c r="V69">
        <f t="shared" si="17"/>
        <v>0.9</v>
      </c>
      <c r="W69">
        <f t="shared" si="18"/>
        <v>42.300000000000004</v>
      </c>
      <c r="X69">
        <f t="shared" si="19"/>
        <v>249.3</v>
      </c>
    </row>
    <row r="70" spans="2:25" x14ac:dyDescent="0.3">
      <c r="C70">
        <f t="shared" si="7"/>
        <v>74.972999999999999</v>
      </c>
      <c r="D70">
        <f t="shared" si="8"/>
        <v>283.10700000000003</v>
      </c>
      <c r="E70">
        <f t="shared" si="9"/>
        <v>1.119</v>
      </c>
      <c r="F70">
        <f t="shared" si="10"/>
        <v>0</v>
      </c>
      <c r="G70">
        <f t="shared" si="11"/>
        <v>4.1029999999999998</v>
      </c>
      <c r="H70">
        <f t="shared" si="12"/>
        <v>1.865</v>
      </c>
      <c r="I70">
        <f t="shared" si="13"/>
        <v>8.2059999999999995</v>
      </c>
      <c r="S70">
        <f t="shared" si="14"/>
        <v>0</v>
      </c>
      <c r="T70">
        <f t="shared" si="15"/>
        <v>8.2059999999999995</v>
      </c>
      <c r="U70">
        <f t="shared" si="16"/>
        <v>0</v>
      </c>
      <c r="V70">
        <f t="shared" si="17"/>
        <v>10.071</v>
      </c>
      <c r="W70">
        <f t="shared" si="18"/>
        <v>44.387</v>
      </c>
      <c r="X70">
        <f t="shared" si="19"/>
        <v>310.709</v>
      </c>
    </row>
    <row r="71" spans="2:25" x14ac:dyDescent="0.3">
      <c r="C71">
        <f t="shared" si="7"/>
        <v>190.12</v>
      </c>
      <c r="D71">
        <f t="shared" si="8"/>
        <v>45.08</v>
      </c>
      <c r="E71">
        <f t="shared" si="9"/>
        <v>0</v>
      </c>
      <c r="F71">
        <f t="shared" si="10"/>
        <v>0</v>
      </c>
      <c r="G71">
        <f t="shared" si="11"/>
        <v>10.045</v>
      </c>
      <c r="H71">
        <f t="shared" si="12"/>
        <v>0</v>
      </c>
      <c r="I71">
        <f t="shared" si="13"/>
        <v>0</v>
      </c>
      <c r="S71">
        <f t="shared" si="14"/>
        <v>0</v>
      </c>
      <c r="T71">
        <f t="shared" si="15"/>
        <v>0</v>
      </c>
      <c r="U71">
        <f t="shared" si="16"/>
        <v>0</v>
      </c>
      <c r="V71">
        <f t="shared" si="17"/>
        <v>0.98</v>
      </c>
      <c r="W71">
        <f t="shared" si="18"/>
        <v>10.045</v>
      </c>
      <c r="X71">
        <f t="shared" si="19"/>
        <v>233.97499999999999</v>
      </c>
    </row>
    <row r="72" spans="2:25" x14ac:dyDescent="0.3">
      <c r="C72">
        <f t="shared" si="7"/>
        <v>271.99900000000002</v>
      </c>
      <c r="D72">
        <f t="shared" si="8"/>
        <v>67.914000000000001</v>
      </c>
      <c r="E72">
        <f t="shared" si="9"/>
        <v>0</v>
      </c>
      <c r="F72">
        <f t="shared" si="10"/>
        <v>2.0579999999999998</v>
      </c>
      <c r="G72">
        <f t="shared" si="11"/>
        <v>1.0289999999999999</v>
      </c>
      <c r="H72">
        <f t="shared" si="12"/>
        <v>0</v>
      </c>
      <c r="I72">
        <f t="shared" si="13"/>
        <v>0</v>
      </c>
      <c r="S72">
        <f t="shared" si="14"/>
        <v>0</v>
      </c>
      <c r="T72">
        <f t="shared" si="15"/>
        <v>0</v>
      </c>
      <c r="U72">
        <f t="shared" si="16"/>
        <v>0</v>
      </c>
      <c r="V72">
        <f t="shared" si="17"/>
        <v>0</v>
      </c>
      <c r="W72">
        <f t="shared" si="18"/>
        <v>25.381999999999998</v>
      </c>
      <c r="X72">
        <f t="shared" si="19"/>
        <v>317.96100000000001</v>
      </c>
    </row>
    <row r="73" spans="2:25" x14ac:dyDescent="0.3">
      <c r="C73">
        <f t="shared" si="7"/>
        <v>1.9079999999999999</v>
      </c>
      <c r="D73">
        <f t="shared" si="8"/>
        <v>13.515000000000001</v>
      </c>
      <c r="E73">
        <f t="shared" si="9"/>
        <v>0</v>
      </c>
      <c r="F73">
        <f t="shared" si="10"/>
        <v>0</v>
      </c>
      <c r="G73">
        <f t="shared" si="11"/>
        <v>1.9079999999999999</v>
      </c>
      <c r="H73">
        <f t="shared" si="12"/>
        <v>26.977</v>
      </c>
      <c r="I73">
        <f t="shared" si="13"/>
        <v>8.6920000000000002</v>
      </c>
      <c r="S73">
        <f t="shared" si="14"/>
        <v>0</v>
      </c>
      <c r="T73">
        <f t="shared" si="15"/>
        <v>9.01</v>
      </c>
      <c r="U73">
        <f t="shared" si="16"/>
        <v>0</v>
      </c>
      <c r="V73">
        <f t="shared" si="17"/>
        <v>14.999000000000002</v>
      </c>
      <c r="W73">
        <f t="shared" si="18"/>
        <v>6.9960000000000004</v>
      </c>
      <c r="X73">
        <f t="shared" si="19"/>
        <v>21.995000000000001</v>
      </c>
    </row>
    <row r="74" spans="2:25" x14ac:dyDescent="0.3">
      <c r="C74">
        <f t="shared" si="7"/>
        <v>35.055</v>
      </c>
      <c r="D74">
        <f t="shared" si="8"/>
        <v>15.006</v>
      </c>
      <c r="E74">
        <f t="shared" si="9"/>
        <v>65.067000000000007</v>
      </c>
      <c r="F74">
        <f t="shared" si="10"/>
        <v>0</v>
      </c>
      <c r="G74">
        <f t="shared" si="11"/>
        <v>0</v>
      </c>
      <c r="H74">
        <f t="shared" si="12"/>
        <v>0</v>
      </c>
      <c r="I74">
        <f t="shared" si="13"/>
        <v>7.9950000000000001</v>
      </c>
      <c r="S74">
        <f t="shared" si="14"/>
        <v>65.558999999999997</v>
      </c>
      <c r="T74">
        <f t="shared" si="15"/>
        <v>8.1180000000000003</v>
      </c>
      <c r="U74">
        <f t="shared" si="16"/>
        <v>0</v>
      </c>
      <c r="V74">
        <f t="shared" si="17"/>
        <v>0</v>
      </c>
      <c r="W74">
        <f t="shared" si="18"/>
        <v>7.0110000000000001</v>
      </c>
      <c r="X74">
        <f t="shared" si="19"/>
        <v>42.312000000000005</v>
      </c>
    </row>
    <row r="75" spans="2:25" x14ac:dyDescent="0.3">
      <c r="C75">
        <f t="shared" si="7"/>
        <v>4.0019999999999998</v>
      </c>
      <c r="D75">
        <f t="shared" si="8"/>
        <v>32.015999999999998</v>
      </c>
      <c r="E75">
        <f t="shared" si="9"/>
        <v>0</v>
      </c>
      <c r="F75">
        <f t="shared" si="10"/>
        <v>0</v>
      </c>
      <c r="G75">
        <f t="shared" si="11"/>
        <v>2.9580000000000002</v>
      </c>
      <c r="H75">
        <f t="shared" si="12"/>
        <v>0</v>
      </c>
      <c r="I75">
        <f t="shared" si="13"/>
        <v>135.024</v>
      </c>
      <c r="S75">
        <f t="shared" si="14"/>
        <v>0</v>
      </c>
      <c r="T75">
        <f t="shared" si="15"/>
        <v>135.72</v>
      </c>
      <c r="U75">
        <f t="shared" si="16"/>
        <v>0</v>
      </c>
      <c r="V75">
        <f t="shared" si="17"/>
        <v>0</v>
      </c>
      <c r="W75">
        <f t="shared" si="18"/>
        <v>12.006</v>
      </c>
      <c r="X75">
        <f t="shared" si="19"/>
        <v>26.274000000000001</v>
      </c>
    </row>
    <row r="76" spans="2:25" x14ac:dyDescent="0.3">
      <c r="C76">
        <f t="shared" si="7"/>
        <v>38.016000000000005</v>
      </c>
      <c r="D76">
        <f t="shared" si="8"/>
        <v>31.103999999999999</v>
      </c>
      <c r="E76">
        <f t="shared" si="9"/>
        <v>0</v>
      </c>
      <c r="F76">
        <f t="shared" si="10"/>
        <v>0</v>
      </c>
      <c r="G76">
        <f t="shared" si="11"/>
        <v>0</v>
      </c>
      <c r="H76">
        <f t="shared" si="12"/>
        <v>3.0720000000000001</v>
      </c>
      <c r="I76">
        <f t="shared" si="13"/>
        <v>120</v>
      </c>
      <c r="S76">
        <f t="shared" si="14"/>
        <v>0</v>
      </c>
      <c r="T76">
        <f t="shared" si="15"/>
        <v>123.26400000000001</v>
      </c>
      <c r="U76">
        <f t="shared" si="16"/>
        <v>0</v>
      </c>
      <c r="V76">
        <f t="shared" si="17"/>
        <v>7.1039999999999992</v>
      </c>
      <c r="W76">
        <f t="shared" si="18"/>
        <v>12.48</v>
      </c>
      <c r="X76">
        <f t="shared" si="19"/>
        <v>49.344000000000001</v>
      </c>
    </row>
    <row r="77" spans="2:25" x14ac:dyDescent="0.3">
      <c r="C77">
        <f t="shared" si="7"/>
        <v>249.922</v>
      </c>
      <c r="D77">
        <f t="shared" si="8"/>
        <v>26.966000000000001</v>
      </c>
      <c r="E77">
        <f t="shared" si="9"/>
        <v>0</v>
      </c>
      <c r="F77">
        <f t="shared" si="10"/>
        <v>0</v>
      </c>
      <c r="G77">
        <f t="shared" si="11"/>
        <v>1.1120000000000001</v>
      </c>
      <c r="H77">
        <f t="shared" si="12"/>
        <v>0</v>
      </c>
      <c r="I77">
        <f t="shared" si="13"/>
        <v>0</v>
      </c>
      <c r="S77">
        <f t="shared" si="14"/>
        <v>0</v>
      </c>
      <c r="T77">
        <f t="shared" si="15"/>
        <v>0</v>
      </c>
      <c r="U77">
        <f t="shared" si="16"/>
        <v>0</v>
      </c>
      <c r="V77">
        <f t="shared" si="17"/>
        <v>114.81399999999999</v>
      </c>
      <c r="W77">
        <f t="shared" si="18"/>
        <v>16.124000000000002</v>
      </c>
      <c r="X77">
        <f t="shared" si="19"/>
        <v>147.06200000000001</v>
      </c>
    </row>
    <row r="78" spans="2:25" x14ac:dyDescent="0.3">
      <c r="C78">
        <f t="shared" si="7"/>
        <v>78.965999999999994</v>
      </c>
      <c r="D78">
        <f t="shared" si="8"/>
        <v>0</v>
      </c>
      <c r="E78">
        <f t="shared" si="9"/>
        <v>3.0339999999999998</v>
      </c>
      <c r="F78">
        <f t="shared" si="10"/>
        <v>0</v>
      </c>
      <c r="G78">
        <f t="shared" si="11"/>
        <v>0</v>
      </c>
      <c r="H78">
        <f t="shared" si="12"/>
        <v>0</v>
      </c>
      <c r="I78">
        <f t="shared" si="13"/>
        <v>0</v>
      </c>
      <c r="J78" s="54" t="s">
        <v>780</v>
      </c>
      <c r="S78">
        <f t="shared" si="14"/>
        <v>12.874000000000001</v>
      </c>
      <c r="T78">
        <f t="shared" si="15"/>
        <v>0</v>
      </c>
      <c r="U78">
        <f t="shared" si="16"/>
        <v>7.8719999999999999</v>
      </c>
      <c r="V78">
        <f t="shared" si="17"/>
        <v>0</v>
      </c>
      <c r="W78">
        <f t="shared" si="18"/>
        <v>1.968</v>
      </c>
      <c r="X78">
        <f t="shared" si="19"/>
        <v>59.286000000000001</v>
      </c>
      <c r="Y78" s="54" t="s">
        <v>780</v>
      </c>
    </row>
    <row r="79" spans="2:25" x14ac:dyDescent="0.3">
      <c r="B79" s="54" t="s">
        <v>777</v>
      </c>
      <c r="C79">
        <f t="shared" ref="C79:I79" si="20">SUM(C43:C78)</f>
        <v>5636.6439999999993</v>
      </c>
      <c r="D79">
        <f t="shared" si="20"/>
        <v>1399.6420000000003</v>
      </c>
      <c r="E79">
        <f t="shared" si="20"/>
        <v>1105.904</v>
      </c>
      <c r="F79">
        <f t="shared" si="20"/>
        <v>259.91299999999995</v>
      </c>
      <c r="G79">
        <f t="shared" si="20"/>
        <v>125.28999999999999</v>
      </c>
      <c r="H79">
        <f t="shared" si="20"/>
        <v>292.36400000000003</v>
      </c>
      <c r="I79">
        <f t="shared" si="20"/>
        <v>699.32400000000007</v>
      </c>
      <c r="J79" s="54">
        <f>SUM(C79:I79)</f>
        <v>9519.0810000000019</v>
      </c>
      <c r="S79">
        <f t="shared" ref="S79:X79" si="21">SUM(S43:S78)</f>
        <v>724.01499999999987</v>
      </c>
      <c r="T79">
        <f t="shared" si="21"/>
        <v>693.17899999999997</v>
      </c>
      <c r="U79">
        <f t="shared" si="21"/>
        <v>62.442</v>
      </c>
      <c r="V79">
        <f t="shared" si="21"/>
        <v>633.20799999999997</v>
      </c>
      <c r="W79">
        <f t="shared" si="21"/>
        <v>2319.4749999999995</v>
      </c>
      <c r="X79">
        <f t="shared" si="21"/>
        <v>5078.9460000000008</v>
      </c>
      <c r="Y79" s="54">
        <f>SUM(S79:X79)</f>
        <v>9511.2649999999994</v>
      </c>
    </row>
    <row r="80" spans="2:25" x14ac:dyDescent="0.3">
      <c r="B80" s="56" t="s">
        <v>781</v>
      </c>
      <c r="C80" s="33">
        <f t="shared" ref="C80:I80" si="22">C79/$B$38</f>
        <v>0.5925824222035323</v>
      </c>
      <c r="D80" s="33">
        <f t="shared" si="22"/>
        <v>0.14714486963835158</v>
      </c>
      <c r="E80" s="33">
        <f t="shared" si="22"/>
        <v>0.1162640874684609</v>
      </c>
      <c r="F80" s="33">
        <f t="shared" si="22"/>
        <v>2.7324747687132039E-2</v>
      </c>
      <c r="G80" s="33">
        <f t="shared" si="22"/>
        <v>1.3171783010933557E-2</v>
      </c>
      <c r="H80" s="33">
        <f t="shared" si="22"/>
        <v>3.0736333052985707E-2</v>
      </c>
      <c r="I80" s="33">
        <f t="shared" si="22"/>
        <v>7.3520185029436511E-2</v>
      </c>
      <c r="J80" s="56">
        <f>SUM(C80:I80)</f>
        <v>1.0007444280908326</v>
      </c>
      <c r="S80" s="33">
        <f t="shared" ref="S80:X80" si="23">S79/$B$38</f>
        <v>7.6115958788898222E-2</v>
      </c>
      <c r="T80" s="33">
        <f t="shared" si="23"/>
        <v>7.2874158957106805E-2</v>
      </c>
      <c r="U80" s="33">
        <f t="shared" si="23"/>
        <v>6.5645500420521445E-3</v>
      </c>
      <c r="V80" s="33">
        <f t="shared" si="23"/>
        <v>6.6569386038687964E-2</v>
      </c>
      <c r="W80" s="33">
        <f t="shared" si="23"/>
        <v>0.24384724558452475</v>
      </c>
      <c r="X80" s="33">
        <f t="shared" si="23"/>
        <v>0.53395142977291854</v>
      </c>
      <c r="Y80" s="56">
        <f>SUM(S80:X80)</f>
        <v>0.99992272918418834</v>
      </c>
    </row>
    <row r="82" spans="2:25" x14ac:dyDescent="0.3">
      <c r="B82" t="s">
        <v>782</v>
      </c>
      <c r="C82">
        <f t="shared" ref="C82:I82" si="24">AVERAGE(C2:C37)</f>
        <v>0.53211111111111131</v>
      </c>
      <c r="D82">
        <f t="shared" si="24"/>
        <v>0.15666666666666668</v>
      </c>
      <c r="E82">
        <f t="shared" si="24"/>
        <v>0.12544444444444441</v>
      </c>
      <c r="F82">
        <f t="shared" si="24"/>
        <v>2.1166666666666667E-2</v>
      </c>
      <c r="G82">
        <f t="shared" si="24"/>
        <v>1.6861111111111118E-2</v>
      </c>
      <c r="H82">
        <f t="shared" si="24"/>
        <v>3.7999999999999999E-2</v>
      </c>
      <c r="I82">
        <f t="shared" si="24"/>
        <v>0.11049999999999999</v>
      </c>
      <c r="J82" s="56">
        <f>SUM(C82:I82)</f>
        <v>1.0007500000000003</v>
      </c>
      <c r="S82">
        <f t="shared" ref="S82:X82" si="25">AVERAGE(S2:S37)</f>
        <v>9.4055555555555545E-2</v>
      </c>
      <c r="T82">
        <f t="shared" si="25"/>
        <v>0.11052777777777774</v>
      </c>
      <c r="U82">
        <f t="shared" si="25"/>
        <v>2.0500000000000001E-2</v>
      </c>
      <c r="V82">
        <f t="shared" si="25"/>
        <v>7.4027777777777762E-2</v>
      </c>
      <c r="W82">
        <f t="shared" si="25"/>
        <v>0.18705555555555553</v>
      </c>
      <c r="X82">
        <f t="shared" si="25"/>
        <v>0.51394444444444454</v>
      </c>
      <c r="Y82" s="56">
        <f>SUM(S82:X82)</f>
        <v>1.0001111111111112</v>
      </c>
    </row>
  </sheetData>
  <pageMargins left="0.7" right="0.7" top="0.78749999999999998" bottom="0.78749999999999998" header="0.511811023622047" footer="0.511811023622047"/>
  <pageSetup paperSize="9" orientation="portrait" horizontalDpi="300" verticalDpi="30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125"/>
  <sheetViews>
    <sheetView zoomScaleNormal="100" workbookViewId="0">
      <pane ySplit="1" topLeftCell="A93" activePane="bottomLeft" state="frozen"/>
      <selection pane="bottomLeft" activeCell="U98" sqref="U98"/>
    </sheetView>
  </sheetViews>
  <sheetFormatPr defaultColWidth="8.88671875" defaultRowHeight="14.4" x14ac:dyDescent="0.3"/>
  <cols>
    <col min="1" max="1" width="35.109375" customWidth="1"/>
    <col min="2" max="2" width="10.33203125" customWidth="1"/>
    <col min="3" max="10" width="11.88671875" customWidth="1"/>
    <col min="11" max="11" width="12.44140625" customWidth="1"/>
    <col min="21" max="21" width="13" customWidth="1"/>
  </cols>
  <sheetData>
    <row r="1" spans="1:21" x14ac:dyDescent="0.3">
      <c r="A1" t="s">
        <v>504</v>
      </c>
      <c r="B1" t="s">
        <v>76</v>
      </c>
      <c r="C1" t="s">
        <v>276</v>
      </c>
      <c r="D1" t="s">
        <v>783</v>
      </c>
      <c r="E1" t="s">
        <v>237</v>
      </c>
      <c r="F1" t="s">
        <v>784</v>
      </c>
      <c r="G1" t="s">
        <v>236</v>
      </c>
      <c r="H1" t="s">
        <v>277</v>
      </c>
      <c r="I1" t="s">
        <v>239</v>
      </c>
      <c r="J1" t="s">
        <v>86</v>
      </c>
      <c r="K1" t="s">
        <v>87</v>
      </c>
      <c r="L1" s="33" t="s">
        <v>191</v>
      </c>
      <c r="M1" t="s">
        <v>785</v>
      </c>
      <c r="N1" t="s">
        <v>786</v>
      </c>
      <c r="O1" t="s">
        <v>787</v>
      </c>
      <c r="P1" s="33" t="s">
        <v>321</v>
      </c>
      <c r="Q1" s="33" t="s">
        <v>88</v>
      </c>
      <c r="R1" s="33" t="s">
        <v>102</v>
      </c>
      <c r="S1" s="33" t="s">
        <v>189</v>
      </c>
      <c r="T1" t="s">
        <v>86</v>
      </c>
      <c r="U1" t="s">
        <v>104</v>
      </c>
    </row>
    <row r="2" spans="1:21" x14ac:dyDescent="0.3">
      <c r="A2" t="s">
        <v>312</v>
      </c>
      <c r="B2">
        <v>378</v>
      </c>
      <c r="E2">
        <v>98</v>
      </c>
      <c r="H2">
        <v>1</v>
      </c>
      <c r="I2">
        <v>1</v>
      </c>
      <c r="J2" s="53">
        <f t="shared" ref="J2:J39" si="0">1/(C44*C44+D44*D44+E44*E44+F44*F44+G44*G44+H44*H44+I44*I44)</f>
        <v>1.0410160316468875</v>
      </c>
      <c r="K2" s="53">
        <f t="shared" ref="K2:K39" si="1">1-(J2-1)/(7-1)</f>
        <v>0.99316399472551875</v>
      </c>
      <c r="L2">
        <v>93</v>
      </c>
      <c r="N2">
        <v>1</v>
      </c>
      <c r="O2">
        <v>2</v>
      </c>
      <c r="P2">
        <v>3</v>
      </c>
      <c r="Q2">
        <v>1</v>
      </c>
      <c r="S2">
        <f t="shared" ref="S2:S39" si="2">M2+N2+O2</f>
        <v>3</v>
      </c>
      <c r="T2" s="53">
        <f t="shared" ref="T2:T39" si="3">1/(L44*L44+P44*P44+Q44*Q44+R44*R44+S44*S44)</f>
        <v>1.1536686663590214</v>
      </c>
      <c r="U2" s="53">
        <f t="shared" ref="U2:U39" si="4">1-(T2-1)/(5-1)</f>
        <v>0.96158283341024464</v>
      </c>
    </row>
    <row r="3" spans="1:21" x14ac:dyDescent="0.3">
      <c r="A3" t="s">
        <v>752</v>
      </c>
      <c r="B3">
        <v>2331</v>
      </c>
      <c r="D3">
        <v>1</v>
      </c>
      <c r="E3">
        <v>62</v>
      </c>
      <c r="F3">
        <v>23</v>
      </c>
      <c r="G3">
        <v>7</v>
      </c>
      <c r="H3">
        <v>6</v>
      </c>
      <c r="I3">
        <v>1</v>
      </c>
      <c r="J3" s="53">
        <f t="shared" si="0"/>
        <v>2.2421524663677128</v>
      </c>
      <c r="K3" s="53">
        <f t="shared" si="1"/>
        <v>0.79297458893871453</v>
      </c>
      <c r="M3">
        <v>1</v>
      </c>
      <c r="N3">
        <v>12</v>
      </c>
      <c r="O3">
        <v>5</v>
      </c>
      <c r="P3">
        <v>81</v>
      </c>
      <c r="Q3">
        <v>1</v>
      </c>
      <c r="S3">
        <f t="shared" si="2"/>
        <v>18</v>
      </c>
      <c r="T3" s="53">
        <f t="shared" si="3"/>
        <v>1.4522218995062444</v>
      </c>
      <c r="U3" s="53">
        <f t="shared" si="4"/>
        <v>0.88694452512343891</v>
      </c>
    </row>
    <row r="4" spans="1:21" x14ac:dyDescent="0.3">
      <c r="A4" t="s">
        <v>753</v>
      </c>
      <c r="B4">
        <v>1852</v>
      </c>
      <c r="D4">
        <v>1</v>
      </c>
      <c r="E4">
        <v>75</v>
      </c>
      <c r="F4">
        <v>5</v>
      </c>
      <c r="G4">
        <v>4</v>
      </c>
      <c r="H4">
        <v>11</v>
      </c>
      <c r="I4">
        <v>4</v>
      </c>
      <c r="J4" s="53">
        <f t="shared" si="0"/>
        <v>1.7229496898690557</v>
      </c>
      <c r="K4" s="53">
        <f t="shared" si="1"/>
        <v>0.87950838502182405</v>
      </c>
      <c r="L4">
        <v>7</v>
      </c>
      <c r="M4">
        <v>4</v>
      </c>
      <c r="N4">
        <v>14</v>
      </c>
      <c r="O4">
        <v>5</v>
      </c>
      <c r="P4">
        <v>65</v>
      </c>
      <c r="Q4">
        <v>5</v>
      </c>
      <c r="S4">
        <f t="shared" si="2"/>
        <v>23</v>
      </c>
      <c r="T4" s="53">
        <f t="shared" si="3"/>
        <v>2.0712510356255174</v>
      </c>
      <c r="U4" s="53">
        <f t="shared" si="4"/>
        <v>0.73218724109362066</v>
      </c>
    </row>
    <row r="5" spans="1:21" x14ac:dyDescent="0.3">
      <c r="A5" t="s">
        <v>754</v>
      </c>
      <c r="B5">
        <v>559</v>
      </c>
      <c r="D5">
        <v>3</v>
      </c>
      <c r="E5">
        <v>91</v>
      </c>
      <c r="F5">
        <v>1</v>
      </c>
      <c r="G5">
        <v>1</v>
      </c>
      <c r="H5">
        <v>3</v>
      </c>
      <c r="I5">
        <v>1</v>
      </c>
      <c r="J5" s="53">
        <f t="shared" si="0"/>
        <v>1.2045290291496025</v>
      </c>
      <c r="K5" s="53">
        <f t="shared" si="1"/>
        <v>0.96591182847506629</v>
      </c>
      <c r="L5">
        <v>58</v>
      </c>
      <c r="M5">
        <v>3</v>
      </c>
      <c r="N5">
        <v>16</v>
      </c>
      <c r="O5">
        <v>6</v>
      </c>
      <c r="P5">
        <v>16</v>
      </c>
      <c r="Q5">
        <v>1</v>
      </c>
      <c r="S5">
        <f t="shared" si="2"/>
        <v>25</v>
      </c>
      <c r="T5" s="53">
        <f t="shared" si="3"/>
        <v>2.3551577955723033</v>
      </c>
      <c r="U5" s="53">
        <f t="shared" si="4"/>
        <v>0.66121055110692417</v>
      </c>
    </row>
    <row r="6" spans="1:21" x14ac:dyDescent="0.3">
      <c r="A6" t="s">
        <v>213</v>
      </c>
      <c r="B6">
        <v>157</v>
      </c>
      <c r="D6">
        <v>83</v>
      </c>
      <c r="E6">
        <v>13</v>
      </c>
      <c r="H6">
        <v>2</v>
      </c>
      <c r="I6">
        <v>2</v>
      </c>
      <c r="J6" s="53">
        <f t="shared" si="0"/>
        <v>1.4152278516841215</v>
      </c>
      <c r="K6" s="53">
        <f t="shared" si="1"/>
        <v>0.93079535805264646</v>
      </c>
      <c r="L6">
        <v>1</v>
      </c>
      <c r="M6">
        <v>1</v>
      </c>
      <c r="N6">
        <v>1</v>
      </c>
      <c r="O6">
        <v>9</v>
      </c>
      <c r="P6">
        <v>3</v>
      </c>
      <c r="Q6">
        <v>2</v>
      </c>
      <c r="R6">
        <v>83</v>
      </c>
      <c r="S6">
        <f t="shared" si="2"/>
        <v>11</v>
      </c>
      <c r="T6" s="53">
        <f t="shared" si="3"/>
        <v>1.4236902050113898</v>
      </c>
      <c r="U6" s="53">
        <f t="shared" si="4"/>
        <v>0.89407744874715256</v>
      </c>
    </row>
    <row r="7" spans="1:21" x14ac:dyDescent="0.3">
      <c r="A7" t="s">
        <v>755</v>
      </c>
      <c r="B7">
        <v>254</v>
      </c>
      <c r="D7">
        <v>65</v>
      </c>
      <c r="E7">
        <v>25</v>
      </c>
      <c r="H7">
        <v>8</v>
      </c>
      <c r="I7">
        <v>2</v>
      </c>
      <c r="J7" s="53">
        <f t="shared" si="0"/>
        <v>2.0333468889792594</v>
      </c>
      <c r="K7" s="53">
        <f t="shared" si="1"/>
        <v>0.82777551850345676</v>
      </c>
      <c r="L7">
        <v>2</v>
      </c>
      <c r="N7">
        <v>7</v>
      </c>
      <c r="P7">
        <v>24</v>
      </c>
      <c r="Q7">
        <v>2</v>
      </c>
      <c r="R7">
        <v>65</v>
      </c>
      <c r="S7">
        <f t="shared" si="2"/>
        <v>7</v>
      </c>
      <c r="T7" s="53">
        <f t="shared" si="3"/>
        <v>2.0584602717167555</v>
      </c>
      <c r="U7" s="53">
        <f t="shared" si="4"/>
        <v>0.73538493207081113</v>
      </c>
    </row>
    <row r="8" spans="1:21" x14ac:dyDescent="0.3">
      <c r="A8" t="s">
        <v>756</v>
      </c>
      <c r="B8">
        <v>145</v>
      </c>
      <c r="C8">
        <v>15</v>
      </c>
      <c r="E8">
        <v>4</v>
      </c>
      <c r="H8">
        <v>12</v>
      </c>
      <c r="I8">
        <v>69</v>
      </c>
      <c r="J8" s="53">
        <f t="shared" si="0"/>
        <v>1.94325689856199</v>
      </c>
      <c r="K8" s="53">
        <f t="shared" si="1"/>
        <v>0.842790516906335</v>
      </c>
      <c r="L8">
        <v>11</v>
      </c>
      <c r="M8">
        <v>13</v>
      </c>
      <c r="N8">
        <v>4</v>
      </c>
      <c r="P8">
        <v>4</v>
      </c>
      <c r="Q8">
        <v>68</v>
      </c>
      <c r="S8">
        <f t="shared" si="2"/>
        <v>17</v>
      </c>
      <c r="T8" s="53">
        <f t="shared" si="3"/>
        <v>1.9801980198019797</v>
      </c>
      <c r="U8" s="53">
        <f t="shared" si="4"/>
        <v>0.75495049504950507</v>
      </c>
    </row>
    <row r="9" spans="1:21" x14ac:dyDescent="0.3">
      <c r="A9" t="s">
        <v>788</v>
      </c>
      <c r="B9">
        <v>1238</v>
      </c>
      <c r="D9">
        <v>19</v>
      </c>
      <c r="E9">
        <v>80</v>
      </c>
      <c r="F9">
        <v>1</v>
      </c>
      <c r="J9" s="53">
        <f t="shared" si="0"/>
        <v>1.478852410529429</v>
      </c>
      <c r="K9" s="53">
        <f t="shared" si="1"/>
        <v>0.92019126491176184</v>
      </c>
      <c r="M9">
        <v>56</v>
      </c>
      <c r="N9">
        <v>14</v>
      </c>
      <c r="O9">
        <v>28</v>
      </c>
      <c r="P9">
        <v>2</v>
      </c>
      <c r="S9">
        <f t="shared" si="2"/>
        <v>98</v>
      </c>
      <c r="T9" s="53">
        <f t="shared" si="3"/>
        <v>1.0407993338884265</v>
      </c>
      <c r="U9" s="53">
        <f t="shared" si="4"/>
        <v>0.98980016652789338</v>
      </c>
    </row>
    <row r="10" spans="1:21" x14ac:dyDescent="0.3">
      <c r="A10" t="s">
        <v>758</v>
      </c>
      <c r="B10">
        <v>1224</v>
      </c>
      <c r="D10">
        <v>11</v>
      </c>
      <c r="E10">
        <v>88</v>
      </c>
      <c r="F10">
        <v>1</v>
      </c>
      <c r="J10" s="53">
        <f t="shared" si="0"/>
        <v>1.2712941774726672</v>
      </c>
      <c r="K10" s="53">
        <f t="shared" si="1"/>
        <v>0.95478430375455547</v>
      </c>
      <c r="L10">
        <v>2</v>
      </c>
      <c r="M10">
        <v>80</v>
      </c>
      <c r="N10">
        <v>11</v>
      </c>
      <c r="O10">
        <v>6</v>
      </c>
      <c r="P10">
        <v>1</v>
      </c>
      <c r="S10">
        <f t="shared" si="2"/>
        <v>97</v>
      </c>
      <c r="T10" s="53">
        <f t="shared" si="3"/>
        <v>1.0622477161674104</v>
      </c>
      <c r="U10" s="53">
        <f t="shared" si="4"/>
        <v>0.98443807095814739</v>
      </c>
    </row>
    <row r="11" spans="1:21" x14ac:dyDescent="0.3">
      <c r="A11" t="s">
        <v>759</v>
      </c>
      <c r="B11">
        <v>258</v>
      </c>
      <c r="C11">
        <v>1</v>
      </c>
      <c r="D11">
        <v>18</v>
      </c>
      <c r="E11">
        <v>61</v>
      </c>
      <c r="H11">
        <v>20</v>
      </c>
      <c r="J11" s="53">
        <f t="shared" si="0"/>
        <v>2.2492127755285649</v>
      </c>
      <c r="K11" s="53">
        <f t="shared" si="1"/>
        <v>0.79179787074523922</v>
      </c>
      <c r="L11">
        <v>41</v>
      </c>
      <c r="M11">
        <v>8</v>
      </c>
      <c r="N11">
        <v>17</v>
      </c>
      <c r="O11">
        <v>22</v>
      </c>
      <c r="P11">
        <v>12</v>
      </c>
      <c r="S11">
        <f t="shared" si="2"/>
        <v>47</v>
      </c>
      <c r="T11" s="53">
        <f t="shared" si="3"/>
        <v>2.478929102627665</v>
      </c>
      <c r="U11" s="53">
        <f t="shared" si="4"/>
        <v>0.63026772434308376</v>
      </c>
    </row>
    <row r="12" spans="1:21" x14ac:dyDescent="0.3">
      <c r="A12" t="s">
        <v>760</v>
      </c>
      <c r="B12">
        <v>75</v>
      </c>
      <c r="C12">
        <v>7</v>
      </c>
      <c r="D12">
        <v>1</v>
      </c>
      <c r="E12">
        <v>12</v>
      </c>
      <c r="H12">
        <v>74</v>
      </c>
      <c r="I12">
        <v>6</v>
      </c>
      <c r="J12" s="53">
        <f t="shared" si="0"/>
        <v>1.7525411847178409</v>
      </c>
      <c r="K12" s="53">
        <f t="shared" si="1"/>
        <v>0.87457646921369314</v>
      </c>
      <c r="L12">
        <v>8</v>
      </c>
      <c r="M12">
        <v>1</v>
      </c>
      <c r="N12">
        <v>25</v>
      </c>
      <c r="P12">
        <v>59</v>
      </c>
      <c r="Q12">
        <v>7</v>
      </c>
      <c r="S12">
        <f t="shared" si="2"/>
        <v>26</v>
      </c>
      <c r="T12" s="53">
        <f t="shared" si="3"/>
        <v>2.3419203747072599</v>
      </c>
      <c r="U12" s="53">
        <f t="shared" si="4"/>
        <v>0.66451990632318503</v>
      </c>
    </row>
    <row r="13" spans="1:21" x14ac:dyDescent="0.3">
      <c r="A13" t="s">
        <v>310</v>
      </c>
      <c r="B13">
        <v>250</v>
      </c>
      <c r="D13">
        <v>70</v>
      </c>
      <c r="E13">
        <v>30</v>
      </c>
      <c r="J13" s="53">
        <f t="shared" si="0"/>
        <v>1.7241379310344829</v>
      </c>
      <c r="K13" s="53">
        <f t="shared" si="1"/>
        <v>0.87931034482758619</v>
      </c>
      <c r="L13">
        <v>100</v>
      </c>
      <c r="S13">
        <f t="shared" si="2"/>
        <v>0</v>
      </c>
      <c r="T13" s="53">
        <f t="shared" si="3"/>
        <v>1</v>
      </c>
      <c r="U13" s="53">
        <f t="shared" si="4"/>
        <v>1</v>
      </c>
    </row>
    <row r="14" spans="1:21" x14ac:dyDescent="0.3">
      <c r="A14" t="s">
        <v>763</v>
      </c>
      <c r="B14">
        <v>408</v>
      </c>
      <c r="C14">
        <v>75</v>
      </c>
      <c r="D14">
        <v>2</v>
      </c>
      <c r="E14">
        <v>3</v>
      </c>
      <c r="G14">
        <v>13</v>
      </c>
      <c r="H14">
        <v>7</v>
      </c>
      <c r="J14" s="53">
        <f t="shared" si="0"/>
        <v>1.7076502732240437</v>
      </c>
      <c r="K14" s="53">
        <f t="shared" si="1"/>
        <v>0.88205828779599271</v>
      </c>
      <c r="L14">
        <v>77</v>
      </c>
      <c r="M14">
        <v>8</v>
      </c>
      <c r="N14">
        <v>2</v>
      </c>
      <c r="O14">
        <v>1</v>
      </c>
      <c r="P14">
        <v>5</v>
      </c>
      <c r="Q14">
        <v>7</v>
      </c>
      <c r="S14">
        <f t="shared" si="2"/>
        <v>11</v>
      </c>
      <c r="T14" s="53">
        <f t="shared" si="3"/>
        <v>1.6329196603527107</v>
      </c>
      <c r="U14" s="53">
        <f t="shared" si="4"/>
        <v>0.84177008491182237</v>
      </c>
    </row>
    <row r="15" spans="1:21" x14ac:dyDescent="0.3">
      <c r="A15" t="s">
        <v>764</v>
      </c>
      <c r="B15">
        <v>518</v>
      </c>
      <c r="D15">
        <v>90</v>
      </c>
      <c r="E15">
        <v>8</v>
      </c>
      <c r="F15">
        <v>1</v>
      </c>
      <c r="H15">
        <v>1</v>
      </c>
      <c r="J15" s="53">
        <f t="shared" si="0"/>
        <v>1.2245897624295861</v>
      </c>
      <c r="K15" s="53">
        <f t="shared" si="1"/>
        <v>0.96256837292840236</v>
      </c>
      <c r="M15">
        <v>2</v>
      </c>
      <c r="N15">
        <v>4</v>
      </c>
      <c r="O15">
        <v>90</v>
      </c>
      <c r="P15">
        <v>4</v>
      </c>
      <c r="S15">
        <f t="shared" si="2"/>
        <v>96</v>
      </c>
      <c r="T15" s="53">
        <f t="shared" si="3"/>
        <v>1.0831889081455806</v>
      </c>
      <c r="U15" s="53">
        <f t="shared" si="4"/>
        <v>0.97920277296360481</v>
      </c>
    </row>
    <row r="16" spans="1:21" x14ac:dyDescent="0.3">
      <c r="A16" t="s">
        <v>766</v>
      </c>
      <c r="B16">
        <v>622</v>
      </c>
      <c r="D16">
        <v>43</v>
      </c>
      <c r="E16">
        <v>56</v>
      </c>
      <c r="I16">
        <v>1</v>
      </c>
      <c r="J16" s="53">
        <f t="shared" si="0"/>
        <v>2.0056157240272761</v>
      </c>
      <c r="K16" s="53">
        <f t="shared" si="1"/>
        <v>0.83239737932878732</v>
      </c>
      <c r="L16">
        <v>98</v>
      </c>
      <c r="P16">
        <v>1</v>
      </c>
      <c r="Q16">
        <v>1</v>
      </c>
      <c r="S16">
        <f t="shared" si="2"/>
        <v>0</v>
      </c>
      <c r="T16" s="53">
        <f t="shared" si="3"/>
        <v>1.0410160316468875</v>
      </c>
      <c r="U16" s="53">
        <f t="shared" si="4"/>
        <v>0.98974599208827807</v>
      </c>
    </row>
    <row r="17" spans="1:21" x14ac:dyDescent="0.3">
      <c r="A17" t="s">
        <v>304</v>
      </c>
      <c r="B17">
        <v>803</v>
      </c>
      <c r="E17">
        <v>92</v>
      </c>
      <c r="H17">
        <v>4</v>
      </c>
      <c r="I17">
        <v>4</v>
      </c>
      <c r="J17" s="53">
        <f t="shared" si="0"/>
        <v>1.1770244821092277</v>
      </c>
      <c r="K17" s="53">
        <f t="shared" si="1"/>
        <v>0.97049591964846205</v>
      </c>
      <c r="L17">
        <v>85</v>
      </c>
      <c r="N17">
        <v>2</v>
      </c>
      <c r="P17">
        <v>9</v>
      </c>
      <c r="Q17">
        <v>4</v>
      </c>
      <c r="S17">
        <f t="shared" si="2"/>
        <v>2</v>
      </c>
      <c r="T17" s="53">
        <f t="shared" si="3"/>
        <v>1.3650013650013653</v>
      </c>
      <c r="U17" s="53">
        <f t="shared" si="4"/>
        <v>0.90874965874965863</v>
      </c>
    </row>
    <row r="18" spans="1:21" x14ac:dyDescent="0.3">
      <c r="A18" t="s">
        <v>789</v>
      </c>
      <c r="B18">
        <v>909</v>
      </c>
      <c r="D18">
        <v>22</v>
      </c>
      <c r="E18">
        <v>72</v>
      </c>
      <c r="H18">
        <v>4</v>
      </c>
      <c r="I18">
        <v>2</v>
      </c>
      <c r="J18" s="53">
        <f t="shared" si="0"/>
        <v>1.7580872011251758</v>
      </c>
      <c r="K18" s="53">
        <f t="shared" si="1"/>
        <v>0.87365213314580403</v>
      </c>
      <c r="L18">
        <v>1</v>
      </c>
      <c r="M18">
        <v>1</v>
      </c>
      <c r="N18">
        <v>9</v>
      </c>
      <c r="O18">
        <v>10</v>
      </c>
      <c r="P18">
        <v>66</v>
      </c>
      <c r="Q18">
        <v>2</v>
      </c>
      <c r="R18">
        <v>11</v>
      </c>
      <c r="S18">
        <f t="shared" si="2"/>
        <v>20</v>
      </c>
      <c r="T18" s="53">
        <f t="shared" si="3"/>
        <v>2.0483408439164275</v>
      </c>
      <c r="U18" s="53">
        <f t="shared" si="4"/>
        <v>0.73791478902089314</v>
      </c>
    </row>
    <row r="19" spans="1:21" x14ac:dyDescent="0.3">
      <c r="A19" t="s">
        <v>790</v>
      </c>
      <c r="B19">
        <v>614</v>
      </c>
      <c r="D19">
        <v>59</v>
      </c>
      <c r="E19">
        <v>36</v>
      </c>
      <c r="H19">
        <v>2</v>
      </c>
      <c r="I19">
        <v>3</v>
      </c>
      <c r="J19" s="53">
        <f t="shared" si="0"/>
        <v>2.0876826722338206</v>
      </c>
      <c r="K19" s="53">
        <f t="shared" si="1"/>
        <v>0.81871955462769652</v>
      </c>
      <c r="M19">
        <v>6</v>
      </c>
      <c r="N19">
        <v>13</v>
      </c>
      <c r="O19">
        <v>58</v>
      </c>
      <c r="P19">
        <v>19</v>
      </c>
      <c r="Q19">
        <v>3</v>
      </c>
      <c r="R19">
        <v>1</v>
      </c>
      <c r="S19">
        <f t="shared" si="2"/>
        <v>77</v>
      </c>
      <c r="T19" s="53">
        <f t="shared" si="3"/>
        <v>1.5873015873015872</v>
      </c>
      <c r="U19" s="53">
        <f t="shared" si="4"/>
        <v>0.85317460317460325</v>
      </c>
    </row>
    <row r="20" spans="1:21" x14ac:dyDescent="0.3">
      <c r="A20" t="s">
        <v>768</v>
      </c>
      <c r="B20">
        <v>235</v>
      </c>
      <c r="D20">
        <v>18</v>
      </c>
      <c r="E20">
        <v>82</v>
      </c>
      <c r="J20" s="53">
        <f t="shared" si="0"/>
        <v>1.4188422247446086</v>
      </c>
      <c r="K20" s="53">
        <f t="shared" si="1"/>
        <v>0.93019296254256523</v>
      </c>
      <c r="L20">
        <v>2</v>
      </c>
      <c r="N20">
        <v>16</v>
      </c>
      <c r="O20">
        <v>33</v>
      </c>
      <c r="P20">
        <v>48</v>
      </c>
      <c r="R20">
        <v>1</v>
      </c>
      <c r="S20">
        <f t="shared" si="2"/>
        <v>49</v>
      </c>
      <c r="T20" s="53">
        <f t="shared" si="3"/>
        <v>2.1231422505307855</v>
      </c>
      <c r="U20" s="53">
        <f t="shared" si="4"/>
        <v>0.71921443736730362</v>
      </c>
    </row>
    <row r="21" spans="1:21" x14ac:dyDescent="0.3">
      <c r="A21" t="s">
        <v>769</v>
      </c>
      <c r="B21">
        <v>2805</v>
      </c>
      <c r="D21">
        <v>9</v>
      </c>
      <c r="E21">
        <v>90</v>
      </c>
      <c r="H21">
        <v>1</v>
      </c>
      <c r="J21" s="53">
        <f t="shared" si="0"/>
        <v>1.2221950623319482</v>
      </c>
      <c r="K21" s="53">
        <f t="shared" si="1"/>
        <v>0.96296748961134193</v>
      </c>
      <c r="M21">
        <v>1</v>
      </c>
      <c r="N21">
        <v>7</v>
      </c>
      <c r="O21">
        <v>11</v>
      </c>
      <c r="P21">
        <v>77</v>
      </c>
      <c r="R21">
        <v>4</v>
      </c>
      <c r="S21">
        <f t="shared" si="2"/>
        <v>19</v>
      </c>
      <c r="T21" s="53">
        <f t="shared" si="3"/>
        <v>1.5857913098636218</v>
      </c>
      <c r="U21" s="53">
        <f t="shared" si="4"/>
        <v>0.85355217253409454</v>
      </c>
    </row>
    <row r="22" spans="1:21" x14ac:dyDescent="0.3">
      <c r="A22" t="s">
        <v>791</v>
      </c>
      <c r="B22">
        <v>62</v>
      </c>
      <c r="D22">
        <v>100</v>
      </c>
      <c r="J22" s="53">
        <f t="shared" si="0"/>
        <v>1</v>
      </c>
      <c r="K22" s="53">
        <f t="shared" si="1"/>
        <v>1</v>
      </c>
      <c r="L22">
        <v>100</v>
      </c>
      <c r="S22">
        <f t="shared" si="2"/>
        <v>0</v>
      </c>
      <c r="T22" s="53">
        <f t="shared" si="3"/>
        <v>1</v>
      </c>
      <c r="U22" s="53">
        <f t="shared" si="4"/>
        <v>1</v>
      </c>
    </row>
    <row r="23" spans="1:21" x14ac:dyDescent="0.3">
      <c r="A23" t="s">
        <v>792</v>
      </c>
      <c r="B23">
        <v>283</v>
      </c>
      <c r="E23">
        <v>8</v>
      </c>
      <c r="G23">
        <v>3</v>
      </c>
      <c r="H23">
        <v>68</v>
      </c>
      <c r="I23">
        <v>21</v>
      </c>
      <c r="J23" s="53">
        <f t="shared" si="0"/>
        <v>1.9462826002335538</v>
      </c>
      <c r="K23" s="53">
        <f t="shared" si="1"/>
        <v>0.84228623329440766</v>
      </c>
      <c r="L23">
        <v>1</v>
      </c>
      <c r="M23">
        <v>2</v>
      </c>
      <c r="N23">
        <v>10</v>
      </c>
      <c r="O23">
        <v>1</v>
      </c>
      <c r="P23">
        <v>65</v>
      </c>
      <c r="Q23">
        <v>21</v>
      </c>
      <c r="S23">
        <f t="shared" si="2"/>
        <v>13</v>
      </c>
      <c r="T23" s="53">
        <f t="shared" si="3"/>
        <v>2.0678246484698097</v>
      </c>
      <c r="U23" s="53">
        <f t="shared" si="4"/>
        <v>0.73304383788254757</v>
      </c>
    </row>
    <row r="24" spans="1:21" x14ac:dyDescent="0.3">
      <c r="A24" t="s">
        <v>793</v>
      </c>
      <c r="B24">
        <v>429</v>
      </c>
      <c r="C24">
        <v>1</v>
      </c>
      <c r="E24">
        <v>1</v>
      </c>
      <c r="G24">
        <v>2</v>
      </c>
      <c r="H24">
        <v>36</v>
      </c>
      <c r="I24">
        <v>60</v>
      </c>
      <c r="J24" s="53">
        <f t="shared" si="0"/>
        <v>2.0399836801305589</v>
      </c>
      <c r="K24" s="53">
        <f t="shared" si="1"/>
        <v>0.82666938664490686</v>
      </c>
      <c r="L24">
        <v>1</v>
      </c>
      <c r="M24">
        <v>3</v>
      </c>
      <c r="N24">
        <v>3</v>
      </c>
      <c r="P24">
        <v>32</v>
      </c>
      <c r="Q24">
        <v>61</v>
      </c>
      <c r="S24">
        <f t="shared" si="2"/>
        <v>6</v>
      </c>
      <c r="T24" s="53">
        <f t="shared" si="3"/>
        <v>2.0911752404851525</v>
      </c>
      <c r="U24" s="53">
        <f t="shared" si="4"/>
        <v>0.72720618987871188</v>
      </c>
    </row>
    <row r="25" spans="1:21" x14ac:dyDescent="0.3">
      <c r="A25" t="s">
        <v>794</v>
      </c>
      <c r="B25">
        <v>454</v>
      </c>
      <c r="E25">
        <v>99</v>
      </c>
      <c r="F25">
        <v>1</v>
      </c>
      <c r="J25" s="53">
        <f t="shared" si="0"/>
        <v>1.0201999591920017</v>
      </c>
      <c r="K25" s="53">
        <f t="shared" si="1"/>
        <v>0.99663334013466642</v>
      </c>
      <c r="M25">
        <v>4</v>
      </c>
      <c r="N25">
        <v>80</v>
      </c>
      <c r="O25">
        <v>16</v>
      </c>
      <c r="S25">
        <f t="shared" si="2"/>
        <v>100</v>
      </c>
      <c r="T25" s="53">
        <f t="shared" si="3"/>
        <v>1</v>
      </c>
      <c r="U25" s="53">
        <f t="shared" si="4"/>
        <v>1</v>
      </c>
    </row>
    <row r="26" spans="1:21" x14ac:dyDescent="0.3">
      <c r="A26" t="s">
        <v>217</v>
      </c>
      <c r="B26">
        <v>551</v>
      </c>
      <c r="C26">
        <v>1</v>
      </c>
      <c r="D26">
        <v>1</v>
      </c>
      <c r="E26">
        <v>16</v>
      </c>
      <c r="G26">
        <v>1</v>
      </c>
      <c r="H26">
        <v>71</v>
      </c>
      <c r="I26">
        <v>10</v>
      </c>
      <c r="J26" s="53">
        <f t="shared" si="0"/>
        <v>1.8518518518518516</v>
      </c>
      <c r="K26" s="53">
        <f t="shared" si="1"/>
        <v>0.85802469135802473</v>
      </c>
      <c r="L26">
        <v>2</v>
      </c>
      <c r="M26">
        <v>5</v>
      </c>
      <c r="N26">
        <v>13</v>
      </c>
      <c r="O26">
        <v>3</v>
      </c>
      <c r="P26">
        <v>67</v>
      </c>
      <c r="Q26">
        <v>10</v>
      </c>
      <c r="S26">
        <f t="shared" si="2"/>
        <v>21</v>
      </c>
      <c r="T26" s="53">
        <f t="shared" si="3"/>
        <v>1.9864918553833926</v>
      </c>
      <c r="U26" s="53">
        <f t="shared" si="4"/>
        <v>0.75337703615415186</v>
      </c>
    </row>
    <row r="27" spans="1:21" x14ac:dyDescent="0.3">
      <c r="A27" t="s">
        <v>772</v>
      </c>
      <c r="B27">
        <v>983</v>
      </c>
      <c r="C27">
        <v>2</v>
      </c>
      <c r="D27">
        <v>1</v>
      </c>
      <c r="E27">
        <v>19</v>
      </c>
      <c r="G27">
        <v>1</v>
      </c>
      <c r="H27">
        <v>61</v>
      </c>
      <c r="I27">
        <v>16</v>
      </c>
      <c r="J27" s="53">
        <f t="shared" si="0"/>
        <v>2.3020257826887662</v>
      </c>
      <c r="K27" s="53">
        <f t="shared" si="1"/>
        <v>0.78299570288520559</v>
      </c>
      <c r="L27">
        <v>2</v>
      </c>
      <c r="M27">
        <v>6</v>
      </c>
      <c r="N27">
        <v>16</v>
      </c>
      <c r="O27">
        <v>3</v>
      </c>
      <c r="P27">
        <v>59</v>
      </c>
      <c r="Q27">
        <v>14</v>
      </c>
      <c r="S27">
        <f t="shared" si="2"/>
        <v>25</v>
      </c>
      <c r="T27" s="53">
        <f t="shared" si="3"/>
        <v>2.3223409196470044</v>
      </c>
      <c r="U27" s="53">
        <f t="shared" si="4"/>
        <v>0.6694147700882489</v>
      </c>
    </row>
    <row r="28" spans="1:21" x14ac:dyDescent="0.3">
      <c r="A28" t="s">
        <v>773</v>
      </c>
      <c r="B28">
        <v>317</v>
      </c>
      <c r="E28">
        <v>85</v>
      </c>
      <c r="F28">
        <v>3</v>
      </c>
      <c r="G28">
        <v>4</v>
      </c>
      <c r="H28">
        <v>7</v>
      </c>
      <c r="I28">
        <v>1</v>
      </c>
      <c r="J28" s="53">
        <f t="shared" si="0"/>
        <v>1.3698630136986301</v>
      </c>
      <c r="K28" s="53">
        <f t="shared" si="1"/>
        <v>0.93835616438356162</v>
      </c>
      <c r="N28">
        <v>10</v>
      </c>
      <c r="P28">
        <v>90</v>
      </c>
      <c r="S28">
        <f t="shared" si="2"/>
        <v>10</v>
      </c>
      <c r="T28" s="53">
        <f t="shared" si="3"/>
        <v>1.2195121951219512</v>
      </c>
      <c r="U28" s="53">
        <f t="shared" si="4"/>
        <v>0.94512195121951215</v>
      </c>
    </row>
    <row r="29" spans="1:21" x14ac:dyDescent="0.3">
      <c r="A29" t="s">
        <v>774</v>
      </c>
      <c r="B29">
        <v>810</v>
      </c>
      <c r="E29">
        <v>86</v>
      </c>
      <c r="F29">
        <v>3</v>
      </c>
      <c r="G29">
        <v>3</v>
      </c>
      <c r="H29">
        <v>7</v>
      </c>
      <c r="I29">
        <v>1</v>
      </c>
      <c r="J29" s="53">
        <f t="shared" si="0"/>
        <v>1.339764201500536</v>
      </c>
      <c r="K29" s="53">
        <f t="shared" si="1"/>
        <v>0.94337263308324404</v>
      </c>
      <c r="N29">
        <v>5</v>
      </c>
      <c r="O29">
        <v>1</v>
      </c>
      <c r="P29">
        <v>92</v>
      </c>
      <c r="Q29">
        <v>2</v>
      </c>
      <c r="S29">
        <f t="shared" si="2"/>
        <v>6</v>
      </c>
      <c r="T29" s="53">
        <f t="shared" si="3"/>
        <v>1.1759172154280337</v>
      </c>
      <c r="U29" s="53">
        <f t="shared" si="4"/>
        <v>0.95602069614299157</v>
      </c>
    </row>
    <row r="30" spans="1:21" x14ac:dyDescent="0.3">
      <c r="A30" t="s">
        <v>300</v>
      </c>
      <c r="B30">
        <v>465</v>
      </c>
      <c r="C30">
        <v>68</v>
      </c>
      <c r="E30">
        <v>3</v>
      </c>
      <c r="G30">
        <v>1</v>
      </c>
      <c r="H30">
        <v>12</v>
      </c>
      <c r="I30">
        <v>16</v>
      </c>
      <c r="J30" s="53">
        <f t="shared" si="0"/>
        <v>1.9864918553833926</v>
      </c>
      <c r="K30" s="53">
        <f t="shared" si="1"/>
        <v>0.83558469076943453</v>
      </c>
      <c r="L30">
        <v>68</v>
      </c>
      <c r="M30">
        <v>9</v>
      </c>
      <c r="N30">
        <v>3</v>
      </c>
      <c r="O30">
        <v>1</v>
      </c>
      <c r="P30">
        <v>3</v>
      </c>
      <c r="Q30">
        <v>16</v>
      </c>
      <c r="S30">
        <f t="shared" si="2"/>
        <v>13</v>
      </c>
      <c r="T30" s="53">
        <f t="shared" si="3"/>
        <v>1.9770660340055353</v>
      </c>
      <c r="U30" s="53">
        <f t="shared" si="4"/>
        <v>0.75573349149861624</v>
      </c>
    </row>
    <row r="31" spans="1:21" x14ac:dyDescent="0.3">
      <c r="A31" t="s">
        <v>795</v>
      </c>
      <c r="B31">
        <v>830</v>
      </c>
      <c r="C31">
        <v>52</v>
      </c>
      <c r="D31">
        <v>1</v>
      </c>
      <c r="E31">
        <v>13</v>
      </c>
      <c r="H31">
        <v>15</v>
      </c>
      <c r="I31">
        <v>19</v>
      </c>
      <c r="J31" s="53">
        <f t="shared" si="0"/>
        <v>2.8901734104046235</v>
      </c>
      <c r="K31" s="53">
        <f t="shared" si="1"/>
        <v>0.68497109826589608</v>
      </c>
      <c r="L31">
        <v>64</v>
      </c>
      <c r="M31">
        <v>9</v>
      </c>
      <c r="N31">
        <v>2</v>
      </c>
      <c r="P31">
        <v>6</v>
      </c>
      <c r="Q31">
        <v>19</v>
      </c>
      <c r="S31">
        <f t="shared" si="2"/>
        <v>11</v>
      </c>
      <c r="T31" s="53">
        <f t="shared" si="3"/>
        <v>2.1673168617251841</v>
      </c>
      <c r="U31" s="53">
        <f t="shared" si="4"/>
        <v>0.70817078456870397</v>
      </c>
    </row>
    <row r="32" spans="1:21" x14ac:dyDescent="0.3">
      <c r="A32" t="s">
        <v>796</v>
      </c>
      <c r="B32">
        <v>195</v>
      </c>
      <c r="C32">
        <v>10</v>
      </c>
      <c r="E32">
        <v>5</v>
      </c>
      <c r="H32">
        <v>59</v>
      </c>
      <c r="I32">
        <v>26</v>
      </c>
      <c r="J32" s="53">
        <f t="shared" si="0"/>
        <v>2.3353573096683795</v>
      </c>
      <c r="K32" s="53">
        <f t="shared" si="1"/>
        <v>0.77744044838860338</v>
      </c>
      <c r="L32">
        <v>11</v>
      </c>
      <c r="M32">
        <v>14</v>
      </c>
      <c r="N32">
        <v>2</v>
      </c>
      <c r="O32">
        <v>9</v>
      </c>
      <c r="P32">
        <v>38</v>
      </c>
      <c r="Q32">
        <v>26</v>
      </c>
      <c r="S32">
        <f t="shared" si="2"/>
        <v>25</v>
      </c>
      <c r="T32" s="53">
        <f t="shared" si="3"/>
        <v>3.4891835310537331</v>
      </c>
      <c r="U32" s="53">
        <f t="shared" si="4"/>
        <v>0.37770411723656672</v>
      </c>
    </row>
    <row r="33" spans="1:21" x14ac:dyDescent="0.3">
      <c r="A33" t="s">
        <v>797</v>
      </c>
      <c r="B33">
        <v>177</v>
      </c>
      <c r="D33">
        <v>92</v>
      </c>
      <c r="E33">
        <v>3</v>
      </c>
      <c r="H33">
        <v>4</v>
      </c>
      <c r="I33">
        <v>1</v>
      </c>
      <c r="J33" s="53">
        <f t="shared" si="0"/>
        <v>1.1778563015312131</v>
      </c>
      <c r="K33" s="53">
        <f t="shared" si="1"/>
        <v>0.97035728307813118</v>
      </c>
      <c r="M33">
        <v>2</v>
      </c>
      <c r="N33">
        <v>2</v>
      </c>
      <c r="O33">
        <v>6</v>
      </c>
      <c r="P33">
        <v>5</v>
      </c>
      <c r="Q33">
        <v>1</v>
      </c>
      <c r="R33">
        <v>84</v>
      </c>
      <c r="S33">
        <f t="shared" si="2"/>
        <v>10</v>
      </c>
      <c r="T33" s="53">
        <f t="shared" si="3"/>
        <v>1.3923698134224451</v>
      </c>
      <c r="U33" s="53">
        <f t="shared" si="4"/>
        <v>0.90190754664438866</v>
      </c>
    </row>
    <row r="34" spans="1:21" x14ac:dyDescent="0.3">
      <c r="A34" t="s">
        <v>227</v>
      </c>
      <c r="B34">
        <v>133</v>
      </c>
      <c r="D34">
        <v>34</v>
      </c>
      <c r="E34">
        <v>64</v>
      </c>
      <c r="H34">
        <v>2</v>
      </c>
      <c r="J34" s="53">
        <f t="shared" si="0"/>
        <v>1.9025875190258754</v>
      </c>
      <c r="K34" s="53">
        <f t="shared" si="1"/>
        <v>0.84956874682902073</v>
      </c>
      <c r="L34">
        <v>53</v>
      </c>
      <c r="M34">
        <v>6</v>
      </c>
      <c r="N34">
        <v>32</v>
      </c>
      <c r="O34">
        <v>6</v>
      </c>
      <c r="P34">
        <v>3</v>
      </c>
      <c r="S34">
        <f t="shared" si="2"/>
        <v>44</v>
      </c>
      <c r="T34" s="53">
        <f t="shared" si="3"/>
        <v>2.1034917963819941</v>
      </c>
      <c r="U34" s="53">
        <f t="shared" si="4"/>
        <v>0.72412705090450147</v>
      </c>
    </row>
    <row r="35" spans="1:21" x14ac:dyDescent="0.3">
      <c r="A35" t="s">
        <v>149</v>
      </c>
      <c r="B35">
        <v>2354</v>
      </c>
      <c r="E35">
        <v>8</v>
      </c>
      <c r="G35">
        <v>1</v>
      </c>
      <c r="H35">
        <v>13</v>
      </c>
      <c r="I35">
        <v>78</v>
      </c>
      <c r="J35" s="53">
        <f t="shared" si="0"/>
        <v>1.5827793605571383</v>
      </c>
      <c r="K35" s="53">
        <f t="shared" si="1"/>
        <v>0.90287010657381028</v>
      </c>
      <c r="L35">
        <v>4</v>
      </c>
      <c r="M35">
        <v>2</v>
      </c>
      <c r="N35">
        <v>2</v>
      </c>
      <c r="P35">
        <v>14</v>
      </c>
      <c r="Q35">
        <v>78</v>
      </c>
      <c r="S35">
        <f t="shared" si="2"/>
        <v>4</v>
      </c>
      <c r="T35" s="53">
        <f t="shared" si="3"/>
        <v>1.5842839036755385</v>
      </c>
      <c r="U35" s="53">
        <f t="shared" si="4"/>
        <v>0.85392902408111537</v>
      </c>
    </row>
    <row r="36" spans="1:21" x14ac:dyDescent="0.3">
      <c r="A36" t="s">
        <v>152</v>
      </c>
      <c r="B36">
        <v>303</v>
      </c>
      <c r="C36">
        <v>3</v>
      </c>
      <c r="E36">
        <v>12</v>
      </c>
      <c r="G36">
        <v>1</v>
      </c>
      <c r="H36">
        <v>30</v>
      </c>
      <c r="I36">
        <v>54</v>
      </c>
      <c r="J36" s="53">
        <f t="shared" si="0"/>
        <v>2.5188916876574305</v>
      </c>
      <c r="K36" s="53">
        <f t="shared" si="1"/>
        <v>0.74685138539042817</v>
      </c>
      <c r="L36">
        <v>15</v>
      </c>
      <c r="M36">
        <v>3</v>
      </c>
      <c r="P36">
        <v>28</v>
      </c>
      <c r="Q36">
        <v>54</v>
      </c>
      <c r="S36">
        <f t="shared" si="2"/>
        <v>3</v>
      </c>
      <c r="T36" s="53">
        <f t="shared" si="3"/>
        <v>2.5419420437214026</v>
      </c>
      <c r="U36" s="53">
        <f t="shared" si="4"/>
        <v>0.61451448906964934</v>
      </c>
    </row>
    <row r="37" spans="1:21" x14ac:dyDescent="0.3">
      <c r="A37" t="s">
        <v>798</v>
      </c>
      <c r="B37">
        <v>711</v>
      </c>
      <c r="D37">
        <v>1</v>
      </c>
      <c r="E37">
        <v>97</v>
      </c>
      <c r="H37">
        <v>2</v>
      </c>
      <c r="J37" s="53">
        <f t="shared" si="0"/>
        <v>1.0622477161674104</v>
      </c>
      <c r="K37" s="53">
        <f t="shared" si="1"/>
        <v>0.98962538063876493</v>
      </c>
      <c r="L37">
        <v>82</v>
      </c>
      <c r="M37">
        <v>1</v>
      </c>
      <c r="N37">
        <v>5</v>
      </c>
      <c r="O37">
        <v>1</v>
      </c>
      <c r="P37">
        <v>11</v>
      </c>
      <c r="S37">
        <f t="shared" si="2"/>
        <v>7</v>
      </c>
      <c r="T37" s="53">
        <f t="shared" si="3"/>
        <v>1.4505366985784742</v>
      </c>
      <c r="U37" s="53">
        <f t="shared" si="4"/>
        <v>0.88736582535538144</v>
      </c>
    </row>
    <row r="38" spans="1:21" x14ac:dyDescent="0.3">
      <c r="A38" t="s">
        <v>799</v>
      </c>
      <c r="B38">
        <v>225</v>
      </c>
      <c r="C38">
        <v>1</v>
      </c>
      <c r="D38">
        <v>76</v>
      </c>
      <c r="E38">
        <v>23</v>
      </c>
      <c r="J38" s="53">
        <f t="shared" si="0"/>
        <v>1.5857913098636218</v>
      </c>
      <c r="K38" s="53">
        <f t="shared" si="1"/>
        <v>0.90236811502272973</v>
      </c>
      <c r="L38">
        <v>98</v>
      </c>
      <c r="M38">
        <v>2</v>
      </c>
      <c r="S38">
        <f t="shared" si="2"/>
        <v>2</v>
      </c>
      <c r="T38" s="53">
        <f t="shared" si="3"/>
        <v>1.0407993338884265</v>
      </c>
      <c r="U38" s="53">
        <f t="shared" si="4"/>
        <v>0.98980016652789338</v>
      </c>
    </row>
    <row r="39" spans="1:21" x14ac:dyDescent="0.3">
      <c r="A39" t="s">
        <v>166</v>
      </c>
      <c r="B39">
        <v>530</v>
      </c>
      <c r="D39">
        <v>25</v>
      </c>
      <c r="E39">
        <v>75</v>
      </c>
      <c r="J39" s="53">
        <f t="shared" si="0"/>
        <v>1.6</v>
      </c>
      <c r="K39" s="53">
        <f t="shared" si="1"/>
        <v>0.9</v>
      </c>
      <c r="L39">
        <v>5</v>
      </c>
      <c r="N39">
        <v>27</v>
      </c>
      <c r="O39">
        <v>2</v>
      </c>
      <c r="P39">
        <v>41</v>
      </c>
      <c r="R39">
        <v>25</v>
      </c>
      <c r="S39">
        <f t="shared" si="2"/>
        <v>29</v>
      </c>
      <c r="T39" s="53">
        <f t="shared" si="3"/>
        <v>3.1525851197982346</v>
      </c>
      <c r="U39" s="53">
        <f t="shared" si="4"/>
        <v>0.46185372005044134</v>
      </c>
    </row>
    <row r="40" spans="1:21" x14ac:dyDescent="0.3">
      <c r="A40" t="s">
        <v>777</v>
      </c>
      <c r="B40" s="54">
        <f>SUM(B2:B39)</f>
        <v>25447</v>
      </c>
      <c r="J40" s="53"/>
      <c r="K40" s="53" t="s">
        <v>778</v>
      </c>
      <c r="T40" s="53"/>
      <c r="U40" s="53" t="s">
        <v>778</v>
      </c>
    </row>
    <row r="41" spans="1:21" x14ac:dyDescent="0.3">
      <c r="J41" s="53"/>
      <c r="K41" s="55">
        <f>AVERAGE(K2:K39)</f>
        <v>0.88512126185384954</v>
      </c>
      <c r="T41" s="53"/>
      <c r="U41" s="55">
        <f>AVERAGE(U2:U39)</f>
        <v>0.8115257658649393</v>
      </c>
    </row>
    <row r="42" spans="1:21" x14ac:dyDescent="0.3">
      <c r="A42" t="s">
        <v>800</v>
      </c>
    </row>
    <row r="44" spans="1:21" x14ac:dyDescent="0.3">
      <c r="C44">
        <f t="shared" ref="C44:I53" si="5">C2/100</f>
        <v>0</v>
      </c>
      <c r="D44">
        <f t="shared" si="5"/>
        <v>0</v>
      </c>
      <c r="E44">
        <f t="shared" si="5"/>
        <v>0.98</v>
      </c>
      <c r="F44">
        <f t="shared" si="5"/>
        <v>0</v>
      </c>
      <c r="G44">
        <f t="shared" si="5"/>
        <v>0</v>
      </c>
      <c r="H44">
        <f t="shared" si="5"/>
        <v>0.01</v>
      </c>
      <c r="I44">
        <f t="shared" si="5"/>
        <v>0.01</v>
      </c>
      <c r="L44">
        <f t="shared" ref="L44:L81" si="6">L2/100</f>
        <v>0.93</v>
      </c>
      <c r="P44">
        <f t="shared" ref="P44:S63" si="7">P2/100</f>
        <v>0.03</v>
      </c>
      <c r="Q44">
        <f t="shared" si="7"/>
        <v>0.01</v>
      </c>
      <c r="R44">
        <f t="shared" si="7"/>
        <v>0</v>
      </c>
      <c r="S44">
        <f t="shared" si="7"/>
        <v>0.03</v>
      </c>
    </row>
    <row r="45" spans="1:21" x14ac:dyDescent="0.3">
      <c r="C45">
        <f t="shared" si="5"/>
        <v>0</v>
      </c>
      <c r="D45">
        <f t="shared" si="5"/>
        <v>0.01</v>
      </c>
      <c r="E45">
        <f t="shared" si="5"/>
        <v>0.62</v>
      </c>
      <c r="F45">
        <f t="shared" si="5"/>
        <v>0.23</v>
      </c>
      <c r="G45">
        <f t="shared" si="5"/>
        <v>7.0000000000000007E-2</v>
      </c>
      <c r="H45">
        <f t="shared" si="5"/>
        <v>0.06</v>
      </c>
      <c r="I45">
        <f t="shared" si="5"/>
        <v>0.01</v>
      </c>
      <c r="L45">
        <f t="shared" si="6"/>
        <v>0</v>
      </c>
      <c r="P45">
        <f t="shared" si="7"/>
        <v>0.81</v>
      </c>
      <c r="Q45">
        <f t="shared" si="7"/>
        <v>0.01</v>
      </c>
      <c r="R45">
        <f t="shared" si="7"/>
        <v>0</v>
      </c>
      <c r="S45">
        <f t="shared" si="7"/>
        <v>0.18</v>
      </c>
    </row>
    <row r="46" spans="1:21" x14ac:dyDescent="0.3">
      <c r="C46">
        <f t="shared" si="5"/>
        <v>0</v>
      </c>
      <c r="D46">
        <f t="shared" si="5"/>
        <v>0.01</v>
      </c>
      <c r="E46">
        <f t="shared" si="5"/>
        <v>0.75</v>
      </c>
      <c r="F46">
        <f t="shared" si="5"/>
        <v>0.05</v>
      </c>
      <c r="G46">
        <f t="shared" si="5"/>
        <v>0.04</v>
      </c>
      <c r="H46">
        <f t="shared" si="5"/>
        <v>0.11</v>
      </c>
      <c r="I46">
        <f t="shared" si="5"/>
        <v>0.04</v>
      </c>
      <c r="L46">
        <f t="shared" si="6"/>
        <v>7.0000000000000007E-2</v>
      </c>
      <c r="P46">
        <f t="shared" si="7"/>
        <v>0.65</v>
      </c>
      <c r="Q46">
        <f t="shared" si="7"/>
        <v>0.05</v>
      </c>
      <c r="R46">
        <f t="shared" si="7"/>
        <v>0</v>
      </c>
      <c r="S46">
        <f t="shared" si="7"/>
        <v>0.23</v>
      </c>
    </row>
    <row r="47" spans="1:21" x14ac:dyDescent="0.3">
      <c r="C47">
        <f t="shared" si="5"/>
        <v>0</v>
      </c>
      <c r="D47">
        <f t="shared" si="5"/>
        <v>0.03</v>
      </c>
      <c r="E47">
        <f t="shared" si="5"/>
        <v>0.91</v>
      </c>
      <c r="F47">
        <f t="shared" si="5"/>
        <v>0.01</v>
      </c>
      <c r="G47">
        <f t="shared" si="5"/>
        <v>0.01</v>
      </c>
      <c r="H47">
        <f t="shared" si="5"/>
        <v>0.03</v>
      </c>
      <c r="I47">
        <f t="shared" si="5"/>
        <v>0.01</v>
      </c>
      <c r="L47">
        <f t="shared" si="6"/>
        <v>0.57999999999999996</v>
      </c>
      <c r="P47">
        <f t="shared" si="7"/>
        <v>0.16</v>
      </c>
      <c r="Q47">
        <f t="shared" si="7"/>
        <v>0.01</v>
      </c>
      <c r="R47">
        <f t="shared" si="7"/>
        <v>0</v>
      </c>
      <c r="S47">
        <f t="shared" si="7"/>
        <v>0.25</v>
      </c>
    </row>
    <row r="48" spans="1:21" x14ac:dyDescent="0.3">
      <c r="C48">
        <f t="shared" si="5"/>
        <v>0</v>
      </c>
      <c r="D48">
        <f t="shared" si="5"/>
        <v>0.83</v>
      </c>
      <c r="E48">
        <f t="shared" si="5"/>
        <v>0.13</v>
      </c>
      <c r="F48">
        <f t="shared" si="5"/>
        <v>0</v>
      </c>
      <c r="G48">
        <f t="shared" si="5"/>
        <v>0</v>
      </c>
      <c r="H48">
        <f t="shared" si="5"/>
        <v>0.02</v>
      </c>
      <c r="I48">
        <f t="shared" si="5"/>
        <v>0.02</v>
      </c>
      <c r="L48">
        <f t="shared" si="6"/>
        <v>0.01</v>
      </c>
      <c r="P48">
        <f t="shared" si="7"/>
        <v>0.03</v>
      </c>
      <c r="Q48">
        <f t="shared" si="7"/>
        <v>0.02</v>
      </c>
      <c r="R48">
        <f t="shared" si="7"/>
        <v>0.83</v>
      </c>
      <c r="S48">
        <f t="shared" si="7"/>
        <v>0.11</v>
      </c>
    </row>
    <row r="49" spans="3:19" x14ac:dyDescent="0.3">
      <c r="C49">
        <f t="shared" si="5"/>
        <v>0</v>
      </c>
      <c r="D49">
        <f t="shared" si="5"/>
        <v>0.65</v>
      </c>
      <c r="E49">
        <f t="shared" si="5"/>
        <v>0.25</v>
      </c>
      <c r="F49">
        <f t="shared" si="5"/>
        <v>0</v>
      </c>
      <c r="G49">
        <f t="shared" si="5"/>
        <v>0</v>
      </c>
      <c r="H49">
        <f t="shared" si="5"/>
        <v>0.08</v>
      </c>
      <c r="I49">
        <f t="shared" si="5"/>
        <v>0.02</v>
      </c>
      <c r="L49">
        <f t="shared" si="6"/>
        <v>0.02</v>
      </c>
      <c r="P49">
        <f t="shared" si="7"/>
        <v>0.24</v>
      </c>
      <c r="Q49">
        <f t="shared" si="7"/>
        <v>0.02</v>
      </c>
      <c r="R49">
        <f t="shared" si="7"/>
        <v>0.65</v>
      </c>
      <c r="S49">
        <f t="shared" si="7"/>
        <v>7.0000000000000007E-2</v>
      </c>
    </row>
    <row r="50" spans="3:19" x14ac:dyDescent="0.3">
      <c r="C50">
        <f t="shared" si="5"/>
        <v>0.15</v>
      </c>
      <c r="D50">
        <f t="shared" si="5"/>
        <v>0</v>
      </c>
      <c r="E50">
        <f t="shared" si="5"/>
        <v>0.04</v>
      </c>
      <c r="F50">
        <f t="shared" si="5"/>
        <v>0</v>
      </c>
      <c r="G50">
        <f t="shared" si="5"/>
        <v>0</v>
      </c>
      <c r="H50">
        <f t="shared" si="5"/>
        <v>0.12</v>
      </c>
      <c r="I50">
        <f t="shared" si="5"/>
        <v>0.69</v>
      </c>
      <c r="L50">
        <f t="shared" si="6"/>
        <v>0.11</v>
      </c>
      <c r="P50">
        <f t="shared" si="7"/>
        <v>0.04</v>
      </c>
      <c r="Q50">
        <f t="shared" si="7"/>
        <v>0.68</v>
      </c>
      <c r="R50">
        <f t="shared" si="7"/>
        <v>0</v>
      </c>
      <c r="S50">
        <f t="shared" si="7"/>
        <v>0.17</v>
      </c>
    </row>
    <row r="51" spans="3:19" x14ac:dyDescent="0.3">
      <c r="C51">
        <f t="shared" si="5"/>
        <v>0</v>
      </c>
      <c r="D51">
        <f t="shared" si="5"/>
        <v>0.19</v>
      </c>
      <c r="E51">
        <f t="shared" si="5"/>
        <v>0.8</v>
      </c>
      <c r="F51">
        <f t="shared" si="5"/>
        <v>0.01</v>
      </c>
      <c r="G51">
        <f t="shared" si="5"/>
        <v>0</v>
      </c>
      <c r="H51">
        <f t="shared" si="5"/>
        <v>0</v>
      </c>
      <c r="I51">
        <f t="shared" si="5"/>
        <v>0</v>
      </c>
      <c r="L51">
        <f t="shared" si="6"/>
        <v>0</v>
      </c>
      <c r="P51">
        <f t="shared" si="7"/>
        <v>0.02</v>
      </c>
      <c r="Q51">
        <f t="shared" si="7"/>
        <v>0</v>
      </c>
      <c r="R51">
        <f t="shared" si="7"/>
        <v>0</v>
      </c>
      <c r="S51">
        <f t="shared" si="7"/>
        <v>0.98</v>
      </c>
    </row>
    <row r="52" spans="3:19" x14ac:dyDescent="0.3">
      <c r="C52">
        <f t="shared" si="5"/>
        <v>0</v>
      </c>
      <c r="D52">
        <f t="shared" si="5"/>
        <v>0.11</v>
      </c>
      <c r="E52">
        <f t="shared" si="5"/>
        <v>0.88</v>
      </c>
      <c r="F52">
        <f t="shared" si="5"/>
        <v>0.01</v>
      </c>
      <c r="G52">
        <f t="shared" si="5"/>
        <v>0</v>
      </c>
      <c r="H52">
        <f t="shared" si="5"/>
        <v>0</v>
      </c>
      <c r="I52">
        <f t="shared" si="5"/>
        <v>0</v>
      </c>
      <c r="L52">
        <f t="shared" si="6"/>
        <v>0.02</v>
      </c>
      <c r="P52">
        <f t="shared" si="7"/>
        <v>0.01</v>
      </c>
      <c r="Q52">
        <f t="shared" si="7"/>
        <v>0</v>
      </c>
      <c r="R52">
        <f t="shared" si="7"/>
        <v>0</v>
      </c>
      <c r="S52">
        <f t="shared" si="7"/>
        <v>0.97</v>
      </c>
    </row>
    <row r="53" spans="3:19" x14ac:dyDescent="0.3">
      <c r="C53">
        <f t="shared" si="5"/>
        <v>0.01</v>
      </c>
      <c r="D53">
        <f t="shared" si="5"/>
        <v>0.18</v>
      </c>
      <c r="E53">
        <f t="shared" si="5"/>
        <v>0.61</v>
      </c>
      <c r="F53">
        <f t="shared" si="5"/>
        <v>0</v>
      </c>
      <c r="G53">
        <f t="shared" si="5"/>
        <v>0</v>
      </c>
      <c r="H53">
        <f t="shared" si="5"/>
        <v>0.2</v>
      </c>
      <c r="I53">
        <f t="shared" si="5"/>
        <v>0</v>
      </c>
      <c r="L53">
        <f t="shared" si="6"/>
        <v>0.41</v>
      </c>
      <c r="P53">
        <f t="shared" si="7"/>
        <v>0.12</v>
      </c>
      <c r="Q53">
        <f t="shared" si="7"/>
        <v>0</v>
      </c>
      <c r="R53">
        <f t="shared" si="7"/>
        <v>0</v>
      </c>
      <c r="S53">
        <f t="shared" si="7"/>
        <v>0.47</v>
      </c>
    </row>
    <row r="54" spans="3:19" x14ac:dyDescent="0.3">
      <c r="C54">
        <f t="shared" ref="C54:I63" si="8">C12/100</f>
        <v>7.0000000000000007E-2</v>
      </c>
      <c r="D54">
        <f t="shared" si="8"/>
        <v>0.01</v>
      </c>
      <c r="E54">
        <f t="shared" si="8"/>
        <v>0.12</v>
      </c>
      <c r="F54">
        <f t="shared" si="8"/>
        <v>0</v>
      </c>
      <c r="G54">
        <f t="shared" si="8"/>
        <v>0</v>
      </c>
      <c r="H54">
        <f t="shared" si="8"/>
        <v>0.74</v>
      </c>
      <c r="I54">
        <f t="shared" si="8"/>
        <v>0.06</v>
      </c>
      <c r="L54">
        <f t="shared" si="6"/>
        <v>0.08</v>
      </c>
      <c r="P54">
        <f t="shared" si="7"/>
        <v>0.59</v>
      </c>
      <c r="Q54">
        <f t="shared" si="7"/>
        <v>7.0000000000000007E-2</v>
      </c>
      <c r="R54">
        <f t="shared" si="7"/>
        <v>0</v>
      </c>
      <c r="S54">
        <f t="shared" si="7"/>
        <v>0.26</v>
      </c>
    </row>
    <row r="55" spans="3:19" x14ac:dyDescent="0.3">
      <c r="C55">
        <f t="shared" si="8"/>
        <v>0</v>
      </c>
      <c r="D55">
        <f t="shared" si="8"/>
        <v>0.7</v>
      </c>
      <c r="E55">
        <f t="shared" si="8"/>
        <v>0.3</v>
      </c>
      <c r="F55">
        <f t="shared" si="8"/>
        <v>0</v>
      </c>
      <c r="G55">
        <f t="shared" si="8"/>
        <v>0</v>
      </c>
      <c r="H55">
        <f t="shared" si="8"/>
        <v>0</v>
      </c>
      <c r="I55">
        <f t="shared" si="8"/>
        <v>0</v>
      </c>
      <c r="L55">
        <f t="shared" si="6"/>
        <v>1</v>
      </c>
      <c r="P55">
        <f t="shared" si="7"/>
        <v>0</v>
      </c>
      <c r="Q55">
        <f t="shared" si="7"/>
        <v>0</v>
      </c>
      <c r="R55">
        <f t="shared" si="7"/>
        <v>0</v>
      </c>
      <c r="S55">
        <f t="shared" si="7"/>
        <v>0</v>
      </c>
    </row>
    <row r="56" spans="3:19" x14ac:dyDescent="0.3">
      <c r="C56">
        <f t="shared" si="8"/>
        <v>0.75</v>
      </c>
      <c r="D56">
        <f t="shared" si="8"/>
        <v>0.02</v>
      </c>
      <c r="E56">
        <f t="shared" si="8"/>
        <v>0.03</v>
      </c>
      <c r="F56">
        <f t="shared" si="8"/>
        <v>0</v>
      </c>
      <c r="G56">
        <f t="shared" si="8"/>
        <v>0.13</v>
      </c>
      <c r="H56">
        <f t="shared" si="8"/>
        <v>7.0000000000000007E-2</v>
      </c>
      <c r="I56">
        <f t="shared" si="8"/>
        <v>0</v>
      </c>
      <c r="L56">
        <f t="shared" si="6"/>
        <v>0.77</v>
      </c>
      <c r="P56">
        <f t="shared" si="7"/>
        <v>0.05</v>
      </c>
      <c r="Q56">
        <f t="shared" si="7"/>
        <v>7.0000000000000007E-2</v>
      </c>
      <c r="R56">
        <f t="shared" si="7"/>
        <v>0</v>
      </c>
      <c r="S56">
        <f t="shared" si="7"/>
        <v>0.11</v>
      </c>
    </row>
    <row r="57" spans="3:19" x14ac:dyDescent="0.3">
      <c r="C57">
        <f t="shared" si="8"/>
        <v>0</v>
      </c>
      <c r="D57">
        <f t="shared" si="8"/>
        <v>0.9</v>
      </c>
      <c r="E57">
        <f t="shared" si="8"/>
        <v>0.08</v>
      </c>
      <c r="F57">
        <f t="shared" si="8"/>
        <v>0.01</v>
      </c>
      <c r="G57">
        <f t="shared" si="8"/>
        <v>0</v>
      </c>
      <c r="H57">
        <f t="shared" si="8"/>
        <v>0.01</v>
      </c>
      <c r="I57">
        <f t="shared" si="8"/>
        <v>0</v>
      </c>
      <c r="L57">
        <f t="shared" si="6"/>
        <v>0</v>
      </c>
      <c r="P57">
        <f t="shared" si="7"/>
        <v>0.04</v>
      </c>
      <c r="Q57">
        <f t="shared" si="7"/>
        <v>0</v>
      </c>
      <c r="R57">
        <f t="shared" si="7"/>
        <v>0</v>
      </c>
      <c r="S57">
        <f t="shared" si="7"/>
        <v>0.96</v>
      </c>
    </row>
    <row r="58" spans="3:19" x14ac:dyDescent="0.3">
      <c r="C58">
        <f t="shared" si="8"/>
        <v>0</v>
      </c>
      <c r="D58">
        <f t="shared" si="8"/>
        <v>0.43</v>
      </c>
      <c r="E58">
        <f t="shared" si="8"/>
        <v>0.56000000000000005</v>
      </c>
      <c r="F58">
        <f t="shared" si="8"/>
        <v>0</v>
      </c>
      <c r="G58">
        <f t="shared" si="8"/>
        <v>0</v>
      </c>
      <c r="H58">
        <f t="shared" si="8"/>
        <v>0</v>
      </c>
      <c r="I58">
        <f t="shared" si="8"/>
        <v>0.01</v>
      </c>
      <c r="L58">
        <f t="shared" si="6"/>
        <v>0.98</v>
      </c>
      <c r="P58">
        <f t="shared" si="7"/>
        <v>0.01</v>
      </c>
      <c r="Q58">
        <f t="shared" si="7"/>
        <v>0.01</v>
      </c>
      <c r="R58">
        <f t="shared" si="7"/>
        <v>0</v>
      </c>
      <c r="S58">
        <f t="shared" si="7"/>
        <v>0</v>
      </c>
    </row>
    <row r="59" spans="3:19" x14ac:dyDescent="0.3">
      <c r="C59">
        <f t="shared" si="8"/>
        <v>0</v>
      </c>
      <c r="D59">
        <f t="shared" si="8"/>
        <v>0</v>
      </c>
      <c r="E59">
        <f t="shared" si="8"/>
        <v>0.92</v>
      </c>
      <c r="F59">
        <f t="shared" si="8"/>
        <v>0</v>
      </c>
      <c r="G59">
        <f t="shared" si="8"/>
        <v>0</v>
      </c>
      <c r="H59">
        <f t="shared" si="8"/>
        <v>0.04</v>
      </c>
      <c r="I59">
        <f t="shared" si="8"/>
        <v>0.04</v>
      </c>
      <c r="L59">
        <f t="shared" si="6"/>
        <v>0.85</v>
      </c>
      <c r="P59">
        <f t="shared" si="7"/>
        <v>0.09</v>
      </c>
      <c r="Q59">
        <f t="shared" si="7"/>
        <v>0.04</v>
      </c>
      <c r="R59">
        <f t="shared" si="7"/>
        <v>0</v>
      </c>
      <c r="S59">
        <f t="shared" si="7"/>
        <v>0.02</v>
      </c>
    </row>
    <row r="60" spans="3:19" x14ac:dyDescent="0.3">
      <c r="C60">
        <f t="shared" si="8"/>
        <v>0</v>
      </c>
      <c r="D60">
        <f t="shared" si="8"/>
        <v>0.22</v>
      </c>
      <c r="E60">
        <f t="shared" si="8"/>
        <v>0.72</v>
      </c>
      <c r="F60">
        <f t="shared" si="8"/>
        <v>0</v>
      </c>
      <c r="G60">
        <f t="shared" si="8"/>
        <v>0</v>
      </c>
      <c r="H60">
        <f t="shared" si="8"/>
        <v>0.04</v>
      </c>
      <c r="I60">
        <f t="shared" si="8"/>
        <v>0.02</v>
      </c>
      <c r="L60">
        <f t="shared" si="6"/>
        <v>0.01</v>
      </c>
      <c r="P60">
        <f t="shared" si="7"/>
        <v>0.66</v>
      </c>
      <c r="Q60">
        <f t="shared" si="7"/>
        <v>0.02</v>
      </c>
      <c r="R60">
        <f t="shared" si="7"/>
        <v>0.11</v>
      </c>
      <c r="S60">
        <f t="shared" si="7"/>
        <v>0.2</v>
      </c>
    </row>
    <row r="61" spans="3:19" x14ac:dyDescent="0.3">
      <c r="C61">
        <f t="shared" si="8"/>
        <v>0</v>
      </c>
      <c r="D61">
        <f t="shared" si="8"/>
        <v>0.59</v>
      </c>
      <c r="E61">
        <f t="shared" si="8"/>
        <v>0.36</v>
      </c>
      <c r="F61">
        <f t="shared" si="8"/>
        <v>0</v>
      </c>
      <c r="G61">
        <f t="shared" si="8"/>
        <v>0</v>
      </c>
      <c r="H61">
        <f t="shared" si="8"/>
        <v>0.02</v>
      </c>
      <c r="I61">
        <f t="shared" si="8"/>
        <v>0.03</v>
      </c>
      <c r="L61">
        <f t="shared" si="6"/>
        <v>0</v>
      </c>
      <c r="P61">
        <f t="shared" si="7"/>
        <v>0.19</v>
      </c>
      <c r="Q61">
        <f t="shared" si="7"/>
        <v>0.03</v>
      </c>
      <c r="R61">
        <f t="shared" si="7"/>
        <v>0.01</v>
      </c>
      <c r="S61">
        <f t="shared" si="7"/>
        <v>0.77</v>
      </c>
    </row>
    <row r="62" spans="3:19" x14ac:dyDescent="0.3">
      <c r="C62">
        <f t="shared" si="8"/>
        <v>0</v>
      </c>
      <c r="D62">
        <f t="shared" si="8"/>
        <v>0.18</v>
      </c>
      <c r="E62">
        <f t="shared" si="8"/>
        <v>0.82</v>
      </c>
      <c r="F62">
        <f t="shared" si="8"/>
        <v>0</v>
      </c>
      <c r="G62">
        <f t="shared" si="8"/>
        <v>0</v>
      </c>
      <c r="H62">
        <f t="shared" si="8"/>
        <v>0</v>
      </c>
      <c r="I62">
        <f t="shared" si="8"/>
        <v>0</v>
      </c>
      <c r="L62">
        <f t="shared" si="6"/>
        <v>0.02</v>
      </c>
      <c r="P62">
        <f t="shared" si="7"/>
        <v>0.48</v>
      </c>
      <c r="Q62">
        <f t="shared" si="7"/>
        <v>0</v>
      </c>
      <c r="R62">
        <f t="shared" si="7"/>
        <v>0.01</v>
      </c>
      <c r="S62">
        <f t="shared" si="7"/>
        <v>0.49</v>
      </c>
    </row>
    <row r="63" spans="3:19" x14ac:dyDescent="0.3">
      <c r="C63">
        <f t="shared" si="8"/>
        <v>0</v>
      </c>
      <c r="D63">
        <f t="shared" si="8"/>
        <v>0.09</v>
      </c>
      <c r="E63">
        <f t="shared" si="8"/>
        <v>0.9</v>
      </c>
      <c r="F63">
        <f t="shared" si="8"/>
        <v>0</v>
      </c>
      <c r="G63">
        <f t="shared" si="8"/>
        <v>0</v>
      </c>
      <c r="H63">
        <f t="shared" si="8"/>
        <v>0.01</v>
      </c>
      <c r="I63">
        <f t="shared" si="8"/>
        <v>0</v>
      </c>
      <c r="L63">
        <f t="shared" si="6"/>
        <v>0</v>
      </c>
      <c r="P63">
        <f t="shared" si="7"/>
        <v>0.77</v>
      </c>
      <c r="Q63">
        <f t="shared" si="7"/>
        <v>0</v>
      </c>
      <c r="R63">
        <f t="shared" si="7"/>
        <v>0.04</v>
      </c>
      <c r="S63">
        <f t="shared" si="7"/>
        <v>0.19</v>
      </c>
    </row>
    <row r="64" spans="3:19" x14ac:dyDescent="0.3">
      <c r="C64">
        <f t="shared" ref="C64:I73" si="9">C22/100</f>
        <v>0</v>
      </c>
      <c r="D64">
        <f t="shared" si="9"/>
        <v>1</v>
      </c>
      <c r="E64">
        <f t="shared" si="9"/>
        <v>0</v>
      </c>
      <c r="F64">
        <f t="shared" si="9"/>
        <v>0</v>
      </c>
      <c r="G64">
        <f t="shared" si="9"/>
        <v>0</v>
      </c>
      <c r="H64">
        <f t="shared" si="9"/>
        <v>0</v>
      </c>
      <c r="I64">
        <f t="shared" si="9"/>
        <v>0</v>
      </c>
      <c r="L64">
        <f t="shared" si="6"/>
        <v>1</v>
      </c>
      <c r="P64">
        <f t="shared" ref="P64:S81" si="10">P22/100</f>
        <v>0</v>
      </c>
      <c r="Q64">
        <f t="shared" si="10"/>
        <v>0</v>
      </c>
      <c r="R64">
        <f t="shared" si="10"/>
        <v>0</v>
      </c>
      <c r="S64">
        <f t="shared" si="10"/>
        <v>0</v>
      </c>
    </row>
    <row r="65" spans="3:19" x14ac:dyDescent="0.3">
      <c r="C65">
        <f t="shared" si="9"/>
        <v>0</v>
      </c>
      <c r="D65">
        <f t="shared" si="9"/>
        <v>0</v>
      </c>
      <c r="E65">
        <f t="shared" si="9"/>
        <v>0.08</v>
      </c>
      <c r="F65">
        <f t="shared" si="9"/>
        <v>0</v>
      </c>
      <c r="G65">
        <f t="shared" si="9"/>
        <v>0.03</v>
      </c>
      <c r="H65">
        <f t="shared" si="9"/>
        <v>0.68</v>
      </c>
      <c r="I65">
        <f t="shared" si="9"/>
        <v>0.21</v>
      </c>
      <c r="L65">
        <f t="shared" si="6"/>
        <v>0.01</v>
      </c>
      <c r="P65">
        <f t="shared" si="10"/>
        <v>0.65</v>
      </c>
      <c r="Q65">
        <f t="shared" si="10"/>
        <v>0.21</v>
      </c>
      <c r="R65">
        <f t="shared" si="10"/>
        <v>0</v>
      </c>
      <c r="S65">
        <f t="shared" si="10"/>
        <v>0.13</v>
      </c>
    </row>
    <row r="66" spans="3:19" x14ac:dyDescent="0.3">
      <c r="C66">
        <f t="shared" si="9"/>
        <v>0.01</v>
      </c>
      <c r="D66">
        <f t="shared" si="9"/>
        <v>0</v>
      </c>
      <c r="E66">
        <f t="shared" si="9"/>
        <v>0.01</v>
      </c>
      <c r="F66">
        <f t="shared" si="9"/>
        <v>0</v>
      </c>
      <c r="G66">
        <f t="shared" si="9"/>
        <v>0.02</v>
      </c>
      <c r="H66">
        <f t="shared" si="9"/>
        <v>0.36</v>
      </c>
      <c r="I66">
        <f t="shared" si="9"/>
        <v>0.6</v>
      </c>
      <c r="L66">
        <f t="shared" si="6"/>
        <v>0.01</v>
      </c>
      <c r="P66">
        <f t="shared" si="10"/>
        <v>0.32</v>
      </c>
      <c r="Q66">
        <f t="shared" si="10"/>
        <v>0.61</v>
      </c>
      <c r="R66">
        <f t="shared" si="10"/>
        <v>0</v>
      </c>
      <c r="S66">
        <f t="shared" si="10"/>
        <v>0.06</v>
      </c>
    </row>
    <row r="67" spans="3:19" x14ac:dyDescent="0.3">
      <c r="C67">
        <f t="shared" si="9"/>
        <v>0</v>
      </c>
      <c r="D67">
        <f t="shared" si="9"/>
        <v>0</v>
      </c>
      <c r="E67">
        <f t="shared" si="9"/>
        <v>0.99</v>
      </c>
      <c r="F67">
        <f t="shared" si="9"/>
        <v>0.01</v>
      </c>
      <c r="G67">
        <f t="shared" si="9"/>
        <v>0</v>
      </c>
      <c r="H67">
        <f t="shared" si="9"/>
        <v>0</v>
      </c>
      <c r="I67">
        <f t="shared" si="9"/>
        <v>0</v>
      </c>
      <c r="L67">
        <f t="shared" si="6"/>
        <v>0</v>
      </c>
      <c r="P67">
        <f t="shared" si="10"/>
        <v>0</v>
      </c>
      <c r="Q67">
        <f t="shared" si="10"/>
        <v>0</v>
      </c>
      <c r="R67">
        <f t="shared" si="10"/>
        <v>0</v>
      </c>
      <c r="S67">
        <f t="shared" si="10"/>
        <v>1</v>
      </c>
    </row>
    <row r="68" spans="3:19" x14ac:dyDescent="0.3">
      <c r="C68">
        <f t="shared" si="9"/>
        <v>0.01</v>
      </c>
      <c r="D68">
        <f t="shared" si="9"/>
        <v>0.01</v>
      </c>
      <c r="E68">
        <f t="shared" si="9"/>
        <v>0.16</v>
      </c>
      <c r="F68">
        <f t="shared" si="9"/>
        <v>0</v>
      </c>
      <c r="G68">
        <f t="shared" si="9"/>
        <v>0.01</v>
      </c>
      <c r="H68">
        <f t="shared" si="9"/>
        <v>0.71</v>
      </c>
      <c r="I68">
        <f t="shared" si="9"/>
        <v>0.1</v>
      </c>
      <c r="L68">
        <f t="shared" si="6"/>
        <v>0.02</v>
      </c>
      <c r="P68">
        <f t="shared" si="10"/>
        <v>0.67</v>
      </c>
      <c r="Q68">
        <f t="shared" si="10"/>
        <v>0.1</v>
      </c>
      <c r="R68">
        <f t="shared" si="10"/>
        <v>0</v>
      </c>
      <c r="S68">
        <f t="shared" si="10"/>
        <v>0.21</v>
      </c>
    </row>
    <row r="69" spans="3:19" x14ac:dyDescent="0.3">
      <c r="C69">
        <f t="shared" si="9"/>
        <v>0.02</v>
      </c>
      <c r="D69">
        <f t="shared" si="9"/>
        <v>0.01</v>
      </c>
      <c r="E69">
        <f t="shared" si="9"/>
        <v>0.19</v>
      </c>
      <c r="F69">
        <f t="shared" si="9"/>
        <v>0</v>
      </c>
      <c r="G69">
        <f t="shared" si="9"/>
        <v>0.01</v>
      </c>
      <c r="H69">
        <f t="shared" si="9"/>
        <v>0.61</v>
      </c>
      <c r="I69">
        <f t="shared" si="9"/>
        <v>0.16</v>
      </c>
      <c r="L69">
        <f t="shared" si="6"/>
        <v>0.02</v>
      </c>
      <c r="P69">
        <f t="shared" si="10"/>
        <v>0.59</v>
      </c>
      <c r="Q69">
        <f t="shared" si="10"/>
        <v>0.14000000000000001</v>
      </c>
      <c r="R69">
        <f t="shared" si="10"/>
        <v>0</v>
      </c>
      <c r="S69">
        <f t="shared" si="10"/>
        <v>0.25</v>
      </c>
    </row>
    <row r="70" spans="3:19" x14ac:dyDescent="0.3">
      <c r="C70">
        <f t="shared" si="9"/>
        <v>0</v>
      </c>
      <c r="D70">
        <f t="shared" si="9"/>
        <v>0</v>
      </c>
      <c r="E70">
        <f t="shared" si="9"/>
        <v>0.85</v>
      </c>
      <c r="F70">
        <f t="shared" si="9"/>
        <v>0.03</v>
      </c>
      <c r="G70">
        <f t="shared" si="9"/>
        <v>0.04</v>
      </c>
      <c r="H70">
        <f t="shared" si="9"/>
        <v>7.0000000000000007E-2</v>
      </c>
      <c r="I70">
        <f t="shared" si="9"/>
        <v>0.01</v>
      </c>
      <c r="L70">
        <f t="shared" si="6"/>
        <v>0</v>
      </c>
      <c r="P70">
        <f t="shared" si="10"/>
        <v>0.9</v>
      </c>
      <c r="Q70">
        <f t="shared" si="10"/>
        <v>0</v>
      </c>
      <c r="R70">
        <f t="shared" si="10"/>
        <v>0</v>
      </c>
      <c r="S70">
        <f t="shared" si="10"/>
        <v>0.1</v>
      </c>
    </row>
    <row r="71" spans="3:19" x14ac:dyDescent="0.3">
      <c r="C71">
        <f t="shared" si="9"/>
        <v>0</v>
      </c>
      <c r="D71">
        <f t="shared" si="9"/>
        <v>0</v>
      </c>
      <c r="E71">
        <f t="shared" si="9"/>
        <v>0.86</v>
      </c>
      <c r="F71">
        <f t="shared" si="9"/>
        <v>0.03</v>
      </c>
      <c r="G71">
        <f t="shared" si="9"/>
        <v>0.03</v>
      </c>
      <c r="H71">
        <f t="shared" si="9"/>
        <v>7.0000000000000007E-2</v>
      </c>
      <c r="I71">
        <f t="shared" si="9"/>
        <v>0.01</v>
      </c>
      <c r="L71">
        <f t="shared" si="6"/>
        <v>0</v>
      </c>
      <c r="P71">
        <f t="shared" si="10"/>
        <v>0.92</v>
      </c>
      <c r="Q71">
        <f t="shared" si="10"/>
        <v>0.02</v>
      </c>
      <c r="R71">
        <f t="shared" si="10"/>
        <v>0</v>
      </c>
      <c r="S71">
        <f t="shared" si="10"/>
        <v>0.06</v>
      </c>
    </row>
    <row r="72" spans="3:19" x14ac:dyDescent="0.3">
      <c r="C72">
        <f t="shared" si="9"/>
        <v>0.68</v>
      </c>
      <c r="D72">
        <f t="shared" si="9"/>
        <v>0</v>
      </c>
      <c r="E72">
        <f t="shared" si="9"/>
        <v>0.03</v>
      </c>
      <c r="F72">
        <f t="shared" si="9"/>
        <v>0</v>
      </c>
      <c r="G72">
        <f t="shared" si="9"/>
        <v>0.01</v>
      </c>
      <c r="H72">
        <f t="shared" si="9"/>
        <v>0.12</v>
      </c>
      <c r="I72">
        <f t="shared" si="9"/>
        <v>0.16</v>
      </c>
      <c r="L72">
        <f t="shared" si="6"/>
        <v>0.68</v>
      </c>
      <c r="P72">
        <f t="shared" si="10"/>
        <v>0.03</v>
      </c>
      <c r="Q72">
        <f t="shared" si="10"/>
        <v>0.16</v>
      </c>
      <c r="R72">
        <f t="shared" si="10"/>
        <v>0</v>
      </c>
      <c r="S72">
        <f t="shared" si="10"/>
        <v>0.13</v>
      </c>
    </row>
    <row r="73" spans="3:19" x14ac:dyDescent="0.3">
      <c r="C73">
        <f t="shared" si="9"/>
        <v>0.52</v>
      </c>
      <c r="D73">
        <f t="shared" si="9"/>
        <v>0.01</v>
      </c>
      <c r="E73">
        <f t="shared" si="9"/>
        <v>0.13</v>
      </c>
      <c r="F73">
        <f t="shared" si="9"/>
        <v>0</v>
      </c>
      <c r="G73">
        <f t="shared" si="9"/>
        <v>0</v>
      </c>
      <c r="H73">
        <f t="shared" si="9"/>
        <v>0.15</v>
      </c>
      <c r="I73">
        <f t="shared" si="9"/>
        <v>0.19</v>
      </c>
      <c r="L73">
        <f t="shared" si="6"/>
        <v>0.64</v>
      </c>
      <c r="P73">
        <f t="shared" si="10"/>
        <v>0.06</v>
      </c>
      <c r="Q73">
        <f t="shared" si="10"/>
        <v>0.19</v>
      </c>
      <c r="R73">
        <f t="shared" si="10"/>
        <v>0</v>
      </c>
      <c r="S73">
        <f t="shared" si="10"/>
        <v>0.11</v>
      </c>
    </row>
    <row r="74" spans="3:19" x14ac:dyDescent="0.3">
      <c r="C74">
        <f t="shared" ref="C74:I81" si="11">C32/100</f>
        <v>0.1</v>
      </c>
      <c r="D74">
        <f t="shared" si="11"/>
        <v>0</v>
      </c>
      <c r="E74">
        <f t="shared" si="11"/>
        <v>0.05</v>
      </c>
      <c r="F74">
        <f t="shared" si="11"/>
        <v>0</v>
      </c>
      <c r="G74">
        <f t="shared" si="11"/>
        <v>0</v>
      </c>
      <c r="H74">
        <f t="shared" si="11"/>
        <v>0.59</v>
      </c>
      <c r="I74">
        <f t="shared" si="11"/>
        <v>0.26</v>
      </c>
      <c r="L74">
        <f t="shared" si="6"/>
        <v>0.11</v>
      </c>
      <c r="P74">
        <f t="shared" si="10"/>
        <v>0.38</v>
      </c>
      <c r="Q74">
        <f t="shared" si="10"/>
        <v>0.26</v>
      </c>
      <c r="R74">
        <f t="shared" si="10"/>
        <v>0</v>
      </c>
      <c r="S74">
        <f t="shared" si="10"/>
        <v>0.25</v>
      </c>
    </row>
    <row r="75" spans="3:19" x14ac:dyDescent="0.3">
      <c r="C75">
        <f t="shared" si="11"/>
        <v>0</v>
      </c>
      <c r="D75">
        <f t="shared" si="11"/>
        <v>0.92</v>
      </c>
      <c r="E75">
        <f t="shared" si="11"/>
        <v>0.03</v>
      </c>
      <c r="F75">
        <f t="shared" si="11"/>
        <v>0</v>
      </c>
      <c r="G75">
        <f t="shared" si="11"/>
        <v>0</v>
      </c>
      <c r="H75">
        <f t="shared" si="11"/>
        <v>0.04</v>
      </c>
      <c r="I75">
        <f t="shared" si="11"/>
        <v>0.01</v>
      </c>
      <c r="L75">
        <f t="shared" si="6"/>
        <v>0</v>
      </c>
      <c r="P75">
        <f t="shared" si="10"/>
        <v>0.05</v>
      </c>
      <c r="Q75">
        <f t="shared" si="10"/>
        <v>0.01</v>
      </c>
      <c r="R75">
        <f t="shared" si="10"/>
        <v>0.84</v>
      </c>
      <c r="S75">
        <f t="shared" si="10"/>
        <v>0.1</v>
      </c>
    </row>
    <row r="76" spans="3:19" x14ac:dyDescent="0.3">
      <c r="C76">
        <f t="shared" si="11"/>
        <v>0</v>
      </c>
      <c r="D76">
        <f t="shared" si="11"/>
        <v>0.34</v>
      </c>
      <c r="E76">
        <f t="shared" si="11"/>
        <v>0.64</v>
      </c>
      <c r="F76">
        <f t="shared" si="11"/>
        <v>0</v>
      </c>
      <c r="G76">
        <f t="shared" si="11"/>
        <v>0</v>
      </c>
      <c r="H76">
        <f t="shared" si="11"/>
        <v>0.02</v>
      </c>
      <c r="I76">
        <f t="shared" si="11"/>
        <v>0</v>
      </c>
      <c r="L76">
        <f t="shared" si="6"/>
        <v>0.53</v>
      </c>
      <c r="P76">
        <f t="shared" si="10"/>
        <v>0.03</v>
      </c>
      <c r="Q76">
        <f t="shared" si="10"/>
        <v>0</v>
      </c>
      <c r="R76">
        <f t="shared" si="10"/>
        <v>0</v>
      </c>
      <c r="S76">
        <f t="shared" si="10"/>
        <v>0.44</v>
      </c>
    </row>
    <row r="77" spans="3:19" x14ac:dyDescent="0.3">
      <c r="C77">
        <f t="shared" si="11"/>
        <v>0</v>
      </c>
      <c r="D77">
        <f t="shared" si="11"/>
        <v>0</v>
      </c>
      <c r="E77">
        <f t="shared" si="11"/>
        <v>0.08</v>
      </c>
      <c r="F77">
        <f t="shared" si="11"/>
        <v>0</v>
      </c>
      <c r="G77">
        <f t="shared" si="11"/>
        <v>0.01</v>
      </c>
      <c r="H77">
        <f t="shared" si="11"/>
        <v>0.13</v>
      </c>
      <c r="I77">
        <f t="shared" si="11"/>
        <v>0.78</v>
      </c>
      <c r="L77">
        <f t="shared" si="6"/>
        <v>0.04</v>
      </c>
      <c r="P77">
        <f t="shared" si="10"/>
        <v>0.14000000000000001</v>
      </c>
      <c r="Q77">
        <f t="shared" si="10"/>
        <v>0.78</v>
      </c>
      <c r="R77">
        <f t="shared" si="10"/>
        <v>0</v>
      </c>
      <c r="S77">
        <f t="shared" si="10"/>
        <v>0.04</v>
      </c>
    </row>
    <row r="78" spans="3:19" x14ac:dyDescent="0.3">
      <c r="C78">
        <f t="shared" si="11"/>
        <v>0.03</v>
      </c>
      <c r="D78">
        <f t="shared" si="11"/>
        <v>0</v>
      </c>
      <c r="E78">
        <f t="shared" si="11"/>
        <v>0.12</v>
      </c>
      <c r="F78">
        <f t="shared" si="11"/>
        <v>0</v>
      </c>
      <c r="G78">
        <f t="shared" si="11"/>
        <v>0.01</v>
      </c>
      <c r="H78">
        <f t="shared" si="11"/>
        <v>0.3</v>
      </c>
      <c r="I78">
        <f t="shared" si="11"/>
        <v>0.54</v>
      </c>
      <c r="L78">
        <f t="shared" si="6"/>
        <v>0.15</v>
      </c>
      <c r="P78">
        <f t="shared" si="10"/>
        <v>0.28000000000000003</v>
      </c>
      <c r="Q78">
        <f t="shared" si="10"/>
        <v>0.54</v>
      </c>
      <c r="R78">
        <f t="shared" si="10"/>
        <v>0</v>
      </c>
      <c r="S78">
        <f t="shared" si="10"/>
        <v>0.03</v>
      </c>
    </row>
    <row r="79" spans="3:19" x14ac:dyDescent="0.3">
      <c r="C79">
        <f t="shared" si="11"/>
        <v>0</v>
      </c>
      <c r="D79">
        <f t="shared" si="11"/>
        <v>0.01</v>
      </c>
      <c r="E79">
        <f t="shared" si="11"/>
        <v>0.97</v>
      </c>
      <c r="F79">
        <f t="shared" si="11"/>
        <v>0</v>
      </c>
      <c r="G79">
        <f t="shared" si="11"/>
        <v>0</v>
      </c>
      <c r="H79">
        <f t="shared" si="11"/>
        <v>0.02</v>
      </c>
      <c r="I79">
        <f t="shared" si="11"/>
        <v>0</v>
      </c>
      <c r="L79">
        <f t="shared" si="6"/>
        <v>0.82</v>
      </c>
      <c r="P79">
        <f t="shared" si="10"/>
        <v>0.11</v>
      </c>
      <c r="Q79">
        <f t="shared" si="10"/>
        <v>0</v>
      </c>
      <c r="R79">
        <f t="shared" si="10"/>
        <v>0</v>
      </c>
      <c r="S79">
        <f t="shared" si="10"/>
        <v>7.0000000000000007E-2</v>
      </c>
    </row>
    <row r="80" spans="3:19" x14ac:dyDescent="0.3">
      <c r="C80">
        <f t="shared" si="11"/>
        <v>0.01</v>
      </c>
      <c r="D80">
        <f t="shared" si="11"/>
        <v>0.76</v>
      </c>
      <c r="E80">
        <f t="shared" si="11"/>
        <v>0.23</v>
      </c>
      <c r="F80">
        <f t="shared" si="11"/>
        <v>0</v>
      </c>
      <c r="G80">
        <f t="shared" si="11"/>
        <v>0</v>
      </c>
      <c r="H80">
        <f t="shared" si="11"/>
        <v>0</v>
      </c>
      <c r="I80">
        <f t="shared" si="11"/>
        <v>0</v>
      </c>
      <c r="L80">
        <f t="shared" si="6"/>
        <v>0.98</v>
      </c>
      <c r="P80">
        <f t="shared" si="10"/>
        <v>0</v>
      </c>
      <c r="Q80">
        <f t="shared" si="10"/>
        <v>0</v>
      </c>
      <c r="R80">
        <f t="shared" si="10"/>
        <v>0</v>
      </c>
      <c r="S80">
        <f t="shared" si="10"/>
        <v>0.02</v>
      </c>
    </row>
    <row r="81" spans="3:19" x14ac:dyDescent="0.3">
      <c r="C81">
        <f t="shared" si="11"/>
        <v>0</v>
      </c>
      <c r="D81">
        <f t="shared" si="11"/>
        <v>0.25</v>
      </c>
      <c r="E81">
        <f t="shared" si="11"/>
        <v>0.75</v>
      </c>
      <c r="F81">
        <f t="shared" si="11"/>
        <v>0</v>
      </c>
      <c r="G81">
        <f t="shared" si="11"/>
        <v>0</v>
      </c>
      <c r="H81">
        <f t="shared" si="11"/>
        <v>0</v>
      </c>
      <c r="I81">
        <f t="shared" si="11"/>
        <v>0</v>
      </c>
      <c r="L81">
        <f t="shared" si="6"/>
        <v>0.05</v>
      </c>
      <c r="P81">
        <f t="shared" si="10"/>
        <v>0.41</v>
      </c>
      <c r="Q81">
        <f t="shared" si="10"/>
        <v>0</v>
      </c>
      <c r="R81">
        <f t="shared" si="10"/>
        <v>0.25</v>
      </c>
      <c r="S81">
        <f t="shared" si="10"/>
        <v>0.28999999999999998</v>
      </c>
    </row>
    <row r="84" spans="3:19" x14ac:dyDescent="0.3">
      <c r="C84">
        <f t="shared" ref="C84:C121" si="12">C44*B2</f>
        <v>0</v>
      </c>
      <c r="D84">
        <f t="shared" ref="D84:D121" si="13">D44*B2</f>
        <v>0</v>
      </c>
      <c r="E84">
        <f t="shared" ref="E84:E121" si="14">E44*B2</f>
        <v>370.44</v>
      </c>
      <c r="F84">
        <f t="shared" ref="F84:F121" si="15">F44*B2</f>
        <v>0</v>
      </c>
      <c r="G84">
        <f t="shared" ref="G84:G121" si="16">G44*B2</f>
        <v>0</v>
      </c>
      <c r="H84">
        <f t="shared" ref="H84:H121" si="17">H44*B2</f>
        <v>3.7800000000000002</v>
      </c>
      <c r="I84">
        <f t="shared" ref="I84:I121" si="18">I44*B2</f>
        <v>3.7800000000000002</v>
      </c>
      <c r="L84">
        <f t="shared" ref="L84:L121" si="19">L44*B2</f>
        <v>351.54</v>
      </c>
      <c r="P84">
        <f t="shared" ref="P84:P121" si="20">P44*B2</f>
        <v>11.34</v>
      </c>
      <c r="Q84">
        <f t="shared" ref="Q84:Q121" si="21">Q44*B2</f>
        <v>3.7800000000000002</v>
      </c>
      <c r="R84">
        <f t="shared" ref="R84:R121" si="22">R44*B2</f>
        <v>0</v>
      </c>
      <c r="S84">
        <f t="shared" ref="S84:S121" si="23">S44*B2</f>
        <v>11.34</v>
      </c>
    </row>
    <row r="85" spans="3:19" x14ac:dyDescent="0.3">
      <c r="C85">
        <f t="shared" si="12"/>
        <v>0</v>
      </c>
      <c r="D85">
        <f t="shared" si="13"/>
        <v>23.31</v>
      </c>
      <c r="E85">
        <f t="shared" si="14"/>
        <v>1445.22</v>
      </c>
      <c r="F85">
        <f t="shared" si="15"/>
        <v>536.13</v>
      </c>
      <c r="G85">
        <f t="shared" si="16"/>
        <v>163.17000000000002</v>
      </c>
      <c r="H85">
        <f t="shared" si="17"/>
        <v>139.85999999999999</v>
      </c>
      <c r="I85">
        <f t="shared" si="18"/>
        <v>23.31</v>
      </c>
      <c r="L85">
        <f t="shared" si="19"/>
        <v>0</v>
      </c>
      <c r="P85">
        <f t="shared" si="20"/>
        <v>1888.1100000000001</v>
      </c>
      <c r="Q85">
        <f t="shared" si="21"/>
        <v>23.31</v>
      </c>
      <c r="R85">
        <f t="shared" si="22"/>
        <v>0</v>
      </c>
      <c r="S85">
        <f t="shared" si="23"/>
        <v>419.58</v>
      </c>
    </row>
    <row r="86" spans="3:19" x14ac:dyDescent="0.3">
      <c r="C86">
        <f t="shared" si="12"/>
        <v>0</v>
      </c>
      <c r="D86">
        <f t="shared" si="13"/>
        <v>18.52</v>
      </c>
      <c r="E86">
        <f t="shared" si="14"/>
        <v>1389</v>
      </c>
      <c r="F86">
        <f t="shared" si="15"/>
        <v>92.600000000000009</v>
      </c>
      <c r="G86">
        <f t="shared" si="16"/>
        <v>74.08</v>
      </c>
      <c r="H86">
        <f t="shared" si="17"/>
        <v>203.72</v>
      </c>
      <c r="I86">
        <f t="shared" si="18"/>
        <v>74.08</v>
      </c>
      <c r="L86">
        <f t="shared" si="19"/>
        <v>129.64000000000001</v>
      </c>
      <c r="P86">
        <f t="shared" si="20"/>
        <v>1203.8</v>
      </c>
      <c r="Q86">
        <f t="shared" si="21"/>
        <v>92.600000000000009</v>
      </c>
      <c r="R86">
        <f t="shared" si="22"/>
        <v>0</v>
      </c>
      <c r="S86">
        <f t="shared" si="23"/>
        <v>425.96000000000004</v>
      </c>
    </row>
    <row r="87" spans="3:19" x14ac:dyDescent="0.3">
      <c r="C87">
        <f t="shared" si="12"/>
        <v>0</v>
      </c>
      <c r="D87">
        <f t="shared" si="13"/>
        <v>16.77</v>
      </c>
      <c r="E87">
        <f t="shared" si="14"/>
        <v>508.69</v>
      </c>
      <c r="F87">
        <f t="shared" si="15"/>
        <v>5.59</v>
      </c>
      <c r="G87">
        <f t="shared" si="16"/>
        <v>5.59</v>
      </c>
      <c r="H87">
        <f t="shared" si="17"/>
        <v>16.77</v>
      </c>
      <c r="I87">
        <f t="shared" si="18"/>
        <v>5.59</v>
      </c>
      <c r="L87">
        <f t="shared" si="19"/>
        <v>324.21999999999997</v>
      </c>
      <c r="P87">
        <f t="shared" si="20"/>
        <v>89.44</v>
      </c>
      <c r="Q87">
        <f t="shared" si="21"/>
        <v>5.59</v>
      </c>
      <c r="R87">
        <f t="shared" si="22"/>
        <v>0</v>
      </c>
      <c r="S87">
        <f t="shared" si="23"/>
        <v>139.75</v>
      </c>
    </row>
    <row r="88" spans="3:19" x14ac:dyDescent="0.3">
      <c r="C88">
        <f t="shared" si="12"/>
        <v>0</v>
      </c>
      <c r="D88">
        <f t="shared" si="13"/>
        <v>130.31</v>
      </c>
      <c r="E88">
        <f t="shared" si="14"/>
        <v>20.41</v>
      </c>
      <c r="F88">
        <f t="shared" si="15"/>
        <v>0</v>
      </c>
      <c r="G88">
        <f t="shared" si="16"/>
        <v>0</v>
      </c>
      <c r="H88">
        <f t="shared" si="17"/>
        <v>3.14</v>
      </c>
      <c r="I88">
        <f t="shared" si="18"/>
        <v>3.14</v>
      </c>
      <c r="L88">
        <f t="shared" si="19"/>
        <v>1.57</v>
      </c>
      <c r="P88">
        <f t="shared" si="20"/>
        <v>4.71</v>
      </c>
      <c r="Q88">
        <f t="shared" si="21"/>
        <v>3.14</v>
      </c>
      <c r="R88">
        <f t="shared" si="22"/>
        <v>130.31</v>
      </c>
      <c r="S88">
        <f t="shared" si="23"/>
        <v>17.27</v>
      </c>
    </row>
    <row r="89" spans="3:19" x14ac:dyDescent="0.3">
      <c r="C89">
        <f t="shared" si="12"/>
        <v>0</v>
      </c>
      <c r="D89">
        <f t="shared" si="13"/>
        <v>165.1</v>
      </c>
      <c r="E89">
        <f t="shared" si="14"/>
        <v>63.5</v>
      </c>
      <c r="F89">
        <f t="shared" si="15"/>
        <v>0</v>
      </c>
      <c r="G89">
        <f t="shared" si="16"/>
        <v>0</v>
      </c>
      <c r="H89">
        <f t="shared" si="17"/>
        <v>20.32</v>
      </c>
      <c r="I89">
        <f t="shared" si="18"/>
        <v>5.08</v>
      </c>
      <c r="L89">
        <f t="shared" si="19"/>
        <v>5.08</v>
      </c>
      <c r="P89">
        <f t="shared" si="20"/>
        <v>60.96</v>
      </c>
      <c r="Q89">
        <f t="shared" si="21"/>
        <v>5.08</v>
      </c>
      <c r="R89">
        <f t="shared" si="22"/>
        <v>165.1</v>
      </c>
      <c r="S89">
        <f t="shared" si="23"/>
        <v>17.78</v>
      </c>
    </row>
    <row r="90" spans="3:19" x14ac:dyDescent="0.3">
      <c r="C90">
        <f t="shared" si="12"/>
        <v>21.75</v>
      </c>
      <c r="D90">
        <f t="shared" si="13"/>
        <v>0</v>
      </c>
      <c r="E90">
        <f t="shared" si="14"/>
        <v>5.8</v>
      </c>
      <c r="F90">
        <f t="shared" si="15"/>
        <v>0</v>
      </c>
      <c r="G90">
        <f t="shared" si="16"/>
        <v>0</v>
      </c>
      <c r="H90">
        <f t="shared" si="17"/>
        <v>17.399999999999999</v>
      </c>
      <c r="I90">
        <f t="shared" si="18"/>
        <v>100.05</v>
      </c>
      <c r="L90">
        <f t="shared" si="19"/>
        <v>15.95</v>
      </c>
      <c r="P90">
        <f t="shared" si="20"/>
        <v>5.8</v>
      </c>
      <c r="Q90">
        <f t="shared" si="21"/>
        <v>98.600000000000009</v>
      </c>
      <c r="R90">
        <f t="shared" si="22"/>
        <v>0</v>
      </c>
      <c r="S90">
        <f t="shared" si="23"/>
        <v>24.650000000000002</v>
      </c>
    </row>
    <row r="91" spans="3:19" x14ac:dyDescent="0.3">
      <c r="C91">
        <f t="shared" si="12"/>
        <v>0</v>
      </c>
      <c r="D91">
        <f t="shared" si="13"/>
        <v>235.22</v>
      </c>
      <c r="E91">
        <f t="shared" si="14"/>
        <v>990.40000000000009</v>
      </c>
      <c r="F91">
        <f t="shared" si="15"/>
        <v>12.38</v>
      </c>
      <c r="G91">
        <f t="shared" si="16"/>
        <v>0</v>
      </c>
      <c r="H91">
        <f t="shared" si="17"/>
        <v>0</v>
      </c>
      <c r="I91">
        <f t="shared" si="18"/>
        <v>0</v>
      </c>
      <c r="L91">
        <f t="shared" si="19"/>
        <v>0</v>
      </c>
      <c r="P91">
        <f t="shared" si="20"/>
        <v>24.76</v>
      </c>
      <c r="Q91">
        <f t="shared" si="21"/>
        <v>0</v>
      </c>
      <c r="R91">
        <f t="shared" si="22"/>
        <v>0</v>
      </c>
      <c r="S91">
        <f t="shared" si="23"/>
        <v>1213.24</v>
      </c>
    </row>
    <row r="92" spans="3:19" x14ac:dyDescent="0.3">
      <c r="C92">
        <f t="shared" si="12"/>
        <v>0</v>
      </c>
      <c r="D92">
        <f t="shared" si="13"/>
        <v>134.64000000000001</v>
      </c>
      <c r="E92">
        <f t="shared" si="14"/>
        <v>1077.1200000000001</v>
      </c>
      <c r="F92">
        <f t="shared" si="15"/>
        <v>12.24</v>
      </c>
      <c r="G92">
        <f t="shared" si="16"/>
        <v>0</v>
      </c>
      <c r="H92">
        <f t="shared" si="17"/>
        <v>0</v>
      </c>
      <c r="I92">
        <f t="shared" si="18"/>
        <v>0</v>
      </c>
      <c r="L92">
        <f t="shared" si="19"/>
        <v>24.48</v>
      </c>
      <c r="P92">
        <f t="shared" si="20"/>
        <v>12.24</v>
      </c>
      <c r="Q92">
        <f t="shared" si="21"/>
        <v>0</v>
      </c>
      <c r="R92">
        <f t="shared" si="22"/>
        <v>0</v>
      </c>
      <c r="S92">
        <f t="shared" si="23"/>
        <v>1187.28</v>
      </c>
    </row>
    <row r="93" spans="3:19" x14ac:dyDescent="0.3">
      <c r="C93">
        <f t="shared" si="12"/>
        <v>2.58</v>
      </c>
      <c r="D93">
        <f t="shared" si="13"/>
        <v>46.44</v>
      </c>
      <c r="E93">
        <f t="shared" si="14"/>
        <v>157.38</v>
      </c>
      <c r="F93">
        <f t="shared" si="15"/>
        <v>0</v>
      </c>
      <c r="G93">
        <f t="shared" si="16"/>
        <v>0</v>
      </c>
      <c r="H93">
        <f t="shared" si="17"/>
        <v>51.6</v>
      </c>
      <c r="I93">
        <f t="shared" si="18"/>
        <v>0</v>
      </c>
      <c r="L93">
        <f t="shared" si="19"/>
        <v>105.77999999999999</v>
      </c>
      <c r="P93">
        <f t="shared" si="20"/>
        <v>30.959999999999997</v>
      </c>
      <c r="Q93">
        <f t="shared" si="21"/>
        <v>0</v>
      </c>
      <c r="R93">
        <f t="shared" si="22"/>
        <v>0</v>
      </c>
      <c r="S93">
        <f t="shared" si="23"/>
        <v>121.25999999999999</v>
      </c>
    </row>
    <row r="94" spans="3:19" x14ac:dyDescent="0.3">
      <c r="C94">
        <f t="shared" si="12"/>
        <v>5.2500000000000009</v>
      </c>
      <c r="D94">
        <f t="shared" si="13"/>
        <v>0.75</v>
      </c>
      <c r="E94">
        <f t="shared" si="14"/>
        <v>9</v>
      </c>
      <c r="F94">
        <f t="shared" si="15"/>
        <v>0</v>
      </c>
      <c r="G94">
        <f t="shared" si="16"/>
        <v>0</v>
      </c>
      <c r="H94">
        <f t="shared" si="17"/>
        <v>55.5</v>
      </c>
      <c r="I94">
        <f t="shared" si="18"/>
        <v>4.5</v>
      </c>
      <c r="L94">
        <f t="shared" si="19"/>
        <v>6</v>
      </c>
      <c r="P94">
        <f t="shared" si="20"/>
        <v>44.25</v>
      </c>
      <c r="Q94">
        <f t="shared" si="21"/>
        <v>5.2500000000000009</v>
      </c>
      <c r="R94">
        <f t="shared" si="22"/>
        <v>0</v>
      </c>
      <c r="S94">
        <f t="shared" si="23"/>
        <v>19.5</v>
      </c>
    </row>
    <row r="95" spans="3:19" x14ac:dyDescent="0.3">
      <c r="C95">
        <f t="shared" si="12"/>
        <v>0</v>
      </c>
      <c r="D95">
        <f t="shared" si="13"/>
        <v>175</v>
      </c>
      <c r="E95">
        <f t="shared" si="14"/>
        <v>75</v>
      </c>
      <c r="F95">
        <f t="shared" si="15"/>
        <v>0</v>
      </c>
      <c r="G95">
        <f t="shared" si="16"/>
        <v>0</v>
      </c>
      <c r="H95">
        <f t="shared" si="17"/>
        <v>0</v>
      </c>
      <c r="I95">
        <f t="shared" si="18"/>
        <v>0</v>
      </c>
      <c r="L95">
        <f t="shared" si="19"/>
        <v>250</v>
      </c>
      <c r="P95">
        <f t="shared" si="20"/>
        <v>0</v>
      </c>
      <c r="Q95">
        <f t="shared" si="21"/>
        <v>0</v>
      </c>
      <c r="R95">
        <f t="shared" si="22"/>
        <v>0</v>
      </c>
      <c r="S95">
        <f t="shared" si="23"/>
        <v>0</v>
      </c>
    </row>
    <row r="96" spans="3:19" x14ac:dyDescent="0.3">
      <c r="C96">
        <f t="shared" si="12"/>
        <v>306</v>
      </c>
      <c r="D96">
        <f t="shared" si="13"/>
        <v>8.16</v>
      </c>
      <c r="E96">
        <f t="shared" si="14"/>
        <v>12.24</v>
      </c>
      <c r="F96">
        <f t="shared" si="15"/>
        <v>0</v>
      </c>
      <c r="G96">
        <f t="shared" si="16"/>
        <v>53.04</v>
      </c>
      <c r="H96">
        <f t="shared" si="17"/>
        <v>28.560000000000002</v>
      </c>
      <c r="I96">
        <f t="shared" si="18"/>
        <v>0</v>
      </c>
      <c r="L96">
        <f t="shared" si="19"/>
        <v>314.16000000000003</v>
      </c>
      <c r="P96">
        <f t="shared" si="20"/>
        <v>20.400000000000002</v>
      </c>
      <c r="Q96">
        <f t="shared" si="21"/>
        <v>28.560000000000002</v>
      </c>
      <c r="R96">
        <f t="shared" si="22"/>
        <v>0</v>
      </c>
      <c r="S96">
        <f t="shared" si="23"/>
        <v>44.88</v>
      </c>
    </row>
    <row r="97" spans="3:19" x14ac:dyDescent="0.3">
      <c r="C97">
        <f t="shared" si="12"/>
        <v>0</v>
      </c>
      <c r="D97">
        <f t="shared" si="13"/>
        <v>466.2</v>
      </c>
      <c r="E97">
        <f t="shared" si="14"/>
        <v>41.44</v>
      </c>
      <c r="F97">
        <f t="shared" si="15"/>
        <v>5.18</v>
      </c>
      <c r="G97">
        <f t="shared" si="16"/>
        <v>0</v>
      </c>
      <c r="H97">
        <f t="shared" si="17"/>
        <v>5.18</v>
      </c>
      <c r="I97">
        <f t="shared" si="18"/>
        <v>0</v>
      </c>
      <c r="L97">
        <f t="shared" si="19"/>
        <v>0</v>
      </c>
      <c r="P97">
        <f t="shared" si="20"/>
        <v>20.72</v>
      </c>
      <c r="Q97">
        <f t="shared" si="21"/>
        <v>0</v>
      </c>
      <c r="R97">
        <f t="shared" si="22"/>
        <v>0</v>
      </c>
      <c r="S97">
        <f t="shared" si="23"/>
        <v>497.28</v>
      </c>
    </row>
    <row r="98" spans="3:19" x14ac:dyDescent="0.3">
      <c r="C98">
        <f t="shared" si="12"/>
        <v>0</v>
      </c>
      <c r="D98">
        <f t="shared" si="13"/>
        <v>267.45999999999998</v>
      </c>
      <c r="E98">
        <f t="shared" si="14"/>
        <v>348.32000000000005</v>
      </c>
      <c r="F98">
        <f t="shared" si="15"/>
        <v>0</v>
      </c>
      <c r="G98">
        <f t="shared" si="16"/>
        <v>0</v>
      </c>
      <c r="H98">
        <f t="shared" si="17"/>
        <v>0</v>
      </c>
      <c r="I98">
        <f t="shared" si="18"/>
        <v>6.22</v>
      </c>
      <c r="L98">
        <f t="shared" si="19"/>
        <v>609.55999999999995</v>
      </c>
      <c r="P98">
        <f t="shared" si="20"/>
        <v>6.22</v>
      </c>
      <c r="Q98">
        <f t="shared" si="21"/>
        <v>6.22</v>
      </c>
      <c r="R98">
        <f t="shared" si="22"/>
        <v>0</v>
      </c>
      <c r="S98">
        <f t="shared" si="23"/>
        <v>0</v>
      </c>
    </row>
    <row r="99" spans="3:19" x14ac:dyDescent="0.3">
      <c r="C99">
        <f t="shared" si="12"/>
        <v>0</v>
      </c>
      <c r="D99">
        <f t="shared" si="13"/>
        <v>0</v>
      </c>
      <c r="E99">
        <f t="shared" si="14"/>
        <v>738.76</v>
      </c>
      <c r="F99">
        <f t="shared" si="15"/>
        <v>0</v>
      </c>
      <c r="G99">
        <f t="shared" si="16"/>
        <v>0</v>
      </c>
      <c r="H99">
        <f t="shared" si="17"/>
        <v>32.119999999999997</v>
      </c>
      <c r="I99">
        <f t="shared" si="18"/>
        <v>32.119999999999997</v>
      </c>
      <c r="L99">
        <f t="shared" si="19"/>
        <v>682.55</v>
      </c>
      <c r="P99">
        <f t="shared" si="20"/>
        <v>72.27</v>
      </c>
      <c r="Q99">
        <f t="shared" si="21"/>
        <v>32.119999999999997</v>
      </c>
      <c r="R99">
        <f t="shared" si="22"/>
        <v>0</v>
      </c>
      <c r="S99">
        <f t="shared" si="23"/>
        <v>16.059999999999999</v>
      </c>
    </row>
    <row r="100" spans="3:19" x14ac:dyDescent="0.3">
      <c r="C100">
        <f t="shared" si="12"/>
        <v>0</v>
      </c>
      <c r="D100">
        <f t="shared" si="13"/>
        <v>199.98</v>
      </c>
      <c r="E100">
        <f t="shared" si="14"/>
        <v>654.48</v>
      </c>
      <c r="F100">
        <f t="shared" si="15"/>
        <v>0</v>
      </c>
      <c r="G100">
        <f t="shared" si="16"/>
        <v>0</v>
      </c>
      <c r="H100">
        <f t="shared" si="17"/>
        <v>36.36</v>
      </c>
      <c r="I100">
        <f t="shared" si="18"/>
        <v>18.18</v>
      </c>
      <c r="L100">
        <f t="shared" si="19"/>
        <v>9.09</v>
      </c>
      <c r="P100">
        <f t="shared" si="20"/>
        <v>599.94000000000005</v>
      </c>
      <c r="Q100">
        <f t="shared" si="21"/>
        <v>18.18</v>
      </c>
      <c r="R100">
        <f t="shared" si="22"/>
        <v>99.99</v>
      </c>
      <c r="S100">
        <f t="shared" si="23"/>
        <v>181.8</v>
      </c>
    </row>
    <row r="101" spans="3:19" x14ac:dyDescent="0.3">
      <c r="C101">
        <f t="shared" si="12"/>
        <v>0</v>
      </c>
      <c r="D101">
        <f t="shared" si="13"/>
        <v>362.26</v>
      </c>
      <c r="E101">
        <f t="shared" si="14"/>
        <v>221.04</v>
      </c>
      <c r="F101">
        <f t="shared" si="15"/>
        <v>0</v>
      </c>
      <c r="G101">
        <f t="shared" si="16"/>
        <v>0</v>
      </c>
      <c r="H101">
        <f t="shared" si="17"/>
        <v>12.280000000000001</v>
      </c>
      <c r="I101">
        <f t="shared" si="18"/>
        <v>18.419999999999998</v>
      </c>
      <c r="L101">
        <f t="shared" si="19"/>
        <v>0</v>
      </c>
      <c r="P101">
        <f t="shared" si="20"/>
        <v>116.66</v>
      </c>
      <c r="Q101">
        <f t="shared" si="21"/>
        <v>18.419999999999998</v>
      </c>
      <c r="R101">
        <f t="shared" si="22"/>
        <v>6.1400000000000006</v>
      </c>
      <c r="S101">
        <f t="shared" si="23"/>
        <v>472.78000000000003</v>
      </c>
    </row>
    <row r="102" spans="3:19" x14ac:dyDescent="0.3">
      <c r="C102">
        <f t="shared" si="12"/>
        <v>0</v>
      </c>
      <c r="D102">
        <f t="shared" si="13"/>
        <v>42.3</v>
      </c>
      <c r="E102">
        <f t="shared" si="14"/>
        <v>192.7</v>
      </c>
      <c r="F102">
        <f t="shared" si="15"/>
        <v>0</v>
      </c>
      <c r="G102">
        <f t="shared" si="16"/>
        <v>0</v>
      </c>
      <c r="H102">
        <f t="shared" si="17"/>
        <v>0</v>
      </c>
      <c r="I102">
        <f t="shared" si="18"/>
        <v>0</v>
      </c>
      <c r="L102">
        <f t="shared" si="19"/>
        <v>4.7</v>
      </c>
      <c r="P102">
        <f t="shared" si="20"/>
        <v>112.8</v>
      </c>
      <c r="Q102">
        <f t="shared" si="21"/>
        <v>0</v>
      </c>
      <c r="R102">
        <f t="shared" si="22"/>
        <v>2.35</v>
      </c>
      <c r="S102">
        <f t="shared" si="23"/>
        <v>115.14999999999999</v>
      </c>
    </row>
    <row r="103" spans="3:19" x14ac:dyDescent="0.3">
      <c r="C103">
        <f t="shared" si="12"/>
        <v>0</v>
      </c>
      <c r="D103">
        <f t="shared" si="13"/>
        <v>252.45</v>
      </c>
      <c r="E103">
        <f t="shared" si="14"/>
        <v>2524.5</v>
      </c>
      <c r="F103">
        <f t="shared" si="15"/>
        <v>0</v>
      </c>
      <c r="G103">
        <f t="shared" si="16"/>
        <v>0</v>
      </c>
      <c r="H103">
        <f t="shared" si="17"/>
        <v>28.05</v>
      </c>
      <c r="I103">
        <f t="shared" si="18"/>
        <v>0</v>
      </c>
      <c r="L103">
        <f t="shared" si="19"/>
        <v>0</v>
      </c>
      <c r="P103">
        <f t="shared" si="20"/>
        <v>2159.85</v>
      </c>
      <c r="Q103">
        <f t="shared" si="21"/>
        <v>0</v>
      </c>
      <c r="R103">
        <f t="shared" si="22"/>
        <v>112.2</v>
      </c>
      <c r="S103">
        <f t="shared" si="23"/>
        <v>532.95000000000005</v>
      </c>
    </row>
    <row r="104" spans="3:19" x14ac:dyDescent="0.3">
      <c r="C104">
        <f t="shared" si="12"/>
        <v>0</v>
      </c>
      <c r="D104">
        <f t="shared" si="13"/>
        <v>62</v>
      </c>
      <c r="E104">
        <f t="shared" si="14"/>
        <v>0</v>
      </c>
      <c r="F104">
        <f t="shared" si="15"/>
        <v>0</v>
      </c>
      <c r="G104">
        <f t="shared" si="16"/>
        <v>0</v>
      </c>
      <c r="H104">
        <f t="shared" si="17"/>
        <v>0</v>
      </c>
      <c r="I104">
        <f t="shared" si="18"/>
        <v>0</v>
      </c>
      <c r="L104">
        <f t="shared" si="19"/>
        <v>62</v>
      </c>
      <c r="P104">
        <f t="shared" si="20"/>
        <v>0</v>
      </c>
      <c r="Q104">
        <f t="shared" si="21"/>
        <v>0</v>
      </c>
      <c r="R104">
        <f t="shared" si="22"/>
        <v>0</v>
      </c>
      <c r="S104">
        <f t="shared" si="23"/>
        <v>0</v>
      </c>
    </row>
    <row r="105" spans="3:19" x14ac:dyDescent="0.3">
      <c r="C105">
        <f t="shared" si="12"/>
        <v>0</v>
      </c>
      <c r="D105">
        <f t="shared" si="13"/>
        <v>0</v>
      </c>
      <c r="E105">
        <f t="shared" si="14"/>
        <v>22.64</v>
      </c>
      <c r="F105">
        <f t="shared" si="15"/>
        <v>0</v>
      </c>
      <c r="G105">
        <f t="shared" si="16"/>
        <v>8.49</v>
      </c>
      <c r="H105">
        <f t="shared" si="17"/>
        <v>192.44000000000003</v>
      </c>
      <c r="I105">
        <f t="shared" si="18"/>
        <v>59.43</v>
      </c>
      <c r="L105">
        <f t="shared" si="19"/>
        <v>2.83</v>
      </c>
      <c r="P105">
        <f t="shared" si="20"/>
        <v>183.95000000000002</v>
      </c>
      <c r="Q105">
        <f t="shared" si="21"/>
        <v>59.43</v>
      </c>
      <c r="R105">
        <f t="shared" si="22"/>
        <v>0</v>
      </c>
      <c r="S105">
        <f t="shared" si="23"/>
        <v>36.79</v>
      </c>
    </row>
    <row r="106" spans="3:19" x14ac:dyDescent="0.3">
      <c r="C106">
        <f t="shared" si="12"/>
        <v>4.29</v>
      </c>
      <c r="D106">
        <f t="shared" si="13"/>
        <v>0</v>
      </c>
      <c r="E106">
        <f t="shared" si="14"/>
        <v>4.29</v>
      </c>
      <c r="F106">
        <f t="shared" si="15"/>
        <v>0</v>
      </c>
      <c r="G106">
        <f t="shared" si="16"/>
        <v>8.58</v>
      </c>
      <c r="H106">
        <f t="shared" si="17"/>
        <v>154.44</v>
      </c>
      <c r="I106">
        <f t="shared" si="18"/>
        <v>257.39999999999998</v>
      </c>
      <c r="L106">
        <f t="shared" si="19"/>
        <v>4.29</v>
      </c>
      <c r="P106">
        <f t="shared" si="20"/>
        <v>137.28</v>
      </c>
      <c r="Q106">
        <f t="shared" si="21"/>
        <v>261.69</v>
      </c>
      <c r="R106">
        <f t="shared" si="22"/>
        <v>0</v>
      </c>
      <c r="S106">
        <f t="shared" si="23"/>
        <v>25.74</v>
      </c>
    </row>
    <row r="107" spans="3:19" x14ac:dyDescent="0.3">
      <c r="C107">
        <f t="shared" si="12"/>
        <v>0</v>
      </c>
      <c r="D107">
        <f t="shared" si="13"/>
        <v>0</v>
      </c>
      <c r="E107">
        <f t="shared" si="14"/>
        <v>449.46</v>
      </c>
      <c r="F107">
        <f t="shared" si="15"/>
        <v>4.54</v>
      </c>
      <c r="G107">
        <f t="shared" si="16"/>
        <v>0</v>
      </c>
      <c r="H107">
        <f t="shared" si="17"/>
        <v>0</v>
      </c>
      <c r="I107">
        <f t="shared" si="18"/>
        <v>0</v>
      </c>
      <c r="L107">
        <f t="shared" si="19"/>
        <v>0</v>
      </c>
      <c r="P107">
        <f t="shared" si="20"/>
        <v>0</v>
      </c>
      <c r="Q107">
        <f t="shared" si="21"/>
        <v>0</v>
      </c>
      <c r="R107">
        <f t="shared" si="22"/>
        <v>0</v>
      </c>
      <c r="S107">
        <f t="shared" si="23"/>
        <v>454</v>
      </c>
    </row>
    <row r="108" spans="3:19" x14ac:dyDescent="0.3">
      <c r="C108">
        <f t="shared" si="12"/>
        <v>5.51</v>
      </c>
      <c r="D108">
        <f t="shared" si="13"/>
        <v>5.51</v>
      </c>
      <c r="E108">
        <f t="shared" si="14"/>
        <v>88.16</v>
      </c>
      <c r="F108">
        <f t="shared" si="15"/>
        <v>0</v>
      </c>
      <c r="G108">
        <f t="shared" si="16"/>
        <v>5.51</v>
      </c>
      <c r="H108">
        <f t="shared" si="17"/>
        <v>391.21</v>
      </c>
      <c r="I108">
        <f t="shared" si="18"/>
        <v>55.1</v>
      </c>
      <c r="L108">
        <f t="shared" si="19"/>
        <v>11.02</v>
      </c>
      <c r="P108">
        <f t="shared" si="20"/>
        <v>369.17</v>
      </c>
      <c r="Q108">
        <f t="shared" si="21"/>
        <v>55.1</v>
      </c>
      <c r="R108">
        <f t="shared" si="22"/>
        <v>0</v>
      </c>
      <c r="S108">
        <f t="shared" si="23"/>
        <v>115.71</v>
      </c>
    </row>
    <row r="109" spans="3:19" x14ac:dyDescent="0.3">
      <c r="C109">
        <f t="shared" si="12"/>
        <v>19.66</v>
      </c>
      <c r="D109">
        <f t="shared" si="13"/>
        <v>9.83</v>
      </c>
      <c r="E109">
        <f t="shared" si="14"/>
        <v>186.77</v>
      </c>
      <c r="F109">
        <f t="shared" si="15"/>
        <v>0</v>
      </c>
      <c r="G109">
        <f t="shared" si="16"/>
        <v>9.83</v>
      </c>
      <c r="H109">
        <f t="shared" si="17"/>
        <v>599.63</v>
      </c>
      <c r="I109">
        <f t="shared" si="18"/>
        <v>157.28</v>
      </c>
      <c r="L109">
        <f t="shared" si="19"/>
        <v>19.66</v>
      </c>
      <c r="P109">
        <f t="shared" si="20"/>
        <v>579.96999999999991</v>
      </c>
      <c r="Q109">
        <f t="shared" si="21"/>
        <v>137.62</v>
      </c>
      <c r="R109">
        <f t="shared" si="22"/>
        <v>0</v>
      </c>
      <c r="S109">
        <f t="shared" si="23"/>
        <v>245.75</v>
      </c>
    </row>
    <row r="110" spans="3:19" x14ac:dyDescent="0.3">
      <c r="C110">
        <f t="shared" si="12"/>
        <v>0</v>
      </c>
      <c r="D110">
        <f t="shared" si="13"/>
        <v>0</v>
      </c>
      <c r="E110">
        <f t="shared" si="14"/>
        <v>269.45</v>
      </c>
      <c r="F110">
        <f t="shared" si="15"/>
        <v>9.51</v>
      </c>
      <c r="G110">
        <f t="shared" si="16"/>
        <v>12.68</v>
      </c>
      <c r="H110">
        <f t="shared" si="17"/>
        <v>22.19</v>
      </c>
      <c r="I110">
        <f t="shared" si="18"/>
        <v>3.17</v>
      </c>
      <c r="L110">
        <f t="shared" si="19"/>
        <v>0</v>
      </c>
      <c r="P110">
        <f t="shared" si="20"/>
        <v>285.3</v>
      </c>
      <c r="Q110">
        <f t="shared" si="21"/>
        <v>0</v>
      </c>
      <c r="R110">
        <f t="shared" si="22"/>
        <v>0</v>
      </c>
      <c r="S110">
        <f t="shared" si="23"/>
        <v>31.700000000000003</v>
      </c>
    </row>
    <row r="111" spans="3:19" x14ac:dyDescent="0.3">
      <c r="C111">
        <f t="shared" si="12"/>
        <v>0</v>
      </c>
      <c r="D111">
        <f t="shared" si="13"/>
        <v>0</v>
      </c>
      <c r="E111">
        <f t="shared" si="14"/>
        <v>696.6</v>
      </c>
      <c r="F111">
        <f t="shared" si="15"/>
        <v>24.3</v>
      </c>
      <c r="G111">
        <f t="shared" si="16"/>
        <v>24.3</v>
      </c>
      <c r="H111">
        <f t="shared" si="17"/>
        <v>56.7</v>
      </c>
      <c r="I111">
        <f t="shared" si="18"/>
        <v>8.1</v>
      </c>
      <c r="L111">
        <f t="shared" si="19"/>
        <v>0</v>
      </c>
      <c r="P111">
        <f t="shared" si="20"/>
        <v>745.2</v>
      </c>
      <c r="Q111">
        <f t="shared" si="21"/>
        <v>16.2</v>
      </c>
      <c r="R111">
        <f t="shared" si="22"/>
        <v>0</v>
      </c>
      <c r="S111">
        <f t="shared" si="23"/>
        <v>48.6</v>
      </c>
    </row>
    <row r="112" spans="3:19" x14ac:dyDescent="0.3">
      <c r="C112">
        <f t="shared" si="12"/>
        <v>316.20000000000005</v>
      </c>
      <c r="D112">
        <f t="shared" si="13"/>
        <v>0</v>
      </c>
      <c r="E112">
        <f t="shared" si="14"/>
        <v>13.95</v>
      </c>
      <c r="F112">
        <f t="shared" si="15"/>
        <v>0</v>
      </c>
      <c r="G112">
        <f t="shared" si="16"/>
        <v>4.6500000000000004</v>
      </c>
      <c r="H112">
        <f t="shared" si="17"/>
        <v>55.8</v>
      </c>
      <c r="I112">
        <f t="shared" si="18"/>
        <v>74.400000000000006</v>
      </c>
      <c r="L112">
        <f t="shared" si="19"/>
        <v>316.20000000000005</v>
      </c>
      <c r="P112">
        <f t="shared" si="20"/>
        <v>13.95</v>
      </c>
      <c r="Q112">
        <f t="shared" si="21"/>
        <v>74.400000000000006</v>
      </c>
      <c r="R112">
        <f t="shared" si="22"/>
        <v>0</v>
      </c>
      <c r="S112">
        <f t="shared" si="23"/>
        <v>60.45</v>
      </c>
    </row>
    <row r="113" spans="2:20" x14ac:dyDescent="0.3">
      <c r="C113">
        <f t="shared" si="12"/>
        <v>431.6</v>
      </c>
      <c r="D113">
        <f t="shared" si="13"/>
        <v>8.3000000000000007</v>
      </c>
      <c r="E113">
        <f t="shared" si="14"/>
        <v>107.9</v>
      </c>
      <c r="F113">
        <f t="shared" si="15"/>
        <v>0</v>
      </c>
      <c r="G113">
        <f t="shared" si="16"/>
        <v>0</v>
      </c>
      <c r="H113">
        <f t="shared" si="17"/>
        <v>124.5</v>
      </c>
      <c r="I113">
        <f t="shared" si="18"/>
        <v>157.69999999999999</v>
      </c>
      <c r="L113">
        <f t="shared" si="19"/>
        <v>531.20000000000005</v>
      </c>
      <c r="P113">
        <f t="shared" si="20"/>
        <v>49.8</v>
      </c>
      <c r="Q113">
        <f t="shared" si="21"/>
        <v>157.69999999999999</v>
      </c>
      <c r="R113">
        <f t="shared" si="22"/>
        <v>0</v>
      </c>
      <c r="S113">
        <f t="shared" si="23"/>
        <v>91.3</v>
      </c>
    </row>
    <row r="114" spans="2:20" x14ac:dyDescent="0.3">
      <c r="C114">
        <f t="shared" si="12"/>
        <v>19.5</v>
      </c>
      <c r="D114">
        <f t="shared" si="13"/>
        <v>0</v>
      </c>
      <c r="E114">
        <f t="shared" si="14"/>
        <v>9.75</v>
      </c>
      <c r="F114">
        <f t="shared" si="15"/>
        <v>0</v>
      </c>
      <c r="G114">
        <f t="shared" si="16"/>
        <v>0</v>
      </c>
      <c r="H114">
        <f t="shared" si="17"/>
        <v>115.05</v>
      </c>
      <c r="I114">
        <f t="shared" si="18"/>
        <v>50.7</v>
      </c>
      <c r="L114">
        <f t="shared" si="19"/>
        <v>21.45</v>
      </c>
      <c r="P114">
        <f t="shared" si="20"/>
        <v>74.099999999999994</v>
      </c>
      <c r="Q114">
        <f t="shared" si="21"/>
        <v>50.7</v>
      </c>
      <c r="R114">
        <f t="shared" si="22"/>
        <v>0</v>
      </c>
      <c r="S114">
        <f t="shared" si="23"/>
        <v>48.75</v>
      </c>
    </row>
    <row r="115" spans="2:20" x14ac:dyDescent="0.3">
      <c r="C115">
        <f t="shared" si="12"/>
        <v>0</v>
      </c>
      <c r="D115">
        <f t="shared" si="13"/>
        <v>162.84</v>
      </c>
      <c r="E115">
        <f t="shared" si="14"/>
        <v>5.31</v>
      </c>
      <c r="F115">
        <f t="shared" si="15"/>
        <v>0</v>
      </c>
      <c r="G115">
        <f t="shared" si="16"/>
        <v>0</v>
      </c>
      <c r="H115">
        <f t="shared" si="17"/>
        <v>7.08</v>
      </c>
      <c r="I115">
        <f t="shared" si="18"/>
        <v>1.77</v>
      </c>
      <c r="L115">
        <f t="shared" si="19"/>
        <v>0</v>
      </c>
      <c r="P115">
        <f t="shared" si="20"/>
        <v>8.85</v>
      </c>
      <c r="Q115">
        <f t="shared" si="21"/>
        <v>1.77</v>
      </c>
      <c r="R115">
        <f t="shared" si="22"/>
        <v>148.68</v>
      </c>
      <c r="S115">
        <f t="shared" si="23"/>
        <v>17.7</v>
      </c>
    </row>
    <row r="116" spans="2:20" x14ac:dyDescent="0.3">
      <c r="C116">
        <f t="shared" si="12"/>
        <v>0</v>
      </c>
      <c r="D116">
        <f t="shared" si="13"/>
        <v>45.220000000000006</v>
      </c>
      <c r="E116">
        <f t="shared" si="14"/>
        <v>85.12</v>
      </c>
      <c r="F116">
        <f t="shared" si="15"/>
        <v>0</v>
      </c>
      <c r="G116">
        <f t="shared" si="16"/>
        <v>0</v>
      </c>
      <c r="H116">
        <f t="shared" si="17"/>
        <v>2.66</v>
      </c>
      <c r="I116">
        <f t="shared" si="18"/>
        <v>0</v>
      </c>
      <c r="L116">
        <f t="shared" si="19"/>
        <v>70.490000000000009</v>
      </c>
      <c r="P116">
        <f t="shared" si="20"/>
        <v>3.9899999999999998</v>
      </c>
      <c r="Q116">
        <f t="shared" si="21"/>
        <v>0</v>
      </c>
      <c r="R116">
        <f t="shared" si="22"/>
        <v>0</v>
      </c>
      <c r="S116">
        <f t="shared" si="23"/>
        <v>58.52</v>
      </c>
    </row>
    <row r="117" spans="2:20" x14ac:dyDescent="0.3">
      <c r="C117">
        <f t="shared" si="12"/>
        <v>0</v>
      </c>
      <c r="D117">
        <f t="shared" si="13"/>
        <v>0</v>
      </c>
      <c r="E117">
        <f t="shared" si="14"/>
        <v>188.32</v>
      </c>
      <c r="F117">
        <f t="shared" si="15"/>
        <v>0</v>
      </c>
      <c r="G117">
        <f t="shared" si="16"/>
        <v>23.54</v>
      </c>
      <c r="H117">
        <f t="shared" si="17"/>
        <v>306.02000000000004</v>
      </c>
      <c r="I117">
        <f t="shared" si="18"/>
        <v>1836.1200000000001</v>
      </c>
      <c r="L117">
        <f t="shared" si="19"/>
        <v>94.16</v>
      </c>
      <c r="P117">
        <f t="shared" si="20"/>
        <v>329.56000000000006</v>
      </c>
      <c r="Q117">
        <f t="shared" si="21"/>
        <v>1836.1200000000001</v>
      </c>
      <c r="R117">
        <f t="shared" si="22"/>
        <v>0</v>
      </c>
      <c r="S117">
        <f t="shared" si="23"/>
        <v>94.16</v>
      </c>
    </row>
    <row r="118" spans="2:20" x14ac:dyDescent="0.3">
      <c r="C118">
        <f t="shared" si="12"/>
        <v>9.09</v>
      </c>
      <c r="D118">
        <f t="shared" si="13"/>
        <v>0</v>
      </c>
      <c r="E118">
        <f t="shared" si="14"/>
        <v>36.36</v>
      </c>
      <c r="F118">
        <f t="shared" si="15"/>
        <v>0</v>
      </c>
      <c r="G118">
        <f t="shared" si="16"/>
        <v>3.0300000000000002</v>
      </c>
      <c r="H118">
        <f t="shared" si="17"/>
        <v>90.899999999999991</v>
      </c>
      <c r="I118">
        <f t="shared" si="18"/>
        <v>163.62</v>
      </c>
      <c r="L118">
        <f t="shared" si="19"/>
        <v>45.449999999999996</v>
      </c>
      <c r="P118">
        <f t="shared" si="20"/>
        <v>84.84</v>
      </c>
      <c r="Q118">
        <f t="shared" si="21"/>
        <v>163.62</v>
      </c>
      <c r="R118">
        <f t="shared" si="22"/>
        <v>0</v>
      </c>
      <c r="S118">
        <f t="shared" si="23"/>
        <v>9.09</v>
      </c>
    </row>
    <row r="119" spans="2:20" x14ac:dyDescent="0.3">
      <c r="C119">
        <f t="shared" si="12"/>
        <v>0</v>
      </c>
      <c r="D119">
        <f t="shared" si="13"/>
        <v>7.11</v>
      </c>
      <c r="E119">
        <f t="shared" si="14"/>
        <v>689.67</v>
      </c>
      <c r="F119">
        <f t="shared" si="15"/>
        <v>0</v>
      </c>
      <c r="G119">
        <f t="shared" si="16"/>
        <v>0</v>
      </c>
      <c r="H119">
        <f t="shared" si="17"/>
        <v>14.22</v>
      </c>
      <c r="I119">
        <f t="shared" si="18"/>
        <v>0</v>
      </c>
      <c r="L119">
        <f t="shared" si="19"/>
        <v>583.02</v>
      </c>
      <c r="P119">
        <f t="shared" si="20"/>
        <v>78.209999999999994</v>
      </c>
      <c r="Q119">
        <f t="shared" si="21"/>
        <v>0</v>
      </c>
      <c r="R119">
        <f t="shared" si="22"/>
        <v>0</v>
      </c>
      <c r="S119">
        <f t="shared" si="23"/>
        <v>49.77</v>
      </c>
    </row>
    <row r="120" spans="2:20" x14ac:dyDescent="0.3">
      <c r="C120">
        <f t="shared" si="12"/>
        <v>2.25</v>
      </c>
      <c r="D120">
        <f t="shared" si="13"/>
        <v>171</v>
      </c>
      <c r="E120">
        <f t="shared" si="14"/>
        <v>51.75</v>
      </c>
      <c r="F120">
        <f t="shared" si="15"/>
        <v>0</v>
      </c>
      <c r="G120">
        <f t="shared" si="16"/>
        <v>0</v>
      </c>
      <c r="H120">
        <f t="shared" si="17"/>
        <v>0</v>
      </c>
      <c r="I120">
        <f t="shared" si="18"/>
        <v>0</v>
      </c>
      <c r="L120">
        <f t="shared" si="19"/>
        <v>220.5</v>
      </c>
      <c r="P120">
        <f t="shared" si="20"/>
        <v>0</v>
      </c>
      <c r="Q120">
        <f t="shared" si="21"/>
        <v>0</v>
      </c>
      <c r="R120">
        <f t="shared" si="22"/>
        <v>0</v>
      </c>
      <c r="S120">
        <f t="shared" si="23"/>
        <v>4.5</v>
      </c>
    </row>
    <row r="121" spans="2:20" x14ac:dyDescent="0.3">
      <c r="C121">
        <f t="shared" si="12"/>
        <v>0</v>
      </c>
      <c r="D121">
        <f t="shared" si="13"/>
        <v>132.5</v>
      </c>
      <c r="E121">
        <f t="shared" si="14"/>
        <v>397.5</v>
      </c>
      <c r="F121">
        <f t="shared" si="15"/>
        <v>0</v>
      </c>
      <c r="G121">
        <f t="shared" si="16"/>
        <v>0</v>
      </c>
      <c r="H121">
        <f t="shared" si="17"/>
        <v>0</v>
      </c>
      <c r="I121">
        <f t="shared" si="18"/>
        <v>0</v>
      </c>
      <c r="L121">
        <f t="shared" si="19"/>
        <v>26.5</v>
      </c>
      <c r="P121">
        <f t="shared" si="20"/>
        <v>217.29999999999998</v>
      </c>
      <c r="Q121">
        <f t="shared" si="21"/>
        <v>0</v>
      </c>
      <c r="R121">
        <f t="shared" si="22"/>
        <v>132.5</v>
      </c>
      <c r="S121">
        <f t="shared" si="23"/>
        <v>153.69999999999999</v>
      </c>
    </row>
    <row r="122" spans="2:20" x14ac:dyDescent="0.3">
      <c r="B122" t="s">
        <v>777</v>
      </c>
      <c r="C122">
        <f t="shared" ref="C122:I122" si="24">SUM(C84:C121)</f>
        <v>1143.68</v>
      </c>
      <c r="D122">
        <f t="shared" si="24"/>
        <v>3149.1800000000003</v>
      </c>
      <c r="E122">
        <f t="shared" si="24"/>
        <v>14148.44</v>
      </c>
      <c r="F122">
        <f t="shared" si="24"/>
        <v>702.46999999999991</v>
      </c>
      <c r="G122">
        <f t="shared" si="24"/>
        <v>396.48999999999995</v>
      </c>
      <c r="H122">
        <f t="shared" si="24"/>
        <v>2787.4799999999996</v>
      </c>
      <c r="I122">
        <f t="shared" si="24"/>
        <v>3119.26</v>
      </c>
      <c r="J122" s="54">
        <f>SUM(C122:I122)</f>
        <v>25447.000000000007</v>
      </c>
      <c r="L122">
        <f>SUM(L84:L121)</f>
        <v>4843.09</v>
      </c>
      <c r="P122">
        <f>SUM(P84:P121)</f>
        <v>9646.6999999999989</v>
      </c>
      <c r="Q122">
        <f>SUM(Q84:Q121)</f>
        <v>3155.2</v>
      </c>
      <c r="R122">
        <f>SUM(R84:R121)</f>
        <v>797.27</v>
      </c>
      <c r="S122">
        <f>SUM(S84:S121)</f>
        <v>7004.7400000000007</v>
      </c>
      <c r="T122" s="54">
        <f>SUM(L122:S122)</f>
        <v>25447</v>
      </c>
    </row>
    <row r="123" spans="2:20" x14ac:dyDescent="0.3">
      <c r="B123" s="54" t="s">
        <v>781</v>
      </c>
      <c r="C123" s="33">
        <f t="shared" ref="C123:I123" si="25">C122/$B$40</f>
        <v>4.4943608283884155E-2</v>
      </c>
      <c r="D123" s="33">
        <f t="shared" si="25"/>
        <v>0.12375447007505798</v>
      </c>
      <c r="E123" s="33">
        <f t="shared" si="25"/>
        <v>0.55599638464259049</v>
      </c>
      <c r="F123" s="33">
        <f t="shared" si="25"/>
        <v>2.7605218689825909E-2</v>
      </c>
      <c r="G123" s="33">
        <f t="shared" si="25"/>
        <v>1.5581011514127401E-2</v>
      </c>
      <c r="H123" s="33">
        <f t="shared" si="25"/>
        <v>0.10954061382481234</v>
      </c>
      <c r="I123" s="33">
        <f t="shared" si="25"/>
        <v>0.12257869296970174</v>
      </c>
      <c r="J123" s="33">
        <f>SUM(C123:I123)</f>
        <v>1</v>
      </c>
      <c r="L123" s="33">
        <f>L122/$B$40</f>
        <v>0.19032066648327897</v>
      </c>
      <c r="M123" s="33"/>
      <c r="N123" s="33"/>
      <c r="O123" s="33"/>
      <c r="P123" s="33">
        <f>P122/$B$40</f>
        <v>0.37908987306951697</v>
      </c>
      <c r="Q123" s="33">
        <f>Q122/$B$40</f>
        <v>0.1239910402012025</v>
      </c>
      <c r="R123" s="33">
        <f>R122/$B$40</f>
        <v>3.1330608716155145E-2</v>
      </c>
      <c r="S123" s="33">
        <f>S122/$B$40</f>
        <v>0.27526781152984636</v>
      </c>
      <c r="T123" s="33">
        <f>SUM(L123:S123)</f>
        <v>1</v>
      </c>
    </row>
    <row r="125" spans="2:20" x14ac:dyDescent="0.3">
      <c r="B125" t="s">
        <v>782</v>
      </c>
      <c r="C125">
        <f t="shared" ref="C125:I125" si="26">AVERAGE(C44:C81)</f>
        <v>6.2105263157894733E-2</v>
      </c>
      <c r="D125">
        <f t="shared" si="26"/>
        <v>0.22263157894736835</v>
      </c>
      <c r="E125">
        <f t="shared" si="26"/>
        <v>0.44605263157894737</v>
      </c>
      <c r="F125">
        <f t="shared" si="26"/>
        <v>1.0263157894736846E-2</v>
      </c>
      <c r="G125">
        <f t="shared" si="26"/>
        <v>1.1052631578947369E-2</v>
      </c>
      <c r="H125">
        <f t="shared" si="26"/>
        <v>0.14289473684210524</v>
      </c>
      <c r="I125">
        <f t="shared" si="26"/>
        <v>0.10500000000000001</v>
      </c>
      <c r="J125" s="33">
        <f>SUM(C125:I125)</f>
        <v>0.99999999999999978</v>
      </c>
      <c r="L125">
        <f>AVERAGE(L44:L81)</f>
        <v>0.28736842105263155</v>
      </c>
      <c r="P125">
        <f>AVERAGE(P44:P81)</f>
        <v>0.27710526315789474</v>
      </c>
      <c r="Q125">
        <f>AVERAGE(Q44:Q81)</f>
        <v>0.1068421052631579</v>
      </c>
      <c r="R125">
        <f>AVERAGE(R44:R81)</f>
        <v>7.2105263157894742E-2</v>
      </c>
      <c r="S125">
        <f>AVERAGE(S44:S81)</f>
        <v>0.25657894736842096</v>
      </c>
      <c r="T125" s="33">
        <f>SUM(L125:S125)</f>
        <v>0.99999999999999978</v>
      </c>
    </row>
  </sheetData>
  <pageMargins left="0.7" right="0.7" top="0.78749999999999998" bottom="0.78749999999999998" header="0.511811023622047" footer="0.511811023622047"/>
  <pageSetup paperSize="9" orientation="portrait" horizontalDpi="300" verticalDpi="30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105"/>
  <sheetViews>
    <sheetView zoomScaleNormal="100" workbookViewId="0">
      <pane ySplit="1" topLeftCell="A37" activePane="bottomLeft" state="frozen"/>
      <selection pane="bottomLeft" activeCell="P75" sqref="P75"/>
    </sheetView>
  </sheetViews>
  <sheetFormatPr defaultColWidth="8.88671875" defaultRowHeight="14.4" x14ac:dyDescent="0.3"/>
  <cols>
    <col min="1" max="1" width="26.33203125" customWidth="1"/>
    <col min="2" max="2" width="10.33203125" customWidth="1"/>
    <col min="10" max="10" width="14.109375" customWidth="1"/>
    <col min="11" max="11" width="9.6640625" customWidth="1"/>
    <col min="13" max="14" width="11.109375" customWidth="1"/>
    <col min="20" max="21" width="13.6640625" customWidth="1"/>
  </cols>
  <sheetData>
    <row r="1" spans="1:20" x14ac:dyDescent="0.3">
      <c r="A1" t="s">
        <v>504</v>
      </c>
      <c r="B1" t="s">
        <v>801</v>
      </c>
      <c r="C1" t="s">
        <v>276</v>
      </c>
      <c r="D1" t="s">
        <v>238</v>
      </c>
      <c r="E1" t="s">
        <v>237</v>
      </c>
      <c r="F1" t="s">
        <v>236</v>
      </c>
      <c r="G1" t="s">
        <v>277</v>
      </c>
      <c r="H1" t="s">
        <v>239</v>
      </c>
      <c r="I1" t="s">
        <v>86</v>
      </c>
      <c r="J1" t="s">
        <v>87</v>
      </c>
      <c r="K1" t="s">
        <v>802</v>
      </c>
      <c r="L1" s="33" t="s">
        <v>191</v>
      </c>
      <c r="M1" t="s">
        <v>803</v>
      </c>
      <c r="N1" t="s">
        <v>804</v>
      </c>
      <c r="O1" s="33" t="s">
        <v>321</v>
      </c>
      <c r="P1" s="33" t="s">
        <v>88</v>
      </c>
      <c r="Q1" s="33" t="s">
        <v>190</v>
      </c>
      <c r="R1" s="33" t="s">
        <v>189</v>
      </c>
      <c r="S1" t="s">
        <v>86</v>
      </c>
      <c r="T1" t="s">
        <v>104</v>
      </c>
    </row>
    <row r="2" spans="1:20" x14ac:dyDescent="0.3">
      <c r="A2" t="s">
        <v>312</v>
      </c>
      <c r="B2">
        <v>131</v>
      </c>
      <c r="E2">
        <v>89</v>
      </c>
      <c r="H2">
        <v>11</v>
      </c>
      <c r="I2" s="53">
        <f t="shared" ref="I2:I32" si="0">1/(C38*C38+D38*D38+E38*E38+F38*F38+G38*G38+H38*H38)</f>
        <v>1.2434717731907485</v>
      </c>
      <c r="J2" s="53">
        <f t="shared" ref="J2:J32" si="1">1-(I2-1)/(6-1)</f>
        <v>0.95130564536185025</v>
      </c>
      <c r="K2">
        <v>131</v>
      </c>
      <c r="L2">
        <v>84</v>
      </c>
      <c r="O2">
        <v>5</v>
      </c>
      <c r="P2">
        <v>11</v>
      </c>
      <c r="R2">
        <f t="shared" ref="R2:R32" si="2">M2+N2</f>
        <v>0</v>
      </c>
      <c r="S2" s="53">
        <f t="shared" ref="S2:S32" si="3">1/(L38*L38+O38*O38+P38*P38+Q38*Q38+R38*R38)</f>
        <v>1.3885031935573455</v>
      </c>
      <c r="T2" s="53">
        <f t="shared" ref="T2:T32" si="4">1-(S2-1)/(5-1)</f>
        <v>0.90287420161066367</v>
      </c>
    </row>
    <row r="3" spans="1:20" x14ac:dyDescent="0.3">
      <c r="A3" t="s">
        <v>805</v>
      </c>
      <c r="B3" s="33">
        <v>14</v>
      </c>
      <c r="D3">
        <v>15</v>
      </c>
      <c r="E3">
        <v>21</v>
      </c>
      <c r="F3">
        <v>21</v>
      </c>
      <c r="H3">
        <v>43</v>
      </c>
      <c r="I3" s="53">
        <f t="shared" si="0"/>
        <v>3.3829499323410017</v>
      </c>
      <c r="J3" s="53">
        <f t="shared" si="1"/>
        <v>0.52341001353179961</v>
      </c>
      <c r="K3">
        <v>14</v>
      </c>
      <c r="N3">
        <v>7</v>
      </c>
      <c r="O3">
        <v>36</v>
      </c>
      <c r="P3">
        <v>43</v>
      </c>
      <c r="Q3">
        <v>14</v>
      </c>
      <c r="R3">
        <f t="shared" si="2"/>
        <v>7</v>
      </c>
      <c r="S3" s="53">
        <f t="shared" si="3"/>
        <v>2.9498525073746311</v>
      </c>
      <c r="T3" s="53">
        <f t="shared" si="4"/>
        <v>0.51253687315634222</v>
      </c>
    </row>
    <row r="4" spans="1:20" x14ac:dyDescent="0.3">
      <c r="A4" t="s">
        <v>806</v>
      </c>
      <c r="B4">
        <v>148</v>
      </c>
      <c r="D4">
        <v>1</v>
      </c>
      <c r="E4">
        <v>67</v>
      </c>
      <c r="F4">
        <v>7</v>
      </c>
      <c r="G4">
        <v>21</v>
      </c>
      <c r="H4">
        <v>4</v>
      </c>
      <c r="I4" s="53">
        <f t="shared" si="0"/>
        <v>2.0016012810248198</v>
      </c>
      <c r="J4" s="53">
        <f t="shared" si="1"/>
        <v>0.79967974379503604</v>
      </c>
      <c r="K4">
        <v>148</v>
      </c>
      <c r="L4">
        <v>8</v>
      </c>
      <c r="M4">
        <v>11</v>
      </c>
      <c r="N4">
        <v>2</v>
      </c>
      <c r="O4">
        <v>74</v>
      </c>
      <c r="P4">
        <v>4</v>
      </c>
      <c r="R4">
        <f t="shared" si="2"/>
        <v>13</v>
      </c>
      <c r="S4" s="53">
        <f t="shared" si="3"/>
        <v>1.7467248908296944</v>
      </c>
      <c r="T4" s="53">
        <f t="shared" si="4"/>
        <v>0.8133187772925764</v>
      </c>
    </row>
    <row r="5" spans="1:20" x14ac:dyDescent="0.3">
      <c r="A5" t="s">
        <v>807</v>
      </c>
      <c r="B5">
        <v>178</v>
      </c>
      <c r="D5">
        <v>4</v>
      </c>
      <c r="E5">
        <v>88</v>
      </c>
      <c r="F5">
        <v>6</v>
      </c>
      <c r="G5">
        <v>2</v>
      </c>
      <c r="I5" s="53">
        <f t="shared" si="0"/>
        <v>1.2820512820512819</v>
      </c>
      <c r="J5" s="53">
        <f t="shared" si="1"/>
        <v>0.94358974358974357</v>
      </c>
      <c r="K5">
        <v>178</v>
      </c>
      <c r="L5">
        <v>62</v>
      </c>
      <c r="M5">
        <v>11</v>
      </c>
      <c r="N5">
        <v>1</v>
      </c>
      <c r="O5">
        <v>26</v>
      </c>
      <c r="R5">
        <f t="shared" si="2"/>
        <v>12</v>
      </c>
      <c r="S5" s="53">
        <f t="shared" si="3"/>
        <v>2.1440823327615779</v>
      </c>
      <c r="T5" s="53">
        <f t="shared" si="4"/>
        <v>0.71397941680960553</v>
      </c>
    </row>
    <row r="6" spans="1:20" x14ac:dyDescent="0.3">
      <c r="A6" t="s">
        <v>808</v>
      </c>
      <c r="B6" s="33">
        <v>10</v>
      </c>
      <c r="D6">
        <v>100</v>
      </c>
      <c r="I6" s="53">
        <f t="shared" si="0"/>
        <v>1</v>
      </c>
      <c r="J6" s="53">
        <f t="shared" si="1"/>
        <v>1</v>
      </c>
      <c r="K6">
        <v>10</v>
      </c>
      <c r="Q6">
        <v>100</v>
      </c>
      <c r="R6">
        <f t="shared" si="2"/>
        <v>0</v>
      </c>
      <c r="S6" s="53">
        <f t="shared" si="3"/>
        <v>1</v>
      </c>
      <c r="T6" s="53">
        <f t="shared" si="4"/>
        <v>1</v>
      </c>
    </row>
    <row r="7" spans="1:20" x14ac:dyDescent="0.3">
      <c r="A7" t="s">
        <v>756</v>
      </c>
      <c r="B7">
        <v>101</v>
      </c>
      <c r="C7">
        <v>90</v>
      </c>
      <c r="F7">
        <v>1</v>
      </c>
      <c r="G7">
        <v>1</v>
      </c>
      <c r="H7">
        <v>8</v>
      </c>
      <c r="I7" s="53">
        <f t="shared" si="0"/>
        <v>1.2245897624295861</v>
      </c>
      <c r="J7" s="53">
        <f t="shared" si="1"/>
        <v>0.95508204751408277</v>
      </c>
      <c r="K7">
        <v>101</v>
      </c>
      <c r="L7">
        <v>90</v>
      </c>
      <c r="M7">
        <v>1</v>
      </c>
      <c r="O7">
        <v>1</v>
      </c>
      <c r="P7">
        <v>8</v>
      </c>
      <c r="R7">
        <f t="shared" si="2"/>
        <v>1</v>
      </c>
      <c r="S7" s="53">
        <f t="shared" si="3"/>
        <v>1.2245897624295861</v>
      </c>
      <c r="T7" s="53">
        <f t="shared" si="4"/>
        <v>0.94385255939260349</v>
      </c>
    </row>
    <row r="8" spans="1:20" x14ac:dyDescent="0.3">
      <c r="A8" t="s">
        <v>809</v>
      </c>
      <c r="B8">
        <v>362</v>
      </c>
      <c r="D8">
        <v>22</v>
      </c>
      <c r="E8">
        <v>78</v>
      </c>
      <c r="I8" s="53">
        <f t="shared" si="0"/>
        <v>1.5225334957369061</v>
      </c>
      <c r="J8" s="53">
        <f t="shared" si="1"/>
        <v>0.8954933008526188</v>
      </c>
      <c r="K8">
        <v>362</v>
      </c>
      <c r="L8">
        <v>70</v>
      </c>
      <c r="M8">
        <v>19</v>
      </c>
      <c r="N8">
        <v>10</v>
      </c>
      <c r="O8">
        <v>1</v>
      </c>
      <c r="R8">
        <f t="shared" si="2"/>
        <v>29</v>
      </c>
      <c r="S8" s="53">
        <f t="shared" si="3"/>
        <v>1.7415534656913967</v>
      </c>
      <c r="T8" s="53">
        <f t="shared" si="4"/>
        <v>0.81461163357715083</v>
      </c>
    </row>
    <row r="9" spans="1:20" x14ac:dyDescent="0.3">
      <c r="A9" t="s">
        <v>759</v>
      </c>
      <c r="B9">
        <v>85</v>
      </c>
      <c r="D9">
        <v>11</v>
      </c>
      <c r="E9">
        <v>82</v>
      </c>
      <c r="F9">
        <v>1</v>
      </c>
      <c r="G9">
        <v>6</v>
      </c>
      <c r="I9" s="53">
        <f t="shared" si="0"/>
        <v>1.4530659691950012</v>
      </c>
      <c r="J9" s="53">
        <f t="shared" si="1"/>
        <v>0.90938680616099976</v>
      </c>
      <c r="K9">
        <v>85</v>
      </c>
      <c r="L9">
        <v>53</v>
      </c>
      <c r="M9">
        <v>27</v>
      </c>
      <c r="N9">
        <v>1</v>
      </c>
      <c r="O9">
        <v>19</v>
      </c>
      <c r="R9">
        <f t="shared" si="2"/>
        <v>28</v>
      </c>
      <c r="S9" s="53">
        <f t="shared" si="3"/>
        <v>2.5290844714213447</v>
      </c>
      <c r="T9" s="53">
        <f t="shared" si="4"/>
        <v>0.61772888214466382</v>
      </c>
    </row>
    <row r="10" spans="1:20" x14ac:dyDescent="0.3">
      <c r="A10" t="s">
        <v>810</v>
      </c>
      <c r="B10">
        <v>114</v>
      </c>
      <c r="D10">
        <v>47</v>
      </c>
      <c r="E10">
        <v>53</v>
      </c>
      <c r="I10" s="53">
        <f t="shared" si="0"/>
        <v>1.9928258270227182</v>
      </c>
      <c r="J10" s="53">
        <f t="shared" si="1"/>
        <v>0.80143483459545639</v>
      </c>
      <c r="K10">
        <v>114</v>
      </c>
      <c r="M10">
        <v>80</v>
      </c>
      <c r="N10">
        <v>20</v>
      </c>
      <c r="R10">
        <f t="shared" si="2"/>
        <v>100</v>
      </c>
      <c r="S10" s="53">
        <f t="shared" si="3"/>
        <v>1</v>
      </c>
      <c r="T10" s="53">
        <f t="shared" si="4"/>
        <v>1</v>
      </c>
    </row>
    <row r="11" spans="1:20" x14ac:dyDescent="0.3">
      <c r="A11" t="s">
        <v>811</v>
      </c>
      <c r="B11">
        <v>109</v>
      </c>
      <c r="C11">
        <v>97</v>
      </c>
      <c r="G11">
        <v>3</v>
      </c>
      <c r="I11" s="53">
        <f t="shared" si="0"/>
        <v>1.0617965597791463</v>
      </c>
      <c r="J11" s="53">
        <f t="shared" si="1"/>
        <v>0.98764068804417071</v>
      </c>
      <c r="K11">
        <v>109</v>
      </c>
      <c r="L11">
        <v>96</v>
      </c>
      <c r="N11">
        <v>4</v>
      </c>
      <c r="R11">
        <f t="shared" si="2"/>
        <v>4</v>
      </c>
      <c r="S11" s="53">
        <f t="shared" si="3"/>
        <v>1.0831889081455806</v>
      </c>
      <c r="T11" s="53">
        <f t="shared" si="4"/>
        <v>0.97920277296360481</v>
      </c>
    </row>
    <row r="12" spans="1:20" x14ac:dyDescent="0.3">
      <c r="A12" t="s">
        <v>812</v>
      </c>
      <c r="B12">
        <v>126</v>
      </c>
      <c r="D12">
        <v>4</v>
      </c>
      <c r="E12">
        <v>29</v>
      </c>
      <c r="F12">
        <v>21</v>
      </c>
      <c r="G12">
        <v>32</v>
      </c>
      <c r="H12">
        <v>14</v>
      </c>
      <c r="I12" s="53">
        <f t="shared" si="0"/>
        <v>3.9714058776806986</v>
      </c>
      <c r="J12" s="53">
        <f t="shared" si="1"/>
        <v>0.40571882446386032</v>
      </c>
      <c r="K12">
        <v>126</v>
      </c>
      <c r="M12">
        <v>8</v>
      </c>
      <c r="N12">
        <v>13</v>
      </c>
      <c r="O12">
        <v>62</v>
      </c>
      <c r="P12">
        <v>17</v>
      </c>
      <c r="R12">
        <f t="shared" si="2"/>
        <v>21</v>
      </c>
      <c r="S12" s="53">
        <f t="shared" si="3"/>
        <v>2.1862702229995628</v>
      </c>
      <c r="T12" s="53">
        <f t="shared" si="4"/>
        <v>0.70343244425010931</v>
      </c>
    </row>
    <row r="13" spans="1:20" x14ac:dyDescent="0.3">
      <c r="A13" t="s">
        <v>813</v>
      </c>
      <c r="B13">
        <v>235</v>
      </c>
      <c r="D13">
        <v>47</v>
      </c>
      <c r="E13">
        <v>28</v>
      </c>
      <c r="F13">
        <v>5</v>
      </c>
      <c r="G13">
        <v>5</v>
      </c>
      <c r="H13">
        <v>15</v>
      </c>
      <c r="I13" s="53">
        <f t="shared" si="0"/>
        <v>3.0599755201958376</v>
      </c>
      <c r="J13" s="53">
        <f t="shared" si="1"/>
        <v>0.5880048959608325</v>
      </c>
      <c r="K13">
        <v>235</v>
      </c>
      <c r="M13">
        <v>44</v>
      </c>
      <c r="N13">
        <v>12</v>
      </c>
      <c r="O13">
        <v>20</v>
      </c>
      <c r="P13">
        <v>15</v>
      </c>
      <c r="Q13">
        <v>8</v>
      </c>
      <c r="R13">
        <f t="shared" si="2"/>
        <v>56</v>
      </c>
      <c r="S13" s="53">
        <f t="shared" si="3"/>
        <v>2.6143790849673199</v>
      </c>
      <c r="T13" s="53">
        <f t="shared" si="4"/>
        <v>0.59640522875817004</v>
      </c>
    </row>
    <row r="14" spans="1:20" x14ac:dyDescent="0.3">
      <c r="A14" t="s">
        <v>353</v>
      </c>
      <c r="B14">
        <v>34</v>
      </c>
      <c r="D14">
        <v>69</v>
      </c>
      <c r="E14">
        <v>13</v>
      </c>
      <c r="F14">
        <v>3</v>
      </c>
      <c r="G14">
        <v>3</v>
      </c>
      <c r="H14">
        <v>12</v>
      </c>
      <c r="I14" s="53">
        <f t="shared" si="0"/>
        <v>1.9638648860958363</v>
      </c>
      <c r="J14" s="53">
        <f t="shared" si="1"/>
        <v>0.80722702278083269</v>
      </c>
      <c r="K14">
        <v>34</v>
      </c>
      <c r="O14">
        <v>6</v>
      </c>
      <c r="P14">
        <v>12</v>
      </c>
      <c r="Q14">
        <v>82</v>
      </c>
      <c r="R14">
        <f t="shared" si="2"/>
        <v>0</v>
      </c>
      <c r="S14" s="53">
        <f t="shared" si="3"/>
        <v>1.4484356894553878</v>
      </c>
      <c r="T14" s="53">
        <f t="shared" si="4"/>
        <v>0.88789107763615305</v>
      </c>
    </row>
    <row r="15" spans="1:20" x14ac:dyDescent="0.3">
      <c r="A15" t="s">
        <v>814</v>
      </c>
      <c r="B15">
        <v>82</v>
      </c>
      <c r="E15">
        <v>83</v>
      </c>
      <c r="G15">
        <v>17</v>
      </c>
      <c r="I15" s="53">
        <f t="shared" si="0"/>
        <v>1.3931457230426301</v>
      </c>
      <c r="J15" s="53">
        <f t="shared" si="1"/>
        <v>0.92137085539147401</v>
      </c>
      <c r="K15">
        <v>82</v>
      </c>
      <c r="L15">
        <v>71</v>
      </c>
      <c r="O15">
        <v>29</v>
      </c>
      <c r="R15">
        <f t="shared" si="2"/>
        <v>0</v>
      </c>
      <c r="S15" s="53">
        <f t="shared" si="3"/>
        <v>1.7001020061203673</v>
      </c>
      <c r="T15" s="53">
        <f t="shared" si="4"/>
        <v>0.82497449846990811</v>
      </c>
    </row>
    <row r="16" spans="1:20" x14ac:dyDescent="0.3">
      <c r="A16" t="s">
        <v>815</v>
      </c>
      <c r="B16">
        <v>12</v>
      </c>
      <c r="E16">
        <v>100</v>
      </c>
      <c r="I16" s="53">
        <f t="shared" si="0"/>
        <v>1</v>
      </c>
      <c r="J16" s="53">
        <f t="shared" si="1"/>
        <v>1</v>
      </c>
      <c r="K16">
        <v>12</v>
      </c>
      <c r="L16">
        <v>100</v>
      </c>
      <c r="R16">
        <f t="shared" si="2"/>
        <v>0</v>
      </c>
      <c r="S16" s="53">
        <f t="shared" si="3"/>
        <v>1</v>
      </c>
      <c r="T16" s="53">
        <f t="shared" si="4"/>
        <v>1</v>
      </c>
    </row>
    <row r="17" spans="1:20" x14ac:dyDescent="0.3">
      <c r="A17" t="s">
        <v>294</v>
      </c>
      <c r="B17">
        <v>41</v>
      </c>
      <c r="C17">
        <v>80</v>
      </c>
      <c r="E17">
        <v>15</v>
      </c>
      <c r="G17">
        <v>5</v>
      </c>
      <c r="I17" s="53">
        <f t="shared" si="0"/>
        <v>1.5037593984962405</v>
      </c>
      <c r="J17" s="53">
        <f t="shared" si="1"/>
        <v>0.89924812030075185</v>
      </c>
      <c r="K17">
        <v>41</v>
      </c>
      <c r="L17">
        <v>80</v>
      </c>
      <c r="N17">
        <v>15</v>
      </c>
      <c r="O17">
        <v>5</v>
      </c>
      <c r="R17">
        <f t="shared" si="2"/>
        <v>15</v>
      </c>
      <c r="S17" s="53">
        <f t="shared" si="3"/>
        <v>1.5037593984962405</v>
      </c>
      <c r="T17" s="53">
        <f t="shared" si="4"/>
        <v>0.87406015037593987</v>
      </c>
    </row>
    <row r="18" spans="1:20" x14ac:dyDescent="0.3">
      <c r="A18" t="s">
        <v>769</v>
      </c>
      <c r="B18">
        <v>59</v>
      </c>
      <c r="D18">
        <v>57</v>
      </c>
      <c r="E18">
        <v>41</v>
      </c>
      <c r="G18">
        <v>2</v>
      </c>
      <c r="I18" s="53">
        <f t="shared" si="0"/>
        <v>2.0267531414673687</v>
      </c>
      <c r="J18" s="53">
        <f t="shared" si="1"/>
        <v>0.79464937170652628</v>
      </c>
      <c r="K18">
        <v>59</v>
      </c>
      <c r="M18">
        <v>54</v>
      </c>
      <c r="N18">
        <v>5</v>
      </c>
      <c r="O18">
        <v>24</v>
      </c>
      <c r="Q18">
        <v>17</v>
      </c>
      <c r="R18">
        <f t="shared" si="2"/>
        <v>59</v>
      </c>
      <c r="S18" s="53">
        <f t="shared" si="3"/>
        <v>2.300966405890474</v>
      </c>
      <c r="T18" s="53">
        <f t="shared" si="4"/>
        <v>0.67475839852738151</v>
      </c>
    </row>
    <row r="19" spans="1:20" x14ac:dyDescent="0.3">
      <c r="A19" t="s">
        <v>816</v>
      </c>
      <c r="B19">
        <v>100</v>
      </c>
      <c r="C19">
        <v>66</v>
      </c>
      <c r="G19">
        <v>8</v>
      </c>
      <c r="H19">
        <v>26</v>
      </c>
      <c r="I19" s="53">
        <f t="shared" si="0"/>
        <v>1.9623233908948192</v>
      </c>
      <c r="J19" s="53">
        <f t="shared" si="1"/>
        <v>0.80753532182103616</v>
      </c>
      <c r="K19">
        <v>100</v>
      </c>
      <c r="L19">
        <v>66</v>
      </c>
      <c r="M19">
        <v>2</v>
      </c>
      <c r="N19">
        <v>6</v>
      </c>
      <c r="P19">
        <v>26</v>
      </c>
      <c r="R19">
        <f t="shared" si="2"/>
        <v>8</v>
      </c>
      <c r="S19" s="53">
        <f t="shared" si="3"/>
        <v>1.9623233908948192</v>
      </c>
      <c r="T19" s="53">
        <f t="shared" si="4"/>
        <v>0.7594191522762952</v>
      </c>
    </row>
    <row r="20" spans="1:20" x14ac:dyDescent="0.3">
      <c r="A20" t="s">
        <v>770</v>
      </c>
      <c r="B20">
        <v>39</v>
      </c>
      <c r="C20">
        <v>21</v>
      </c>
      <c r="F20">
        <v>26</v>
      </c>
      <c r="G20">
        <v>32</v>
      </c>
      <c r="H20">
        <v>21</v>
      </c>
      <c r="I20" s="53">
        <f t="shared" si="0"/>
        <v>3.872966692486445</v>
      </c>
      <c r="J20" s="53">
        <f t="shared" si="1"/>
        <v>0.425406661502711</v>
      </c>
      <c r="K20">
        <v>39</v>
      </c>
      <c r="L20">
        <v>21</v>
      </c>
      <c r="M20">
        <v>21</v>
      </c>
      <c r="O20">
        <v>13</v>
      </c>
      <c r="P20">
        <v>45</v>
      </c>
      <c r="R20">
        <f t="shared" si="2"/>
        <v>21</v>
      </c>
      <c r="S20" s="53">
        <f t="shared" si="3"/>
        <v>3.2509752925877766</v>
      </c>
      <c r="T20" s="53">
        <f t="shared" si="4"/>
        <v>0.43725617685305584</v>
      </c>
    </row>
    <row r="21" spans="1:20" x14ac:dyDescent="0.3">
      <c r="A21" t="s">
        <v>217</v>
      </c>
      <c r="B21">
        <v>111</v>
      </c>
      <c r="D21">
        <v>4</v>
      </c>
      <c r="E21">
        <v>56</v>
      </c>
      <c r="G21">
        <v>39</v>
      </c>
      <c r="H21">
        <v>1</v>
      </c>
      <c r="I21" s="53">
        <f t="shared" si="0"/>
        <v>2.1394950791613176</v>
      </c>
      <c r="J21" s="53">
        <f t="shared" si="1"/>
        <v>0.77210098416773643</v>
      </c>
      <c r="K21">
        <v>111</v>
      </c>
      <c r="L21">
        <v>20</v>
      </c>
      <c r="M21">
        <v>21</v>
      </c>
      <c r="N21">
        <v>3</v>
      </c>
      <c r="O21">
        <v>52</v>
      </c>
      <c r="P21">
        <v>1</v>
      </c>
      <c r="Q21">
        <v>3</v>
      </c>
      <c r="R21">
        <f t="shared" si="2"/>
        <v>24</v>
      </c>
      <c r="S21" s="53">
        <f t="shared" si="3"/>
        <v>2.7100271002710028</v>
      </c>
      <c r="T21" s="53">
        <f t="shared" si="4"/>
        <v>0.5724932249322493</v>
      </c>
    </row>
    <row r="22" spans="1:20" x14ac:dyDescent="0.3">
      <c r="A22" t="s">
        <v>772</v>
      </c>
      <c r="B22">
        <v>18</v>
      </c>
      <c r="E22">
        <v>72</v>
      </c>
      <c r="G22">
        <v>22</v>
      </c>
      <c r="H22">
        <v>6</v>
      </c>
      <c r="I22" s="53">
        <f t="shared" si="0"/>
        <v>1.7531556802244039</v>
      </c>
      <c r="J22" s="53">
        <f t="shared" si="1"/>
        <v>0.84936886395511924</v>
      </c>
      <c r="K22">
        <v>18</v>
      </c>
      <c r="L22">
        <v>44</v>
      </c>
      <c r="M22">
        <v>22</v>
      </c>
      <c r="O22">
        <v>28</v>
      </c>
      <c r="P22">
        <v>6</v>
      </c>
      <c r="R22">
        <f t="shared" si="2"/>
        <v>22</v>
      </c>
      <c r="S22" s="53">
        <f t="shared" si="3"/>
        <v>3.0864197530864197</v>
      </c>
      <c r="T22" s="53">
        <f t="shared" si="4"/>
        <v>0.47839506172839508</v>
      </c>
    </row>
    <row r="23" spans="1:20" x14ac:dyDescent="0.3">
      <c r="A23" t="s">
        <v>774</v>
      </c>
      <c r="B23">
        <v>56</v>
      </c>
      <c r="E23">
        <v>100</v>
      </c>
      <c r="I23" s="53">
        <f t="shared" si="0"/>
        <v>1</v>
      </c>
      <c r="J23" s="53">
        <f t="shared" si="1"/>
        <v>1</v>
      </c>
      <c r="K23">
        <v>56</v>
      </c>
      <c r="O23">
        <v>100</v>
      </c>
      <c r="R23">
        <f t="shared" si="2"/>
        <v>0</v>
      </c>
      <c r="S23" s="53">
        <f t="shared" si="3"/>
        <v>1</v>
      </c>
      <c r="T23" s="53">
        <f t="shared" si="4"/>
        <v>1</v>
      </c>
    </row>
    <row r="24" spans="1:20" x14ac:dyDescent="0.3">
      <c r="A24" t="s">
        <v>300</v>
      </c>
      <c r="B24">
        <v>62</v>
      </c>
      <c r="C24">
        <v>61</v>
      </c>
      <c r="D24">
        <v>17</v>
      </c>
      <c r="E24">
        <v>2</v>
      </c>
      <c r="F24">
        <v>2</v>
      </c>
      <c r="G24">
        <v>10</v>
      </c>
      <c r="H24">
        <v>8</v>
      </c>
      <c r="I24" s="53">
        <f t="shared" si="0"/>
        <v>2.3912003825920611</v>
      </c>
      <c r="J24" s="53">
        <f t="shared" si="1"/>
        <v>0.7217599234815878</v>
      </c>
      <c r="K24">
        <v>62</v>
      </c>
      <c r="L24">
        <v>77</v>
      </c>
      <c r="M24">
        <v>6</v>
      </c>
      <c r="N24">
        <v>3</v>
      </c>
      <c r="O24">
        <v>5</v>
      </c>
      <c r="P24">
        <v>8</v>
      </c>
      <c r="R24">
        <f t="shared" si="2"/>
        <v>9</v>
      </c>
      <c r="S24" s="53">
        <f t="shared" si="3"/>
        <v>1.6396130513198888</v>
      </c>
      <c r="T24" s="53">
        <f t="shared" si="4"/>
        <v>0.84009673717002786</v>
      </c>
    </row>
    <row r="25" spans="1:20" x14ac:dyDescent="0.3">
      <c r="A25" t="s">
        <v>817</v>
      </c>
      <c r="B25">
        <v>38</v>
      </c>
      <c r="D25">
        <v>66</v>
      </c>
      <c r="G25">
        <v>13</v>
      </c>
      <c r="H25">
        <v>21</v>
      </c>
      <c r="I25" s="53">
        <f t="shared" si="0"/>
        <v>2.0136931131695528</v>
      </c>
      <c r="J25" s="53">
        <f t="shared" si="1"/>
        <v>0.79726137736608949</v>
      </c>
      <c r="K25">
        <v>38</v>
      </c>
      <c r="O25">
        <v>13</v>
      </c>
      <c r="P25">
        <v>21</v>
      </c>
      <c r="Q25">
        <v>66</v>
      </c>
      <c r="R25">
        <f t="shared" si="2"/>
        <v>0</v>
      </c>
      <c r="S25" s="53">
        <f t="shared" si="3"/>
        <v>2.0136931131695528</v>
      </c>
      <c r="T25" s="53">
        <f t="shared" si="4"/>
        <v>0.7465767217076118</v>
      </c>
    </row>
    <row r="26" spans="1:20" x14ac:dyDescent="0.3">
      <c r="A26" t="s">
        <v>306</v>
      </c>
      <c r="B26">
        <v>161</v>
      </c>
      <c r="D26">
        <v>21</v>
      </c>
      <c r="E26">
        <v>79</v>
      </c>
      <c r="I26" s="53">
        <f t="shared" si="0"/>
        <v>1.4965579167913796</v>
      </c>
      <c r="J26" s="53">
        <f t="shared" si="1"/>
        <v>0.90068841664172405</v>
      </c>
      <c r="K26">
        <v>161</v>
      </c>
      <c r="L26">
        <v>82</v>
      </c>
      <c r="M26">
        <v>17</v>
      </c>
      <c r="N26">
        <v>1</v>
      </c>
      <c r="R26">
        <f t="shared" si="2"/>
        <v>18</v>
      </c>
      <c r="S26" s="53">
        <f t="shared" si="3"/>
        <v>1.4188422247446082</v>
      </c>
      <c r="T26" s="53">
        <f t="shared" si="4"/>
        <v>0.8952894438138479</v>
      </c>
    </row>
    <row r="27" spans="1:20" x14ac:dyDescent="0.3">
      <c r="A27" t="s">
        <v>149</v>
      </c>
      <c r="B27">
        <v>182</v>
      </c>
      <c r="C27">
        <v>1</v>
      </c>
      <c r="E27">
        <v>1</v>
      </c>
      <c r="F27">
        <v>14</v>
      </c>
      <c r="G27">
        <v>7</v>
      </c>
      <c r="H27">
        <v>77</v>
      </c>
      <c r="I27" s="53">
        <f t="shared" si="0"/>
        <v>1.6191709844559585</v>
      </c>
      <c r="J27" s="53">
        <f t="shared" si="1"/>
        <v>0.87616580310880832</v>
      </c>
      <c r="K27">
        <v>182</v>
      </c>
      <c r="L27">
        <v>2</v>
      </c>
      <c r="N27">
        <v>14</v>
      </c>
      <c r="O27">
        <v>7</v>
      </c>
      <c r="P27">
        <v>77</v>
      </c>
      <c r="R27">
        <f t="shared" si="2"/>
        <v>14</v>
      </c>
      <c r="S27" s="53">
        <f t="shared" si="3"/>
        <v>1.6186468112657821</v>
      </c>
      <c r="T27" s="53">
        <f t="shared" si="4"/>
        <v>0.84533829718355447</v>
      </c>
    </row>
    <row r="28" spans="1:20" x14ac:dyDescent="0.3">
      <c r="A28" t="s">
        <v>308</v>
      </c>
      <c r="B28">
        <v>71</v>
      </c>
      <c r="C28">
        <v>3</v>
      </c>
      <c r="E28">
        <v>55</v>
      </c>
      <c r="G28">
        <v>3</v>
      </c>
      <c r="H28">
        <v>39</v>
      </c>
      <c r="I28" s="53">
        <f t="shared" si="0"/>
        <v>2.1910604732690619</v>
      </c>
      <c r="J28" s="53">
        <f t="shared" si="1"/>
        <v>0.76178790534618757</v>
      </c>
      <c r="K28">
        <v>125</v>
      </c>
      <c r="L28">
        <v>44</v>
      </c>
      <c r="O28">
        <v>17</v>
      </c>
      <c r="P28">
        <v>39</v>
      </c>
      <c r="R28">
        <f t="shared" si="2"/>
        <v>0</v>
      </c>
      <c r="S28" s="53">
        <f t="shared" si="3"/>
        <v>2.6695141484249865</v>
      </c>
      <c r="T28" s="53">
        <f t="shared" si="4"/>
        <v>0.58262146289375338</v>
      </c>
    </row>
    <row r="29" spans="1:20" x14ac:dyDescent="0.3">
      <c r="A29" t="s">
        <v>818</v>
      </c>
      <c r="B29">
        <v>53</v>
      </c>
      <c r="E29">
        <v>100</v>
      </c>
      <c r="I29" s="53">
        <f t="shared" si="0"/>
        <v>1</v>
      </c>
      <c r="J29" s="53">
        <f t="shared" si="1"/>
        <v>1</v>
      </c>
      <c r="K29">
        <v>53</v>
      </c>
      <c r="L29">
        <v>91</v>
      </c>
      <c r="M29">
        <v>6</v>
      </c>
      <c r="O29">
        <v>4</v>
      </c>
      <c r="R29">
        <f t="shared" si="2"/>
        <v>6</v>
      </c>
      <c r="S29" s="53">
        <f t="shared" si="3"/>
        <v>1.2000480019200765</v>
      </c>
      <c r="T29" s="53">
        <f t="shared" si="4"/>
        <v>0.94998799951998092</v>
      </c>
    </row>
    <row r="30" spans="1:20" x14ac:dyDescent="0.3">
      <c r="A30" t="s">
        <v>819</v>
      </c>
      <c r="B30">
        <v>265</v>
      </c>
      <c r="E30">
        <v>45</v>
      </c>
      <c r="F30">
        <v>45</v>
      </c>
      <c r="G30">
        <v>10</v>
      </c>
      <c r="I30" s="53">
        <f t="shared" si="0"/>
        <v>2.4096385542168672</v>
      </c>
      <c r="J30" s="53">
        <f t="shared" si="1"/>
        <v>0.71807228915662658</v>
      </c>
      <c r="K30">
        <v>265</v>
      </c>
      <c r="M30">
        <v>12</v>
      </c>
      <c r="N30">
        <v>3</v>
      </c>
      <c r="O30">
        <v>85</v>
      </c>
      <c r="R30">
        <f t="shared" si="2"/>
        <v>15</v>
      </c>
      <c r="S30" s="53">
        <f t="shared" si="3"/>
        <v>1.3422818791946312</v>
      </c>
      <c r="T30" s="53">
        <f t="shared" si="4"/>
        <v>0.91442953020134221</v>
      </c>
    </row>
    <row r="31" spans="1:20" x14ac:dyDescent="0.3">
      <c r="A31" t="s">
        <v>820</v>
      </c>
      <c r="B31" s="33">
        <v>19</v>
      </c>
      <c r="E31">
        <v>100</v>
      </c>
      <c r="I31" s="53">
        <f t="shared" si="0"/>
        <v>1</v>
      </c>
      <c r="J31" s="53">
        <f t="shared" si="1"/>
        <v>1</v>
      </c>
      <c r="K31">
        <v>19</v>
      </c>
      <c r="L31">
        <v>79</v>
      </c>
      <c r="O31">
        <v>21</v>
      </c>
      <c r="R31">
        <f t="shared" si="2"/>
        <v>0</v>
      </c>
      <c r="S31" s="53">
        <f t="shared" si="3"/>
        <v>1.4965579167913796</v>
      </c>
      <c r="T31" s="53">
        <f t="shared" si="4"/>
        <v>0.87586052080215504</v>
      </c>
    </row>
    <row r="32" spans="1:20" x14ac:dyDescent="0.3">
      <c r="A32" t="s">
        <v>166</v>
      </c>
      <c r="B32">
        <v>78</v>
      </c>
      <c r="D32">
        <v>18</v>
      </c>
      <c r="E32">
        <v>76</v>
      </c>
      <c r="F32">
        <v>6</v>
      </c>
      <c r="I32" s="53">
        <f t="shared" si="0"/>
        <v>1.6297262059973923</v>
      </c>
      <c r="J32" s="53">
        <f t="shared" si="1"/>
        <v>0.87405475880052153</v>
      </c>
      <c r="K32">
        <v>78</v>
      </c>
      <c r="L32">
        <v>41</v>
      </c>
      <c r="M32">
        <v>29</v>
      </c>
      <c r="N32">
        <v>6</v>
      </c>
      <c r="O32">
        <v>23</v>
      </c>
      <c r="R32">
        <f t="shared" si="2"/>
        <v>35</v>
      </c>
      <c r="S32" s="53">
        <f t="shared" si="3"/>
        <v>2.9112081513828238</v>
      </c>
      <c r="T32" s="53">
        <f t="shared" si="4"/>
        <v>0.52219796215429404</v>
      </c>
    </row>
    <row r="33" spans="1:20" x14ac:dyDescent="0.3">
      <c r="A33" t="s">
        <v>777</v>
      </c>
      <c r="B33" s="54">
        <f>SUM(B2:B32)</f>
        <v>3094</v>
      </c>
      <c r="J33" t="s">
        <v>778</v>
      </c>
      <c r="K33" s="54">
        <f>SUM(K2:K32)</f>
        <v>3148</v>
      </c>
      <c r="T33" t="s">
        <v>778</v>
      </c>
    </row>
    <row r="34" spans="1:20" x14ac:dyDescent="0.3">
      <c r="J34" s="55">
        <f>AVERAGE(J2:J32)</f>
        <v>0.82862723288381257</v>
      </c>
      <c r="T34" s="55">
        <f>AVERAGE(T2:T32)</f>
        <v>0.7832125550387562</v>
      </c>
    </row>
    <row r="36" spans="1:20" x14ac:dyDescent="0.3">
      <c r="A36" t="s">
        <v>821</v>
      </c>
    </row>
    <row r="38" spans="1:20" x14ac:dyDescent="0.3">
      <c r="C38">
        <f t="shared" ref="C38:H47" si="5">0.01*C2</f>
        <v>0</v>
      </c>
      <c r="D38">
        <f t="shared" si="5"/>
        <v>0</v>
      </c>
      <c r="E38">
        <f t="shared" si="5"/>
        <v>0.89</v>
      </c>
      <c r="F38">
        <f t="shared" si="5"/>
        <v>0</v>
      </c>
      <c r="G38">
        <f t="shared" si="5"/>
        <v>0</v>
      </c>
      <c r="H38">
        <f t="shared" si="5"/>
        <v>0.11</v>
      </c>
      <c r="L38">
        <f t="shared" ref="L38:L68" si="6">0.01*L2</f>
        <v>0.84</v>
      </c>
      <c r="O38">
        <f t="shared" ref="O38:R68" si="7">0.01*O2</f>
        <v>0.05</v>
      </c>
      <c r="P38">
        <f t="shared" si="7"/>
        <v>0.11</v>
      </c>
      <c r="Q38">
        <f t="shared" si="7"/>
        <v>0</v>
      </c>
      <c r="R38">
        <f t="shared" si="7"/>
        <v>0</v>
      </c>
    </row>
    <row r="39" spans="1:20" x14ac:dyDescent="0.3">
      <c r="C39">
        <f t="shared" si="5"/>
        <v>0</v>
      </c>
      <c r="D39">
        <f t="shared" si="5"/>
        <v>0.15</v>
      </c>
      <c r="E39">
        <f t="shared" si="5"/>
        <v>0.21</v>
      </c>
      <c r="F39">
        <f t="shared" si="5"/>
        <v>0.21</v>
      </c>
      <c r="G39">
        <f t="shared" si="5"/>
        <v>0</v>
      </c>
      <c r="H39">
        <f t="shared" si="5"/>
        <v>0.43</v>
      </c>
      <c r="L39">
        <f t="shared" si="6"/>
        <v>0</v>
      </c>
      <c r="O39">
        <f t="shared" si="7"/>
        <v>0.36</v>
      </c>
      <c r="P39">
        <f t="shared" si="7"/>
        <v>0.43</v>
      </c>
      <c r="Q39">
        <f t="shared" si="7"/>
        <v>0.14000000000000001</v>
      </c>
      <c r="R39">
        <f t="shared" si="7"/>
        <v>7.0000000000000007E-2</v>
      </c>
    </row>
    <row r="40" spans="1:20" x14ac:dyDescent="0.3">
      <c r="C40">
        <f t="shared" si="5"/>
        <v>0</v>
      </c>
      <c r="D40">
        <f t="shared" si="5"/>
        <v>0.01</v>
      </c>
      <c r="E40">
        <f t="shared" si="5"/>
        <v>0.67</v>
      </c>
      <c r="F40">
        <f t="shared" si="5"/>
        <v>7.0000000000000007E-2</v>
      </c>
      <c r="G40">
        <f t="shared" si="5"/>
        <v>0.21</v>
      </c>
      <c r="H40">
        <f t="shared" si="5"/>
        <v>0.04</v>
      </c>
      <c r="L40">
        <f t="shared" si="6"/>
        <v>0.08</v>
      </c>
      <c r="O40">
        <f t="shared" si="7"/>
        <v>0.74</v>
      </c>
      <c r="P40">
        <f t="shared" si="7"/>
        <v>0.04</v>
      </c>
      <c r="Q40">
        <f t="shared" si="7"/>
        <v>0</v>
      </c>
      <c r="R40">
        <f t="shared" si="7"/>
        <v>0.13</v>
      </c>
    </row>
    <row r="41" spans="1:20" x14ac:dyDescent="0.3">
      <c r="C41">
        <f t="shared" si="5"/>
        <v>0</v>
      </c>
      <c r="D41">
        <f t="shared" si="5"/>
        <v>0.04</v>
      </c>
      <c r="E41">
        <f t="shared" si="5"/>
        <v>0.88</v>
      </c>
      <c r="F41">
        <f t="shared" si="5"/>
        <v>0.06</v>
      </c>
      <c r="G41">
        <f t="shared" si="5"/>
        <v>0.02</v>
      </c>
      <c r="H41">
        <f t="shared" si="5"/>
        <v>0</v>
      </c>
      <c r="L41">
        <f t="shared" si="6"/>
        <v>0.62</v>
      </c>
      <c r="O41">
        <f t="shared" si="7"/>
        <v>0.26</v>
      </c>
      <c r="P41">
        <f t="shared" si="7"/>
        <v>0</v>
      </c>
      <c r="Q41">
        <f t="shared" si="7"/>
        <v>0</v>
      </c>
      <c r="R41">
        <f t="shared" si="7"/>
        <v>0.12</v>
      </c>
    </row>
    <row r="42" spans="1:20" x14ac:dyDescent="0.3">
      <c r="C42">
        <f t="shared" si="5"/>
        <v>0</v>
      </c>
      <c r="D42">
        <f t="shared" si="5"/>
        <v>1</v>
      </c>
      <c r="E42">
        <f t="shared" si="5"/>
        <v>0</v>
      </c>
      <c r="F42">
        <f t="shared" si="5"/>
        <v>0</v>
      </c>
      <c r="G42">
        <f t="shared" si="5"/>
        <v>0</v>
      </c>
      <c r="H42">
        <f t="shared" si="5"/>
        <v>0</v>
      </c>
      <c r="L42">
        <f t="shared" si="6"/>
        <v>0</v>
      </c>
      <c r="O42">
        <f t="shared" si="7"/>
        <v>0</v>
      </c>
      <c r="P42">
        <f t="shared" si="7"/>
        <v>0</v>
      </c>
      <c r="Q42">
        <f t="shared" si="7"/>
        <v>1</v>
      </c>
      <c r="R42">
        <f t="shared" si="7"/>
        <v>0</v>
      </c>
    </row>
    <row r="43" spans="1:20" x14ac:dyDescent="0.3">
      <c r="C43">
        <f t="shared" si="5"/>
        <v>0.9</v>
      </c>
      <c r="D43">
        <f t="shared" si="5"/>
        <v>0</v>
      </c>
      <c r="E43">
        <f t="shared" si="5"/>
        <v>0</v>
      </c>
      <c r="F43">
        <f t="shared" si="5"/>
        <v>0.01</v>
      </c>
      <c r="G43">
        <f t="shared" si="5"/>
        <v>0.01</v>
      </c>
      <c r="H43">
        <f t="shared" si="5"/>
        <v>0.08</v>
      </c>
      <c r="L43">
        <f t="shared" si="6"/>
        <v>0.9</v>
      </c>
      <c r="O43">
        <f t="shared" si="7"/>
        <v>0.01</v>
      </c>
      <c r="P43">
        <f t="shared" si="7"/>
        <v>0.08</v>
      </c>
      <c r="Q43">
        <f t="shared" si="7"/>
        <v>0</v>
      </c>
      <c r="R43">
        <f t="shared" si="7"/>
        <v>0.01</v>
      </c>
    </row>
    <row r="44" spans="1:20" x14ac:dyDescent="0.3">
      <c r="C44">
        <f t="shared" si="5"/>
        <v>0</v>
      </c>
      <c r="D44">
        <f t="shared" si="5"/>
        <v>0.22</v>
      </c>
      <c r="E44">
        <f t="shared" si="5"/>
        <v>0.78</v>
      </c>
      <c r="F44">
        <f t="shared" si="5"/>
        <v>0</v>
      </c>
      <c r="G44">
        <f t="shared" si="5"/>
        <v>0</v>
      </c>
      <c r="H44">
        <f t="shared" si="5"/>
        <v>0</v>
      </c>
      <c r="L44">
        <f t="shared" si="6"/>
        <v>0.70000000000000007</v>
      </c>
      <c r="O44">
        <f t="shared" si="7"/>
        <v>0.01</v>
      </c>
      <c r="P44">
        <f t="shared" si="7"/>
        <v>0</v>
      </c>
      <c r="Q44">
        <f t="shared" si="7"/>
        <v>0</v>
      </c>
      <c r="R44">
        <f t="shared" si="7"/>
        <v>0.28999999999999998</v>
      </c>
    </row>
    <row r="45" spans="1:20" x14ac:dyDescent="0.3">
      <c r="C45">
        <f t="shared" si="5"/>
        <v>0</v>
      </c>
      <c r="D45">
        <f t="shared" si="5"/>
        <v>0.11</v>
      </c>
      <c r="E45">
        <f t="shared" si="5"/>
        <v>0.82000000000000006</v>
      </c>
      <c r="F45">
        <f t="shared" si="5"/>
        <v>0.01</v>
      </c>
      <c r="G45">
        <f t="shared" si="5"/>
        <v>0.06</v>
      </c>
      <c r="H45">
        <f t="shared" si="5"/>
        <v>0</v>
      </c>
      <c r="L45">
        <f t="shared" si="6"/>
        <v>0.53</v>
      </c>
      <c r="O45">
        <f t="shared" si="7"/>
        <v>0.19</v>
      </c>
      <c r="P45">
        <f t="shared" si="7"/>
        <v>0</v>
      </c>
      <c r="Q45">
        <f t="shared" si="7"/>
        <v>0</v>
      </c>
      <c r="R45">
        <f t="shared" si="7"/>
        <v>0.28000000000000003</v>
      </c>
    </row>
    <row r="46" spans="1:20" x14ac:dyDescent="0.3">
      <c r="C46">
        <f t="shared" si="5"/>
        <v>0</v>
      </c>
      <c r="D46">
        <f t="shared" si="5"/>
        <v>0.47000000000000003</v>
      </c>
      <c r="E46">
        <f t="shared" si="5"/>
        <v>0.53</v>
      </c>
      <c r="F46">
        <f t="shared" si="5"/>
        <v>0</v>
      </c>
      <c r="G46">
        <f t="shared" si="5"/>
        <v>0</v>
      </c>
      <c r="H46">
        <f t="shared" si="5"/>
        <v>0</v>
      </c>
      <c r="L46">
        <f t="shared" si="6"/>
        <v>0</v>
      </c>
      <c r="O46">
        <f t="shared" si="7"/>
        <v>0</v>
      </c>
      <c r="P46">
        <f t="shared" si="7"/>
        <v>0</v>
      </c>
      <c r="Q46">
        <f t="shared" si="7"/>
        <v>0</v>
      </c>
      <c r="R46">
        <f t="shared" si="7"/>
        <v>1</v>
      </c>
    </row>
    <row r="47" spans="1:20" x14ac:dyDescent="0.3">
      <c r="C47">
        <f t="shared" si="5"/>
        <v>0.97</v>
      </c>
      <c r="D47">
        <f t="shared" si="5"/>
        <v>0</v>
      </c>
      <c r="E47">
        <f t="shared" si="5"/>
        <v>0</v>
      </c>
      <c r="F47">
        <f t="shared" si="5"/>
        <v>0</v>
      </c>
      <c r="G47">
        <f t="shared" si="5"/>
        <v>0.03</v>
      </c>
      <c r="H47">
        <f t="shared" si="5"/>
        <v>0</v>
      </c>
      <c r="L47">
        <f t="shared" si="6"/>
        <v>0.96</v>
      </c>
      <c r="O47">
        <f t="shared" si="7"/>
        <v>0</v>
      </c>
      <c r="P47">
        <f t="shared" si="7"/>
        <v>0</v>
      </c>
      <c r="Q47">
        <f t="shared" si="7"/>
        <v>0</v>
      </c>
      <c r="R47">
        <f t="shared" si="7"/>
        <v>0.04</v>
      </c>
    </row>
    <row r="48" spans="1:20" x14ac:dyDescent="0.3">
      <c r="C48">
        <f t="shared" ref="C48:H57" si="8">0.01*C12</f>
        <v>0</v>
      </c>
      <c r="D48">
        <f t="shared" si="8"/>
        <v>0.04</v>
      </c>
      <c r="E48">
        <f t="shared" si="8"/>
        <v>0.28999999999999998</v>
      </c>
      <c r="F48">
        <f t="shared" si="8"/>
        <v>0.21</v>
      </c>
      <c r="G48">
        <f t="shared" si="8"/>
        <v>0.32</v>
      </c>
      <c r="H48">
        <f t="shared" si="8"/>
        <v>0.14000000000000001</v>
      </c>
      <c r="L48">
        <f t="shared" si="6"/>
        <v>0</v>
      </c>
      <c r="O48">
        <f t="shared" si="7"/>
        <v>0.62</v>
      </c>
      <c r="P48">
        <f t="shared" si="7"/>
        <v>0.17</v>
      </c>
      <c r="Q48">
        <f t="shared" si="7"/>
        <v>0</v>
      </c>
      <c r="R48">
        <f t="shared" si="7"/>
        <v>0.21</v>
      </c>
    </row>
    <row r="49" spans="3:18" x14ac:dyDescent="0.3">
      <c r="C49">
        <f t="shared" si="8"/>
        <v>0</v>
      </c>
      <c r="D49">
        <f t="shared" si="8"/>
        <v>0.47000000000000003</v>
      </c>
      <c r="E49">
        <f t="shared" si="8"/>
        <v>0.28000000000000003</v>
      </c>
      <c r="F49">
        <f t="shared" si="8"/>
        <v>0.05</v>
      </c>
      <c r="G49">
        <f t="shared" si="8"/>
        <v>0.05</v>
      </c>
      <c r="H49">
        <f t="shared" si="8"/>
        <v>0.15</v>
      </c>
      <c r="L49">
        <f t="shared" si="6"/>
        <v>0</v>
      </c>
      <c r="O49">
        <f t="shared" si="7"/>
        <v>0.2</v>
      </c>
      <c r="P49">
        <f t="shared" si="7"/>
        <v>0.15</v>
      </c>
      <c r="Q49">
        <f t="shared" si="7"/>
        <v>0.08</v>
      </c>
      <c r="R49">
        <f t="shared" si="7"/>
        <v>0.56000000000000005</v>
      </c>
    </row>
    <row r="50" spans="3:18" x14ac:dyDescent="0.3">
      <c r="C50">
        <f t="shared" si="8"/>
        <v>0</v>
      </c>
      <c r="D50">
        <f t="shared" si="8"/>
        <v>0.69000000000000006</v>
      </c>
      <c r="E50">
        <f t="shared" si="8"/>
        <v>0.13</v>
      </c>
      <c r="F50">
        <f t="shared" si="8"/>
        <v>0.03</v>
      </c>
      <c r="G50">
        <f t="shared" si="8"/>
        <v>0.03</v>
      </c>
      <c r="H50">
        <f t="shared" si="8"/>
        <v>0.12</v>
      </c>
      <c r="L50">
        <f t="shared" si="6"/>
        <v>0</v>
      </c>
      <c r="O50">
        <f t="shared" si="7"/>
        <v>0.06</v>
      </c>
      <c r="P50">
        <f t="shared" si="7"/>
        <v>0.12</v>
      </c>
      <c r="Q50">
        <f t="shared" si="7"/>
        <v>0.82000000000000006</v>
      </c>
      <c r="R50">
        <f t="shared" si="7"/>
        <v>0</v>
      </c>
    </row>
    <row r="51" spans="3:18" x14ac:dyDescent="0.3">
      <c r="C51">
        <f t="shared" si="8"/>
        <v>0</v>
      </c>
      <c r="D51">
        <f t="shared" si="8"/>
        <v>0</v>
      </c>
      <c r="E51">
        <f t="shared" si="8"/>
        <v>0.83000000000000007</v>
      </c>
      <c r="F51">
        <f t="shared" si="8"/>
        <v>0</v>
      </c>
      <c r="G51">
        <f t="shared" si="8"/>
        <v>0.17</v>
      </c>
      <c r="H51">
        <f t="shared" si="8"/>
        <v>0</v>
      </c>
      <c r="L51">
        <f t="shared" si="6"/>
        <v>0.71</v>
      </c>
      <c r="O51">
        <f t="shared" si="7"/>
        <v>0.28999999999999998</v>
      </c>
      <c r="P51">
        <f t="shared" si="7"/>
        <v>0</v>
      </c>
      <c r="Q51">
        <f t="shared" si="7"/>
        <v>0</v>
      </c>
      <c r="R51">
        <f t="shared" si="7"/>
        <v>0</v>
      </c>
    </row>
    <row r="52" spans="3:18" x14ac:dyDescent="0.3">
      <c r="C52">
        <f t="shared" si="8"/>
        <v>0</v>
      </c>
      <c r="D52">
        <f t="shared" si="8"/>
        <v>0</v>
      </c>
      <c r="E52">
        <f t="shared" si="8"/>
        <v>1</v>
      </c>
      <c r="F52">
        <f t="shared" si="8"/>
        <v>0</v>
      </c>
      <c r="G52">
        <f t="shared" si="8"/>
        <v>0</v>
      </c>
      <c r="H52">
        <f t="shared" si="8"/>
        <v>0</v>
      </c>
      <c r="L52">
        <f t="shared" si="6"/>
        <v>1</v>
      </c>
      <c r="O52">
        <f t="shared" si="7"/>
        <v>0</v>
      </c>
      <c r="P52">
        <f t="shared" si="7"/>
        <v>0</v>
      </c>
      <c r="Q52">
        <f t="shared" si="7"/>
        <v>0</v>
      </c>
      <c r="R52">
        <f t="shared" si="7"/>
        <v>0</v>
      </c>
    </row>
    <row r="53" spans="3:18" x14ac:dyDescent="0.3">
      <c r="C53">
        <f t="shared" si="8"/>
        <v>0.8</v>
      </c>
      <c r="D53">
        <f t="shared" si="8"/>
        <v>0</v>
      </c>
      <c r="E53">
        <f t="shared" si="8"/>
        <v>0.15</v>
      </c>
      <c r="F53">
        <f t="shared" si="8"/>
        <v>0</v>
      </c>
      <c r="G53">
        <f t="shared" si="8"/>
        <v>0.05</v>
      </c>
      <c r="H53">
        <f t="shared" si="8"/>
        <v>0</v>
      </c>
      <c r="L53">
        <f t="shared" si="6"/>
        <v>0.8</v>
      </c>
      <c r="O53">
        <f t="shared" si="7"/>
        <v>0.05</v>
      </c>
      <c r="P53">
        <f t="shared" si="7"/>
        <v>0</v>
      </c>
      <c r="Q53">
        <f t="shared" si="7"/>
        <v>0</v>
      </c>
      <c r="R53">
        <f t="shared" si="7"/>
        <v>0.15</v>
      </c>
    </row>
    <row r="54" spans="3:18" x14ac:dyDescent="0.3">
      <c r="C54">
        <f t="shared" si="8"/>
        <v>0</v>
      </c>
      <c r="D54">
        <f t="shared" si="8"/>
        <v>0.57000000000000006</v>
      </c>
      <c r="E54">
        <f t="shared" si="8"/>
        <v>0.41000000000000003</v>
      </c>
      <c r="F54">
        <f t="shared" si="8"/>
        <v>0</v>
      </c>
      <c r="G54">
        <f t="shared" si="8"/>
        <v>0.02</v>
      </c>
      <c r="H54">
        <f t="shared" si="8"/>
        <v>0</v>
      </c>
      <c r="L54">
        <f t="shared" si="6"/>
        <v>0</v>
      </c>
      <c r="O54">
        <f t="shared" si="7"/>
        <v>0.24</v>
      </c>
      <c r="P54">
        <f t="shared" si="7"/>
        <v>0</v>
      </c>
      <c r="Q54">
        <f t="shared" si="7"/>
        <v>0.17</v>
      </c>
      <c r="R54">
        <f t="shared" si="7"/>
        <v>0.59</v>
      </c>
    </row>
    <row r="55" spans="3:18" x14ac:dyDescent="0.3">
      <c r="C55">
        <f t="shared" si="8"/>
        <v>0.66</v>
      </c>
      <c r="D55">
        <f t="shared" si="8"/>
        <v>0</v>
      </c>
      <c r="E55">
        <f t="shared" si="8"/>
        <v>0</v>
      </c>
      <c r="F55">
        <f t="shared" si="8"/>
        <v>0</v>
      </c>
      <c r="G55">
        <f t="shared" si="8"/>
        <v>0.08</v>
      </c>
      <c r="H55">
        <f t="shared" si="8"/>
        <v>0.26</v>
      </c>
      <c r="L55">
        <f t="shared" si="6"/>
        <v>0.66</v>
      </c>
      <c r="O55">
        <f t="shared" si="7"/>
        <v>0</v>
      </c>
      <c r="P55">
        <f t="shared" si="7"/>
        <v>0.26</v>
      </c>
      <c r="Q55">
        <f t="shared" si="7"/>
        <v>0</v>
      </c>
      <c r="R55">
        <f t="shared" si="7"/>
        <v>0.08</v>
      </c>
    </row>
    <row r="56" spans="3:18" x14ac:dyDescent="0.3">
      <c r="C56">
        <f t="shared" si="8"/>
        <v>0.21</v>
      </c>
      <c r="D56">
        <f t="shared" si="8"/>
        <v>0</v>
      </c>
      <c r="E56">
        <f t="shared" si="8"/>
        <v>0</v>
      </c>
      <c r="F56">
        <f t="shared" si="8"/>
        <v>0.26</v>
      </c>
      <c r="G56">
        <f t="shared" si="8"/>
        <v>0.32</v>
      </c>
      <c r="H56">
        <f t="shared" si="8"/>
        <v>0.21</v>
      </c>
      <c r="L56">
        <f t="shared" si="6"/>
        <v>0.21</v>
      </c>
      <c r="O56">
        <f t="shared" si="7"/>
        <v>0.13</v>
      </c>
      <c r="P56">
        <f t="shared" si="7"/>
        <v>0.45</v>
      </c>
      <c r="Q56">
        <f t="shared" si="7"/>
        <v>0</v>
      </c>
      <c r="R56">
        <f t="shared" si="7"/>
        <v>0.21</v>
      </c>
    </row>
    <row r="57" spans="3:18" x14ac:dyDescent="0.3">
      <c r="C57">
        <f t="shared" si="8"/>
        <v>0</v>
      </c>
      <c r="D57">
        <f t="shared" si="8"/>
        <v>0.04</v>
      </c>
      <c r="E57">
        <f t="shared" si="8"/>
        <v>0.56000000000000005</v>
      </c>
      <c r="F57">
        <f t="shared" si="8"/>
        <v>0</v>
      </c>
      <c r="G57">
        <f t="shared" si="8"/>
        <v>0.39</v>
      </c>
      <c r="H57">
        <f t="shared" si="8"/>
        <v>0.01</v>
      </c>
      <c r="L57">
        <f t="shared" si="6"/>
        <v>0.2</v>
      </c>
      <c r="O57">
        <f t="shared" si="7"/>
        <v>0.52</v>
      </c>
      <c r="P57">
        <f t="shared" si="7"/>
        <v>0.01</v>
      </c>
      <c r="Q57">
        <f t="shared" si="7"/>
        <v>0.03</v>
      </c>
      <c r="R57">
        <f t="shared" si="7"/>
        <v>0.24</v>
      </c>
    </row>
    <row r="58" spans="3:18" x14ac:dyDescent="0.3">
      <c r="C58">
        <f t="shared" ref="C58:H67" si="9">0.01*C22</f>
        <v>0</v>
      </c>
      <c r="D58">
        <f t="shared" si="9"/>
        <v>0</v>
      </c>
      <c r="E58">
        <f t="shared" si="9"/>
        <v>0.72</v>
      </c>
      <c r="F58">
        <f t="shared" si="9"/>
        <v>0</v>
      </c>
      <c r="G58">
        <f t="shared" si="9"/>
        <v>0.22</v>
      </c>
      <c r="H58">
        <f t="shared" si="9"/>
        <v>0.06</v>
      </c>
      <c r="L58">
        <f t="shared" si="6"/>
        <v>0.44</v>
      </c>
      <c r="O58">
        <f t="shared" si="7"/>
        <v>0.28000000000000003</v>
      </c>
      <c r="P58">
        <f t="shared" si="7"/>
        <v>0.06</v>
      </c>
      <c r="Q58">
        <f t="shared" si="7"/>
        <v>0</v>
      </c>
      <c r="R58">
        <f t="shared" si="7"/>
        <v>0.22</v>
      </c>
    </row>
    <row r="59" spans="3:18" x14ac:dyDescent="0.3">
      <c r="C59">
        <f t="shared" si="9"/>
        <v>0</v>
      </c>
      <c r="D59">
        <f t="shared" si="9"/>
        <v>0</v>
      </c>
      <c r="E59">
        <f t="shared" si="9"/>
        <v>1</v>
      </c>
      <c r="F59">
        <f t="shared" si="9"/>
        <v>0</v>
      </c>
      <c r="G59">
        <f t="shared" si="9"/>
        <v>0</v>
      </c>
      <c r="H59">
        <f t="shared" si="9"/>
        <v>0</v>
      </c>
      <c r="L59">
        <f t="shared" si="6"/>
        <v>0</v>
      </c>
      <c r="O59">
        <f t="shared" si="7"/>
        <v>1</v>
      </c>
      <c r="P59">
        <f t="shared" si="7"/>
        <v>0</v>
      </c>
      <c r="Q59">
        <f t="shared" si="7"/>
        <v>0</v>
      </c>
      <c r="R59">
        <f t="shared" si="7"/>
        <v>0</v>
      </c>
    </row>
    <row r="60" spans="3:18" x14ac:dyDescent="0.3">
      <c r="C60">
        <f t="shared" si="9"/>
        <v>0.61</v>
      </c>
      <c r="D60">
        <f t="shared" si="9"/>
        <v>0.17</v>
      </c>
      <c r="E60">
        <f t="shared" si="9"/>
        <v>0.02</v>
      </c>
      <c r="F60">
        <f t="shared" si="9"/>
        <v>0.02</v>
      </c>
      <c r="G60">
        <f t="shared" si="9"/>
        <v>0.1</v>
      </c>
      <c r="H60">
        <f t="shared" si="9"/>
        <v>0.08</v>
      </c>
      <c r="L60">
        <f t="shared" si="6"/>
        <v>0.77</v>
      </c>
      <c r="O60">
        <f t="shared" si="7"/>
        <v>0.05</v>
      </c>
      <c r="P60">
        <f t="shared" si="7"/>
        <v>0.08</v>
      </c>
      <c r="Q60">
        <f t="shared" si="7"/>
        <v>0</v>
      </c>
      <c r="R60">
        <f t="shared" si="7"/>
        <v>0.09</v>
      </c>
    </row>
    <row r="61" spans="3:18" x14ac:dyDescent="0.3">
      <c r="C61">
        <f t="shared" si="9"/>
        <v>0</v>
      </c>
      <c r="D61">
        <f t="shared" si="9"/>
        <v>0.66</v>
      </c>
      <c r="E61">
        <f t="shared" si="9"/>
        <v>0</v>
      </c>
      <c r="F61">
        <f t="shared" si="9"/>
        <v>0</v>
      </c>
      <c r="G61">
        <f t="shared" si="9"/>
        <v>0.13</v>
      </c>
      <c r="H61">
        <f t="shared" si="9"/>
        <v>0.21</v>
      </c>
      <c r="L61">
        <f t="shared" si="6"/>
        <v>0</v>
      </c>
      <c r="O61">
        <f t="shared" si="7"/>
        <v>0.13</v>
      </c>
      <c r="P61">
        <f t="shared" si="7"/>
        <v>0.21</v>
      </c>
      <c r="Q61">
        <f t="shared" si="7"/>
        <v>0.66</v>
      </c>
      <c r="R61">
        <f t="shared" si="7"/>
        <v>0</v>
      </c>
    </row>
    <row r="62" spans="3:18" x14ac:dyDescent="0.3">
      <c r="C62">
        <f t="shared" si="9"/>
        <v>0</v>
      </c>
      <c r="D62">
        <f t="shared" si="9"/>
        <v>0.21</v>
      </c>
      <c r="E62">
        <f t="shared" si="9"/>
        <v>0.79</v>
      </c>
      <c r="F62">
        <f t="shared" si="9"/>
        <v>0</v>
      </c>
      <c r="G62">
        <f t="shared" si="9"/>
        <v>0</v>
      </c>
      <c r="H62">
        <f t="shared" si="9"/>
        <v>0</v>
      </c>
      <c r="L62">
        <f t="shared" si="6"/>
        <v>0.82000000000000006</v>
      </c>
      <c r="O62">
        <f t="shared" si="7"/>
        <v>0</v>
      </c>
      <c r="P62">
        <f t="shared" si="7"/>
        <v>0</v>
      </c>
      <c r="Q62">
        <f t="shared" si="7"/>
        <v>0</v>
      </c>
      <c r="R62">
        <f t="shared" si="7"/>
        <v>0.18</v>
      </c>
    </row>
    <row r="63" spans="3:18" x14ac:dyDescent="0.3">
      <c r="C63">
        <f t="shared" si="9"/>
        <v>0.01</v>
      </c>
      <c r="D63">
        <f t="shared" si="9"/>
        <v>0</v>
      </c>
      <c r="E63">
        <f t="shared" si="9"/>
        <v>0.01</v>
      </c>
      <c r="F63">
        <f t="shared" si="9"/>
        <v>0.14000000000000001</v>
      </c>
      <c r="G63">
        <f t="shared" si="9"/>
        <v>7.0000000000000007E-2</v>
      </c>
      <c r="H63">
        <f t="shared" si="9"/>
        <v>0.77</v>
      </c>
      <c r="L63">
        <f t="shared" si="6"/>
        <v>0.02</v>
      </c>
      <c r="O63">
        <f t="shared" si="7"/>
        <v>7.0000000000000007E-2</v>
      </c>
      <c r="P63">
        <f t="shared" si="7"/>
        <v>0.77</v>
      </c>
      <c r="Q63">
        <f t="shared" si="7"/>
        <v>0</v>
      </c>
      <c r="R63">
        <f t="shared" si="7"/>
        <v>0.14000000000000001</v>
      </c>
    </row>
    <row r="64" spans="3:18" x14ac:dyDescent="0.3">
      <c r="C64">
        <f t="shared" si="9"/>
        <v>0.03</v>
      </c>
      <c r="D64">
        <f t="shared" si="9"/>
        <v>0</v>
      </c>
      <c r="E64">
        <f t="shared" si="9"/>
        <v>0.55000000000000004</v>
      </c>
      <c r="F64">
        <f t="shared" si="9"/>
        <v>0</v>
      </c>
      <c r="G64">
        <f t="shared" si="9"/>
        <v>0.03</v>
      </c>
      <c r="H64">
        <f t="shared" si="9"/>
        <v>0.39</v>
      </c>
      <c r="L64">
        <f t="shared" si="6"/>
        <v>0.44</v>
      </c>
      <c r="O64">
        <f t="shared" si="7"/>
        <v>0.17</v>
      </c>
      <c r="P64">
        <f t="shared" si="7"/>
        <v>0.39</v>
      </c>
      <c r="Q64">
        <f t="shared" si="7"/>
        <v>0</v>
      </c>
      <c r="R64">
        <f t="shared" si="7"/>
        <v>0</v>
      </c>
    </row>
    <row r="65" spans="3:18" x14ac:dyDescent="0.3">
      <c r="C65">
        <f t="shared" si="9"/>
        <v>0</v>
      </c>
      <c r="D65">
        <f t="shared" si="9"/>
        <v>0</v>
      </c>
      <c r="E65">
        <f t="shared" si="9"/>
        <v>1</v>
      </c>
      <c r="F65">
        <f t="shared" si="9"/>
        <v>0</v>
      </c>
      <c r="G65">
        <f t="shared" si="9"/>
        <v>0</v>
      </c>
      <c r="H65">
        <f t="shared" si="9"/>
        <v>0</v>
      </c>
      <c r="L65">
        <f t="shared" si="6"/>
        <v>0.91</v>
      </c>
      <c r="O65">
        <f t="shared" si="7"/>
        <v>0.04</v>
      </c>
      <c r="P65">
        <f t="shared" si="7"/>
        <v>0</v>
      </c>
      <c r="Q65">
        <f t="shared" si="7"/>
        <v>0</v>
      </c>
      <c r="R65">
        <f t="shared" si="7"/>
        <v>0.06</v>
      </c>
    </row>
    <row r="66" spans="3:18" x14ac:dyDescent="0.3">
      <c r="C66">
        <f t="shared" si="9"/>
        <v>0</v>
      </c>
      <c r="D66">
        <f t="shared" si="9"/>
        <v>0</v>
      </c>
      <c r="E66">
        <f t="shared" si="9"/>
        <v>0.45</v>
      </c>
      <c r="F66">
        <f t="shared" si="9"/>
        <v>0.45</v>
      </c>
      <c r="G66">
        <f t="shared" si="9"/>
        <v>0.1</v>
      </c>
      <c r="H66">
        <f t="shared" si="9"/>
        <v>0</v>
      </c>
      <c r="L66">
        <f t="shared" si="6"/>
        <v>0</v>
      </c>
      <c r="O66">
        <f t="shared" si="7"/>
        <v>0.85</v>
      </c>
      <c r="P66">
        <f t="shared" si="7"/>
        <v>0</v>
      </c>
      <c r="Q66">
        <f t="shared" si="7"/>
        <v>0</v>
      </c>
      <c r="R66">
        <f t="shared" si="7"/>
        <v>0.15</v>
      </c>
    </row>
    <row r="67" spans="3:18" x14ac:dyDescent="0.3">
      <c r="C67">
        <f t="shared" si="9"/>
        <v>0</v>
      </c>
      <c r="D67">
        <f t="shared" si="9"/>
        <v>0</v>
      </c>
      <c r="E67">
        <f t="shared" si="9"/>
        <v>1</v>
      </c>
      <c r="F67">
        <f t="shared" si="9"/>
        <v>0</v>
      </c>
      <c r="G67">
        <f t="shared" si="9"/>
        <v>0</v>
      </c>
      <c r="H67">
        <f t="shared" si="9"/>
        <v>0</v>
      </c>
      <c r="L67">
        <f t="shared" si="6"/>
        <v>0.79</v>
      </c>
      <c r="O67">
        <f t="shared" si="7"/>
        <v>0.21</v>
      </c>
      <c r="P67">
        <f t="shared" si="7"/>
        <v>0</v>
      </c>
      <c r="Q67">
        <f t="shared" si="7"/>
        <v>0</v>
      </c>
      <c r="R67">
        <f t="shared" si="7"/>
        <v>0</v>
      </c>
    </row>
    <row r="68" spans="3:18" x14ac:dyDescent="0.3">
      <c r="C68">
        <f t="shared" ref="C68:H68" si="10">0.01*C32</f>
        <v>0</v>
      </c>
      <c r="D68">
        <f t="shared" si="10"/>
        <v>0.18</v>
      </c>
      <c r="E68">
        <f t="shared" si="10"/>
        <v>0.76</v>
      </c>
      <c r="F68">
        <f t="shared" si="10"/>
        <v>0.06</v>
      </c>
      <c r="G68">
        <f t="shared" si="10"/>
        <v>0</v>
      </c>
      <c r="H68">
        <f t="shared" si="10"/>
        <v>0</v>
      </c>
      <c r="L68">
        <f t="shared" si="6"/>
        <v>0.41000000000000003</v>
      </c>
      <c r="O68">
        <f t="shared" si="7"/>
        <v>0.23</v>
      </c>
      <c r="P68">
        <f t="shared" si="7"/>
        <v>0</v>
      </c>
      <c r="Q68">
        <f t="shared" si="7"/>
        <v>0</v>
      </c>
      <c r="R68">
        <f t="shared" si="7"/>
        <v>0.35000000000000003</v>
      </c>
    </row>
    <row r="71" spans="3:18" x14ac:dyDescent="0.3">
      <c r="C71">
        <f t="shared" ref="C71:C101" si="11">C38*B2</f>
        <v>0</v>
      </c>
      <c r="D71">
        <f t="shared" ref="D71:D101" si="12">D38*B2</f>
        <v>0</v>
      </c>
      <c r="E71">
        <f t="shared" ref="E71:E101" si="13">E38*B2</f>
        <v>116.59</v>
      </c>
      <c r="F71">
        <f t="shared" ref="F71:F101" si="14">F38*B2</f>
        <v>0</v>
      </c>
      <c r="G71">
        <f t="shared" ref="G71:G101" si="15">G38*B2</f>
        <v>0</v>
      </c>
      <c r="H71">
        <f t="shared" ref="H71:H101" si="16">H38*B2</f>
        <v>14.41</v>
      </c>
      <c r="L71">
        <f t="shared" ref="L71:L101" si="17">L38*B2</f>
        <v>110.03999999999999</v>
      </c>
      <c r="O71">
        <f t="shared" ref="O71:O101" si="18">O38*B2</f>
        <v>6.5500000000000007</v>
      </c>
      <c r="P71">
        <f t="shared" ref="P71:P101" si="19">P38*B2</f>
        <v>14.41</v>
      </c>
      <c r="Q71">
        <f t="shared" ref="Q71:Q101" si="20">Q38*B2</f>
        <v>0</v>
      </c>
      <c r="R71">
        <f t="shared" ref="R71:R101" si="21">R38*B2</f>
        <v>0</v>
      </c>
    </row>
    <row r="72" spans="3:18" x14ac:dyDescent="0.3">
      <c r="C72">
        <f t="shared" si="11"/>
        <v>0</v>
      </c>
      <c r="D72">
        <f t="shared" si="12"/>
        <v>2.1</v>
      </c>
      <c r="E72">
        <f t="shared" si="13"/>
        <v>2.94</v>
      </c>
      <c r="F72">
        <f t="shared" si="14"/>
        <v>2.94</v>
      </c>
      <c r="G72">
        <f t="shared" si="15"/>
        <v>0</v>
      </c>
      <c r="H72">
        <f t="shared" si="16"/>
        <v>6.02</v>
      </c>
      <c r="L72">
        <f t="shared" si="17"/>
        <v>0</v>
      </c>
      <c r="O72">
        <f t="shared" si="18"/>
        <v>5.04</v>
      </c>
      <c r="P72">
        <f t="shared" si="19"/>
        <v>6.02</v>
      </c>
      <c r="Q72">
        <f t="shared" si="20"/>
        <v>1.9600000000000002</v>
      </c>
      <c r="R72">
        <f t="shared" si="21"/>
        <v>0.98000000000000009</v>
      </c>
    </row>
    <row r="73" spans="3:18" x14ac:dyDescent="0.3">
      <c r="C73">
        <f t="shared" si="11"/>
        <v>0</v>
      </c>
      <c r="D73">
        <f t="shared" si="12"/>
        <v>1.48</v>
      </c>
      <c r="E73">
        <f t="shared" si="13"/>
        <v>99.160000000000011</v>
      </c>
      <c r="F73">
        <f t="shared" si="14"/>
        <v>10.360000000000001</v>
      </c>
      <c r="G73">
        <f t="shared" si="15"/>
        <v>31.08</v>
      </c>
      <c r="H73">
        <f t="shared" si="16"/>
        <v>5.92</v>
      </c>
      <c r="L73">
        <f t="shared" si="17"/>
        <v>11.84</v>
      </c>
      <c r="O73">
        <f t="shared" si="18"/>
        <v>109.52</v>
      </c>
      <c r="P73">
        <f t="shared" si="19"/>
        <v>5.92</v>
      </c>
      <c r="Q73">
        <f t="shared" si="20"/>
        <v>0</v>
      </c>
      <c r="R73">
        <f t="shared" si="21"/>
        <v>19.240000000000002</v>
      </c>
    </row>
    <row r="74" spans="3:18" x14ac:dyDescent="0.3">
      <c r="C74">
        <f t="shared" si="11"/>
        <v>0</v>
      </c>
      <c r="D74">
        <f t="shared" si="12"/>
        <v>7.12</v>
      </c>
      <c r="E74">
        <f t="shared" si="13"/>
        <v>156.64000000000001</v>
      </c>
      <c r="F74">
        <f t="shared" si="14"/>
        <v>10.68</v>
      </c>
      <c r="G74">
        <f t="shared" si="15"/>
        <v>3.56</v>
      </c>
      <c r="H74">
        <f t="shared" si="16"/>
        <v>0</v>
      </c>
      <c r="L74">
        <f t="shared" si="17"/>
        <v>110.36</v>
      </c>
      <c r="O74">
        <f t="shared" si="18"/>
        <v>46.28</v>
      </c>
      <c r="P74">
        <f t="shared" si="19"/>
        <v>0</v>
      </c>
      <c r="Q74">
        <f t="shared" si="20"/>
        <v>0</v>
      </c>
      <c r="R74">
        <f t="shared" si="21"/>
        <v>21.36</v>
      </c>
    </row>
    <row r="75" spans="3:18" x14ac:dyDescent="0.3">
      <c r="C75">
        <f t="shared" si="11"/>
        <v>0</v>
      </c>
      <c r="D75">
        <f t="shared" si="12"/>
        <v>10</v>
      </c>
      <c r="E75">
        <f t="shared" si="13"/>
        <v>0</v>
      </c>
      <c r="F75">
        <f t="shared" si="14"/>
        <v>0</v>
      </c>
      <c r="G75">
        <f t="shared" si="15"/>
        <v>0</v>
      </c>
      <c r="H75">
        <f t="shared" si="16"/>
        <v>0</v>
      </c>
      <c r="L75">
        <f t="shared" si="17"/>
        <v>0</v>
      </c>
      <c r="O75">
        <f t="shared" si="18"/>
        <v>0</v>
      </c>
      <c r="P75">
        <f t="shared" si="19"/>
        <v>0</v>
      </c>
      <c r="Q75">
        <f t="shared" si="20"/>
        <v>10</v>
      </c>
      <c r="R75">
        <f t="shared" si="21"/>
        <v>0</v>
      </c>
    </row>
    <row r="76" spans="3:18" x14ac:dyDescent="0.3">
      <c r="C76">
        <f t="shared" si="11"/>
        <v>90.9</v>
      </c>
      <c r="D76">
        <f t="shared" si="12"/>
        <v>0</v>
      </c>
      <c r="E76">
        <f t="shared" si="13"/>
        <v>0</v>
      </c>
      <c r="F76">
        <f t="shared" si="14"/>
        <v>1.01</v>
      </c>
      <c r="G76">
        <f t="shared" si="15"/>
        <v>1.01</v>
      </c>
      <c r="H76">
        <f t="shared" si="16"/>
        <v>8.08</v>
      </c>
      <c r="L76">
        <f t="shared" si="17"/>
        <v>90.9</v>
      </c>
      <c r="O76">
        <f t="shared" si="18"/>
        <v>1.01</v>
      </c>
      <c r="P76">
        <f t="shared" si="19"/>
        <v>8.08</v>
      </c>
      <c r="Q76">
        <f t="shared" si="20"/>
        <v>0</v>
      </c>
      <c r="R76">
        <f t="shared" si="21"/>
        <v>1.01</v>
      </c>
    </row>
    <row r="77" spans="3:18" x14ac:dyDescent="0.3">
      <c r="C77">
        <f t="shared" si="11"/>
        <v>0</v>
      </c>
      <c r="D77">
        <f t="shared" si="12"/>
        <v>79.64</v>
      </c>
      <c r="E77">
        <f t="shared" si="13"/>
        <v>282.36</v>
      </c>
      <c r="F77">
        <f t="shared" si="14"/>
        <v>0</v>
      </c>
      <c r="G77">
        <f t="shared" si="15"/>
        <v>0</v>
      </c>
      <c r="H77">
        <f t="shared" si="16"/>
        <v>0</v>
      </c>
      <c r="L77">
        <f t="shared" si="17"/>
        <v>253.40000000000003</v>
      </c>
      <c r="O77">
        <f t="shared" si="18"/>
        <v>3.62</v>
      </c>
      <c r="P77">
        <f t="shared" si="19"/>
        <v>0</v>
      </c>
      <c r="Q77">
        <f t="shared" si="20"/>
        <v>0</v>
      </c>
      <c r="R77">
        <f t="shared" si="21"/>
        <v>104.97999999999999</v>
      </c>
    </row>
    <row r="78" spans="3:18" x14ac:dyDescent="0.3">
      <c r="C78">
        <f t="shared" si="11"/>
        <v>0</v>
      </c>
      <c r="D78">
        <f t="shared" si="12"/>
        <v>9.35</v>
      </c>
      <c r="E78">
        <f t="shared" si="13"/>
        <v>69.7</v>
      </c>
      <c r="F78">
        <f t="shared" si="14"/>
        <v>0.85</v>
      </c>
      <c r="G78">
        <f t="shared" si="15"/>
        <v>5.0999999999999996</v>
      </c>
      <c r="H78">
        <f t="shared" si="16"/>
        <v>0</v>
      </c>
      <c r="L78">
        <f t="shared" si="17"/>
        <v>45.050000000000004</v>
      </c>
      <c r="O78">
        <f t="shared" si="18"/>
        <v>16.149999999999999</v>
      </c>
      <c r="P78">
        <f t="shared" si="19"/>
        <v>0</v>
      </c>
      <c r="Q78">
        <f t="shared" si="20"/>
        <v>0</v>
      </c>
      <c r="R78">
        <f t="shared" si="21"/>
        <v>23.8</v>
      </c>
    </row>
    <row r="79" spans="3:18" x14ac:dyDescent="0.3">
      <c r="C79">
        <f t="shared" si="11"/>
        <v>0</v>
      </c>
      <c r="D79">
        <f t="shared" si="12"/>
        <v>53.580000000000005</v>
      </c>
      <c r="E79">
        <f t="shared" si="13"/>
        <v>60.42</v>
      </c>
      <c r="F79">
        <f t="shared" si="14"/>
        <v>0</v>
      </c>
      <c r="G79">
        <f t="shared" si="15"/>
        <v>0</v>
      </c>
      <c r="H79">
        <f t="shared" si="16"/>
        <v>0</v>
      </c>
      <c r="L79">
        <f t="shared" si="17"/>
        <v>0</v>
      </c>
      <c r="O79">
        <f t="shared" si="18"/>
        <v>0</v>
      </c>
      <c r="P79">
        <f t="shared" si="19"/>
        <v>0</v>
      </c>
      <c r="Q79">
        <f t="shared" si="20"/>
        <v>0</v>
      </c>
      <c r="R79">
        <f t="shared" si="21"/>
        <v>114</v>
      </c>
    </row>
    <row r="80" spans="3:18" x14ac:dyDescent="0.3">
      <c r="C80">
        <f t="shared" si="11"/>
        <v>105.73</v>
      </c>
      <c r="D80">
        <f t="shared" si="12"/>
        <v>0</v>
      </c>
      <c r="E80">
        <f t="shared" si="13"/>
        <v>0</v>
      </c>
      <c r="F80">
        <f t="shared" si="14"/>
        <v>0</v>
      </c>
      <c r="G80">
        <f t="shared" si="15"/>
        <v>3.27</v>
      </c>
      <c r="H80">
        <f t="shared" si="16"/>
        <v>0</v>
      </c>
      <c r="L80">
        <f t="shared" si="17"/>
        <v>104.64</v>
      </c>
      <c r="O80">
        <f t="shared" si="18"/>
        <v>0</v>
      </c>
      <c r="P80">
        <f t="shared" si="19"/>
        <v>0</v>
      </c>
      <c r="Q80">
        <f t="shared" si="20"/>
        <v>0</v>
      </c>
      <c r="R80">
        <f t="shared" si="21"/>
        <v>4.3600000000000003</v>
      </c>
    </row>
    <row r="81" spans="3:18" x14ac:dyDescent="0.3">
      <c r="C81">
        <f t="shared" si="11"/>
        <v>0</v>
      </c>
      <c r="D81">
        <f t="shared" si="12"/>
        <v>5.04</v>
      </c>
      <c r="E81">
        <f t="shared" si="13"/>
        <v>36.54</v>
      </c>
      <c r="F81">
        <f t="shared" si="14"/>
        <v>26.459999999999997</v>
      </c>
      <c r="G81">
        <f t="shared" si="15"/>
        <v>40.32</v>
      </c>
      <c r="H81">
        <f t="shared" si="16"/>
        <v>17.64</v>
      </c>
      <c r="L81">
        <f t="shared" si="17"/>
        <v>0</v>
      </c>
      <c r="O81">
        <f t="shared" si="18"/>
        <v>78.12</v>
      </c>
      <c r="P81">
        <f t="shared" si="19"/>
        <v>21.42</v>
      </c>
      <c r="Q81">
        <f t="shared" si="20"/>
        <v>0</v>
      </c>
      <c r="R81">
        <f t="shared" si="21"/>
        <v>26.459999999999997</v>
      </c>
    </row>
    <row r="82" spans="3:18" x14ac:dyDescent="0.3">
      <c r="C82">
        <f t="shared" si="11"/>
        <v>0</v>
      </c>
      <c r="D82">
        <f t="shared" si="12"/>
        <v>110.45</v>
      </c>
      <c r="E82">
        <f t="shared" si="13"/>
        <v>65.800000000000011</v>
      </c>
      <c r="F82">
        <f t="shared" si="14"/>
        <v>11.75</v>
      </c>
      <c r="G82">
        <f t="shared" si="15"/>
        <v>11.75</v>
      </c>
      <c r="H82">
        <f t="shared" si="16"/>
        <v>35.25</v>
      </c>
      <c r="L82">
        <f t="shared" si="17"/>
        <v>0</v>
      </c>
      <c r="O82">
        <f t="shared" si="18"/>
        <v>47</v>
      </c>
      <c r="P82">
        <f t="shared" si="19"/>
        <v>35.25</v>
      </c>
      <c r="Q82">
        <f t="shared" si="20"/>
        <v>18.8</v>
      </c>
      <c r="R82">
        <f t="shared" si="21"/>
        <v>131.60000000000002</v>
      </c>
    </row>
    <row r="83" spans="3:18" x14ac:dyDescent="0.3">
      <c r="C83">
        <f t="shared" si="11"/>
        <v>0</v>
      </c>
      <c r="D83">
        <f t="shared" si="12"/>
        <v>23.46</v>
      </c>
      <c r="E83">
        <f t="shared" si="13"/>
        <v>4.42</v>
      </c>
      <c r="F83">
        <f t="shared" si="14"/>
        <v>1.02</v>
      </c>
      <c r="G83">
        <f t="shared" si="15"/>
        <v>1.02</v>
      </c>
      <c r="H83">
        <f t="shared" si="16"/>
        <v>4.08</v>
      </c>
      <c r="L83">
        <f t="shared" si="17"/>
        <v>0</v>
      </c>
      <c r="O83">
        <f t="shared" si="18"/>
        <v>2.04</v>
      </c>
      <c r="P83">
        <f t="shared" si="19"/>
        <v>4.08</v>
      </c>
      <c r="Q83">
        <f t="shared" si="20"/>
        <v>27.880000000000003</v>
      </c>
      <c r="R83">
        <f t="shared" si="21"/>
        <v>0</v>
      </c>
    </row>
    <row r="84" spans="3:18" x14ac:dyDescent="0.3">
      <c r="C84">
        <f t="shared" si="11"/>
        <v>0</v>
      </c>
      <c r="D84">
        <f t="shared" si="12"/>
        <v>0</v>
      </c>
      <c r="E84">
        <f t="shared" si="13"/>
        <v>68.06</v>
      </c>
      <c r="F84">
        <f t="shared" si="14"/>
        <v>0</v>
      </c>
      <c r="G84">
        <f t="shared" si="15"/>
        <v>13.940000000000001</v>
      </c>
      <c r="H84">
        <f t="shared" si="16"/>
        <v>0</v>
      </c>
      <c r="L84">
        <f t="shared" si="17"/>
        <v>58.22</v>
      </c>
      <c r="O84">
        <f t="shared" si="18"/>
        <v>23.779999999999998</v>
      </c>
      <c r="P84">
        <f t="shared" si="19"/>
        <v>0</v>
      </c>
      <c r="Q84">
        <f t="shared" si="20"/>
        <v>0</v>
      </c>
      <c r="R84">
        <f t="shared" si="21"/>
        <v>0</v>
      </c>
    </row>
    <row r="85" spans="3:18" x14ac:dyDescent="0.3">
      <c r="C85">
        <f t="shared" si="11"/>
        <v>0</v>
      </c>
      <c r="D85">
        <f t="shared" si="12"/>
        <v>0</v>
      </c>
      <c r="E85">
        <f t="shared" si="13"/>
        <v>12</v>
      </c>
      <c r="F85">
        <f t="shared" si="14"/>
        <v>0</v>
      </c>
      <c r="G85">
        <f t="shared" si="15"/>
        <v>0</v>
      </c>
      <c r="H85">
        <f t="shared" si="16"/>
        <v>0</v>
      </c>
      <c r="L85">
        <f t="shared" si="17"/>
        <v>12</v>
      </c>
      <c r="O85">
        <f t="shared" si="18"/>
        <v>0</v>
      </c>
      <c r="P85">
        <f t="shared" si="19"/>
        <v>0</v>
      </c>
      <c r="Q85">
        <f t="shared" si="20"/>
        <v>0</v>
      </c>
      <c r="R85">
        <f t="shared" si="21"/>
        <v>0</v>
      </c>
    </row>
    <row r="86" spans="3:18" x14ac:dyDescent="0.3">
      <c r="C86">
        <f t="shared" si="11"/>
        <v>32.800000000000004</v>
      </c>
      <c r="D86">
        <f t="shared" si="12"/>
        <v>0</v>
      </c>
      <c r="E86">
        <f t="shared" si="13"/>
        <v>6.1499999999999995</v>
      </c>
      <c r="F86">
        <f t="shared" si="14"/>
        <v>0</v>
      </c>
      <c r="G86">
        <f t="shared" si="15"/>
        <v>2.0500000000000003</v>
      </c>
      <c r="H86">
        <f t="shared" si="16"/>
        <v>0</v>
      </c>
      <c r="L86">
        <f t="shared" si="17"/>
        <v>32.800000000000004</v>
      </c>
      <c r="O86">
        <f t="shared" si="18"/>
        <v>2.0500000000000003</v>
      </c>
      <c r="P86">
        <f t="shared" si="19"/>
        <v>0</v>
      </c>
      <c r="Q86">
        <f t="shared" si="20"/>
        <v>0</v>
      </c>
      <c r="R86">
        <f t="shared" si="21"/>
        <v>6.1499999999999995</v>
      </c>
    </row>
    <row r="87" spans="3:18" x14ac:dyDescent="0.3">
      <c r="C87">
        <f t="shared" si="11"/>
        <v>0</v>
      </c>
      <c r="D87">
        <f t="shared" si="12"/>
        <v>33.630000000000003</v>
      </c>
      <c r="E87">
        <f t="shared" si="13"/>
        <v>24.19</v>
      </c>
      <c r="F87">
        <f t="shared" si="14"/>
        <v>0</v>
      </c>
      <c r="G87">
        <f t="shared" si="15"/>
        <v>1.18</v>
      </c>
      <c r="H87">
        <f t="shared" si="16"/>
        <v>0</v>
      </c>
      <c r="L87">
        <f t="shared" si="17"/>
        <v>0</v>
      </c>
      <c r="O87">
        <f t="shared" si="18"/>
        <v>14.16</v>
      </c>
      <c r="P87">
        <f t="shared" si="19"/>
        <v>0</v>
      </c>
      <c r="Q87">
        <f t="shared" si="20"/>
        <v>10.030000000000001</v>
      </c>
      <c r="R87">
        <f t="shared" si="21"/>
        <v>34.809999999999995</v>
      </c>
    </row>
    <row r="88" spans="3:18" x14ac:dyDescent="0.3">
      <c r="C88">
        <f t="shared" si="11"/>
        <v>66</v>
      </c>
      <c r="D88">
        <f t="shared" si="12"/>
        <v>0</v>
      </c>
      <c r="E88">
        <f t="shared" si="13"/>
        <v>0</v>
      </c>
      <c r="F88">
        <f t="shared" si="14"/>
        <v>0</v>
      </c>
      <c r="G88">
        <f t="shared" si="15"/>
        <v>8</v>
      </c>
      <c r="H88">
        <f t="shared" si="16"/>
        <v>26</v>
      </c>
      <c r="L88">
        <f t="shared" si="17"/>
        <v>66</v>
      </c>
      <c r="O88">
        <f t="shared" si="18"/>
        <v>0</v>
      </c>
      <c r="P88">
        <f t="shared" si="19"/>
        <v>26</v>
      </c>
      <c r="Q88">
        <f t="shared" si="20"/>
        <v>0</v>
      </c>
      <c r="R88">
        <f t="shared" si="21"/>
        <v>8</v>
      </c>
    </row>
    <row r="89" spans="3:18" x14ac:dyDescent="0.3">
      <c r="C89">
        <f t="shared" si="11"/>
        <v>8.19</v>
      </c>
      <c r="D89">
        <f t="shared" si="12"/>
        <v>0</v>
      </c>
      <c r="E89">
        <f t="shared" si="13"/>
        <v>0</v>
      </c>
      <c r="F89">
        <f t="shared" si="14"/>
        <v>10.14</v>
      </c>
      <c r="G89">
        <f t="shared" si="15"/>
        <v>12.48</v>
      </c>
      <c r="H89">
        <f t="shared" si="16"/>
        <v>8.19</v>
      </c>
      <c r="L89">
        <f t="shared" si="17"/>
        <v>8.19</v>
      </c>
      <c r="O89">
        <f t="shared" si="18"/>
        <v>5.07</v>
      </c>
      <c r="P89">
        <f t="shared" si="19"/>
        <v>17.55</v>
      </c>
      <c r="Q89">
        <f t="shared" si="20"/>
        <v>0</v>
      </c>
      <c r="R89">
        <f t="shared" si="21"/>
        <v>8.19</v>
      </c>
    </row>
    <row r="90" spans="3:18" x14ac:dyDescent="0.3">
      <c r="C90">
        <f t="shared" si="11"/>
        <v>0</v>
      </c>
      <c r="D90">
        <f t="shared" si="12"/>
        <v>4.4400000000000004</v>
      </c>
      <c r="E90">
        <f t="shared" si="13"/>
        <v>62.160000000000004</v>
      </c>
      <c r="F90">
        <f t="shared" si="14"/>
        <v>0</v>
      </c>
      <c r="G90">
        <f t="shared" si="15"/>
        <v>43.29</v>
      </c>
      <c r="H90">
        <f t="shared" si="16"/>
        <v>1.1100000000000001</v>
      </c>
      <c r="L90">
        <f t="shared" si="17"/>
        <v>22.200000000000003</v>
      </c>
      <c r="O90">
        <f t="shared" si="18"/>
        <v>57.72</v>
      </c>
      <c r="P90">
        <f t="shared" si="19"/>
        <v>1.1100000000000001</v>
      </c>
      <c r="Q90">
        <f t="shared" si="20"/>
        <v>3.33</v>
      </c>
      <c r="R90">
        <f t="shared" si="21"/>
        <v>26.64</v>
      </c>
    </row>
    <row r="91" spans="3:18" x14ac:dyDescent="0.3">
      <c r="C91">
        <f t="shared" si="11"/>
        <v>0</v>
      </c>
      <c r="D91">
        <f t="shared" si="12"/>
        <v>0</v>
      </c>
      <c r="E91">
        <f t="shared" si="13"/>
        <v>12.959999999999999</v>
      </c>
      <c r="F91">
        <f t="shared" si="14"/>
        <v>0</v>
      </c>
      <c r="G91">
        <f t="shared" si="15"/>
        <v>3.96</v>
      </c>
      <c r="H91">
        <f t="shared" si="16"/>
        <v>1.08</v>
      </c>
      <c r="L91">
        <f t="shared" si="17"/>
        <v>7.92</v>
      </c>
      <c r="O91">
        <f t="shared" si="18"/>
        <v>5.0400000000000009</v>
      </c>
      <c r="P91">
        <f t="shared" si="19"/>
        <v>1.08</v>
      </c>
      <c r="Q91">
        <f t="shared" si="20"/>
        <v>0</v>
      </c>
      <c r="R91">
        <f t="shared" si="21"/>
        <v>3.96</v>
      </c>
    </row>
    <row r="92" spans="3:18" x14ac:dyDescent="0.3">
      <c r="C92">
        <f t="shared" si="11"/>
        <v>0</v>
      </c>
      <c r="D92">
        <f t="shared" si="12"/>
        <v>0</v>
      </c>
      <c r="E92">
        <f t="shared" si="13"/>
        <v>56</v>
      </c>
      <c r="F92">
        <f t="shared" si="14"/>
        <v>0</v>
      </c>
      <c r="G92">
        <f t="shared" si="15"/>
        <v>0</v>
      </c>
      <c r="H92">
        <f t="shared" si="16"/>
        <v>0</v>
      </c>
      <c r="L92">
        <f t="shared" si="17"/>
        <v>0</v>
      </c>
      <c r="O92">
        <f t="shared" si="18"/>
        <v>56</v>
      </c>
      <c r="P92">
        <f t="shared" si="19"/>
        <v>0</v>
      </c>
      <c r="Q92">
        <f t="shared" si="20"/>
        <v>0</v>
      </c>
      <c r="R92">
        <f t="shared" si="21"/>
        <v>0</v>
      </c>
    </row>
    <row r="93" spans="3:18" x14ac:dyDescent="0.3">
      <c r="C93">
        <f t="shared" si="11"/>
        <v>37.82</v>
      </c>
      <c r="D93">
        <f t="shared" si="12"/>
        <v>10.540000000000001</v>
      </c>
      <c r="E93">
        <f t="shared" si="13"/>
        <v>1.24</v>
      </c>
      <c r="F93">
        <f t="shared" si="14"/>
        <v>1.24</v>
      </c>
      <c r="G93">
        <f t="shared" si="15"/>
        <v>6.2</v>
      </c>
      <c r="H93">
        <f t="shared" si="16"/>
        <v>4.96</v>
      </c>
      <c r="L93">
        <f t="shared" si="17"/>
        <v>47.74</v>
      </c>
      <c r="O93">
        <f t="shared" si="18"/>
        <v>3.1</v>
      </c>
      <c r="P93">
        <f t="shared" si="19"/>
        <v>4.96</v>
      </c>
      <c r="Q93">
        <f t="shared" si="20"/>
        <v>0</v>
      </c>
      <c r="R93">
        <f t="shared" si="21"/>
        <v>5.58</v>
      </c>
    </row>
    <row r="94" spans="3:18" x14ac:dyDescent="0.3">
      <c r="C94">
        <f t="shared" si="11"/>
        <v>0</v>
      </c>
      <c r="D94">
        <f t="shared" si="12"/>
        <v>25.080000000000002</v>
      </c>
      <c r="E94">
        <f t="shared" si="13"/>
        <v>0</v>
      </c>
      <c r="F94">
        <f t="shared" si="14"/>
        <v>0</v>
      </c>
      <c r="G94">
        <f t="shared" si="15"/>
        <v>4.9400000000000004</v>
      </c>
      <c r="H94">
        <f t="shared" si="16"/>
        <v>7.9799999999999995</v>
      </c>
      <c r="L94">
        <f t="shared" si="17"/>
        <v>0</v>
      </c>
      <c r="O94">
        <f t="shared" si="18"/>
        <v>4.9400000000000004</v>
      </c>
      <c r="P94">
        <f t="shared" si="19"/>
        <v>7.9799999999999995</v>
      </c>
      <c r="Q94">
        <f t="shared" si="20"/>
        <v>25.080000000000002</v>
      </c>
      <c r="R94">
        <f t="shared" si="21"/>
        <v>0</v>
      </c>
    </row>
    <row r="95" spans="3:18" x14ac:dyDescent="0.3">
      <c r="C95">
        <f t="shared" si="11"/>
        <v>0</v>
      </c>
      <c r="D95">
        <f t="shared" si="12"/>
        <v>33.81</v>
      </c>
      <c r="E95">
        <f t="shared" si="13"/>
        <v>127.19000000000001</v>
      </c>
      <c r="F95">
        <f t="shared" si="14"/>
        <v>0</v>
      </c>
      <c r="G95">
        <f t="shared" si="15"/>
        <v>0</v>
      </c>
      <c r="H95">
        <f t="shared" si="16"/>
        <v>0</v>
      </c>
      <c r="L95">
        <f t="shared" si="17"/>
        <v>132.02000000000001</v>
      </c>
      <c r="O95">
        <f t="shared" si="18"/>
        <v>0</v>
      </c>
      <c r="P95">
        <f t="shared" si="19"/>
        <v>0</v>
      </c>
      <c r="Q95">
        <f t="shared" si="20"/>
        <v>0</v>
      </c>
      <c r="R95">
        <f t="shared" si="21"/>
        <v>28.98</v>
      </c>
    </row>
    <row r="96" spans="3:18" x14ac:dyDescent="0.3">
      <c r="C96">
        <f t="shared" si="11"/>
        <v>1.82</v>
      </c>
      <c r="D96">
        <f t="shared" si="12"/>
        <v>0</v>
      </c>
      <c r="E96">
        <f t="shared" si="13"/>
        <v>1.82</v>
      </c>
      <c r="F96">
        <f t="shared" si="14"/>
        <v>25.480000000000004</v>
      </c>
      <c r="G96">
        <f t="shared" si="15"/>
        <v>12.740000000000002</v>
      </c>
      <c r="H96">
        <f t="shared" si="16"/>
        <v>140.14000000000001</v>
      </c>
      <c r="L96">
        <f t="shared" si="17"/>
        <v>3.64</v>
      </c>
      <c r="O96">
        <f t="shared" si="18"/>
        <v>12.740000000000002</v>
      </c>
      <c r="P96">
        <f t="shared" si="19"/>
        <v>140.14000000000001</v>
      </c>
      <c r="Q96">
        <f t="shared" si="20"/>
        <v>0</v>
      </c>
      <c r="R96">
        <f t="shared" si="21"/>
        <v>25.480000000000004</v>
      </c>
    </row>
    <row r="97" spans="2:19" x14ac:dyDescent="0.3">
      <c r="C97">
        <f t="shared" si="11"/>
        <v>2.13</v>
      </c>
      <c r="D97">
        <f t="shared" si="12"/>
        <v>0</v>
      </c>
      <c r="E97">
        <f t="shared" si="13"/>
        <v>39.050000000000004</v>
      </c>
      <c r="F97">
        <f t="shared" si="14"/>
        <v>0</v>
      </c>
      <c r="G97">
        <f t="shared" si="15"/>
        <v>2.13</v>
      </c>
      <c r="H97">
        <f t="shared" si="16"/>
        <v>27.69</v>
      </c>
      <c r="L97">
        <f t="shared" si="17"/>
        <v>31.24</v>
      </c>
      <c r="O97">
        <f t="shared" si="18"/>
        <v>12.07</v>
      </c>
      <c r="P97">
        <f t="shared" si="19"/>
        <v>27.69</v>
      </c>
      <c r="Q97">
        <f t="shared" si="20"/>
        <v>0</v>
      </c>
      <c r="R97">
        <f t="shared" si="21"/>
        <v>0</v>
      </c>
    </row>
    <row r="98" spans="2:19" x14ac:dyDescent="0.3">
      <c r="C98">
        <f t="shared" si="11"/>
        <v>0</v>
      </c>
      <c r="D98">
        <f t="shared" si="12"/>
        <v>0</v>
      </c>
      <c r="E98">
        <f t="shared" si="13"/>
        <v>53</v>
      </c>
      <c r="F98">
        <f t="shared" si="14"/>
        <v>0</v>
      </c>
      <c r="G98">
        <f t="shared" si="15"/>
        <v>0</v>
      </c>
      <c r="H98">
        <f t="shared" si="16"/>
        <v>0</v>
      </c>
      <c r="L98">
        <f t="shared" si="17"/>
        <v>48.230000000000004</v>
      </c>
      <c r="O98">
        <f t="shared" si="18"/>
        <v>2.12</v>
      </c>
      <c r="P98">
        <f t="shared" si="19"/>
        <v>0</v>
      </c>
      <c r="Q98">
        <f t="shared" si="20"/>
        <v>0</v>
      </c>
      <c r="R98">
        <f t="shared" si="21"/>
        <v>3.1799999999999997</v>
      </c>
    </row>
    <row r="99" spans="2:19" x14ac:dyDescent="0.3">
      <c r="C99">
        <f t="shared" si="11"/>
        <v>0</v>
      </c>
      <c r="D99">
        <f t="shared" si="12"/>
        <v>0</v>
      </c>
      <c r="E99">
        <f t="shared" si="13"/>
        <v>119.25</v>
      </c>
      <c r="F99">
        <f t="shared" si="14"/>
        <v>119.25</v>
      </c>
      <c r="G99">
        <f t="shared" si="15"/>
        <v>26.5</v>
      </c>
      <c r="H99">
        <f t="shared" si="16"/>
        <v>0</v>
      </c>
      <c r="L99">
        <f t="shared" si="17"/>
        <v>0</v>
      </c>
      <c r="O99">
        <f t="shared" si="18"/>
        <v>225.25</v>
      </c>
      <c r="P99">
        <f t="shared" si="19"/>
        <v>0</v>
      </c>
      <c r="Q99">
        <f t="shared" si="20"/>
        <v>0</v>
      </c>
      <c r="R99">
        <f t="shared" si="21"/>
        <v>39.75</v>
      </c>
    </row>
    <row r="100" spans="2:19" x14ac:dyDescent="0.3">
      <c r="C100">
        <f t="shared" si="11"/>
        <v>0</v>
      </c>
      <c r="D100">
        <f t="shared" si="12"/>
        <v>0</v>
      </c>
      <c r="E100">
        <f t="shared" si="13"/>
        <v>19</v>
      </c>
      <c r="F100">
        <f t="shared" si="14"/>
        <v>0</v>
      </c>
      <c r="G100">
        <f t="shared" si="15"/>
        <v>0</v>
      </c>
      <c r="H100">
        <f t="shared" si="16"/>
        <v>0</v>
      </c>
      <c r="L100">
        <f t="shared" si="17"/>
        <v>15.010000000000002</v>
      </c>
      <c r="O100">
        <f t="shared" si="18"/>
        <v>3.9899999999999998</v>
      </c>
      <c r="P100">
        <f t="shared" si="19"/>
        <v>0</v>
      </c>
      <c r="Q100">
        <f t="shared" si="20"/>
        <v>0</v>
      </c>
      <c r="R100">
        <f t="shared" si="21"/>
        <v>0</v>
      </c>
    </row>
    <row r="101" spans="2:19" x14ac:dyDescent="0.3">
      <c r="C101">
        <f t="shared" si="11"/>
        <v>0</v>
      </c>
      <c r="D101">
        <f t="shared" si="12"/>
        <v>14.04</v>
      </c>
      <c r="E101">
        <f t="shared" si="13"/>
        <v>59.28</v>
      </c>
      <c r="F101">
        <f t="shared" si="14"/>
        <v>4.68</v>
      </c>
      <c r="G101">
        <f t="shared" si="15"/>
        <v>0</v>
      </c>
      <c r="H101">
        <f t="shared" si="16"/>
        <v>0</v>
      </c>
      <c r="L101">
        <f t="shared" si="17"/>
        <v>31.980000000000004</v>
      </c>
      <c r="O101">
        <f t="shared" si="18"/>
        <v>17.940000000000001</v>
      </c>
      <c r="P101">
        <f t="shared" si="19"/>
        <v>0</v>
      </c>
      <c r="Q101">
        <f t="shared" si="20"/>
        <v>0</v>
      </c>
      <c r="R101">
        <f t="shared" si="21"/>
        <v>27.300000000000004</v>
      </c>
    </row>
    <row r="102" spans="2:19" x14ac:dyDescent="0.3">
      <c r="B102" t="s">
        <v>777</v>
      </c>
      <c r="C102">
        <f t="shared" ref="C102:H102" si="22">SUM(C71:C101)</f>
        <v>345.39</v>
      </c>
      <c r="D102">
        <f t="shared" si="22"/>
        <v>423.76</v>
      </c>
      <c r="E102">
        <f t="shared" si="22"/>
        <v>1555.92</v>
      </c>
      <c r="F102">
        <f t="shared" si="22"/>
        <v>225.86</v>
      </c>
      <c r="G102">
        <f t="shared" si="22"/>
        <v>234.51999999999998</v>
      </c>
      <c r="H102">
        <f t="shared" si="22"/>
        <v>308.55</v>
      </c>
      <c r="I102" s="54">
        <f>SUM(C102:H102)</f>
        <v>3094.0000000000005</v>
      </c>
      <c r="L102">
        <f>SUM(L71:L101)</f>
        <v>1243.42</v>
      </c>
      <c r="O102">
        <f>SUM(O71:O101)</f>
        <v>761.30000000000018</v>
      </c>
      <c r="P102">
        <f>SUM(P71:P101)</f>
        <v>321.69</v>
      </c>
      <c r="Q102">
        <f>SUM(Q71:Q101)</f>
        <v>97.08</v>
      </c>
      <c r="R102">
        <f>SUM(R71:R101)</f>
        <v>665.81000000000006</v>
      </c>
      <c r="S102" s="54">
        <f>SUM(L102:R102)</f>
        <v>3089.3</v>
      </c>
    </row>
    <row r="103" spans="2:19" x14ac:dyDescent="0.3">
      <c r="B103" s="54" t="s">
        <v>781</v>
      </c>
      <c r="C103" s="33">
        <f t="shared" ref="C103:H103" si="23">C102/$B$33</f>
        <v>0.11163219133807369</v>
      </c>
      <c r="D103" s="33">
        <f t="shared" si="23"/>
        <v>0.13696186166774402</v>
      </c>
      <c r="E103" s="33">
        <f t="shared" si="23"/>
        <v>0.5028829993535876</v>
      </c>
      <c r="F103" s="33">
        <f t="shared" si="23"/>
        <v>7.2999353587588883E-2</v>
      </c>
      <c r="G103" s="33">
        <f t="shared" si="23"/>
        <v>7.5798319327731081E-2</v>
      </c>
      <c r="H103" s="33">
        <f t="shared" si="23"/>
        <v>9.9725274725274732E-2</v>
      </c>
      <c r="I103" s="56">
        <f>SUM(C103:H103)</f>
        <v>1</v>
      </c>
      <c r="L103" s="33">
        <f>L102/$B$33</f>
        <v>0.40188106011635427</v>
      </c>
      <c r="M103" s="33"/>
      <c r="N103" s="33"/>
      <c r="O103" s="33">
        <f>O102/$B$33</f>
        <v>0.24605688429217848</v>
      </c>
      <c r="P103" s="33">
        <f>P102/$B$33</f>
        <v>0.10397220426632191</v>
      </c>
      <c r="Q103" s="33">
        <f>Q102/$B$33</f>
        <v>3.1376858435681963E-2</v>
      </c>
      <c r="R103" s="33">
        <f>R102/$B$33</f>
        <v>0.21519392372333551</v>
      </c>
      <c r="S103" s="56">
        <f>SUM(L103:R103)</f>
        <v>0.99848093083387202</v>
      </c>
    </row>
    <row r="105" spans="2:19" x14ac:dyDescent="0.3">
      <c r="B105" t="s">
        <v>782</v>
      </c>
      <c r="C105">
        <f t="shared" ref="C105:H105" si="24">AVERAGE(C38:C68)</f>
        <v>0.13516129032258065</v>
      </c>
      <c r="D105">
        <f t="shared" si="24"/>
        <v>0.16225806451612904</v>
      </c>
      <c r="E105">
        <f t="shared" si="24"/>
        <v>0.47516129032258064</v>
      </c>
      <c r="F105">
        <f t="shared" si="24"/>
        <v>5.0967741935483882E-2</v>
      </c>
      <c r="G105">
        <f t="shared" si="24"/>
        <v>7.7741935483870955E-2</v>
      </c>
      <c r="H105">
        <f t="shared" si="24"/>
        <v>9.8709677419354838E-2</v>
      </c>
      <c r="I105" s="56">
        <f>SUM(C105:H105)</f>
        <v>1</v>
      </c>
      <c r="L105">
        <f>AVERAGE(L38:L68)</f>
        <v>0.41322580645161289</v>
      </c>
      <c r="O105">
        <f>AVERAGE(O38:O68)</f>
        <v>0.21806451612903224</v>
      </c>
      <c r="P105">
        <f>AVERAGE(P38:P68)</f>
        <v>0.10741935483870969</v>
      </c>
      <c r="Q105">
        <f>AVERAGE(Q38:Q68)</f>
        <v>9.3548387096774197E-2</v>
      </c>
      <c r="R105">
        <f>AVERAGE(R38:R68)</f>
        <v>0.16677419354838705</v>
      </c>
      <c r="S105" s="56">
        <f>SUM(L105:R105)</f>
        <v>0.99903225806451601</v>
      </c>
    </row>
  </sheetData>
  <pageMargins left="0.7" right="0.7" top="0.78749999999999998" bottom="0.78749999999999998" header="0.511811023622047" footer="0.511811023622047"/>
  <pageSetup paperSize="9" orientation="portrait" horizontalDpi="300" verticalDpi="300"/>
  <drawing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85"/>
  <sheetViews>
    <sheetView zoomScaleNormal="100" workbookViewId="0">
      <pane ySplit="1" topLeftCell="A2" activePane="bottomLeft" state="frozen"/>
      <selection pane="bottomLeft" activeCell="A25" sqref="A25"/>
    </sheetView>
  </sheetViews>
  <sheetFormatPr defaultColWidth="8.88671875" defaultRowHeight="14.4" x14ac:dyDescent="0.3"/>
  <cols>
    <col min="1" max="1" width="26" customWidth="1"/>
    <col min="2" max="3" width="10.33203125" customWidth="1"/>
    <col min="4" max="4" width="14.109375" customWidth="1"/>
    <col min="5" max="8" width="10.33203125" customWidth="1"/>
    <col min="9" max="9" width="16.109375" customWidth="1"/>
    <col min="10" max="10" width="10.33203125" customWidth="1"/>
    <col min="12" max="12" width="12.88671875" customWidth="1"/>
    <col min="13" max="13" width="13.88671875" customWidth="1"/>
    <col min="16" max="16" width="11.88671875" customWidth="1"/>
    <col min="19" max="19" width="13.6640625" customWidth="1"/>
  </cols>
  <sheetData>
    <row r="1" spans="1:19" x14ac:dyDescent="0.3">
      <c r="A1" t="s">
        <v>504</v>
      </c>
      <c r="B1" t="s">
        <v>801</v>
      </c>
      <c r="C1" t="s">
        <v>186</v>
      </c>
      <c r="D1" t="s">
        <v>822</v>
      </c>
      <c r="E1" t="s">
        <v>79</v>
      </c>
      <c r="F1" t="s">
        <v>187</v>
      </c>
      <c r="G1" t="s">
        <v>81</v>
      </c>
      <c r="H1" t="s">
        <v>86</v>
      </c>
      <c r="I1" t="s">
        <v>87</v>
      </c>
      <c r="J1" t="s">
        <v>802</v>
      </c>
      <c r="K1" s="33" t="s">
        <v>191</v>
      </c>
      <c r="L1" t="s">
        <v>786</v>
      </c>
      <c r="M1" t="s">
        <v>823</v>
      </c>
      <c r="N1" s="33" t="s">
        <v>321</v>
      </c>
      <c r="O1" s="33" t="s">
        <v>88</v>
      </c>
      <c r="P1" s="33" t="s">
        <v>824</v>
      </c>
      <c r="Q1" s="33" t="s">
        <v>189</v>
      </c>
      <c r="R1" t="s">
        <v>86</v>
      </c>
      <c r="S1" t="s">
        <v>104</v>
      </c>
    </row>
    <row r="2" spans="1:19" x14ac:dyDescent="0.3">
      <c r="A2" t="s">
        <v>825</v>
      </c>
      <c r="B2">
        <v>53</v>
      </c>
      <c r="D2">
        <v>99</v>
      </c>
      <c r="F2">
        <v>1</v>
      </c>
      <c r="H2" s="53">
        <f t="shared" ref="H2:H22" si="0">1/(C38*C38+D38*D38+E38*E38+F38*F38+G38*G38)</f>
        <v>1.0201999591920017</v>
      </c>
      <c r="I2" s="53">
        <f t="shared" ref="I2:I22" si="1">1-(H2-1)/(5-1)</f>
        <v>0.99495001020199958</v>
      </c>
      <c r="J2">
        <v>53</v>
      </c>
      <c r="L2">
        <v>1</v>
      </c>
      <c r="N2">
        <v>49</v>
      </c>
      <c r="P2">
        <v>50</v>
      </c>
      <c r="Q2">
        <f t="shared" ref="Q2:Q22" si="2">L2+M2</f>
        <v>1</v>
      </c>
      <c r="R2" s="53">
        <f t="shared" ref="R2:R22" si="3">1/(K38*K38+N38*N38+O38*O38+P38*P38+Q38*Q38)</f>
        <v>2.0399836801305589</v>
      </c>
      <c r="S2" s="53">
        <f t="shared" ref="S2:S22" si="4">1-(R2-1)/(5-1)</f>
        <v>0.74000407996736028</v>
      </c>
    </row>
    <row r="3" spans="1:19" x14ac:dyDescent="0.3">
      <c r="A3" t="s">
        <v>806</v>
      </c>
      <c r="B3">
        <v>60</v>
      </c>
      <c r="D3">
        <v>83</v>
      </c>
      <c r="E3">
        <v>7</v>
      </c>
      <c r="F3">
        <v>3</v>
      </c>
      <c r="G3">
        <v>7</v>
      </c>
      <c r="H3" s="53">
        <f t="shared" si="0"/>
        <v>1.4293882218410519</v>
      </c>
      <c r="I3" s="53">
        <f t="shared" si="1"/>
        <v>0.89265294453973709</v>
      </c>
      <c r="J3">
        <v>60</v>
      </c>
      <c r="L3">
        <v>2</v>
      </c>
      <c r="N3">
        <v>92</v>
      </c>
      <c r="O3">
        <v>6</v>
      </c>
      <c r="Q3">
        <f t="shared" si="2"/>
        <v>2</v>
      </c>
      <c r="R3" s="53">
        <f t="shared" si="3"/>
        <v>1.1759172154280337</v>
      </c>
      <c r="S3" s="53">
        <f t="shared" si="4"/>
        <v>0.95602069614299157</v>
      </c>
    </row>
    <row r="4" spans="1:19" x14ac:dyDescent="0.3">
      <c r="A4" t="s">
        <v>312</v>
      </c>
      <c r="B4">
        <v>93</v>
      </c>
      <c r="D4">
        <v>84</v>
      </c>
      <c r="E4">
        <v>4</v>
      </c>
      <c r="F4">
        <v>4</v>
      </c>
      <c r="G4">
        <v>8</v>
      </c>
      <c r="H4" s="53">
        <f t="shared" si="0"/>
        <v>1.3982102908277405</v>
      </c>
      <c r="I4" s="53">
        <f t="shared" si="1"/>
        <v>0.90044742729306493</v>
      </c>
      <c r="J4">
        <v>93</v>
      </c>
      <c r="K4">
        <v>45</v>
      </c>
      <c r="L4">
        <v>5</v>
      </c>
      <c r="M4">
        <v>2</v>
      </c>
      <c r="N4">
        <v>38</v>
      </c>
      <c r="O4">
        <v>8</v>
      </c>
      <c r="P4">
        <v>2</v>
      </c>
      <c r="Q4">
        <f t="shared" si="2"/>
        <v>7</v>
      </c>
      <c r="R4" s="53">
        <f t="shared" si="3"/>
        <v>2.7886224205242609</v>
      </c>
      <c r="S4" s="53">
        <f t="shared" si="4"/>
        <v>0.55284439486893477</v>
      </c>
    </row>
    <row r="5" spans="1:19" x14ac:dyDescent="0.3">
      <c r="A5" t="s">
        <v>826</v>
      </c>
      <c r="B5">
        <v>133</v>
      </c>
      <c r="D5">
        <v>54</v>
      </c>
      <c r="E5">
        <v>13</v>
      </c>
      <c r="F5">
        <v>33</v>
      </c>
      <c r="H5" s="53">
        <f t="shared" si="0"/>
        <v>2.395783421178725</v>
      </c>
      <c r="I5" s="53">
        <f t="shared" si="1"/>
        <v>0.65105414470531875</v>
      </c>
      <c r="J5">
        <v>133</v>
      </c>
      <c r="L5">
        <v>14</v>
      </c>
      <c r="N5">
        <v>86</v>
      </c>
      <c r="Q5">
        <f t="shared" si="2"/>
        <v>14</v>
      </c>
      <c r="R5" s="53">
        <f t="shared" si="3"/>
        <v>1.3171759747102214</v>
      </c>
      <c r="S5" s="53">
        <f t="shared" si="4"/>
        <v>0.92070600632244459</v>
      </c>
    </row>
    <row r="6" spans="1:19" x14ac:dyDescent="0.3">
      <c r="A6" t="s">
        <v>289</v>
      </c>
      <c r="B6">
        <v>117</v>
      </c>
      <c r="D6">
        <v>65</v>
      </c>
      <c r="E6">
        <v>17</v>
      </c>
      <c r="F6">
        <v>9</v>
      </c>
      <c r="G6">
        <v>9</v>
      </c>
      <c r="H6" s="53">
        <f t="shared" si="0"/>
        <v>2.1385799828913599</v>
      </c>
      <c r="I6" s="53">
        <f t="shared" si="1"/>
        <v>0.71535500427716003</v>
      </c>
      <c r="J6">
        <v>117</v>
      </c>
      <c r="L6">
        <v>11</v>
      </c>
      <c r="M6">
        <v>7</v>
      </c>
      <c r="N6">
        <v>73</v>
      </c>
      <c r="O6">
        <v>9</v>
      </c>
      <c r="Q6">
        <f t="shared" si="2"/>
        <v>18</v>
      </c>
      <c r="R6" s="53">
        <f t="shared" si="3"/>
        <v>1.7439832577607257</v>
      </c>
      <c r="S6" s="53">
        <f t="shared" si="4"/>
        <v>0.81400418555981857</v>
      </c>
    </row>
    <row r="7" spans="1:19" x14ac:dyDescent="0.3">
      <c r="A7" t="s">
        <v>302</v>
      </c>
      <c r="B7">
        <v>128</v>
      </c>
      <c r="D7">
        <v>100</v>
      </c>
      <c r="H7" s="53">
        <f t="shared" si="0"/>
        <v>1</v>
      </c>
      <c r="I7" s="53">
        <f t="shared" si="1"/>
        <v>1</v>
      </c>
      <c r="J7">
        <v>128</v>
      </c>
      <c r="K7">
        <v>99</v>
      </c>
      <c r="N7">
        <v>1</v>
      </c>
      <c r="Q7">
        <f t="shared" si="2"/>
        <v>0</v>
      </c>
      <c r="R7" s="53">
        <f t="shared" si="3"/>
        <v>1.0201999591920017</v>
      </c>
      <c r="S7" s="53">
        <f t="shared" si="4"/>
        <v>0.99495001020199958</v>
      </c>
    </row>
    <row r="8" spans="1:19" x14ac:dyDescent="0.3">
      <c r="A8" t="s">
        <v>827</v>
      </c>
      <c r="B8" s="33">
        <v>24</v>
      </c>
      <c r="D8">
        <v>100</v>
      </c>
      <c r="H8" s="53">
        <f t="shared" si="0"/>
        <v>1</v>
      </c>
      <c r="I8" s="53">
        <f t="shared" si="1"/>
        <v>1</v>
      </c>
      <c r="J8">
        <v>24</v>
      </c>
      <c r="K8">
        <v>17</v>
      </c>
      <c r="L8">
        <v>4</v>
      </c>
      <c r="M8">
        <v>79</v>
      </c>
      <c r="Q8">
        <f t="shared" si="2"/>
        <v>83</v>
      </c>
      <c r="R8" s="53">
        <f t="shared" si="3"/>
        <v>1.3931457230426301</v>
      </c>
      <c r="S8" s="53">
        <f t="shared" si="4"/>
        <v>0.90171356923934254</v>
      </c>
    </row>
    <row r="9" spans="1:19" x14ac:dyDescent="0.3">
      <c r="A9" t="s">
        <v>759</v>
      </c>
      <c r="B9">
        <v>16</v>
      </c>
      <c r="D9">
        <v>87</v>
      </c>
      <c r="F9">
        <v>13</v>
      </c>
      <c r="H9" s="53">
        <f t="shared" si="0"/>
        <v>1.2923235978288963</v>
      </c>
      <c r="I9" s="53">
        <f t="shared" si="1"/>
        <v>0.92691910054277593</v>
      </c>
      <c r="J9">
        <v>16</v>
      </c>
      <c r="K9">
        <v>6</v>
      </c>
      <c r="L9">
        <v>12</v>
      </c>
      <c r="N9">
        <v>82</v>
      </c>
      <c r="Q9">
        <f t="shared" si="2"/>
        <v>12</v>
      </c>
      <c r="R9" s="53">
        <f t="shared" si="3"/>
        <v>1.4484356894553878</v>
      </c>
      <c r="S9" s="53">
        <f t="shared" si="4"/>
        <v>0.88789107763615305</v>
      </c>
    </row>
    <row r="10" spans="1:19" x14ac:dyDescent="0.3">
      <c r="A10" t="s">
        <v>810</v>
      </c>
      <c r="B10">
        <v>43</v>
      </c>
      <c r="D10">
        <v>100</v>
      </c>
      <c r="H10" s="53">
        <f t="shared" si="0"/>
        <v>1</v>
      </c>
      <c r="I10" s="53">
        <f t="shared" si="1"/>
        <v>1</v>
      </c>
      <c r="J10">
        <v>43</v>
      </c>
      <c r="K10">
        <v>2</v>
      </c>
      <c r="L10">
        <v>63</v>
      </c>
      <c r="M10">
        <v>19</v>
      </c>
      <c r="N10">
        <v>16</v>
      </c>
      <c r="Q10">
        <f t="shared" si="2"/>
        <v>82</v>
      </c>
      <c r="R10" s="53">
        <f t="shared" si="3"/>
        <v>1.4318442153493698</v>
      </c>
      <c r="S10" s="53">
        <f t="shared" si="4"/>
        <v>0.89203894616265755</v>
      </c>
    </row>
    <row r="11" spans="1:19" x14ac:dyDescent="0.3">
      <c r="A11" t="s">
        <v>828</v>
      </c>
      <c r="B11">
        <v>259</v>
      </c>
      <c r="D11">
        <v>94</v>
      </c>
      <c r="E11">
        <v>3</v>
      </c>
      <c r="F11">
        <v>2</v>
      </c>
      <c r="G11">
        <v>1</v>
      </c>
      <c r="H11" s="53">
        <f t="shared" si="0"/>
        <v>1.1299435028248586</v>
      </c>
      <c r="I11" s="53">
        <f t="shared" si="1"/>
        <v>0.96751412429378536</v>
      </c>
      <c r="J11">
        <v>259</v>
      </c>
      <c r="K11">
        <v>82</v>
      </c>
      <c r="N11">
        <v>17</v>
      </c>
      <c r="O11">
        <v>1</v>
      </c>
      <c r="Q11">
        <f t="shared" si="2"/>
        <v>0</v>
      </c>
      <c r="R11" s="53">
        <f t="shared" si="3"/>
        <v>1.4257199885942398</v>
      </c>
      <c r="S11" s="53">
        <f t="shared" si="4"/>
        <v>0.89357000285144006</v>
      </c>
    </row>
    <row r="12" spans="1:19" x14ac:dyDescent="0.3">
      <c r="A12" t="s">
        <v>812</v>
      </c>
      <c r="B12">
        <v>85</v>
      </c>
      <c r="D12">
        <v>58</v>
      </c>
      <c r="E12">
        <v>16</v>
      </c>
      <c r="F12">
        <v>20</v>
      </c>
      <c r="G12">
        <v>6</v>
      </c>
      <c r="H12" s="53">
        <f t="shared" si="0"/>
        <v>2.4654832347140037</v>
      </c>
      <c r="I12" s="53">
        <f t="shared" si="1"/>
        <v>0.63362919132149909</v>
      </c>
      <c r="J12">
        <v>85</v>
      </c>
      <c r="M12">
        <v>5</v>
      </c>
      <c r="N12">
        <v>89</v>
      </c>
      <c r="O12">
        <v>6</v>
      </c>
      <c r="Q12">
        <f t="shared" si="2"/>
        <v>5</v>
      </c>
      <c r="R12" s="53">
        <f t="shared" si="3"/>
        <v>1.2528188423953897</v>
      </c>
      <c r="S12" s="53">
        <f t="shared" si="4"/>
        <v>0.93679528940115264</v>
      </c>
    </row>
    <row r="13" spans="1:19" x14ac:dyDescent="0.3">
      <c r="A13" t="s">
        <v>815</v>
      </c>
      <c r="B13">
        <v>160</v>
      </c>
      <c r="D13">
        <v>92</v>
      </c>
      <c r="F13">
        <v>7</v>
      </c>
      <c r="G13">
        <v>1</v>
      </c>
      <c r="H13" s="53">
        <f t="shared" si="0"/>
        <v>1.1745360582569884</v>
      </c>
      <c r="I13" s="53">
        <f t="shared" si="1"/>
        <v>0.95636598543575291</v>
      </c>
      <c r="J13">
        <v>160</v>
      </c>
      <c r="K13">
        <v>69</v>
      </c>
      <c r="M13">
        <v>1</v>
      </c>
      <c r="N13">
        <v>29</v>
      </c>
      <c r="O13">
        <v>1</v>
      </c>
      <c r="Q13">
        <f t="shared" si="2"/>
        <v>1</v>
      </c>
      <c r="R13" s="53">
        <f t="shared" si="3"/>
        <v>1.7844396859386153</v>
      </c>
      <c r="S13" s="53">
        <f t="shared" si="4"/>
        <v>0.80389007851534622</v>
      </c>
    </row>
    <row r="14" spans="1:19" x14ac:dyDescent="0.3">
      <c r="A14" t="s">
        <v>294</v>
      </c>
      <c r="B14">
        <v>58</v>
      </c>
      <c r="C14">
        <v>70</v>
      </c>
      <c r="D14">
        <v>14</v>
      </c>
      <c r="E14">
        <v>2</v>
      </c>
      <c r="F14">
        <v>12</v>
      </c>
      <c r="G14">
        <v>2</v>
      </c>
      <c r="H14" s="53">
        <f t="shared" si="0"/>
        <v>1.905487804878049</v>
      </c>
      <c r="I14" s="53">
        <f t="shared" si="1"/>
        <v>0.77362804878048774</v>
      </c>
      <c r="J14">
        <v>58</v>
      </c>
      <c r="K14">
        <v>84</v>
      </c>
      <c r="M14">
        <v>2</v>
      </c>
      <c r="N14">
        <v>12</v>
      </c>
      <c r="O14">
        <v>2</v>
      </c>
      <c r="Q14">
        <f t="shared" si="2"/>
        <v>2</v>
      </c>
      <c r="R14" s="53">
        <f t="shared" si="3"/>
        <v>1.3873473917869039</v>
      </c>
      <c r="S14" s="53">
        <f t="shared" si="4"/>
        <v>0.90316315205327402</v>
      </c>
    </row>
    <row r="15" spans="1:19" x14ac:dyDescent="0.3">
      <c r="A15" t="s">
        <v>829</v>
      </c>
      <c r="B15">
        <v>74</v>
      </c>
      <c r="D15">
        <v>99</v>
      </c>
      <c r="F15">
        <v>1</v>
      </c>
      <c r="H15" s="53">
        <f t="shared" si="0"/>
        <v>1.0201999591920017</v>
      </c>
      <c r="I15" s="53">
        <f t="shared" si="1"/>
        <v>0.99495001020199958</v>
      </c>
      <c r="J15">
        <v>74</v>
      </c>
      <c r="L15">
        <v>4</v>
      </c>
      <c r="N15">
        <v>34</v>
      </c>
      <c r="P15">
        <v>62</v>
      </c>
      <c r="Q15">
        <f t="shared" si="2"/>
        <v>4</v>
      </c>
      <c r="R15" s="53">
        <f t="shared" si="3"/>
        <v>1.9936204146730461</v>
      </c>
      <c r="S15" s="53">
        <f t="shared" si="4"/>
        <v>0.75159489633173848</v>
      </c>
    </row>
    <row r="16" spans="1:19" x14ac:dyDescent="0.3">
      <c r="A16" t="s">
        <v>830</v>
      </c>
      <c r="B16" s="33">
        <v>16</v>
      </c>
      <c r="D16">
        <v>100</v>
      </c>
      <c r="H16" s="53">
        <f t="shared" si="0"/>
        <v>1</v>
      </c>
      <c r="I16" s="53">
        <f t="shared" si="1"/>
        <v>1</v>
      </c>
      <c r="J16">
        <v>16</v>
      </c>
      <c r="K16">
        <v>50</v>
      </c>
      <c r="N16">
        <v>50</v>
      </c>
      <c r="Q16">
        <f t="shared" si="2"/>
        <v>0</v>
      </c>
      <c r="R16" s="53">
        <f t="shared" si="3"/>
        <v>2</v>
      </c>
      <c r="S16" s="53">
        <f t="shared" si="4"/>
        <v>0.75</v>
      </c>
    </row>
    <row r="17" spans="1:19" x14ac:dyDescent="0.3">
      <c r="A17" t="s">
        <v>772</v>
      </c>
      <c r="B17">
        <v>94</v>
      </c>
      <c r="C17">
        <v>3.2978723404255299</v>
      </c>
      <c r="D17">
        <v>52.212765957446798</v>
      </c>
      <c r="E17">
        <v>5.0425531914893602</v>
      </c>
      <c r="F17">
        <v>39.446808510638299</v>
      </c>
      <c r="H17" s="53">
        <f t="shared" si="0"/>
        <v>2.3156044062943359</v>
      </c>
      <c r="I17" s="53">
        <f t="shared" si="1"/>
        <v>0.67109889842641601</v>
      </c>
      <c r="J17">
        <v>94</v>
      </c>
      <c r="K17">
        <v>8.5744680851063801</v>
      </c>
      <c r="L17">
        <v>7.31914893617021</v>
      </c>
      <c r="M17">
        <v>1.31914893617021</v>
      </c>
      <c r="N17">
        <v>82.787234042553195</v>
      </c>
      <c r="Q17">
        <f t="shared" si="2"/>
        <v>8.63829787234042</v>
      </c>
      <c r="R17" s="53">
        <f t="shared" si="3"/>
        <v>1.4281903438298751</v>
      </c>
      <c r="S17" s="53">
        <f t="shared" si="4"/>
        <v>0.89295241404253123</v>
      </c>
    </row>
    <row r="18" spans="1:19" x14ac:dyDescent="0.3">
      <c r="A18" t="s">
        <v>298</v>
      </c>
      <c r="B18">
        <v>100</v>
      </c>
      <c r="C18">
        <v>78</v>
      </c>
      <c r="D18">
        <v>3</v>
      </c>
      <c r="E18">
        <v>8</v>
      </c>
      <c r="F18">
        <v>8</v>
      </c>
      <c r="G18">
        <v>3</v>
      </c>
      <c r="H18" s="53">
        <f t="shared" si="0"/>
        <v>1.6051364365971108</v>
      </c>
      <c r="I18" s="53">
        <f t="shared" si="1"/>
        <v>0.8487158908507223</v>
      </c>
      <c r="J18">
        <v>100</v>
      </c>
      <c r="K18">
        <v>78</v>
      </c>
      <c r="L18">
        <v>3</v>
      </c>
      <c r="M18">
        <v>3</v>
      </c>
      <c r="N18">
        <v>13</v>
      </c>
      <c r="O18">
        <v>3</v>
      </c>
      <c r="Q18">
        <f t="shared" si="2"/>
        <v>6</v>
      </c>
      <c r="R18" s="53">
        <f t="shared" si="3"/>
        <v>1.5878056525881228</v>
      </c>
      <c r="S18" s="53">
        <f t="shared" si="4"/>
        <v>0.85304858685296936</v>
      </c>
    </row>
    <row r="19" spans="1:19" x14ac:dyDescent="0.3">
      <c r="A19" t="s">
        <v>306</v>
      </c>
      <c r="B19">
        <v>69</v>
      </c>
      <c r="D19">
        <v>100</v>
      </c>
      <c r="H19" s="53">
        <f t="shared" si="0"/>
        <v>1</v>
      </c>
      <c r="I19" s="53">
        <f t="shared" si="1"/>
        <v>1</v>
      </c>
      <c r="J19">
        <v>69</v>
      </c>
      <c r="K19">
        <v>45</v>
      </c>
      <c r="L19">
        <v>30</v>
      </c>
      <c r="M19">
        <v>3</v>
      </c>
      <c r="N19">
        <v>7</v>
      </c>
      <c r="P19">
        <v>15</v>
      </c>
      <c r="Q19">
        <f t="shared" si="2"/>
        <v>33</v>
      </c>
      <c r="R19" s="53">
        <f t="shared" si="3"/>
        <v>2.95159386068477</v>
      </c>
      <c r="S19" s="53">
        <f t="shared" si="4"/>
        <v>0.51210153482880749</v>
      </c>
    </row>
    <row r="20" spans="1:19" x14ac:dyDescent="0.3">
      <c r="A20" t="s">
        <v>149</v>
      </c>
      <c r="B20">
        <v>12</v>
      </c>
      <c r="E20">
        <v>8</v>
      </c>
      <c r="F20">
        <v>8</v>
      </c>
      <c r="G20">
        <v>84</v>
      </c>
      <c r="H20" s="53">
        <f t="shared" si="0"/>
        <v>1.3919821826280625</v>
      </c>
      <c r="I20" s="53">
        <f t="shared" si="1"/>
        <v>0.90200445434298437</v>
      </c>
      <c r="J20">
        <v>12</v>
      </c>
      <c r="N20">
        <v>16</v>
      </c>
      <c r="O20">
        <v>84</v>
      </c>
      <c r="Q20">
        <f t="shared" si="2"/>
        <v>0</v>
      </c>
      <c r="R20" s="53">
        <f t="shared" si="3"/>
        <v>1.3676148796498908</v>
      </c>
      <c r="S20" s="53">
        <f t="shared" si="4"/>
        <v>0.9080962800875273</v>
      </c>
    </row>
    <row r="21" spans="1:19" x14ac:dyDescent="0.3">
      <c r="A21" t="s">
        <v>308</v>
      </c>
      <c r="B21">
        <v>44</v>
      </c>
      <c r="D21">
        <v>82</v>
      </c>
      <c r="G21">
        <v>18</v>
      </c>
      <c r="H21" s="53">
        <f t="shared" si="0"/>
        <v>1.4188422247446082</v>
      </c>
      <c r="I21" s="53">
        <f t="shared" si="1"/>
        <v>0.8952894438138479</v>
      </c>
      <c r="J21">
        <v>44</v>
      </c>
      <c r="K21">
        <v>82</v>
      </c>
      <c r="O21">
        <v>18</v>
      </c>
      <c r="Q21">
        <f t="shared" si="2"/>
        <v>0</v>
      </c>
      <c r="R21" s="53">
        <f t="shared" si="3"/>
        <v>1.4188422247446082</v>
      </c>
      <c r="S21" s="53">
        <f t="shared" si="4"/>
        <v>0.8952894438138479</v>
      </c>
    </row>
    <row r="22" spans="1:19" x14ac:dyDescent="0.3">
      <c r="A22" t="s">
        <v>831</v>
      </c>
      <c r="B22">
        <v>934</v>
      </c>
      <c r="D22">
        <v>100</v>
      </c>
      <c r="H22" s="53">
        <f t="shared" si="0"/>
        <v>1</v>
      </c>
      <c r="I22" s="53">
        <f t="shared" si="1"/>
        <v>1</v>
      </c>
      <c r="J22">
        <v>934</v>
      </c>
      <c r="K22">
        <v>100</v>
      </c>
      <c r="Q22">
        <f t="shared" si="2"/>
        <v>0</v>
      </c>
      <c r="R22" s="53">
        <f t="shared" si="3"/>
        <v>1</v>
      </c>
      <c r="S22" s="53">
        <f t="shared" si="4"/>
        <v>1</v>
      </c>
    </row>
    <row r="23" spans="1:19" x14ac:dyDescent="0.3">
      <c r="B23" s="54">
        <f>SUM(B2:B22)</f>
        <v>2572</v>
      </c>
      <c r="I23" t="s">
        <v>778</v>
      </c>
      <c r="S23" t="s">
        <v>778</v>
      </c>
    </row>
    <row r="24" spans="1:19" x14ac:dyDescent="0.3">
      <c r="I24" s="55">
        <f>AVERAGE(I2:I22)</f>
        <v>0.89164641328702621</v>
      </c>
      <c r="S24" s="55">
        <f>AVERAGE(S2:S22)</f>
        <v>0.84574641166096853</v>
      </c>
    </row>
    <row r="25" spans="1:19" x14ac:dyDescent="0.3">
      <c r="A25" t="s">
        <v>832</v>
      </c>
    </row>
    <row r="27" spans="1:19" x14ac:dyDescent="0.3">
      <c r="A27" s="57" t="s">
        <v>772</v>
      </c>
      <c r="B27" t="s">
        <v>833</v>
      </c>
      <c r="C27">
        <v>0</v>
      </c>
      <c r="D27">
        <v>41</v>
      </c>
      <c r="E27">
        <v>9</v>
      </c>
      <c r="F27">
        <v>50</v>
      </c>
      <c r="J27" t="s">
        <v>833</v>
      </c>
      <c r="K27">
        <v>0</v>
      </c>
      <c r="L27">
        <v>6</v>
      </c>
      <c r="M27">
        <v>0</v>
      </c>
      <c r="N27">
        <v>94</v>
      </c>
    </row>
    <row r="28" spans="1:19" x14ac:dyDescent="0.3">
      <c r="A28" s="57" t="s">
        <v>772</v>
      </c>
      <c r="B28" t="s">
        <v>834</v>
      </c>
      <c r="C28">
        <v>5</v>
      </c>
      <c r="D28">
        <v>58</v>
      </c>
      <c r="E28">
        <v>3</v>
      </c>
      <c r="F28">
        <v>34</v>
      </c>
      <c r="J28" t="s">
        <v>834</v>
      </c>
      <c r="K28">
        <v>13</v>
      </c>
      <c r="L28">
        <v>8</v>
      </c>
      <c r="M28">
        <v>2</v>
      </c>
      <c r="N28">
        <v>77</v>
      </c>
    </row>
    <row r="30" spans="1:19" x14ac:dyDescent="0.3">
      <c r="C30">
        <f>32*C27</f>
        <v>0</v>
      </c>
      <c r="D30">
        <f>32*D27</f>
        <v>1312</v>
      </c>
      <c r="E30">
        <f>32*E27</f>
        <v>288</v>
      </c>
      <c r="F30">
        <f>32*F27</f>
        <v>1600</v>
      </c>
      <c r="K30">
        <f>32*K27</f>
        <v>0</v>
      </c>
      <c r="L30">
        <f>32*L27</f>
        <v>192</v>
      </c>
      <c r="M30">
        <f>32*M27</f>
        <v>0</v>
      </c>
      <c r="N30">
        <f>32*N27</f>
        <v>3008</v>
      </c>
    </row>
    <row r="31" spans="1:19" x14ac:dyDescent="0.3">
      <c r="C31">
        <f>62*C28</f>
        <v>310</v>
      </c>
      <c r="D31">
        <f>62*D28</f>
        <v>3596</v>
      </c>
      <c r="E31">
        <f>62*E28</f>
        <v>186</v>
      </c>
      <c r="F31">
        <f>62*F28</f>
        <v>2108</v>
      </c>
      <c r="K31">
        <f>62*K28</f>
        <v>806</v>
      </c>
      <c r="L31">
        <f>62*L28</f>
        <v>496</v>
      </c>
      <c r="M31">
        <f>62*M28</f>
        <v>124</v>
      </c>
      <c r="N31">
        <f>62*N28</f>
        <v>4774</v>
      </c>
    </row>
    <row r="33" spans="2:17" x14ac:dyDescent="0.3">
      <c r="C33">
        <f>SUM(C30:C31)</f>
        <v>310</v>
      </c>
      <c r="D33">
        <f>SUM(D30:D31)</f>
        <v>4908</v>
      </c>
      <c r="E33">
        <f>SUM(E30:E31)</f>
        <v>474</v>
      </c>
      <c r="F33">
        <f>SUM(F30:F31)</f>
        <v>3708</v>
      </c>
      <c r="K33">
        <f>SUM(K30:K31)</f>
        <v>806</v>
      </c>
      <c r="L33">
        <f>SUM(L30:L31)</f>
        <v>688</v>
      </c>
      <c r="M33">
        <f>SUM(M30:M31)</f>
        <v>124</v>
      </c>
      <c r="N33">
        <f>SUM(N30:N31)</f>
        <v>7782</v>
      </c>
    </row>
    <row r="34" spans="2:17" x14ac:dyDescent="0.3">
      <c r="B34" t="s">
        <v>835</v>
      </c>
      <c r="C34">
        <f>C33/94</f>
        <v>3.2978723404255321</v>
      </c>
      <c r="D34">
        <f>D33/94</f>
        <v>52.212765957446805</v>
      </c>
      <c r="E34">
        <f>E33/94</f>
        <v>5.042553191489362</v>
      </c>
      <c r="F34">
        <f>F33/94</f>
        <v>39.446808510638299</v>
      </c>
      <c r="K34">
        <f>K33/94</f>
        <v>8.5744680851063837</v>
      </c>
      <c r="L34">
        <f>L33/94</f>
        <v>7.3191489361702127</v>
      </c>
      <c r="M34">
        <f>M33/94</f>
        <v>1.3191489361702127</v>
      </c>
      <c r="N34">
        <f>N33/94</f>
        <v>82.787234042553195</v>
      </c>
    </row>
    <row r="38" spans="2:17" x14ac:dyDescent="0.3">
      <c r="C38">
        <f t="shared" ref="C38:G47" si="5">0.01*C2</f>
        <v>0</v>
      </c>
      <c r="D38">
        <f t="shared" si="5"/>
        <v>0.99</v>
      </c>
      <c r="E38">
        <f t="shared" si="5"/>
        <v>0</v>
      </c>
      <c r="F38">
        <f t="shared" si="5"/>
        <v>0.01</v>
      </c>
      <c r="G38">
        <f t="shared" si="5"/>
        <v>0</v>
      </c>
      <c r="K38">
        <f t="shared" ref="K38:K58" si="6">0.01*K2</f>
        <v>0</v>
      </c>
      <c r="N38">
        <f t="shared" ref="N38:Q58" si="7">0.01*N2</f>
        <v>0.49</v>
      </c>
      <c r="O38">
        <f t="shared" si="7"/>
        <v>0</v>
      </c>
      <c r="P38">
        <f t="shared" si="7"/>
        <v>0.5</v>
      </c>
      <c r="Q38">
        <f t="shared" si="7"/>
        <v>0.01</v>
      </c>
    </row>
    <row r="39" spans="2:17" x14ac:dyDescent="0.3">
      <c r="C39">
        <f t="shared" si="5"/>
        <v>0</v>
      </c>
      <c r="D39">
        <f t="shared" si="5"/>
        <v>0.83000000000000007</v>
      </c>
      <c r="E39">
        <f t="shared" si="5"/>
        <v>7.0000000000000007E-2</v>
      </c>
      <c r="F39">
        <f t="shared" si="5"/>
        <v>0.03</v>
      </c>
      <c r="G39">
        <f t="shared" si="5"/>
        <v>7.0000000000000007E-2</v>
      </c>
      <c r="K39">
        <f t="shared" si="6"/>
        <v>0</v>
      </c>
      <c r="N39">
        <f t="shared" si="7"/>
        <v>0.92</v>
      </c>
      <c r="O39">
        <f t="shared" si="7"/>
        <v>0.06</v>
      </c>
      <c r="P39">
        <f t="shared" si="7"/>
        <v>0</v>
      </c>
      <c r="Q39">
        <f t="shared" si="7"/>
        <v>0.02</v>
      </c>
    </row>
    <row r="40" spans="2:17" x14ac:dyDescent="0.3">
      <c r="C40">
        <f t="shared" si="5"/>
        <v>0</v>
      </c>
      <c r="D40">
        <f t="shared" si="5"/>
        <v>0.84</v>
      </c>
      <c r="E40">
        <f t="shared" si="5"/>
        <v>0.04</v>
      </c>
      <c r="F40">
        <f t="shared" si="5"/>
        <v>0.04</v>
      </c>
      <c r="G40">
        <f t="shared" si="5"/>
        <v>0.08</v>
      </c>
      <c r="K40">
        <f t="shared" si="6"/>
        <v>0.45</v>
      </c>
      <c r="N40">
        <f t="shared" si="7"/>
        <v>0.38</v>
      </c>
      <c r="O40">
        <f t="shared" si="7"/>
        <v>0.08</v>
      </c>
      <c r="P40">
        <f t="shared" si="7"/>
        <v>0.02</v>
      </c>
      <c r="Q40">
        <f t="shared" si="7"/>
        <v>7.0000000000000007E-2</v>
      </c>
    </row>
    <row r="41" spans="2:17" x14ac:dyDescent="0.3">
      <c r="C41">
        <f t="shared" si="5"/>
        <v>0</v>
      </c>
      <c r="D41">
        <f t="shared" si="5"/>
        <v>0.54</v>
      </c>
      <c r="E41">
        <f t="shared" si="5"/>
        <v>0.13</v>
      </c>
      <c r="F41">
        <f t="shared" si="5"/>
        <v>0.33</v>
      </c>
      <c r="G41">
        <f t="shared" si="5"/>
        <v>0</v>
      </c>
      <c r="K41">
        <f t="shared" si="6"/>
        <v>0</v>
      </c>
      <c r="N41">
        <f t="shared" si="7"/>
        <v>0.86</v>
      </c>
      <c r="O41">
        <f t="shared" si="7"/>
        <v>0</v>
      </c>
      <c r="P41">
        <f t="shared" si="7"/>
        <v>0</v>
      </c>
      <c r="Q41">
        <f t="shared" si="7"/>
        <v>0.14000000000000001</v>
      </c>
    </row>
    <row r="42" spans="2:17" x14ac:dyDescent="0.3">
      <c r="C42">
        <f t="shared" si="5"/>
        <v>0</v>
      </c>
      <c r="D42">
        <f t="shared" si="5"/>
        <v>0.65</v>
      </c>
      <c r="E42">
        <f t="shared" si="5"/>
        <v>0.17</v>
      </c>
      <c r="F42">
        <f t="shared" si="5"/>
        <v>0.09</v>
      </c>
      <c r="G42">
        <f t="shared" si="5"/>
        <v>0.09</v>
      </c>
      <c r="K42">
        <f t="shared" si="6"/>
        <v>0</v>
      </c>
      <c r="N42">
        <f t="shared" si="7"/>
        <v>0.73</v>
      </c>
      <c r="O42">
        <f t="shared" si="7"/>
        <v>0.09</v>
      </c>
      <c r="P42">
        <f t="shared" si="7"/>
        <v>0</v>
      </c>
      <c r="Q42">
        <f t="shared" si="7"/>
        <v>0.18</v>
      </c>
    </row>
    <row r="43" spans="2:17" x14ac:dyDescent="0.3">
      <c r="C43">
        <f t="shared" si="5"/>
        <v>0</v>
      </c>
      <c r="D43">
        <f t="shared" si="5"/>
        <v>1</v>
      </c>
      <c r="E43">
        <f t="shared" si="5"/>
        <v>0</v>
      </c>
      <c r="F43">
        <f t="shared" si="5"/>
        <v>0</v>
      </c>
      <c r="G43">
        <f t="shared" si="5"/>
        <v>0</v>
      </c>
      <c r="K43">
        <f t="shared" si="6"/>
        <v>0.99</v>
      </c>
      <c r="N43">
        <f t="shared" si="7"/>
        <v>0.01</v>
      </c>
      <c r="O43">
        <f t="shared" si="7"/>
        <v>0</v>
      </c>
      <c r="P43">
        <f t="shared" si="7"/>
        <v>0</v>
      </c>
      <c r="Q43">
        <f t="shared" si="7"/>
        <v>0</v>
      </c>
    </row>
    <row r="44" spans="2:17" x14ac:dyDescent="0.3">
      <c r="C44">
        <f t="shared" si="5"/>
        <v>0</v>
      </c>
      <c r="D44">
        <f t="shared" si="5"/>
        <v>1</v>
      </c>
      <c r="E44">
        <f t="shared" si="5"/>
        <v>0</v>
      </c>
      <c r="F44">
        <f t="shared" si="5"/>
        <v>0</v>
      </c>
      <c r="G44">
        <f t="shared" si="5"/>
        <v>0</v>
      </c>
      <c r="K44">
        <f t="shared" si="6"/>
        <v>0.17</v>
      </c>
      <c r="N44">
        <f t="shared" si="7"/>
        <v>0</v>
      </c>
      <c r="O44">
        <f t="shared" si="7"/>
        <v>0</v>
      </c>
      <c r="P44">
        <f t="shared" si="7"/>
        <v>0</v>
      </c>
      <c r="Q44">
        <f t="shared" si="7"/>
        <v>0.83000000000000007</v>
      </c>
    </row>
    <row r="45" spans="2:17" x14ac:dyDescent="0.3">
      <c r="C45">
        <f t="shared" si="5"/>
        <v>0</v>
      </c>
      <c r="D45">
        <f t="shared" si="5"/>
        <v>0.87</v>
      </c>
      <c r="E45">
        <f t="shared" si="5"/>
        <v>0</v>
      </c>
      <c r="F45">
        <f t="shared" si="5"/>
        <v>0.13</v>
      </c>
      <c r="G45">
        <f t="shared" si="5"/>
        <v>0</v>
      </c>
      <c r="K45">
        <f t="shared" si="6"/>
        <v>0.06</v>
      </c>
      <c r="N45">
        <f t="shared" si="7"/>
        <v>0.82000000000000006</v>
      </c>
      <c r="O45">
        <f t="shared" si="7"/>
        <v>0</v>
      </c>
      <c r="P45">
        <f t="shared" si="7"/>
        <v>0</v>
      </c>
      <c r="Q45">
        <f t="shared" si="7"/>
        <v>0.12</v>
      </c>
    </row>
    <row r="46" spans="2:17" x14ac:dyDescent="0.3">
      <c r="C46">
        <f t="shared" si="5"/>
        <v>0</v>
      </c>
      <c r="D46">
        <f t="shared" si="5"/>
        <v>1</v>
      </c>
      <c r="E46">
        <f t="shared" si="5"/>
        <v>0</v>
      </c>
      <c r="F46">
        <f t="shared" si="5"/>
        <v>0</v>
      </c>
      <c r="G46">
        <f t="shared" si="5"/>
        <v>0</v>
      </c>
      <c r="K46">
        <f t="shared" si="6"/>
        <v>0.02</v>
      </c>
      <c r="N46">
        <f t="shared" si="7"/>
        <v>0.16</v>
      </c>
      <c r="O46">
        <f t="shared" si="7"/>
        <v>0</v>
      </c>
      <c r="P46">
        <f t="shared" si="7"/>
        <v>0</v>
      </c>
      <c r="Q46">
        <f t="shared" si="7"/>
        <v>0.82000000000000006</v>
      </c>
    </row>
    <row r="47" spans="2:17" x14ac:dyDescent="0.3">
      <c r="C47">
        <f t="shared" si="5"/>
        <v>0</v>
      </c>
      <c r="D47">
        <f t="shared" si="5"/>
        <v>0.94000000000000006</v>
      </c>
      <c r="E47">
        <f t="shared" si="5"/>
        <v>0.03</v>
      </c>
      <c r="F47">
        <f t="shared" si="5"/>
        <v>0.02</v>
      </c>
      <c r="G47">
        <f t="shared" si="5"/>
        <v>0.01</v>
      </c>
      <c r="K47">
        <f t="shared" si="6"/>
        <v>0.82000000000000006</v>
      </c>
      <c r="N47">
        <f t="shared" si="7"/>
        <v>0.17</v>
      </c>
      <c r="O47">
        <f t="shared" si="7"/>
        <v>0.01</v>
      </c>
      <c r="P47">
        <f t="shared" si="7"/>
        <v>0</v>
      </c>
      <c r="Q47">
        <f t="shared" si="7"/>
        <v>0</v>
      </c>
    </row>
    <row r="48" spans="2:17" x14ac:dyDescent="0.3">
      <c r="C48">
        <f t="shared" ref="C48:G57" si="8">0.01*C12</f>
        <v>0</v>
      </c>
      <c r="D48">
        <f t="shared" si="8"/>
        <v>0.57999999999999996</v>
      </c>
      <c r="E48">
        <f t="shared" si="8"/>
        <v>0.16</v>
      </c>
      <c r="F48">
        <f t="shared" si="8"/>
        <v>0.2</v>
      </c>
      <c r="G48">
        <f t="shared" si="8"/>
        <v>0.06</v>
      </c>
      <c r="K48">
        <f t="shared" si="6"/>
        <v>0</v>
      </c>
      <c r="N48">
        <f t="shared" si="7"/>
        <v>0.89</v>
      </c>
      <c r="O48">
        <f t="shared" si="7"/>
        <v>0.06</v>
      </c>
      <c r="P48">
        <f t="shared" si="7"/>
        <v>0</v>
      </c>
      <c r="Q48">
        <f t="shared" si="7"/>
        <v>0.05</v>
      </c>
    </row>
    <row r="49" spans="3:17" x14ac:dyDescent="0.3">
      <c r="C49">
        <f t="shared" si="8"/>
        <v>0</v>
      </c>
      <c r="D49">
        <f t="shared" si="8"/>
        <v>0.92</v>
      </c>
      <c r="E49">
        <f t="shared" si="8"/>
        <v>0</v>
      </c>
      <c r="F49">
        <f t="shared" si="8"/>
        <v>7.0000000000000007E-2</v>
      </c>
      <c r="G49">
        <f t="shared" si="8"/>
        <v>0.01</v>
      </c>
      <c r="K49">
        <f t="shared" si="6"/>
        <v>0.69000000000000006</v>
      </c>
      <c r="N49">
        <f t="shared" si="7"/>
        <v>0.28999999999999998</v>
      </c>
      <c r="O49">
        <f t="shared" si="7"/>
        <v>0.01</v>
      </c>
      <c r="P49">
        <f t="shared" si="7"/>
        <v>0</v>
      </c>
      <c r="Q49">
        <f t="shared" si="7"/>
        <v>0.01</v>
      </c>
    </row>
    <row r="50" spans="3:17" x14ac:dyDescent="0.3">
      <c r="C50">
        <f t="shared" si="8"/>
        <v>0.70000000000000007</v>
      </c>
      <c r="D50">
        <f t="shared" si="8"/>
        <v>0.14000000000000001</v>
      </c>
      <c r="E50">
        <f t="shared" si="8"/>
        <v>0.02</v>
      </c>
      <c r="F50">
        <f t="shared" si="8"/>
        <v>0.12</v>
      </c>
      <c r="G50">
        <f t="shared" si="8"/>
        <v>0.02</v>
      </c>
      <c r="K50">
        <f t="shared" si="6"/>
        <v>0.84</v>
      </c>
      <c r="N50">
        <f t="shared" si="7"/>
        <v>0.12</v>
      </c>
      <c r="O50">
        <f t="shared" si="7"/>
        <v>0.02</v>
      </c>
      <c r="P50">
        <f t="shared" si="7"/>
        <v>0</v>
      </c>
      <c r="Q50">
        <f t="shared" si="7"/>
        <v>0.02</v>
      </c>
    </row>
    <row r="51" spans="3:17" x14ac:dyDescent="0.3">
      <c r="C51">
        <f t="shared" si="8"/>
        <v>0</v>
      </c>
      <c r="D51">
        <f t="shared" si="8"/>
        <v>0.99</v>
      </c>
      <c r="E51">
        <f t="shared" si="8"/>
        <v>0</v>
      </c>
      <c r="F51">
        <f t="shared" si="8"/>
        <v>0.01</v>
      </c>
      <c r="G51">
        <f t="shared" si="8"/>
        <v>0</v>
      </c>
      <c r="K51">
        <f t="shared" si="6"/>
        <v>0</v>
      </c>
      <c r="N51">
        <f t="shared" si="7"/>
        <v>0.34</v>
      </c>
      <c r="O51">
        <f t="shared" si="7"/>
        <v>0</v>
      </c>
      <c r="P51">
        <f t="shared" si="7"/>
        <v>0.62</v>
      </c>
      <c r="Q51">
        <f t="shared" si="7"/>
        <v>0.04</v>
      </c>
    </row>
    <row r="52" spans="3:17" x14ac:dyDescent="0.3">
      <c r="C52">
        <f t="shared" si="8"/>
        <v>0</v>
      </c>
      <c r="D52">
        <f t="shared" si="8"/>
        <v>1</v>
      </c>
      <c r="E52">
        <f t="shared" si="8"/>
        <v>0</v>
      </c>
      <c r="F52">
        <f t="shared" si="8"/>
        <v>0</v>
      </c>
      <c r="G52">
        <f t="shared" si="8"/>
        <v>0</v>
      </c>
      <c r="K52">
        <f t="shared" si="6"/>
        <v>0.5</v>
      </c>
      <c r="N52">
        <f t="shared" si="7"/>
        <v>0.5</v>
      </c>
      <c r="O52">
        <f t="shared" si="7"/>
        <v>0</v>
      </c>
      <c r="P52">
        <f t="shared" si="7"/>
        <v>0</v>
      </c>
      <c r="Q52">
        <f t="shared" si="7"/>
        <v>0</v>
      </c>
    </row>
    <row r="53" spans="3:17" x14ac:dyDescent="0.3">
      <c r="C53">
        <f t="shared" si="8"/>
        <v>3.2978723404255297E-2</v>
      </c>
      <c r="D53">
        <f t="shared" si="8"/>
        <v>0.52212765957446794</v>
      </c>
      <c r="E53">
        <f t="shared" si="8"/>
        <v>5.0425531914893601E-2</v>
      </c>
      <c r="F53">
        <f t="shared" si="8"/>
        <v>0.39446808510638298</v>
      </c>
      <c r="G53">
        <f t="shared" si="8"/>
        <v>0</v>
      </c>
      <c r="K53">
        <f t="shared" si="6"/>
        <v>8.5744680851063806E-2</v>
      </c>
      <c r="N53">
        <f t="shared" si="7"/>
        <v>0.82787234042553193</v>
      </c>
      <c r="O53">
        <f t="shared" si="7"/>
        <v>0</v>
      </c>
      <c r="P53">
        <f t="shared" si="7"/>
        <v>0</v>
      </c>
      <c r="Q53">
        <f t="shared" si="7"/>
        <v>8.6382978723404197E-2</v>
      </c>
    </row>
    <row r="54" spans="3:17" x14ac:dyDescent="0.3">
      <c r="C54">
        <f t="shared" si="8"/>
        <v>0.78</v>
      </c>
      <c r="D54">
        <f t="shared" si="8"/>
        <v>0.03</v>
      </c>
      <c r="E54">
        <f t="shared" si="8"/>
        <v>0.08</v>
      </c>
      <c r="F54">
        <f t="shared" si="8"/>
        <v>0.08</v>
      </c>
      <c r="G54">
        <f t="shared" si="8"/>
        <v>0.03</v>
      </c>
      <c r="K54">
        <f t="shared" si="6"/>
        <v>0.78</v>
      </c>
      <c r="N54">
        <f t="shared" si="7"/>
        <v>0.13</v>
      </c>
      <c r="O54">
        <f t="shared" si="7"/>
        <v>0.03</v>
      </c>
      <c r="P54">
        <f t="shared" si="7"/>
        <v>0</v>
      </c>
      <c r="Q54">
        <f t="shared" si="7"/>
        <v>0.06</v>
      </c>
    </row>
    <row r="55" spans="3:17" x14ac:dyDescent="0.3">
      <c r="C55">
        <f t="shared" si="8"/>
        <v>0</v>
      </c>
      <c r="D55">
        <f t="shared" si="8"/>
        <v>1</v>
      </c>
      <c r="E55">
        <f t="shared" si="8"/>
        <v>0</v>
      </c>
      <c r="F55">
        <f t="shared" si="8"/>
        <v>0</v>
      </c>
      <c r="G55">
        <f t="shared" si="8"/>
        <v>0</v>
      </c>
      <c r="K55">
        <f t="shared" si="6"/>
        <v>0.45</v>
      </c>
      <c r="N55">
        <f t="shared" si="7"/>
        <v>7.0000000000000007E-2</v>
      </c>
      <c r="O55">
        <f t="shared" si="7"/>
        <v>0</v>
      </c>
      <c r="P55">
        <f t="shared" si="7"/>
        <v>0.15</v>
      </c>
      <c r="Q55">
        <f t="shared" si="7"/>
        <v>0.33</v>
      </c>
    </row>
    <row r="56" spans="3:17" x14ac:dyDescent="0.3">
      <c r="C56">
        <f t="shared" si="8"/>
        <v>0</v>
      </c>
      <c r="D56">
        <f t="shared" si="8"/>
        <v>0</v>
      </c>
      <c r="E56">
        <f t="shared" si="8"/>
        <v>0.08</v>
      </c>
      <c r="F56">
        <f t="shared" si="8"/>
        <v>0.08</v>
      </c>
      <c r="G56">
        <f t="shared" si="8"/>
        <v>0.84</v>
      </c>
      <c r="K56">
        <f t="shared" si="6"/>
        <v>0</v>
      </c>
      <c r="N56">
        <f t="shared" si="7"/>
        <v>0.16</v>
      </c>
      <c r="O56">
        <f t="shared" si="7"/>
        <v>0.84</v>
      </c>
      <c r="P56">
        <f t="shared" si="7"/>
        <v>0</v>
      </c>
      <c r="Q56">
        <f t="shared" si="7"/>
        <v>0</v>
      </c>
    </row>
    <row r="57" spans="3:17" x14ac:dyDescent="0.3">
      <c r="C57">
        <f t="shared" si="8"/>
        <v>0</v>
      </c>
      <c r="D57">
        <f t="shared" si="8"/>
        <v>0.82000000000000006</v>
      </c>
      <c r="E57">
        <f t="shared" si="8"/>
        <v>0</v>
      </c>
      <c r="F57">
        <f t="shared" si="8"/>
        <v>0</v>
      </c>
      <c r="G57">
        <f t="shared" si="8"/>
        <v>0.18</v>
      </c>
      <c r="K57">
        <f t="shared" si="6"/>
        <v>0.82000000000000006</v>
      </c>
      <c r="N57">
        <f t="shared" si="7"/>
        <v>0</v>
      </c>
      <c r="O57">
        <f t="shared" si="7"/>
        <v>0.18</v>
      </c>
      <c r="P57">
        <f t="shared" si="7"/>
        <v>0</v>
      </c>
      <c r="Q57">
        <f t="shared" si="7"/>
        <v>0</v>
      </c>
    </row>
    <row r="58" spans="3:17" x14ac:dyDescent="0.3">
      <c r="C58">
        <f>0.01*C22</f>
        <v>0</v>
      </c>
      <c r="D58">
        <f>0.01*D22</f>
        <v>1</v>
      </c>
      <c r="E58">
        <f>0.01*E22</f>
        <v>0</v>
      </c>
      <c r="F58">
        <f>0.01*F22</f>
        <v>0</v>
      </c>
      <c r="G58">
        <f>0.01*G22</f>
        <v>0</v>
      </c>
      <c r="K58">
        <f t="shared" si="6"/>
        <v>1</v>
      </c>
      <c r="N58">
        <f t="shared" si="7"/>
        <v>0</v>
      </c>
      <c r="O58">
        <f t="shared" si="7"/>
        <v>0</v>
      </c>
      <c r="P58">
        <f t="shared" si="7"/>
        <v>0</v>
      </c>
      <c r="Q58">
        <f t="shared" si="7"/>
        <v>0</v>
      </c>
    </row>
    <row r="61" spans="3:17" x14ac:dyDescent="0.3">
      <c r="C61">
        <f t="shared" ref="C61:C81" si="9">C38*B2</f>
        <v>0</v>
      </c>
      <c r="D61">
        <f t="shared" ref="D61:D81" si="10">D38*B2</f>
        <v>52.47</v>
      </c>
      <c r="E61">
        <f t="shared" ref="E61:E81" si="11">E38*B2</f>
        <v>0</v>
      </c>
      <c r="F61">
        <f t="shared" ref="F61:F81" si="12">F38*B2</f>
        <v>0.53</v>
      </c>
      <c r="G61">
        <f t="shared" ref="G61:G81" si="13">G38*B2</f>
        <v>0</v>
      </c>
      <c r="K61">
        <f t="shared" ref="K61:K81" si="14">K38*B2</f>
        <v>0</v>
      </c>
      <c r="N61">
        <f t="shared" ref="N61:N81" si="15">N38*B2</f>
        <v>25.97</v>
      </c>
      <c r="O61">
        <f t="shared" ref="O61:O81" si="16">O38*B2</f>
        <v>0</v>
      </c>
      <c r="P61">
        <f t="shared" ref="P61:P81" si="17">P38*B2</f>
        <v>26.5</v>
      </c>
      <c r="Q61">
        <f t="shared" ref="Q61:Q81" si="18">Q38*B2</f>
        <v>0.53</v>
      </c>
    </row>
    <row r="62" spans="3:17" x14ac:dyDescent="0.3">
      <c r="C62">
        <f t="shared" si="9"/>
        <v>0</v>
      </c>
      <c r="D62">
        <f t="shared" si="10"/>
        <v>49.800000000000004</v>
      </c>
      <c r="E62">
        <f t="shared" si="11"/>
        <v>4.2</v>
      </c>
      <c r="F62">
        <f t="shared" si="12"/>
        <v>1.7999999999999998</v>
      </c>
      <c r="G62">
        <f t="shared" si="13"/>
        <v>4.2</v>
      </c>
      <c r="K62">
        <f t="shared" si="14"/>
        <v>0</v>
      </c>
      <c r="N62">
        <f t="shared" si="15"/>
        <v>55.2</v>
      </c>
      <c r="O62">
        <f t="shared" si="16"/>
        <v>3.5999999999999996</v>
      </c>
      <c r="P62">
        <f t="shared" si="17"/>
        <v>0</v>
      </c>
      <c r="Q62">
        <f t="shared" si="18"/>
        <v>1.2</v>
      </c>
    </row>
    <row r="63" spans="3:17" x14ac:dyDescent="0.3">
      <c r="C63">
        <f t="shared" si="9"/>
        <v>0</v>
      </c>
      <c r="D63">
        <f t="shared" si="10"/>
        <v>78.11999999999999</v>
      </c>
      <c r="E63">
        <f t="shared" si="11"/>
        <v>3.72</v>
      </c>
      <c r="F63">
        <f t="shared" si="12"/>
        <v>3.72</v>
      </c>
      <c r="G63">
        <f t="shared" si="13"/>
        <v>7.44</v>
      </c>
      <c r="K63">
        <f t="shared" si="14"/>
        <v>41.85</v>
      </c>
      <c r="N63">
        <f t="shared" si="15"/>
        <v>35.340000000000003</v>
      </c>
      <c r="O63">
        <f t="shared" si="16"/>
        <v>7.44</v>
      </c>
      <c r="P63">
        <f t="shared" si="17"/>
        <v>1.86</v>
      </c>
      <c r="Q63">
        <f t="shared" si="18"/>
        <v>6.5100000000000007</v>
      </c>
    </row>
    <row r="64" spans="3:17" x14ac:dyDescent="0.3">
      <c r="C64">
        <f t="shared" si="9"/>
        <v>0</v>
      </c>
      <c r="D64">
        <f t="shared" si="10"/>
        <v>71.820000000000007</v>
      </c>
      <c r="E64">
        <f t="shared" si="11"/>
        <v>17.29</v>
      </c>
      <c r="F64">
        <f t="shared" si="12"/>
        <v>43.89</v>
      </c>
      <c r="G64">
        <f t="shared" si="13"/>
        <v>0</v>
      </c>
      <c r="K64">
        <f t="shared" si="14"/>
        <v>0</v>
      </c>
      <c r="N64">
        <f t="shared" si="15"/>
        <v>114.38</v>
      </c>
      <c r="O64">
        <f t="shared" si="16"/>
        <v>0</v>
      </c>
      <c r="P64">
        <f t="shared" si="17"/>
        <v>0</v>
      </c>
      <c r="Q64">
        <f t="shared" si="18"/>
        <v>18.62</v>
      </c>
    </row>
    <row r="65" spans="3:17" x14ac:dyDescent="0.3">
      <c r="C65">
        <f t="shared" si="9"/>
        <v>0</v>
      </c>
      <c r="D65">
        <f t="shared" si="10"/>
        <v>76.05</v>
      </c>
      <c r="E65">
        <f t="shared" si="11"/>
        <v>19.89</v>
      </c>
      <c r="F65">
        <f t="shared" si="12"/>
        <v>10.53</v>
      </c>
      <c r="G65">
        <f t="shared" si="13"/>
        <v>10.53</v>
      </c>
      <c r="K65">
        <f t="shared" si="14"/>
        <v>0</v>
      </c>
      <c r="N65">
        <f t="shared" si="15"/>
        <v>85.41</v>
      </c>
      <c r="O65">
        <f t="shared" si="16"/>
        <v>10.53</v>
      </c>
      <c r="P65">
        <f t="shared" si="17"/>
        <v>0</v>
      </c>
      <c r="Q65">
        <f t="shared" si="18"/>
        <v>21.06</v>
      </c>
    </row>
    <row r="66" spans="3:17" x14ac:dyDescent="0.3">
      <c r="C66">
        <f t="shared" si="9"/>
        <v>0</v>
      </c>
      <c r="D66">
        <f t="shared" si="10"/>
        <v>128</v>
      </c>
      <c r="E66">
        <f t="shared" si="11"/>
        <v>0</v>
      </c>
      <c r="F66">
        <f t="shared" si="12"/>
        <v>0</v>
      </c>
      <c r="G66">
        <f t="shared" si="13"/>
        <v>0</v>
      </c>
      <c r="K66">
        <f t="shared" si="14"/>
        <v>126.72</v>
      </c>
      <c r="N66">
        <f t="shared" si="15"/>
        <v>1.28</v>
      </c>
      <c r="O66">
        <f t="shared" si="16"/>
        <v>0</v>
      </c>
      <c r="P66">
        <f t="shared" si="17"/>
        <v>0</v>
      </c>
      <c r="Q66">
        <f t="shared" si="18"/>
        <v>0</v>
      </c>
    </row>
    <row r="67" spans="3:17" x14ac:dyDescent="0.3">
      <c r="C67">
        <f t="shared" si="9"/>
        <v>0</v>
      </c>
      <c r="D67">
        <f t="shared" si="10"/>
        <v>24</v>
      </c>
      <c r="E67">
        <f t="shared" si="11"/>
        <v>0</v>
      </c>
      <c r="F67">
        <f t="shared" si="12"/>
        <v>0</v>
      </c>
      <c r="G67">
        <f t="shared" si="13"/>
        <v>0</v>
      </c>
      <c r="K67">
        <f t="shared" si="14"/>
        <v>4.08</v>
      </c>
      <c r="N67">
        <f t="shared" si="15"/>
        <v>0</v>
      </c>
      <c r="O67">
        <f t="shared" si="16"/>
        <v>0</v>
      </c>
      <c r="P67">
        <f t="shared" si="17"/>
        <v>0</v>
      </c>
      <c r="Q67">
        <f t="shared" si="18"/>
        <v>19.920000000000002</v>
      </c>
    </row>
    <row r="68" spans="3:17" x14ac:dyDescent="0.3">
      <c r="C68">
        <f t="shared" si="9"/>
        <v>0</v>
      </c>
      <c r="D68">
        <f t="shared" si="10"/>
        <v>13.92</v>
      </c>
      <c r="E68">
        <f t="shared" si="11"/>
        <v>0</v>
      </c>
      <c r="F68">
        <f t="shared" si="12"/>
        <v>2.08</v>
      </c>
      <c r="G68">
        <f t="shared" si="13"/>
        <v>0</v>
      </c>
      <c r="K68">
        <f t="shared" si="14"/>
        <v>0.96</v>
      </c>
      <c r="N68">
        <f t="shared" si="15"/>
        <v>13.120000000000001</v>
      </c>
      <c r="O68">
        <f t="shared" si="16"/>
        <v>0</v>
      </c>
      <c r="P68">
        <f t="shared" si="17"/>
        <v>0</v>
      </c>
      <c r="Q68">
        <f t="shared" si="18"/>
        <v>1.92</v>
      </c>
    </row>
    <row r="69" spans="3:17" x14ac:dyDescent="0.3">
      <c r="C69">
        <f t="shared" si="9"/>
        <v>0</v>
      </c>
      <c r="D69">
        <f t="shared" si="10"/>
        <v>43</v>
      </c>
      <c r="E69">
        <f t="shared" si="11"/>
        <v>0</v>
      </c>
      <c r="F69">
        <f t="shared" si="12"/>
        <v>0</v>
      </c>
      <c r="G69">
        <f t="shared" si="13"/>
        <v>0</v>
      </c>
      <c r="K69">
        <f t="shared" si="14"/>
        <v>0.86</v>
      </c>
      <c r="N69">
        <f t="shared" si="15"/>
        <v>6.88</v>
      </c>
      <c r="O69">
        <f t="shared" si="16"/>
        <v>0</v>
      </c>
      <c r="P69">
        <f t="shared" si="17"/>
        <v>0</v>
      </c>
      <c r="Q69">
        <f t="shared" si="18"/>
        <v>35.260000000000005</v>
      </c>
    </row>
    <row r="70" spans="3:17" x14ac:dyDescent="0.3">
      <c r="C70">
        <f t="shared" si="9"/>
        <v>0</v>
      </c>
      <c r="D70">
        <f t="shared" si="10"/>
        <v>243.46</v>
      </c>
      <c r="E70">
        <f t="shared" si="11"/>
        <v>7.77</v>
      </c>
      <c r="F70">
        <f t="shared" si="12"/>
        <v>5.18</v>
      </c>
      <c r="G70">
        <f t="shared" si="13"/>
        <v>2.59</v>
      </c>
      <c r="K70">
        <f t="shared" si="14"/>
        <v>212.38000000000002</v>
      </c>
      <c r="N70">
        <f t="shared" si="15"/>
        <v>44.03</v>
      </c>
      <c r="O70">
        <f t="shared" si="16"/>
        <v>2.59</v>
      </c>
      <c r="P70">
        <f t="shared" si="17"/>
        <v>0</v>
      </c>
      <c r="Q70">
        <f t="shared" si="18"/>
        <v>0</v>
      </c>
    </row>
    <row r="71" spans="3:17" x14ac:dyDescent="0.3">
      <c r="C71">
        <f t="shared" si="9"/>
        <v>0</v>
      </c>
      <c r="D71">
        <f t="shared" si="10"/>
        <v>49.3</v>
      </c>
      <c r="E71">
        <f t="shared" si="11"/>
        <v>13.6</v>
      </c>
      <c r="F71">
        <f t="shared" si="12"/>
        <v>17</v>
      </c>
      <c r="G71">
        <f t="shared" si="13"/>
        <v>5.0999999999999996</v>
      </c>
      <c r="K71">
        <f t="shared" si="14"/>
        <v>0</v>
      </c>
      <c r="N71">
        <f t="shared" si="15"/>
        <v>75.650000000000006</v>
      </c>
      <c r="O71">
        <f t="shared" si="16"/>
        <v>5.0999999999999996</v>
      </c>
      <c r="P71">
        <f t="shared" si="17"/>
        <v>0</v>
      </c>
      <c r="Q71">
        <f t="shared" si="18"/>
        <v>4.25</v>
      </c>
    </row>
    <row r="72" spans="3:17" x14ac:dyDescent="0.3">
      <c r="C72">
        <f t="shared" si="9"/>
        <v>0</v>
      </c>
      <c r="D72">
        <f t="shared" si="10"/>
        <v>147.20000000000002</v>
      </c>
      <c r="E72">
        <f t="shared" si="11"/>
        <v>0</v>
      </c>
      <c r="F72">
        <f t="shared" si="12"/>
        <v>11.200000000000001</v>
      </c>
      <c r="G72">
        <f t="shared" si="13"/>
        <v>1.6</v>
      </c>
      <c r="K72">
        <f t="shared" si="14"/>
        <v>110.4</v>
      </c>
      <c r="N72">
        <f t="shared" si="15"/>
        <v>46.4</v>
      </c>
      <c r="O72">
        <f t="shared" si="16"/>
        <v>1.6</v>
      </c>
      <c r="P72">
        <f t="shared" si="17"/>
        <v>0</v>
      </c>
      <c r="Q72">
        <f t="shared" si="18"/>
        <v>1.6</v>
      </c>
    </row>
    <row r="73" spans="3:17" x14ac:dyDescent="0.3">
      <c r="C73">
        <f t="shared" si="9"/>
        <v>40.6</v>
      </c>
      <c r="D73">
        <f t="shared" si="10"/>
        <v>8.120000000000001</v>
      </c>
      <c r="E73">
        <f t="shared" si="11"/>
        <v>1.1599999999999999</v>
      </c>
      <c r="F73">
        <f t="shared" si="12"/>
        <v>6.96</v>
      </c>
      <c r="G73">
        <f t="shared" si="13"/>
        <v>1.1599999999999999</v>
      </c>
      <c r="K73">
        <f t="shared" si="14"/>
        <v>48.72</v>
      </c>
      <c r="N73">
        <f t="shared" si="15"/>
        <v>6.96</v>
      </c>
      <c r="O73">
        <f t="shared" si="16"/>
        <v>1.1599999999999999</v>
      </c>
      <c r="P73">
        <f t="shared" si="17"/>
        <v>0</v>
      </c>
      <c r="Q73">
        <f t="shared" si="18"/>
        <v>1.1599999999999999</v>
      </c>
    </row>
    <row r="74" spans="3:17" x14ac:dyDescent="0.3">
      <c r="C74">
        <f t="shared" si="9"/>
        <v>0</v>
      </c>
      <c r="D74">
        <f t="shared" si="10"/>
        <v>73.260000000000005</v>
      </c>
      <c r="E74">
        <f t="shared" si="11"/>
        <v>0</v>
      </c>
      <c r="F74">
        <f t="shared" si="12"/>
        <v>0.74</v>
      </c>
      <c r="G74">
        <f t="shared" si="13"/>
        <v>0</v>
      </c>
      <c r="K74">
        <f t="shared" si="14"/>
        <v>0</v>
      </c>
      <c r="N74">
        <f t="shared" si="15"/>
        <v>25.16</v>
      </c>
      <c r="O74">
        <f t="shared" si="16"/>
        <v>0</v>
      </c>
      <c r="P74">
        <f t="shared" si="17"/>
        <v>45.88</v>
      </c>
      <c r="Q74">
        <f t="shared" si="18"/>
        <v>2.96</v>
      </c>
    </row>
    <row r="75" spans="3:17" x14ac:dyDescent="0.3">
      <c r="C75">
        <f t="shared" si="9"/>
        <v>0</v>
      </c>
      <c r="D75">
        <f t="shared" si="10"/>
        <v>16</v>
      </c>
      <c r="E75">
        <f t="shared" si="11"/>
        <v>0</v>
      </c>
      <c r="F75">
        <f t="shared" si="12"/>
        <v>0</v>
      </c>
      <c r="G75">
        <f t="shared" si="13"/>
        <v>0</v>
      </c>
      <c r="K75">
        <f t="shared" si="14"/>
        <v>8</v>
      </c>
      <c r="N75">
        <f t="shared" si="15"/>
        <v>8</v>
      </c>
      <c r="O75">
        <f t="shared" si="16"/>
        <v>0</v>
      </c>
      <c r="P75">
        <f t="shared" si="17"/>
        <v>0</v>
      </c>
      <c r="Q75">
        <f t="shared" si="18"/>
        <v>0</v>
      </c>
    </row>
    <row r="76" spans="3:17" x14ac:dyDescent="0.3">
      <c r="C76">
        <f t="shared" si="9"/>
        <v>3.0999999999999979</v>
      </c>
      <c r="D76">
        <f t="shared" si="10"/>
        <v>49.079999999999984</v>
      </c>
      <c r="E76">
        <f t="shared" si="11"/>
        <v>4.7399999999999984</v>
      </c>
      <c r="F76">
        <f t="shared" si="12"/>
        <v>37.08</v>
      </c>
      <c r="G76">
        <f t="shared" si="13"/>
        <v>0</v>
      </c>
      <c r="K76">
        <f t="shared" si="14"/>
        <v>8.0599999999999969</v>
      </c>
      <c r="N76">
        <f t="shared" si="15"/>
        <v>77.820000000000007</v>
      </c>
      <c r="O76">
        <f t="shared" si="16"/>
        <v>0</v>
      </c>
      <c r="P76">
        <f t="shared" si="17"/>
        <v>0</v>
      </c>
      <c r="Q76">
        <f t="shared" si="18"/>
        <v>8.1199999999999939</v>
      </c>
    </row>
    <row r="77" spans="3:17" x14ac:dyDescent="0.3">
      <c r="C77">
        <f t="shared" si="9"/>
        <v>78</v>
      </c>
      <c r="D77">
        <f t="shared" si="10"/>
        <v>3</v>
      </c>
      <c r="E77">
        <f t="shared" si="11"/>
        <v>8</v>
      </c>
      <c r="F77">
        <f t="shared" si="12"/>
        <v>8</v>
      </c>
      <c r="G77">
        <f t="shared" si="13"/>
        <v>3</v>
      </c>
      <c r="K77">
        <f t="shared" si="14"/>
        <v>78</v>
      </c>
      <c r="N77">
        <f t="shared" si="15"/>
        <v>13</v>
      </c>
      <c r="O77">
        <f t="shared" si="16"/>
        <v>3</v>
      </c>
      <c r="P77">
        <f t="shared" si="17"/>
        <v>0</v>
      </c>
      <c r="Q77">
        <f t="shared" si="18"/>
        <v>6</v>
      </c>
    </row>
    <row r="78" spans="3:17" x14ac:dyDescent="0.3">
      <c r="C78">
        <f t="shared" si="9"/>
        <v>0</v>
      </c>
      <c r="D78">
        <f t="shared" si="10"/>
        <v>69</v>
      </c>
      <c r="E78">
        <f t="shared" si="11"/>
        <v>0</v>
      </c>
      <c r="F78">
        <f t="shared" si="12"/>
        <v>0</v>
      </c>
      <c r="G78">
        <f t="shared" si="13"/>
        <v>0</v>
      </c>
      <c r="K78">
        <f t="shared" si="14"/>
        <v>31.05</v>
      </c>
      <c r="N78">
        <f t="shared" si="15"/>
        <v>4.83</v>
      </c>
      <c r="O78">
        <f t="shared" si="16"/>
        <v>0</v>
      </c>
      <c r="P78">
        <f t="shared" si="17"/>
        <v>10.35</v>
      </c>
      <c r="Q78">
        <f t="shared" si="18"/>
        <v>22.77</v>
      </c>
    </row>
    <row r="79" spans="3:17" x14ac:dyDescent="0.3">
      <c r="C79">
        <f t="shared" si="9"/>
        <v>0</v>
      </c>
      <c r="D79">
        <f t="shared" si="10"/>
        <v>0</v>
      </c>
      <c r="E79">
        <f t="shared" si="11"/>
        <v>0.96</v>
      </c>
      <c r="F79">
        <f t="shared" si="12"/>
        <v>0.96</v>
      </c>
      <c r="G79">
        <f t="shared" si="13"/>
        <v>10.08</v>
      </c>
      <c r="K79">
        <f t="shared" si="14"/>
        <v>0</v>
      </c>
      <c r="N79">
        <f t="shared" si="15"/>
        <v>1.92</v>
      </c>
      <c r="O79">
        <f t="shared" si="16"/>
        <v>10.08</v>
      </c>
      <c r="P79">
        <f t="shared" si="17"/>
        <v>0</v>
      </c>
      <c r="Q79">
        <f t="shared" si="18"/>
        <v>0</v>
      </c>
    </row>
    <row r="80" spans="3:17" x14ac:dyDescent="0.3">
      <c r="C80">
        <f t="shared" si="9"/>
        <v>0</v>
      </c>
      <c r="D80">
        <f t="shared" si="10"/>
        <v>36.080000000000005</v>
      </c>
      <c r="E80">
        <f t="shared" si="11"/>
        <v>0</v>
      </c>
      <c r="F80">
        <f t="shared" si="12"/>
        <v>0</v>
      </c>
      <c r="G80">
        <f t="shared" si="13"/>
        <v>7.92</v>
      </c>
      <c r="K80">
        <f t="shared" si="14"/>
        <v>36.080000000000005</v>
      </c>
      <c r="N80">
        <f t="shared" si="15"/>
        <v>0</v>
      </c>
      <c r="O80">
        <f t="shared" si="16"/>
        <v>7.92</v>
      </c>
      <c r="P80">
        <f t="shared" si="17"/>
        <v>0</v>
      </c>
      <c r="Q80">
        <f t="shared" si="18"/>
        <v>0</v>
      </c>
    </row>
    <row r="81" spans="2:18" x14ac:dyDescent="0.3">
      <c r="C81">
        <f t="shared" si="9"/>
        <v>0</v>
      </c>
      <c r="D81">
        <f t="shared" si="10"/>
        <v>934</v>
      </c>
      <c r="E81">
        <f t="shared" si="11"/>
        <v>0</v>
      </c>
      <c r="F81">
        <f t="shared" si="12"/>
        <v>0</v>
      </c>
      <c r="G81">
        <f t="shared" si="13"/>
        <v>0</v>
      </c>
      <c r="K81">
        <f t="shared" si="14"/>
        <v>934</v>
      </c>
      <c r="N81">
        <f t="shared" si="15"/>
        <v>0</v>
      </c>
      <c r="O81">
        <f t="shared" si="16"/>
        <v>0</v>
      </c>
      <c r="P81">
        <f t="shared" si="17"/>
        <v>0</v>
      </c>
      <c r="Q81">
        <f t="shared" si="18"/>
        <v>0</v>
      </c>
    </row>
    <row r="82" spans="2:18" x14ac:dyDescent="0.3">
      <c r="B82" t="s">
        <v>777</v>
      </c>
      <c r="C82">
        <f>SUM(C61:C81)</f>
        <v>121.7</v>
      </c>
      <c r="D82">
        <f>SUM(D61:D81)</f>
        <v>2165.6800000000003</v>
      </c>
      <c r="E82">
        <f>SUM(E61:E81)</f>
        <v>81.329999999999984</v>
      </c>
      <c r="F82">
        <f>SUM(F61:F81)</f>
        <v>149.66999999999999</v>
      </c>
      <c r="G82">
        <f>SUM(G61:G81)</f>
        <v>53.62</v>
      </c>
      <c r="H82" s="54">
        <f>SUM(C82:G82)</f>
        <v>2572</v>
      </c>
      <c r="K82">
        <f>SUM(K61:K81)</f>
        <v>1641.1599999999999</v>
      </c>
      <c r="N82">
        <f>SUM(N61:N81)</f>
        <v>641.34999999999991</v>
      </c>
      <c r="O82">
        <f>SUM(O61:O81)</f>
        <v>53.019999999999996</v>
      </c>
      <c r="P82">
        <f>SUM(P61:P81)</f>
        <v>84.59</v>
      </c>
      <c r="Q82">
        <f>SUM(Q61:Q81)</f>
        <v>151.88</v>
      </c>
      <c r="R82" s="54">
        <f>SUM(K82:Q82)</f>
        <v>2572</v>
      </c>
    </row>
    <row r="83" spans="2:18" x14ac:dyDescent="0.3">
      <c r="B83" s="54" t="s">
        <v>781</v>
      </c>
      <c r="C83" s="33">
        <f>C82/$B$23</f>
        <v>4.7317262830482119E-2</v>
      </c>
      <c r="D83" s="33">
        <f>D82/$B$23</f>
        <v>0.84202177293934688</v>
      </c>
      <c r="E83" s="33">
        <f>E82/$B$23</f>
        <v>3.1621306376360805E-2</v>
      </c>
      <c r="F83" s="33">
        <f>F82/$B$23</f>
        <v>5.8192068429237943E-2</v>
      </c>
      <c r="G83" s="33">
        <f>G82/$B$23</f>
        <v>2.0847589424572318E-2</v>
      </c>
      <c r="H83" s="54">
        <f>SUM(C83:G83)</f>
        <v>1</v>
      </c>
      <c r="K83" s="33">
        <f>K82/$B$23</f>
        <v>0.6380870917573872</v>
      </c>
      <c r="N83" s="33">
        <f>N82/$B$23</f>
        <v>0.2493584758942457</v>
      </c>
      <c r="O83" s="33">
        <f>O82/$B$23</f>
        <v>2.061430793157076E-2</v>
      </c>
      <c r="P83" s="33">
        <f>P82/$B$23</f>
        <v>3.2888802488335929E-2</v>
      </c>
      <c r="Q83" s="33">
        <f>Q82/$B$23</f>
        <v>5.905132192846034E-2</v>
      </c>
      <c r="R83" s="54">
        <f>SUM(K83:Q83)</f>
        <v>0.99999999999999978</v>
      </c>
    </row>
    <row r="85" spans="2:18" x14ac:dyDescent="0.3">
      <c r="B85" t="s">
        <v>782</v>
      </c>
      <c r="C85">
        <f>AVERAGE(C38:C58)</f>
        <v>7.2046605876393124E-2</v>
      </c>
      <c r="D85">
        <f>AVERAGE(D38:D58)</f>
        <v>0.74581560283687942</v>
      </c>
      <c r="E85">
        <f>AVERAGE(E38:E58)</f>
        <v>3.954407294832827E-2</v>
      </c>
      <c r="F85">
        <f>AVERAGE(F38:F58)</f>
        <v>7.6403242147923003E-2</v>
      </c>
      <c r="G85">
        <f>AVERAGE(G38:G58)</f>
        <v>6.6190476190476188E-2</v>
      </c>
      <c r="H85" s="54">
        <f>SUM(C85:G85)</f>
        <v>1</v>
      </c>
      <c r="K85">
        <f>AVERAGE(K38:K58)</f>
        <v>0.36551165146909831</v>
      </c>
      <c r="N85">
        <f>AVERAGE(N38:N58)</f>
        <v>0.37466058763931109</v>
      </c>
      <c r="O85">
        <f>AVERAGE(O38:O58)</f>
        <v>6.5714285714285725E-2</v>
      </c>
      <c r="P85">
        <f>AVERAGE(P38:P58)</f>
        <v>6.142857142857143E-2</v>
      </c>
      <c r="Q85">
        <f>AVERAGE(Q38:Q58)</f>
        <v>0.13268490374873354</v>
      </c>
      <c r="R85" s="54">
        <f>SUM(K85:Q85)</f>
        <v>1</v>
      </c>
    </row>
  </sheetData>
  <pageMargins left="0.7" right="0.7" top="0.78749999999999998" bottom="0.78749999999999998" header="0.511811023622047" footer="0.511811023622047"/>
  <pageSetup orientation="portrait" horizontalDpi="3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44"/>
  <sheetViews>
    <sheetView zoomScaleNormal="100" workbookViewId="0">
      <selection activeCell="S62" sqref="S62"/>
    </sheetView>
  </sheetViews>
  <sheetFormatPr defaultColWidth="11.44140625" defaultRowHeight="14.4" x14ac:dyDescent="0.3"/>
  <cols>
    <col min="1" max="1" width="27.88671875" customWidth="1"/>
    <col min="2" max="2" width="29.33203125" customWidth="1"/>
    <col min="4" max="4" width="9.6640625" customWidth="1"/>
    <col min="5" max="5" width="12.88671875" customWidth="1"/>
    <col min="6" max="6" width="14.44140625" customWidth="1"/>
    <col min="7" max="7" width="9.33203125" customWidth="1"/>
    <col min="8" max="8" width="12.44140625" customWidth="1"/>
    <col min="9" max="9" width="9.109375" customWidth="1"/>
    <col min="10" max="10" width="11.88671875" customWidth="1"/>
    <col min="11" max="11" width="13.5546875" customWidth="1"/>
    <col min="12" max="12" width="13" customWidth="1"/>
    <col min="13" max="13" width="12.5546875" customWidth="1"/>
    <col min="14" max="14" width="9.44140625" customWidth="1"/>
    <col min="15" max="15" width="7.109375" customWidth="1"/>
    <col min="16" max="16" width="9.33203125" customWidth="1"/>
    <col min="17" max="17" width="7" customWidth="1"/>
    <col min="18" max="18" width="9.88671875" customWidth="1"/>
    <col min="19" max="19" width="13.109375" customWidth="1"/>
    <col min="20" max="20" width="16" customWidth="1"/>
    <col min="21" max="21" width="9.33203125" customWidth="1"/>
    <col min="22" max="22" width="12.44140625" customWidth="1"/>
    <col min="23" max="23" width="13.6640625" customWidth="1"/>
  </cols>
  <sheetData>
    <row r="1" spans="1:23" x14ac:dyDescent="0.3">
      <c r="B1" t="s">
        <v>836</v>
      </c>
      <c r="C1" s="33" t="s">
        <v>837</v>
      </c>
      <c r="D1" s="33" t="s">
        <v>838</v>
      </c>
      <c r="E1" s="33" t="s">
        <v>839</v>
      </c>
      <c r="F1" s="33" t="s">
        <v>840</v>
      </c>
      <c r="G1" s="33" t="s">
        <v>841</v>
      </c>
      <c r="H1" s="33" t="s">
        <v>842</v>
      </c>
      <c r="I1" s="33" t="s">
        <v>843</v>
      </c>
      <c r="J1" s="33" t="s">
        <v>844</v>
      </c>
      <c r="K1" s="32" t="s">
        <v>845</v>
      </c>
      <c r="L1" s="32" t="s">
        <v>846</v>
      </c>
      <c r="M1" s="32" t="s">
        <v>847</v>
      </c>
      <c r="N1" s="32" t="s">
        <v>848</v>
      </c>
      <c r="O1" s="32" t="s">
        <v>849</v>
      </c>
      <c r="P1" s="32" t="s">
        <v>850</v>
      </c>
      <c r="Q1" s="32" t="s">
        <v>851</v>
      </c>
      <c r="R1" s="32" t="s">
        <v>852</v>
      </c>
      <c r="S1" s="33" t="s">
        <v>87</v>
      </c>
      <c r="T1" s="32" t="s">
        <v>104</v>
      </c>
      <c r="V1" s="2" t="s">
        <v>197</v>
      </c>
    </row>
    <row r="2" spans="1:23" x14ac:dyDescent="0.3">
      <c r="A2" t="s">
        <v>752</v>
      </c>
      <c r="B2" t="s">
        <v>752</v>
      </c>
      <c r="C2">
        <v>1</v>
      </c>
      <c r="D2">
        <v>17</v>
      </c>
      <c r="E2">
        <v>53</v>
      </c>
      <c r="F2">
        <v>5</v>
      </c>
      <c r="G2">
        <v>0</v>
      </c>
      <c r="H2">
        <v>0</v>
      </c>
      <c r="I2">
        <v>1</v>
      </c>
      <c r="J2">
        <v>20</v>
      </c>
      <c r="K2">
        <v>1</v>
      </c>
      <c r="L2">
        <v>3</v>
      </c>
      <c r="M2">
        <v>0</v>
      </c>
      <c r="N2">
        <v>1</v>
      </c>
      <c r="O2">
        <v>0</v>
      </c>
      <c r="P2">
        <v>0</v>
      </c>
      <c r="Q2">
        <v>91</v>
      </c>
      <c r="R2">
        <v>1</v>
      </c>
      <c r="S2">
        <v>0.76154002026342504</v>
      </c>
      <c r="T2">
        <v>0.980775524969423</v>
      </c>
      <c r="V2">
        <f t="shared" ref="V2:V42" si="0">SUM(C2:J2)</f>
        <v>97</v>
      </c>
      <c r="W2">
        <f t="shared" ref="W2:W42" si="1">E2/V2</f>
        <v>0.54639175257731953</v>
      </c>
    </row>
    <row r="3" spans="1:23" x14ac:dyDescent="0.3">
      <c r="A3" t="s">
        <v>853</v>
      </c>
      <c r="B3" t="s">
        <v>853</v>
      </c>
      <c r="C3">
        <v>0</v>
      </c>
      <c r="D3">
        <v>109</v>
      </c>
      <c r="E3">
        <v>24</v>
      </c>
      <c r="F3">
        <v>24</v>
      </c>
      <c r="G3">
        <v>0</v>
      </c>
      <c r="H3">
        <v>1</v>
      </c>
      <c r="I3">
        <v>0</v>
      </c>
      <c r="J3">
        <v>78</v>
      </c>
      <c r="K3">
        <v>0</v>
      </c>
      <c r="L3">
        <v>10</v>
      </c>
      <c r="M3">
        <v>0</v>
      </c>
      <c r="N3">
        <v>0</v>
      </c>
      <c r="O3">
        <v>0</v>
      </c>
      <c r="P3">
        <v>1</v>
      </c>
      <c r="Q3">
        <v>225</v>
      </c>
      <c r="R3">
        <v>0</v>
      </c>
      <c r="S3">
        <v>0.72667493611107004</v>
      </c>
      <c r="T3">
        <v>0.986003233056027</v>
      </c>
      <c r="V3">
        <f t="shared" si="0"/>
        <v>236</v>
      </c>
      <c r="W3">
        <f t="shared" si="1"/>
        <v>0.10169491525423729</v>
      </c>
    </row>
    <row r="4" spans="1:23" x14ac:dyDescent="0.3">
      <c r="A4" t="s">
        <v>753</v>
      </c>
      <c r="B4" t="s">
        <v>753</v>
      </c>
      <c r="C4">
        <v>3</v>
      </c>
      <c r="D4">
        <v>289</v>
      </c>
      <c r="E4">
        <v>78</v>
      </c>
      <c r="F4">
        <v>66</v>
      </c>
      <c r="G4">
        <v>1</v>
      </c>
      <c r="H4">
        <v>0</v>
      </c>
      <c r="I4">
        <v>8</v>
      </c>
      <c r="J4">
        <v>112</v>
      </c>
      <c r="K4">
        <v>3</v>
      </c>
      <c r="L4">
        <v>113</v>
      </c>
      <c r="M4">
        <v>0</v>
      </c>
      <c r="N4">
        <v>3</v>
      </c>
      <c r="O4">
        <v>2</v>
      </c>
      <c r="P4">
        <v>0</v>
      </c>
      <c r="Q4">
        <v>435</v>
      </c>
      <c r="R4">
        <v>1</v>
      </c>
      <c r="S4">
        <v>0.72700330941635505</v>
      </c>
      <c r="T4">
        <v>0.92346330117903797</v>
      </c>
      <c r="V4">
        <f t="shared" si="0"/>
        <v>557</v>
      </c>
      <c r="W4">
        <f t="shared" si="1"/>
        <v>0.14003590664272891</v>
      </c>
    </row>
    <row r="5" spans="1:23" x14ac:dyDescent="0.3">
      <c r="A5" t="s">
        <v>754</v>
      </c>
      <c r="B5" t="s">
        <v>754</v>
      </c>
      <c r="C5">
        <v>0</v>
      </c>
      <c r="D5">
        <v>53</v>
      </c>
      <c r="E5">
        <v>9</v>
      </c>
      <c r="F5">
        <v>17</v>
      </c>
      <c r="G5">
        <v>2</v>
      </c>
      <c r="H5">
        <v>0</v>
      </c>
      <c r="I5">
        <v>0</v>
      </c>
      <c r="J5">
        <v>17</v>
      </c>
      <c r="K5">
        <v>0</v>
      </c>
      <c r="L5">
        <v>15</v>
      </c>
      <c r="M5">
        <v>0</v>
      </c>
      <c r="N5">
        <v>0</v>
      </c>
      <c r="O5">
        <v>0</v>
      </c>
      <c r="P5">
        <v>5</v>
      </c>
      <c r="Q5">
        <v>78</v>
      </c>
      <c r="R5">
        <v>0</v>
      </c>
      <c r="S5">
        <v>0.74769585253456206</v>
      </c>
      <c r="T5">
        <v>0.92624836483377704</v>
      </c>
      <c r="V5">
        <f t="shared" si="0"/>
        <v>98</v>
      </c>
      <c r="W5">
        <f t="shared" si="1"/>
        <v>9.1836734693877556E-2</v>
      </c>
    </row>
    <row r="6" spans="1:23" x14ac:dyDescent="0.3">
      <c r="A6" t="s">
        <v>213</v>
      </c>
      <c r="B6" t="s">
        <v>213</v>
      </c>
      <c r="C6">
        <v>2</v>
      </c>
      <c r="D6">
        <v>15</v>
      </c>
      <c r="E6">
        <v>2</v>
      </c>
      <c r="F6">
        <v>1</v>
      </c>
      <c r="G6">
        <v>0</v>
      </c>
      <c r="H6">
        <v>0</v>
      </c>
      <c r="I6">
        <v>141</v>
      </c>
      <c r="J6">
        <v>3</v>
      </c>
      <c r="K6">
        <v>2</v>
      </c>
      <c r="L6">
        <v>1</v>
      </c>
      <c r="M6">
        <v>0</v>
      </c>
      <c r="N6">
        <v>141</v>
      </c>
      <c r="O6">
        <v>0</v>
      </c>
      <c r="P6">
        <v>0</v>
      </c>
      <c r="Q6">
        <v>20</v>
      </c>
      <c r="R6">
        <v>0</v>
      </c>
      <c r="S6">
        <v>0.95192662634523095</v>
      </c>
      <c r="T6">
        <v>0.95345135984000196</v>
      </c>
      <c r="V6">
        <f t="shared" si="0"/>
        <v>164</v>
      </c>
      <c r="W6">
        <f t="shared" si="1"/>
        <v>1.2195121951219513E-2</v>
      </c>
    </row>
    <row r="7" spans="1:23" x14ac:dyDescent="0.3">
      <c r="A7" t="s">
        <v>755</v>
      </c>
      <c r="B7" t="s">
        <v>755</v>
      </c>
      <c r="C7">
        <v>2</v>
      </c>
      <c r="D7">
        <v>32</v>
      </c>
      <c r="E7">
        <v>8</v>
      </c>
      <c r="F7">
        <v>0</v>
      </c>
      <c r="G7">
        <v>0</v>
      </c>
      <c r="H7">
        <v>0</v>
      </c>
      <c r="I7">
        <v>63</v>
      </c>
      <c r="J7">
        <v>3</v>
      </c>
      <c r="K7">
        <v>2</v>
      </c>
      <c r="L7">
        <v>0</v>
      </c>
      <c r="M7">
        <v>3</v>
      </c>
      <c r="N7">
        <v>60</v>
      </c>
      <c r="O7">
        <v>15</v>
      </c>
      <c r="P7">
        <v>0</v>
      </c>
      <c r="Q7">
        <v>28</v>
      </c>
      <c r="R7">
        <v>0</v>
      </c>
      <c r="S7">
        <v>0.81420118343195302</v>
      </c>
      <c r="T7">
        <v>0.78234530506274302</v>
      </c>
      <c r="V7">
        <f t="shared" si="0"/>
        <v>108</v>
      </c>
      <c r="W7">
        <f t="shared" si="1"/>
        <v>7.407407407407407E-2</v>
      </c>
    </row>
    <row r="8" spans="1:23" x14ac:dyDescent="0.3">
      <c r="A8" t="s">
        <v>759</v>
      </c>
      <c r="B8" t="s">
        <v>759</v>
      </c>
      <c r="C8">
        <v>0</v>
      </c>
      <c r="D8">
        <v>20</v>
      </c>
      <c r="E8">
        <v>1</v>
      </c>
      <c r="F8">
        <v>0</v>
      </c>
      <c r="G8">
        <v>5</v>
      </c>
      <c r="H8">
        <v>1</v>
      </c>
      <c r="I8">
        <v>0</v>
      </c>
      <c r="J8">
        <v>14</v>
      </c>
      <c r="K8">
        <v>0</v>
      </c>
      <c r="L8">
        <v>20</v>
      </c>
      <c r="M8">
        <v>0</v>
      </c>
      <c r="N8">
        <v>0</v>
      </c>
      <c r="O8">
        <v>0</v>
      </c>
      <c r="P8">
        <v>3</v>
      </c>
      <c r="Q8">
        <v>18</v>
      </c>
      <c r="R8">
        <v>0</v>
      </c>
      <c r="S8">
        <v>0.75739509286860796</v>
      </c>
      <c r="T8">
        <v>0.81524069382186704</v>
      </c>
      <c r="V8">
        <f t="shared" si="0"/>
        <v>41</v>
      </c>
      <c r="W8">
        <f t="shared" si="1"/>
        <v>2.4390243902439025E-2</v>
      </c>
    </row>
    <row r="9" spans="1:23" x14ac:dyDescent="0.3">
      <c r="A9" t="s">
        <v>854</v>
      </c>
      <c r="B9" t="s">
        <v>854</v>
      </c>
      <c r="C9">
        <v>0</v>
      </c>
      <c r="D9">
        <v>174</v>
      </c>
      <c r="E9">
        <v>0</v>
      </c>
      <c r="F9">
        <v>0</v>
      </c>
      <c r="G9">
        <v>12</v>
      </c>
      <c r="H9">
        <v>0</v>
      </c>
      <c r="I9">
        <v>82</v>
      </c>
      <c r="J9">
        <v>1</v>
      </c>
      <c r="K9">
        <v>0</v>
      </c>
      <c r="L9">
        <v>263</v>
      </c>
      <c r="M9">
        <v>0</v>
      </c>
      <c r="N9">
        <v>0</v>
      </c>
      <c r="O9">
        <v>0</v>
      </c>
      <c r="P9">
        <v>1</v>
      </c>
      <c r="Q9">
        <v>0</v>
      </c>
      <c r="R9">
        <v>5</v>
      </c>
      <c r="S9">
        <v>0.86456165990423595</v>
      </c>
      <c r="T9">
        <v>0.99346360699059599</v>
      </c>
      <c r="V9">
        <f t="shared" si="0"/>
        <v>269</v>
      </c>
      <c r="W9">
        <f t="shared" si="1"/>
        <v>0</v>
      </c>
    </row>
    <row r="10" spans="1:23" x14ac:dyDescent="0.3">
      <c r="A10" t="s">
        <v>855</v>
      </c>
      <c r="B10" t="s">
        <v>855</v>
      </c>
      <c r="C10">
        <v>0</v>
      </c>
      <c r="D10">
        <v>16</v>
      </c>
      <c r="E10">
        <v>0</v>
      </c>
      <c r="F10">
        <v>0</v>
      </c>
      <c r="G10">
        <v>0</v>
      </c>
      <c r="H10">
        <v>1</v>
      </c>
      <c r="I10">
        <v>16</v>
      </c>
      <c r="J10">
        <v>0</v>
      </c>
      <c r="K10">
        <v>0</v>
      </c>
      <c r="L10">
        <v>0</v>
      </c>
      <c r="M10">
        <v>0</v>
      </c>
      <c r="N10">
        <v>0</v>
      </c>
      <c r="O10">
        <v>0</v>
      </c>
      <c r="P10">
        <v>33</v>
      </c>
      <c r="Q10">
        <v>0</v>
      </c>
      <c r="R10">
        <v>0</v>
      </c>
      <c r="S10">
        <v>0.83959899749373401</v>
      </c>
      <c r="T10">
        <v>1</v>
      </c>
      <c r="V10">
        <f t="shared" si="0"/>
        <v>33</v>
      </c>
      <c r="W10">
        <f t="shared" si="1"/>
        <v>0</v>
      </c>
    </row>
    <row r="11" spans="1:23" x14ac:dyDescent="0.3">
      <c r="A11" t="s">
        <v>761</v>
      </c>
      <c r="B11" t="s">
        <v>761</v>
      </c>
      <c r="C11">
        <v>0</v>
      </c>
      <c r="D11">
        <v>137</v>
      </c>
      <c r="E11">
        <v>1</v>
      </c>
      <c r="F11">
        <v>1</v>
      </c>
      <c r="G11">
        <v>14</v>
      </c>
      <c r="H11">
        <v>0</v>
      </c>
      <c r="I11">
        <v>4</v>
      </c>
      <c r="J11">
        <v>0</v>
      </c>
      <c r="K11">
        <v>0</v>
      </c>
      <c r="L11">
        <v>157</v>
      </c>
      <c r="M11">
        <v>0</v>
      </c>
      <c r="N11">
        <v>0</v>
      </c>
      <c r="O11">
        <v>0</v>
      </c>
      <c r="P11">
        <v>0</v>
      </c>
      <c r="Q11">
        <v>0</v>
      </c>
      <c r="R11">
        <v>0</v>
      </c>
      <c r="S11">
        <v>0.95736034497031197</v>
      </c>
      <c r="T11">
        <v>1</v>
      </c>
      <c r="V11">
        <f t="shared" si="0"/>
        <v>157</v>
      </c>
      <c r="W11">
        <f t="shared" si="1"/>
        <v>6.369426751592357E-3</v>
      </c>
    </row>
    <row r="12" spans="1:23" x14ac:dyDescent="0.3">
      <c r="A12" t="s">
        <v>125</v>
      </c>
      <c r="B12" t="s">
        <v>125</v>
      </c>
      <c r="C12">
        <v>0</v>
      </c>
      <c r="D12">
        <v>23</v>
      </c>
      <c r="E12">
        <v>5</v>
      </c>
      <c r="F12">
        <v>3</v>
      </c>
      <c r="G12">
        <v>0</v>
      </c>
      <c r="H12">
        <v>0</v>
      </c>
      <c r="I12">
        <v>3</v>
      </c>
      <c r="J12">
        <v>5</v>
      </c>
      <c r="K12">
        <v>0</v>
      </c>
      <c r="L12">
        <v>3</v>
      </c>
      <c r="M12">
        <v>0</v>
      </c>
      <c r="N12">
        <v>3</v>
      </c>
      <c r="O12">
        <v>6</v>
      </c>
      <c r="P12">
        <v>0</v>
      </c>
      <c r="Q12">
        <v>26</v>
      </c>
      <c r="R12">
        <v>1</v>
      </c>
      <c r="S12">
        <v>0.77889447236180898</v>
      </c>
      <c r="T12">
        <v>0.845612663670119</v>
      </c>
      <c r="V12">
        <f t="shared" si="0"/>
        <v>39</v>
      </c>
      <c r="W12">
        <f t="shared" si="1"/>
        <v>0.12820512820512819</v>
      </c>
    </row>
    <row r="13" spans="1:23" x14ac:dyDescent="0.3">
      <c r="A13" t="s">
        <v>856</v>
      </c>
      <c r="B13" t="s">
        <v>856</v>
      </c>
      <c r="C13">
        <v>0</v>
      </c>
      <c r="D13">
        <v>16</v>
      </c>
      <c r="E13">
        <v>0</v>
      </c>
      <c r="F13">
        <v>0</v>
      </c>
      <c r="G13">
        <v>3</v>
      </c>
      <c r="H13">
        <v>0</v>
      </c>
      <c r="I13">
        <v>20</v>
      </c>
      <c r="J13">
        <v>0</v>
      </c>
      <c r="K13">
        <v>0</v>
      </c>
      <c r="L13">
        <v>8</v>
      </c>
      <c r="M13">
        <v>0</v>
      </c>
      <c r="N13">
        <v>19</v>
      </c>
      <c r="O13">
        <v>0</v>
      </c>
      <c r="P13">
        <v>0</v>
      </c>
      <c r="Q13">
        <v>11</v>
      </c>
      <c r="R13">
        <v>1</v>
      </c>
      <c r="S13">
        <v>0.81611170784103104</v>
      </c>
      <c r="T13">
        <v>0.74562548968399101</v>
      </c>
      <c r="V13">
        <f t="shared" si="0"/>
        <v>39</v>
      </c>
      <c r="W13">
        <f t="shared" si="1"/>
        <v>0</v>
      </c>
    </row>
    <row r="14" spans="1:23" x14ac:dyDescent="0.3">
      <c r="A14" t="s">
        <v>763</v>
      </c>
      <c r="B14" t="s">
        <v>763</v>
      </c>
      <c r="C14">
        <v>2</v>
      </c>
      <c r="D14">
        <v>7</v>
      </c>
      <c r="E14">
        <v>0</v>
      </c>
      <c r="F14">
        <v>1</v>
      </c>
      <c r="G14">
        <v>1</v>
      </c>
      <c r="H14">
        <v>8</v>
      </c>
      <c r="I14">
        <v>3</v>
      </c>
      <c r="J14">
        <v>12</v>
      </c>
      <c r="K14">
        <v>2</v>
      </c>
      <c r="L14">
        <v>10</v>
      </c>
      <c r="M14">
        <v>0</v>
      </c>
      <c r="N14">
        <v>0</v>
      </c>
      <c r="O14">
        <v>0</v>
      </c>
      <c r="P14">
        <v>14</v>
      </c>
      <c r="Q14">
        <v>6</v>
      </c>
      <c r="R14">
        <v>2</v>
      </c>
      <c r="S14">
        <v>0.53571428571428603</v>
      </c>
      <c r="T14">
        <v>0.65714285714285703</v>
      </c>
      <c r="V14">
        <f t="shared" si="0"/>
        <v>34</v>
      </c>
      <c r="W14">
        <f t="shared" si="1"/>
        <v>0</v>
      </c>
    </row>
    <row r="15" spans="1:23" x14ac:dyDescent="0.3">
      <c r="A15" t="s">
        <v>767</v>
      </c>
      <c r="B15" t="s">
        <v>767</v>
      </c>
      <c r="C15">
        <v>0</v>
      </c>
      <c r="D15">
        <v>110</v>
      </c>
      <c r="E15">
        <v>40</v>
      </c>
      <c r="F15">
        <v>2</v>
      </c>
      <c r="G15">
        <v>0</v>
      </c>
      <c r="H15">
        <v>0</v>
      </c>
      <c r="I15">
        <v>3</v>
      </c>
      <c r="J15">
        <v>0</v>
      </c>
      <c r="K15">
        <v>0</v>
      </c>
      <c r="L15">
        <v>26</v>
      </c>
      <c r="M15">
        <v>0</v>
      </c>
      <c r="N15">
        <v>3</v>
      </c>
      <c r="O15">
        <v>0</v>
      </c>
      <c r="P15">
        <v>0</v>
      </c>
      <c r="Q15">
        <v>126</v>
      </c>
      <c r="R15">
        <v>0</v>
      </c>
      <c r="S15">
        <v>0.892573262076653</v>
      </c>
      <c r="T15">
        <v>0.93561465404953104</v>
      </c>
      <c r="V15">
        <f t="shared" si="0"/>
        <v>155</v>
      </c>
      <c r="W15">
        <f t="shared" si="1"/>
        <v>0.25806451612903225</v>
      </c>
    </row>
    <row r="16" spans="1:23" x14ac:dyDescent="0.3">
      <c r="A16" t="s">
        <v>857</v>
      </c>
      <c r="B16" t="s">
        <v>857</v>
      </c>
      <c r="C16">
        <v>4</v>
      </c>
      <c r="D16">
        <v>147</v>
      </c>
      <c r="E16">
        <v>62</v>
      </c>
      <c r="F16">
        <v>17</v>
      </c>
      <c r="G16">
        <v>0</v>
      </c>
      <c r="H16">
        <v>0</v>
      </c>
      <c r="I16">
        <v>222</v>
      </c>
      <c r="J16">
        <v>18</v>
      </c>
      <c r="K16">
        <v>5</v>
      </c>
      <c r="L16">
        <v>14</v>
      </c>
      <c r="M16">
        <v>3</v>
      </c>
      <c r="N16">
        <v>222</v>
      </c>
      <c r="O16">
        <v>0</v>
      </c>
      <c r="P16">
        <v>0</v>
      </c>
      <c r="Q16">
        <v>226</v>
      </c>
      <c r="R16">
        <v>0</v>
      </c>
      <c r="S16">
        <v>0.72413858465924397</v>
      </c>
      <c r="T16">
        <v>0.82913666510445505</v>
      </c>
      <c r="V16">
        <f t="shared" si="0"/>
        <v>470</v>
      </c>
      <c r="W16">
        <f t="shared" si="1"/>
        <v>0.13191489361702127</v>
      </c>
    </row>
    <row r="17" spans="1:23" x14ac:dyDescent="0.3">
      <c r="A17" t="s">
        <v>858</v>
      </c>
      <c r="B17" t="s">
        <v>858</v>
      </c>
      <c r="C17">
        <v>0</v>
      </c>
      <c r="D17">
        <v>16</v>
      </c>
      <c r="E17">
        <v>4</v>
      </c>
      <c r="F17">
        <v>1</v>
      </c>
      <c r="G17">
        <v>0</v>
      </c>
      <c r="H17">
        <v>0</v>
      </c>
      <c r="I17">
        <v>19</v>
      </c>
      <c r="J17">
        <v>3</v>
      </c>
      <c r="K17">
        <v>0</v>
      </c>
      <c r="L17">
        <v>13</v>
      </c>
      <c r="M17">
        <v>0</v>
      </c>
      <c r="N17">
        <v>18</v>
      </c>
      <c r="O17">
        <v>0</v>
      </c>
      <c r="P17">
        <v>0</v>
      </c>
      <c r="Q17">
        <v>12</v>
      </c>
      <c r="R17">
        <v>0</v>
      </c>
      <c r="S17">
        <v>0.732059542323928</v>
      </c>
      <c r="T17">
        <v>0.72819017716976897</v>
      </c>
      <c r="V17">
        <f t="shared" si="0"/>
        <v>43</v>
      </c>
      <c r="W17">
        <f t="shared" si="1"/>
        <v>9.3023255813953487E-2</v>
      </c>
    </row>
    <row r="18" spans="1:23" x14ac:dyDescent="0.3">
      <c r="A18" t="s">
        <v>859</v>
      </c>
      <c r="B18" t="s">
        <v>859</v>
      </c>
      <c r="C18">
        <v>1</v>
      </c>
      <c r="D18">
        <v>20</v>
      </c>
      <c r="E18">
        <v>7</v>
      </c>
      <c r="F18">
        <v>3</v>
      </c>
      <c r="G18">
        <v>0</v>
      </c>
      <c r="H18">
        <v>0</v>
      </c>
      <c r="I18">
        <v>9</v>
      </c>
      <c r="J18">
        <v>2</v>
      </c>
      <c r="K18">
        <v>1</v>
      </c>
      <c r="L18">
        <v>0</v>
      </c>
      <c r="M18">
        <v>0</v>
      </c>
      <c r="N18">
        <v>9</v>
      </c>
      <c r="O18">
        <v>0</v>
      </c>
      <c r="P18">
        <v>0</v>
      </c>
      <c r="Q18">
        <v>32</v>
      </c>
      <c r="R18">
        <v>0</v>
      </c>
      <c r="S18">
        <v>0.67962184873949605</v>
      </c>
      <c r="T18">
        <v>0.91500904159132002</v>
      </c>
      <c r="V18">
        <f t="shared" si="0"/>
        <v>42</v>
      </c>
      <c r="W18">
        <f t="shared" si="1"/>
        <v>0.16666666666666666</v>
      </c>
    </row>
    <row r="19" spans="1:23" x14ac:dyDescent="0.3">
      <c r="A19" t="s">
        <v>860</v>
      </c>
      <c r="B19" t="s">
        <v>860</v>
      </c>
      <c r="C19">
        <v>0</v>
      </c>
      <c r="D19">
        <v>25</v>
      </c>
      <c r="E19">
        <v>27</v>
      </c>
      <c r="F19">
        <v>2</v>
      </c>
      <c r="G19">
        <v>0</v>
      </c>
      <c r="H19">
        <v>0</v>
      </c>
      <c r="I19">
        <v>0</v>
      </c>
      <c r="J19">
        <v>3</v>
      </c>
      <c r="K19">
        <v>0</v>
      </c>
      <c r="L19">
        <v>1</v>
      </c>
      <c r="M19">
        <v>0</v>
      </c>
      <c r="N19">
        <v>0</v>
      </c>
      <c r="O19">
        <v>0</v>
      </c>
      <c r="P19">
        <v>0</v>
      </c>
      <c r="Q19">
        <v>56</v>
      </c>
      <c r="R19">
        <v>0</v>
      </c>
      <c r="S19">
        <v>0.80332323126763505</v>
      </c>
      <c r="T19">
        <v>0.99489958559132896</v>
      </c>
      <c r="V19">
        <f t="shared" si="0"/>
        <v>57</v>
      </c>
      <c r="W19">
        <f t="shared" si="1"/>
        <v>0.47368421052631576</v>
      </c>
    </row>
    <row r="20" spans="1:23" x14ac:dyDescent="0.3">
      <c r="A20" t="s">
        <v>353</v>
      </c>
      <c r="B20" t="s">
        <v>353</v>
      </c>
      <c r="C20">
        <v>3</v>
      </c>
      <c r="D20">
        <v>1</v>
      </c>
      <c r="E20">
        <v>0</v>
      </c>
      <c r="F20">
        <v>0</v>
      </c>
      <c r="G20">
        <v>0</v>
      </c>
      <c r="H20">
        <v>0</v>
      </c>
      <c r="I20">
        <v>38</v>
      </c>
      <c r="J20">
        <v>5</v>
      </c>
      <c r="K20">
        <v>3</v>
      </c>
      <c r="L20">
        <v>1</v>
      </c>
      <c r="M20">
        <v>0</v>
      </c>
      <c r="N20">
        <v>40</v>
      </c>
      <c r="O20">
        <v>0</v>
      </c>
      <c r="P20">
        <v>0</v>
      </c>
      <c r="Q20">
        <v>3</v>
      </c>
      <c r="R20">
        <v>0</v>
      </c>
      <c r="S20">
        <v>0.92948903699410801</v>
      </c>
      <c r="T20">
        <v>0.94793964528368502</v>
      </c>
      <c r="V20">
        <f t="shared" si="0"/>
        <v>47</v>
      </c>
      <c r="W20">
        <f t="shared" si="1"/>
        <v>0</v>
      </c>
    </row>
    <row r="21" spans="1:23" x14ac:dyDescent="0.3">
      <c r="A21" t="s">
        <v>861</v>
      </c>
      <c r="B21" t="s">
        <v>861</v>
      </c>
      <c r="C21">
        <v>0</v>
      </c>
      <c r="D21">
        <v>100</v>
      </c>
      <c r="E21">
        <v>18</v>
      </c>
      <c r="F21">
        <v>3</v>
      </c>
      <c r="G21">
        <v>1</v>
      </c>
      <c r="H21">
        <v>1</v>
      </c>
      <c r="I21">
        <v>24</v>
      </c>
      <c r="J21">
        <v>2</v>
      </c>
      <c r="K21">
        <v>0</v>
      </c>
      <c r="L21">
        <v>23</v>
      </c>
      <c r="M21">
        <v>0</v>
      </c>
      <c r="N21">
        <v>22</v>
      </c>
      <c r="O21">
        <v>0</v>
      </c>
      <c r="P21">
        <v>4</v>
      </c>
      <c r="Q21">
        <v>100</v>
      </c>
      <c r="R21">
        <v>0</v>
      </c>
      <c r="S21">
        <v>0.852287153982069</v>
      </c>
      <c r="T21">
        <v>0.85529059751564096</v>
      </c>
      <c r="V21">
        <f t="shared" si="0"/>
        <v>149</v>
      </c>
      <c r="W21">
        <f t="shared" si="1"/>
        <v>0.12080536912751678</v>
      </c>
    </row>
    <row r="22" spans="1:23" x14ac:dyDescent="0.3">
      <c r="A22" t="s">
        <v>211</v>
      </c>
      <c r="B22" t="s">
        <v>211</v>
      </c>
      <c r="C22">
        <v>0</v>
      </c>
      <c r="D22">
        <v>27</v>
      </c>
      <c r="E22">
        <v>10</v>
      </c>
      <c r="F22">
        <v>3</v>
      </c>
      <c r="G22">
        <v>0</v>
      </c>
      <c r="H22">
        <v>0</v>
      </c>
      <c r="I22">
        <v>52</v>
      </c>
      <c r="J22">
        <v>4</v>
      </c>
      <c r="K22">
        <v>0</v>
      </c>
      <c r="L22">
        <v>4</v>
      </c>
      <c r="M22">
        <v>0</v>
      </c>
      <c r="N22">
        <v>52</v>
      </c>
      <c r="O22">
        <v>1</v>
      </c>
      <c r="P22">
        <v>0</v>
      </c>
      <c r="Q22">
        <v>39</v>
      </c>
      <c r="R22">
        <v>0</v>
      </c>
      <c r="S22">
        <v>0.77282582510238496</v>
      </c>
      <c r="T22">
        <v>0.832491412406547</v>
      </c>
      <c r="V22">
        <f t="shared" si="0"/>
        <v>96</v>
      </c>
      <c r="W22">
        <f t="shared" si="1"/>
        <v>0.10416666666666667</v>
      </c>
    </row>
    <row r="23" spans="1:23" x14ac:dyDescent="0.3">
      <c r="A23" t="s">
        <v>862</v>
      </c>
      <c r="B23" t="s">
        <v>862</v>
      </c>
      <c r="C23">
        <v>0</v>
      </c>
      <c r="D23">
        <v>99</v>
      </c>
      <c r="E23">
        <v>40</v>
      </c>
      <c r="F23">
        <v>0</v>
      </c>
      <c r="G23">
        <v>0</v>
      </c>
      <c r="H23">
        <v>0</v>
      </c>
      <c r="I23">
        <v>39</v>
      </c>
      <c r="J23">
        <v>5</v>
      </c>
      <c r="K23">
        <v>0</v>
      </c>
      <c r="L23">
        <v>18</v>
      </c>
      <c r="M23">
        <v>2</v>
      </c>
      <c r="N23">
        <v>34</v>
      </c>
      <c r="O23">
        <v>0</v>
      </c>
      <c r="P23">
        <v>0</v>
      </c>
      <c r="Q23">
        <v>126</v>
      </c>
      <c r="R23">
        <v>3</v>
      </c>
      <c r="S23">
        <v>0.77333965949089101</v>
      </c>
      <c r="T23">
        <v>0.86741567488875904</v>
      </c>
      <c r="V23">
        <f t="shared" si="0"/>
        <v>183</v>
      </c>
      <c r="W23">
        <f t="shared" si="1"/>
        <v>0.21857923497267759</v>
      </c>
    </row>
    <row r="24" spans="1:23" x14ac:dyDescent="0.3">
      <c r="A24" t="s">
        <v>768</v>
      </c>
      <c r="B24" t="s">
        <v>768</v>
      </c>
      <c r="C24">
        <v>0</v>
      </c>
      <c r="D24">
        <v>14</v>
      </c>
      <c r="E24">
        <v>21</v>
      </c>
      <c r="F24">
        <v>0</v>
      </c>
      <c r="G24">
        <v>0</v>
      </c>
      <c r="H24">
        <v>0</v>
      </c>
      <c r="I24">
        <v>4</v>
      </c>
      <c r="J24">
        <v>0</v>
      </c>
      <c r="K24">
        <v>0</v>
      </c>
      <c r="L24">
        <v>0</v>
      </c>
      <c r="M24">
        <v>0</v>
      </c>
      <c r="N24">
        <v>4</v>
      </c>
      <c r="O24">
        <v>0</v>
      </c>
      <c r="P24">
        <v>0</v>
      </c>
      <c r="Q24">
        <v>35</v>
      </c>
      <c r="R24">
        <v>0</v>
      </c>
      <c r="S24">
        <v>0.81010719754977001</v>
      </c>
      <c r="T24">
        <v>0.96776792908944398</v>
      </c>
      <c r="V24">
        <f t="shared" si="0"/>
        <v>39</v>
      </c>
      <c r="W24">
        <f t="shared" si="1"/>
        <v>0.53846153846153844</v>
      </c>
    </row>
    <row r="25" spans="1:23" x14ac:dyDescent="0.3">
      <c r="A25" t="s">
        <v>769</v>
      </c>
      <c r="B25" t="s">
        <v>769</v>
      </c>
      <c r="C25">
        <v>0</v>
      </c>
      <c r="D25">
        <v>51</v>
      </c>
      <c r="E25">
        <v>43</v>
      </c>
      <c r="F25">
        <v>1</v>
      </c>
      <c r="G25">
        <v>1</v>
      </c>
      <c r="H25">
        <v>0</v>
      </c>
      <c r="I25">
        <v>85</v>
      </c>
      <c r="J25">
        <v>0</v>
      </c>
      <c r="K25">
        <v>0</v>
      </c>
      <c r="L25">
        <v>35</v>
      </c>
      <c r="M25">
        <v>2</v>
      </c>
      <c r="N25">
        <v>80</v>
      </c>
      <c r="O25">
        <v>3</v>
      </c>
      <c r="P25">
        <v>0</v>
      </c>
      <c r="Q25">
        <v>58</v>
      </c>
      <c r="R25">
        <v>3</v>
      </c>
      <c r="S25">
        <v>0.74205703519739696</v>
      </c>
      <c r="T25">
        <v>0.71781465287958801</v>
      </c>
      <c r="V25">
        <f t="shared" si="0"/>
        <v>181</v>
      </c>
      <c r="W25">
        <f t="shared" si="1"/>
        <v>0.23756906077348067</v>
      </c>
    </row>
    <row r="26" spans="1:23" x14ac:dyDescent="0.3">
      <c r="A26" t="s">
        <v>520</v>
      </c>
      <c r="B26" t="s">
        <v>520</v>
      </c>
      <c r="C26">
        <v>12</v>
      </c>
      <c r="D26">
        <v>5</v>
      </c>
      <c r="E26">
        <v>0</v>
      </c>
      <c r="F26">
        <v>7</v>
      </c>
      <c r="G26">
        <v>0</v>
      </c>
      <c r="H26">
        <v>0</v>
      </c>
      <c r="I26">
        <v>0</v>
      </c>
      <c r="J26">
        <v>21</v>
      </c>
      <c r="K26">
        <v>12</v>
      </c>
      <c r="L26">
        <v>5</v>
      </c>
      <c r="M26">
        <v>0</v>
      </c>
      <c r="N26">
        <v>0</v>
      </c>
      <c r="O26">
        <v>0</v>
      </c>
      <c r="P26">
        <v>5</v>
      </c>
      <c r="Q26">
        <v>23</v>
      </c>
      <c r="R26">
        <v>0</v>
      </c>
      <c r="S26">
        <v>0.70388033817472395</v>
      </c>
      <c r="T26">
        <v>0.74273858921161795</v>
      </c>
      <c r="V26">
        <f t="shared" si="0"/>
        <v>45</v>
      </c>
      <c r="W26">
        <f t="shared" si="1"/>
        <v>0</v>
      </c>
    </row>
    <row r="27" spans="1:23" x14ac:dyDescent="0.3">
      <c r="A27" t="s">
        <v>141</v>
      </c>
      <c r="B27" t="s">
        <v>141</v>
      </c>
      <c r="C27">
        <v>0</v>
      </c>
      <c r="D27">
        <v>22</v>
      </c>
      <c r="E27">
        <v>4</v>
      </c>
      <c r="F27">
        <v>0</v>
      </c>
      <c r="G27">
        <v>0</v>
      </c>
      <c r="H27">
        <v>0</v>
      </c>
      <c r="I27">
        <v>47</v>
      </c>
      <c r="J27">
        <v>9</v>
      </c>
      <c r="K27">
        <v>0</v>
      </c>
      <c r="L27">
        <v>1</v>
      </c>
      <c r="M27">
        <v>4</v>
      </c>
      <c r="N27">
        <v>48</v>
      </c>
      <c r="O27">
        <v>0</v>
      </c>
      <c r="P27">
        <v>0</v>
      </c>
      <c r="Q27">
        <v>29</v>
      </c>
      <c r="R27">
        <v>0</v>
      </c>
      <c r="S27">
        <v>0.79856630824372798</v>
      </c>
      <c r="T27">
        <v>0.83907111231589404</v>
      </c>
      <c r="V27">
        <f t="shared" si="0"/>
        <v>82</v>
      </c>
      <c r="W27">
        <f t="shared" si="1"/>
        <v>4.878048780487805E-2</v>
      </c>
    </row>
    <row r="28" spans="1:23" x14ac:dyDescent="0.3">
      <c r="A28" t="s">
        <v>771</v>
      </c>
      <c r="B28" t="s">
        <v>771</v>
      </c>
      <c r="C28">
        <v>9</v>
      </c>
      <c r="D28">
        <v>17</v>
      </c>
      <c r="E28">
        <v>9</v>
      </c>
      <c r="F28">
        <v>2</v>
      </c>
      <c r="G28">
        <v>0</v>
      </c>
      <c r="H28">
        <v>0</v>
      </c>
      <c r="I28">
        <v>105</v>
      </c>
      <c r="J28">
        <v>2</v>
      </c>
      <c r="K28">
        <v>9</v>
      </c>
      <c r="L28">
        <v>0</v>
      </c>
      <c r="M28">
        <v>1</v>
      </c>
      <c r="N28">
        <v>105</v>
      </c>
      <c r="O28">
        <v>0</v>
      </c>
      <c r="P28">
        <v>0</v>
      </c>
      <c r="Q28">
        <v>29</v>
      </c>
      <c r="R28">
        <v>0</v>
      </c>
      <c r="S28">
        <v>0.884908195253023</v>
      </c>
      <c r="T28">
        <v>0.894925630111435</v>
      </c>
      <c r="V28">
        <f t="shared" si="0"/>
        <v>144</v>
      </c>
      <c r="W28">
        <f t="shared" si="1"/>
        <v>6.25E-2</v>
      </c>
    </row>
    <row r="29" spans="1:23" x14ac:dyDescent="0.3">
      <c r="A29" t="s">
        <v>214</v>
      </c>
      <c r="B29" t="s">
        <v>214</v>
      </c>
      <c r="C29">
        <v>0</v>
      </c>
      <c r="D29">
        <v>22</v>
      </c>
      <c r="E29">
        <v>0</v>
      </c>
      <c r="F29">
        <v>1</v>
      </c>
      <c r="G29">
        <v>3</v>
      </c>
      <c r="H29">
        <v>1</v>
      </c>
      <c r="I29">
        <v>15</v>
      </c>
      <c r="J29">
        <v>6</v>
      </c>
      <c r="K29">
        <v>0</v>
      </c>
      <c r="L29">
        <v>0</v>
      </c>
      <c r="M29">
        <v>0</v>
      </c>
      <c r="N29">
        <v>0</v>
      </c>
      <c r="O29">
        <v>3</v>
      </c>
      <c r="P29">
        <v>29</v>
      </c>
      <c r="Q29">
        <v>7</v>
      </c>
      <c r="R29">
        <v>9</v>
      </c>
      <c r="S29">
        <v>0.70748299319727903</v>
      </c>
      <c r="T29">
        <v>0.80699708454810504</v>
      </c>
      <c r="V29">
        <f t="shared" si="0"/>
        <v>48</v>
      </c>
      <c r="W29">
        <f t="shared" si="1"/>
        <v>0</v>
      </c>
    </row>
    <row r="30" spans="1:23" x14ac:dyDescent="0.3">
      <c r="A30" t="s">
        <v>217</v>
      </c>
      <c r="B30" t="s">
        <v>217</v>
      </c>
      <c r="C30">
        <v>1</v>
      </c>
      <c r="D30">
        <v>12</v>
      </c>
      <c r="E30">
        <v>0</v>
      </c>
      <c r="F30">
        <v>3</v>
      </c>
      <c r="G30">
        <v>0</v>
      </c>
      <c r="H30">
        <v>1</v>
      </c>
      <c r="I30">
        <v>0</v>
      </c>
      <c r="J30">
        <v>42</v>
      </c>
      <c r="K30">
        <v>1</v>
      </c>
      <c r="L30">
        <v>12</v>
      </c>
      <c r="M30">
        <v>0</v>
      </c>
      <c r="N30">
        <v>0</v>
      </c>
      <c r="O30">
        <v>0</v>
      </c>
      <c r="P30">
        <v>0</v>
      </c>
      <c r="Q30">
        <v>46</v>
      </c>
      <c r="R30">
        <v>0</v>
      </c>
      <c r="S30">
        <v>0.88371919898756801</v>
      </c>
      <c r="T30">
        <v>0.92291653503506699</v>
      </c>
      <c r="V30">
        <f t="shared" si="0"/>
        <v>59</v>
      </c>
      <c r="W30">
        <f t="shared" si="1"/>
        <v>0</v>
      </c>
    </row>
    <row r="31" spans="1:23" x14ac:dyDescent="0.3">
      <c r="A31" t="s">
        <v>772</v>
      </c>
      <c r="B31" t="s">
        <v>772</v>
      </c>
      <c r="C31">
        <v>6</v>
      </c>
      <c r="D31">
        <v>33</v>
      </c>
      <c r="E31">
        <v>2</v>
      </c>
      <c r="F31">
        <v>7</v>
      </c>
      <c r="G31">
        <v>0</v>
      </c>
      <c r="H31">
        <v>0</v>
      </c>
      <c r="I31">
        <v>0</v>
      </c>
      <c r="J31">
        <v>105</v>
      </c>
      <c r="K31">
        <v>6</v>
      </c>
      <c r="L31">
        <v>23</v>
      </c>
      <c r="M31">
        <v>0</v>
      </c>
      <c r="N31">
        <v>0</v>
      </c>
      <c r="O31">
        <v>3</v>
      </c>
      <c r="P31">
        <v>0</v>
      </c>
      <c r="Q31">
        <v>120</v>
      </c>
      <c r="R31">
        <v>1</v>
      </c>
      <c r="S31">
        <v>0.86881446014446095</v>
      </c>
      <c r="T31">
        <v>0.91954209396613396</v>
      </c>
      <c r="V31">
        <f t="shared" si="0"/>
        <v>153</v>
      </c>
      <c r="W31">
        <f t="shared" si="1"/>
        <v>1.3071895424836602E-2</v>
      </c>
    </row>
    <row r="32" spans="1:23" x14ac:dyDescent="0.3">
      <c r="A32" t="s">
        <v>773</v>
      </c>
      <c r="B32" t="s">
        <v>773</v>
      </c>
      <c r="C32">
        <v>0</v>
      </c>
      <c r="D32">
        <v>80</v>
      </c>
      <c r="E32">
        <v>26</v>
      </c>
      <c r="F32">
        <v>7</v>
      </c>
      <c r="G32">
        <v>0</v>
      </c>
      <c r="H32">
        <v>0</v>
      </c>
      <c r="I32">
        <v>0</v>
      </c>
      <c r="J32">
        <v>4</v>
      </c>
      <c r="K32">
        <v>0</v>
      </c>
      <c r="L32">
        <v>1</v>
      </c>
      <c r="M32">
        <v>0</v>
      </c>
      <c r="N32">
        <v>0</v>
      </c>
      <c r="O32">
        <v>0</v>
      </c>
      <c r="P32">
        <v>0</v>
      </c>
      <c r="Q32">
        <v>116</v>
      </c>
      <c r="R32">
        <v>0</v>
      </c>
      <c r="S32">
        <v>0.86900594154480204</v>
      </c>
      <c r="T32">
        <v>0.99753712884425505</v>
      </c>
      <c r="V32">
        <f t="shared" si="0"/>
        <v>117</v>
      </c>
      <c r="W32">
        <f t="shared" si="1"/>
        <v>0.22222222222222221</v>
      </c>
    </row>
    <row r="33" spans="1:23" x14ac:dyDescent="0.3">
      <c r="A33" t="s">
        <v>774</v>
      </c>
      <c r="B33" t="s">
        <v>774</v>
      </c>
      <c r="C33">
        <v>0</v>
      </c>
      <c r="D33">
        <v>41</v>
      </c>
      <c r="E33">
        <v>5</v>
      </c>
      <c r="F33">
        <v>7</v>
      </c>
      <c r="G33">
        <v>0</v>
      </c>
      <c r="H33">
        <v>0</v>
      </c>
      <c r="I33">
        <v>0</v>
      </c>
      <c r="J33">
        <v>7</v>
      </c>
      <c r="K33">
        <v>0</v>
      </c>
      <c r="L33">
        <v>8</v>
      </c>
      <c r="M33">
        <v>0</v>
      </c>
      <c r="N33">
        <v>0</v>
      </c>
      <c r="O33">
        <v>0</v>
      </c>
      <c r="P33">
        <v>0</v>
      </c>
      <c r="Q33">
        <v>52</v>
      </c>
      <c r="R33">
        <v>0</v>
      </c>
      <c r="S33">
        <v>0.85777636997149198</v>
      </c>
      <c r="T33">
        <v>0.95706028075970295</v>
      </c>
      <c r="V33">
        <f t="shared" si="0"/>
        <v>60</v>
      </c>
      <c r="W33">
        <f t="shared" si="1"/>
        <v>8.3333333333333329E-2</v>
      </c>
    </row>
    <row r="34" spans="1:23" x14ac:dyDescent="0.3">
      <c r="A34" t="s">
        <v>298</v>
      </c>
      <c r="B34" t="s">
        <v>298</v>
      </c>
      <c r="C34">
        <v>3</v>
      </c>
      <c r="D34">
        <v>6</v>
      </c>
      <c r="E34">
        <v>0</v>
      </c>
      <c r="F34">
        <v>3</v>
      </c>
      <c r="G34">
        <v>0</v>
      </c>
      <c r="H34">
        <v>9</v>
      </c>
      <c r="I34">
        <v>0</v>
      </c>
      <c r="J34">
        <v>12</v>
      </c>
      <c r="K34">
        <v>3</v>
      </c>
      <c r="L34">
        <v>6</v>
      </c>
      <c r="M34">
        <v>0</v>
      </c>
      <c r="N34">
        <v>0</v>
      </c>
      <c r="O34">
        <v>0</v>
      </c>
      <c r="P34">
        <v>12</v>
      </c>
      <c r="Q34">
        <v>12</v>
      </c>
      <c r="R34">
        <v>0</v>
      </c>
      <c r="S34">
        <v>0.58525345622119795</v>
      </c>
      <c r="T34">
        <v>0.67567567567567599</v>
      </c>
      <c r="V34">
        <f t="shared" si="0"/>
        <v>33</v>
      </c>
      <c r="W34">
        <f t="shared" si="1"/>
        <v>0</v>
      </c>
    </row>
    <row r="35" spans="1:23" x14ac:dyDescent="0.3">
      <c r="A35" t="s">
        <v>863</v>
      </c>
      <c r="B35" t="s">
        <v>863</v>
      </c>
      <c r="C35">
        <v>0</v>
      </c>
      <c r="D35">
        <v>38</v>
      </c>
      <c r="E35">
        <v>8</v>
      </c>
      <c r="F35">
        <v>0</v>
      </c>
      <c r="G35">
        <v>0</v>
      </c>
      <c r="H35">
        <v>0</v>
      </c>
      <c r="I35">
        <v>9</v>
      </c>
      <c r="J35">
        <v>2</v>
      </c>
      <c r="K35">
        <v>0</v>
      </c>
      <c r="L35">
        <v>5</v>
      </c>
      <c r="M35">
        <v>1</v>
      </c>
      <c r="N35">
        <v>9</v>
      </c>
      <c r="O35">
        <v>0</v>
      </c>
      <c r="P35">
        <v>0</v>
      </c>
      <c r="Q35">
        <v>41</v>
      </c>
      <c r="R35">
        <v>1</v>
      </c>
      <c r="S35">
        <v>0.85149313962873296</v>
      </c>
      <c r="T35">
        <v>0.88341451728818998</v>
      </c>
      <c r="V35">
        <f t="shared" si="0"/>
        <v>57</v>
      </c>
      <c r="W35">
        <f t="shared" si="1"/>
        <v>0.14035087719298245</v>
      </c>
    </row>
    <row r="36" spans="1:23" x14ac:dyDescent="0.3">
      <c r="A36" t="s">
        <v>775</v>
      </c>
      <c r="B36" t="s">
        <v>775</v>
      </c>
      <c r="C36">
        <v>3</v>
      </c>
      <c r="D36">
        <v>98</v>
      </c>
      <c r="E36">
        <v>6</v>
      </c>
      <c r="F36">
        <v>0</v>
      </c>
      <c r="G36">
        <v>2</v>
      </c>
      <c r="H36">
        <v>0</v>
      </c>
      <c r="I36">
        <v>55</v>
      </c>
      <c r="J36">
        <v>4</v>
      </c>
      <c r="K36">
        <v>3</v>
      </c>
      <c r="L36">
        <v>26</v>
      </c>
      <c r="M36">
        <v>0</v>
      </c>
      <c r="N36">
        <v>58</v>
      </c>
      <c r="O36">
        <v>23</v>
      </c>
      <c r="P36">
        <v>2</v>
      </c>
      <c r="Q36">
        <v>56</v>
      </c>
      <c r="R36">
        <v>0</v>
      </c>
      <c r="S36">
        <v>0.82522676630128999</v>
      </c>
      <c r="T36">
        <v>0.62044200940287997</v>
      </c>
      <c r="V36">
        <f t="shared" si="0"/>
        <v>168</v>
      </c>
      <c r="W36">
        <f t="shared" si="1"/>
        <v>3.5714285714285712E-2</v>
      </c>
    </row>
    <row r="37" spans="1:23" x14ac:dyDescent="0.3">
      <c r="A37" t="s">
        <v>817</v>
      </c>
      <c r="B37" t="s">
        <v>817</v>
      </c>
      <c r="C37">
        <v>8</v>
      </c>
      <c r="D37">
        <v>14</v>
      </c>
      <c r="E37">
        <v>1</v>
      </c>
      <c r="F37">
        <v>1</v>
      </c>
      <c r="G37">
        <v>0</v>
      </c>
      <c r="H37">
        <v>0</v>
      </c>
      <c r="I37">
        <v>153</v>
      </c>
      <c r="J37">
        <v>0</v>
      </c>
      <c r="K37">
        <v>8</v>
      </c>
      <c r="L37">
        <v>11</v>
      </c>
      <c r="M37">
        <v>0</v>
      </c>
      <c r="N37">
        <v>153</v>
      </c>
      <c r="O37">
        <v>0</v>
      </c>
      <c r="P37">
        <v>0</v>
      </c>
      <c r="Q37">
        <v>5</v>
      </c>
      <c r="R37">
        <v>0</v>
      </c>
      <c r="S37">
        <v>0.95378311013476402</v>
      </c>
      <c r="T37">
        <v>0.95336684146540596</v>
      </c>
      <c r="V37">
        <f t="shared" si="0"/>
        <v>177</v>
      </c>
      <c r="W37">
        <f t="shared" si="1"/>
        <v>5.6497175141242938E-3</v>
      </c>
    </row>
    <row r="38" spans="1:23" x14ac:dyDescent="0.3">
      <c r="A38" t="s">
        <v>150</v>
      </c>
      <c r="B38" t="s">
        <v>150</v>
      </c>
      <c r="C38">
        <v>146</v>
      </c>
      <c r="D38">
        <v>13</v>
      </c>
      <c r="E38">
        <v>0</v>
      </c>
      <c r="F38">
        <v>1</v>
      </c>
      <c r="G38">
        <v>0</v>
      </c>
      <c r="H38">
        <v>0</v>
      </c>
      <c r="I38">
        <v>0</v>
      </c>
      <c r="J38">
        <v>51</v>
      </c>
      <c r="K38">
        <v>146</v>
      </c>
      <c r="L38">
        <v>17</v>
      </c>
      <c r="M38">
        <v>0</v>
      </c>
      <c r="N38">
        <v>0</v>
      </c>
      <c r="O38">
        <v>0</v>
      </c>
      <c r="P38">
        <v>3</v>
      </c>
      <c r="Q38">
        <v>45</v>
      </c>
      <c r="R38">
        <v>0</v>
      </c>
      <c r="S38">
        <v>0.87880836728763001</v>
      </c>
      <c r="T38">
        <v>0.87380418557710304</v>
      </c>
      <c r="V38">
        <f t="shared" si="0"/>
        <v>211</v>
      </c>
      <c r="W38">
        <f t="shared" si="1"/>
        <v>0</v>
      </c>
    </row>
    <row r="39" spans="1:23" x14ac:dyDescent="0.3">
      <c r="A39" t="s">
        <v>798</v>
      </c>
      <c r="B39" t="s">
        <v>798</v>
      </c>
      <c r="C39">
        <v>2</v>
      </c>
      <c r="D39">
        <v>41</v>
      </c>
      <c r="E39">
        <v>0</v>
      </c>
      <c r="F39">
        <v>1</v>
      </c>
      <c r="G39">
        <v>3</v>
      </c>
      <c r="H39">
        <v>0</v>
      </c>
      <c r="I39">
        <v>2</v>
      </c>
      <c r="J39">
        <v>3</v>
      </c>
      <c r="K39">
        <v>3</v>
      </c>
      <c r="L39">
        <v>11</v>
      </c>
      <c r="M39">
        <v>0</v>
      </c>
      <c r="N39">
        <v>1</v>
      </c>
      <c r="O39">
        <v>0</v>
      </c>
      <c r="P39">
        <v>27</v>
      </c>
      <c r="Q39">
        <v>7</v>
      </c>
      <c r="R39">
        <v>3</v>
      </c>
      <c r="S39">
        <v>0.91669454667112704</v>
      </c>
      <c r="T39">
        <v>0.72206660441954595</v>
      </c>
      <c r="V39">
        <f t="shared" si="0"/>
        <v>52</v>
      </c>
      <c r="W39">
        <f t="shared" si="1"/>
        <v>0</v>
      </c>
    </row>
    <row r="40" spans="1:23" x14ac:dyDescent="0.3">
      <c r="A40" t="s">
        <v>819</v>
      </c>
      <c r="B40" t="s">
        <v>819</v>
      </c>
      <c r="C40">
        <v>0</v>
      </c>
      <c r="D40">
        <v>70</v>
      </c>
      <c r="E40">
        <v>15</v>
      </c>
      <c r="F40">
        <v>25</v>
      </c>
      <c r="G40">
        <v>0</v>
      </c>
      <c r="H40">
        <v>0</v>
      </c>
      <c r="I40">
        <v>0</v>
      </c>
      <c r="J40">
        <v>28</v>
      </c>
      <c r="K40">
        <v>0</v>
      </c>
      <c r="L40">
        <v>6</v>
      </c>
      <c r="M40">
        <v>1</v>
      </c>
      <c r="N40">
        <v>1</v>
      </c>
      <c r="O40">
        <v>0</v>
      </c>
      <c r="P40">
        <v>0</v>
      </c>
      <c r="Q40">
        <v>130</v>
      </c>
      <c r="R40">
        <v>0</v>
      </c>
      <c r="S40">
        <v>0.726485635576545</v>
      </c>
      <c r="T40">
        <v>0.98223774100501005</v>
      </c>
      <c r="V40">
        <f t="shared" si="0"/>
        <v>138</v>
      </c>
      <c r="W40">
        <f t="shared" si="1"/>
        <v>0.10869565217391304</v>
      </c>
    </row>
    <row r="41" spans="1:23" x14ac:dyDescent="0.3">
      <c r="A41" t="s">
        <v>864</v>
      </c>
      <c r="B41" t="s">
        <v>864</v>
      </c>
      <c r="C41">
        <v>0</v>
      </c>
      <c r="D41">
        <v>37</v>
      </c>
      <c r="E41">
        <v>0</v>
      </c>
      <c r="F41">
        <v>0</v>
      </c>
      <c r="G41">
        <v>0</v>
      </c>
      <c r="H41">
        <v>0</v>
      </c>
      <c r="I41">
        <v>6</v>
      </c>
      <c r="J41">
        <v>0</v>
      </c>
      <c r="K41">
        <v>0</v>
      </c>
      <c r="L41">
        <v>8</v>
      </c>
      <c r="M41">
        <v>0</v>
      </c>
      <c r="N41">
        <v>0</v>
      </c>
      <c r="O41">
        <v>1</v>
      </c>
      <c r="P41">
        <v>0</v>
      </c>
      <c r="Q41">
        <v>34</v>
      </c>
      <c r="R41">
        <v>0</v>
      </c>
      <c r="S41">
        <v>0.95485510930350803</v>
      </c>
      <c r="T41">
        <v>0.92652392652392601</v>
      </c>
      <c r="V41">
        <f t="shared" si="0"/>
        <v>43</v>
      </c>
      <c r="W41">
        <f t="shared" si="1"/>
        <v>0</v>
      </c>
    </row>
    <row r="42" spans="1:23" x14ac:dyDescent="0.3">
      <c r="A42" t="s">
        <v>166</v>
      </c>
      <c r="B42" t="s">
        <v>166</v>
      </c>
      <c r="C42">
        <v>1</v>
      </c>
      <c r="D42">
        <v>49</v>
      </c>
      <c r="E42">
        <v>50</v>
      </c>
      <c r="F42">
        <v>0</v>
      </c>
      <c r="G42">
        <v>0</v>
      </c>
      <c r="H42">
        <v>0</v>
      </c>
      <c r="I42">
        <v>19</v>
      </c>
      <c r="J42">
        <v>4</v>
      </c>
      <c r="K42">
        <v>1</v>
      </c>
      <c r="L42">
        <v>2</v>
      </c>
      <c r="M42">
        <v>0</v>
      </c>
      <c r="N42">
        <v>27</v>
      </c>
      <c r="O42">
        <v>6</v>
      </c>
      <c r="P42">
        <v>0</v>
      </c>
      <c r="Q42">
        <v>87</v>
      </c>
      <c r="R42">
        <v>0</v>
      </c>
      <c r="S42">
        <v>0.73344518712959705</v>
      </c>
      <c r="T42">
        <v>0.883679098213215</v>
      </c>
      <c r="V42">
        <f t="shared" si="0"/>
        <v>123</v>
      </c>
      <c r="W42">
        <f t="shared" si="1"/>
        <v>0.4065040650406504</v>
      </c>
    </row>
    <row r="43" spans="1:23" x14ac:dyDescent="0.3">
      <c r="S43" t="s">
        <v>865</v>
      </c>
    </row>
    <row r="44" spans="1:23" x14ac:dyDescent="0.3">
      <c r="S44" s="54">
        <f>AVERAGE(S2:S42)</f>
        <v>0.80465121927833305</v>
      </c>
      <c r="T44" s="54">
        <f>AVERAGE(T2:T42)</f>
        <v>0.87324247537033328</v>
      </c>
    </row>
  </sheetData>
  <pageMargins left="0.7" right="0.7" top="0.75" bottom="0.75" header="0.511811023622047" footer="0.511811023622047"/>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51"/>
  <sheetViews>
    <sheetView zoomScaleNormal="100" workbookViewId="0">
      <selection activeCell="E34" sqref="E34"/>
    </sheetView>
  </sheetViews>
  <sheetFormatPr defaultColWidth="11.44140625" defaultRowHeight="14.4" x14ac:dyDescent="0.3"/>
  <cols>
    <col min="1" max="1" width="23.88671875" customWidth="1"/>
    <col min="2" max="2" width="21.88671875" customWidth="1"/>
    <col min="3" max="3" width="20.33203125" customWidth="1"/>
    <col min="4" max="4" width="20" customWidth="1"/>
    <col min="5" max="5" width="21.44140625" customWidth="1"/>
    <col min="6" max="6" width="19.44140625" customWidth="1"/>
    <col min="7" max="7" width="20.6640625" customWidth="1"/>
    <col min="8" max="8" width="20.109375" customWidth="1"/>
    <col min="9" max="9" width="21.33203125" customWidth="1"/>
    <col min="10" max="10" width="4.88671875" customWidth="1"/>
    <col min="11" max="11" width="24.6640625" customWidth="1"/>
    <col min="12" max="12" width="12.44140625" customWidth="1"/>
    <col min="13" max="13" width="13.6640625" customWidth="1"/>
    <col min="14" max="14" width="23.88671875" customWidth="1"/>
    <col min="15" max="15" width="15.109375" customWidth="1"/>
    <col min="16" max="16" width="16.33203125" customWidth="1"/>
    <col min="17" max="17" width="23.88671875" customWidth="1"/>
    <col min="18" max="18" width="15.109375" customWidth="1"/>
    <col min="19" max="19" width="16.33203125" customWidth="1"/>
  </cols>
  <sheetData>
    <row r="1" spans="1:19" x14ac:dyDescent="0.3">
      <c r="A1" t="s">
        <v>504</v>
      </c>
      <c r="B1" t="s">
        <v>866</v>
      </c>
      <c r="C1" t="s">
        <v>867</v>
      </c>
      <c r="D1" t="s">
        <v>868</v>
      </c>
      <c r="E1" t="s">
        <v>869</v>
      </c>
      <c r="F1" t="s">
        <v>870</v>
      </c>
      <c r="G1" t="s">
        <v>871</v>
      </c>
      <c r="H1" t="s">
        <v>872</v>
      </c>
      <c r="I1" t="s">
        <v>873</v>
      </c>
      <c r="K1" t="s">
        <v>874</v>
      </c>
      <c r="L1" t="s">
        <v>87</v>
      </c>
      <c r="M1" t="s">
        <v>104</v>
      </c>
      <c r="N1" t="s">
        <v>875</v>
      </c>
      <c r="O1" t="s">
        <v>87</v>
      </c>
      <c r="P1" t="s">
        <v>104</v>
      </c>
      <c r="Q1" t="s">
        <v>876</v>
      </c>
      <c r="R1" t="s">
        <v>87</v>
      </c>
      <c r="S1" t="s">
        <v>104</v>
      </c>
    </row>
    <row r="2" spans="1:19" x14ac:dyDescent="0.3">
      <c r="A2" t="s">
        <v>752</v>
      </c>
      <c r="B2">
        <v>0.76154002026342504</v>
      </c>
      <c r="C2">
        <v>0.980775524969423</v>
      </c>
      <c r="D2">
        <v>0.87234039422060905</v>
      </c>
      <c r="E2">
        <v>0.95565774491645905</v>
      </c>
      <c r="F2">
        <v>0.79297458893871497</v>
      </c>
      <c r="G2">
        <v>0.88694452512343902</v>
      </c>
      <c r="K2" s="32" t="s">
        <v>312</v>
      </c>
      <c r="N2" t="s">
        <v>312</v>
      </c>
      <c r="Q2" t="s">
        <v>312</v>
      </c>
    </row>
    <row r="3" spans="1:19" x14ac:dyDescent="0.3">
      <c r="A3" t="s">
        <v>853</v>
      </c>
      <c r="B3" s="33">
        <v>0.72667493611107004</v>
      </c>
      <c r="C3" s="33">
        <v>0.986003233056027</v>
      </c>
      <c r="K3" t="s">
        <v>805</v>
      </c>
      <c r="L3">
        <v>0.52341001353179994</v>
      </c>
      <c r="M3">
        <v>0.512536873156342</v>
      </c>
      <c r="N3" t="s">
        <v>752</v>
      </c>
      <c r="Q3" t="s">
        <v>752</v>
      </c>
    </row>
    <row r="4" spans="1:19" x14ac:dyDescent="0.3">
      <c r="A4" t="s">
        <v>753</v>
      </c>
      <c r="B4">
        <v>0.72700330941635505</v>
      </c>
      <c r="C4">
        <v>0.92346330117903797</v>
      </c>
      <c r="D4">
        <v>0.90933277955080805</v>
      </c>
      <c r="E4">
        <v>0.87821913598620205</v>
      </c>
      <c r="F4">
        <v>0.87950838502182405</v>
      </c>
      <c r="G4">
        <v>0.73218724109362099</v>
      </c>
      <c r="K4" t="s">
        <v>877</v>
      </c>
      <c r="L4">
        <v>0.79967974379503604</v>
      </c>
      <c r="M4">
        <v>0.81331877729257596</v>
      </c>
      <c r="N4" t="s">
        <v>753</v>
      </c>
      <c r="Q4" t="s">
        <v>753</v>
      </c>
    </row>
    <row r="5" spans="1:19" x14ac:dyDescent="0.3">
      <c r="A5" t="s">
        <v>754</v>
      </c>
      <c r="B5">
        <v>0.74769585253456206</v>
      </c>
      <c r="C5">
        <v>0.92624836483377704</v>
      </c>
      <c r="D5">
        <v>0.86437011980012202</v>
      </c>
      <c r="E5">
        <v>0.75625667001692898</v>
      </c>
      <c r="F5">
        <v>0.96591182847506596</v>
      </c>
      <c r="G5">
        <v>0.66121055110692395</v>
      </c>
      <c r="K5" t="s">
        <v>807</v>
      </c>
      <c r="L5">
        <v>0.94358974358974401</v>
      </c>
      <c r="M5">
        <v>0.71397941680960597</v>
      </c>
      <c r="N5" t="s">
        <v>754</v>
      </c>
      <c r="Q5" t="s">
        <v>754</v>
      </c>
    </row>
    <row r="6" spans="1:19" x14ac:dyDescent="0.3">
      <c r="A6" t="s">
        <v>213</v>
      </c>
      <c r="B6">
        <v>0.95192662634523095</v>
      </c>
      <c r="C6">
        <v>0.95345135984000196</v>
      </c>
      <c r="D6">
        <v>0.82246908073085501</v>
      </c>
      <c r="E6">
        <v>0.77974276054372904</v>
      </c>
      <c r="F6">
        <v>0.93079535805264602</v>
      </c>
      <c r="G6">
        <v>0.894077448747153</v>
      </c>
      <c r="K6" t="s">
        <v>808</v>
      </c>
      <c r="L6">
        <v>1</v>
      </c>
      <c r="M6">
        <v>1</v>
      </c>
      <c r="N6" t="s">
        <v>213</v>
      </c>
      <c r="Q6" t="s">
        <v>878</v>
      </c>
    </row>
    <row r="7" spans="1:19" x14ac:dyDescent="0.3">
      <c r="A7" t="s">
        <v>755</v>
      </c>
      <c r="B7">
        <v>0.81420118343195302</v>
      </c>
      <c r="C7">
        <v>0.78234530506274302</v>
      </c>
      <c r="D7">
        <v>0.74717788924992901</v>
      </c>
      <c r="E7">
        <v>0.64626254907498204</v>
      </c>
      <c r="F7">
        <v>0.82777551850345699</v>
      </c>
      <c r="G7">
        <v>0.73538493207081101</v>
      </c>
      <c r="K7" s="32" t="s">
        <v>756</v>
      </c>
      <c r="N7" t="s">
        <v>755</v>
      </c>
      <c r="Q7" t="s">
        <v>755</v>
      </c>
    </row>
    <row r="8" spans="1:19" x14ac:dyDescent="0.3">
      <c r="A8" t="s">
        <v>759</v>
      </c>
      <c r="B8">
        <v>0.75739509286860796</v>
      </c>
      <c r="C8">
        <v>0.81524069382186704</v>
      </c>
      <c r="D8">
        <v>0.928119210751429</v>
      </c>
      <c r="E8">
        <v>0.76166112898559601</v>
      </c>
      <c r="F8">
        <v>0.791797870745239</v>
      </c>
      <c r="G8">
        <v>0.63026772434308398</v>
      </c>
      <c r="H8">
        <v>0.90938680616099998</v>
      </c>
      <c r="I8">
        <v>0.61772888214466404</v>
      </c>
      <c r="K8" t="s">
        <v>809</v>
      </c>
      <c r="L8">
        <v>0.89549330085261902</v>
      </c>
      <c r="M8">
        <v>0.81461163357715105</v>
      </c>
      <c r="N8" t="s">
        <v>756</v>
      </c>
      <c r="Q8" t="s">
        <v>756</v>
      </c>
    </row>
    <row r="9" spans="1:19" x14ac:dyDescent="0.3">
      <c r="A9" t="s">
        <v>854</v>
      </c>
      <c r="B9">
        <v>0.86456165990423595</v>
      </c>
      <c r="C9">
        <v>0.99346360699059599</v>
      </c>
      <c r="D9">
        <v>0.89025940821205996</v>
      </c>
      <c r="E9">
        <v>0.99636159257452905</v>
      </c>
      <c r="F9">
        <v>0.95478430375455503</v>
      </c>
      <c r="G9">
        <v>0.98443807095814695</v>
      </c>
      <c r="K9" t="s">
        <v>759</v>
      </c>
      <c r="N9" t="s">
        <v>757</v>
      </c>
      <c r="O9">
        <v>0.89373345342394706</v>
      </c>
      <c r="P9">
        <v>0.87248014410873698</v>
      </c>
      <c r="Q9" t="s">
        <v>788</v>
      </c>
      <c r="R9">
        <v>0.92019126491176195</v>
      </c>
      <c r="S9">
        <v>0.98980016652789304</v>
      </c>
    </row>
    <row r="10" spans="1:19" x14ac:dyDescent="0.3">
      <c r="A10" t="s">
        <v>855</v>
      </c>
      <c r="B10">
        <v>0.83959899749373401</v>
      </c>
      <c r="C10">
        <v>1</v>
      </c>
      <c r="D10">
        <v>0.93575540771077304</v>
      </c>
      <c r="E10">
        <v>0.93806149792151805</v>
      </c>
      <c r="F10">
        <v>0.83239737932878699</v>
      </c>
      <c r="G10">
        <v>0.98974599208827796</v>
      </c>
      <c r="K10" t="s">
        <v>810</v>
      </c>
      <c r="N10" t="s">
        <v>758</v>
      </c>
      <c r="Q10" t="s">
        <v>758</v>
      </c>
    </row>
    <row r="11" spans="1:19" x14ac:dyDescent="0.3">
      <c r="A11" t="s">
        <v>761</v>
      </c>
      <c r="B11">
        <v>0.95736034497031197</v>
      </c>
      <c r="C11">
        <v>1</v>
      </c>
      <c r="D11">
        <v>0.89245320684414897</v>
      </c>
      <c r="E11">
        <v>0.96067336940783399</v>
      </c>
      <c r="F11">
        <v>0.99663334013466598</v>
      </c>
      <c r="G11">
        <v>1</v>
      </c>
      <c r="H11">
        <v>0.80143483459545595</v>
      </c>
      <c r="I11">
        <v>1</v>
      </c>
      <c r="K11" t="s">
        <v>811</v>
      </c>
      <c r="L11">
        <v>0.98764068804417104</v>
      </c>
      <c r="M11">
        <v>0.97920277296360503</v>
      </c>
      <c r="N11" t="s">
        <v>222</v>
      </c>
      <c r="O11">
        <v>0.96957565121827904</v>
      </c>
      <c r="P11">
        <v>0.70810882600333502</v>
      </c>
      <c r="Q11" t="s">
        <v>759</v>
      </c>
    </row>
    <row r="12" spans="1:19" x14ac:dyDescent="0.3">
      <c r="A12" t="s">
        <v>125</v>
      </c>
      <c r="B12">
        <v>0.77889447236180898</v>
      </c>
      <c r="C12">
        <v>0.845612663670119</v>
      </c>
      <c r="D12">
        <v>0.93791683937278603</v>
      </c>
      <c r="E12">
        <v>0.78899661744216198</v>
      </c>
      <c r="K12" t="s">
        <v>812</v>
      </c>
      <c r="L12">
        <v>0.40571882446385998</v>
      </c>
      <c r="M12">
        <v>0.70343244425010898</v>
      </c>
      <c r="N12" t="s">
        <v>759</v>
      </c>
      <c r="Q12" t="s">
        <v>760</v>
      </c>
    </row>
    <row r="13" spans="1:19" x14ac:dyDescent="0.3">
      <c r="A13" t="s">
        <v>856</v>
      </c>
      <c r="B13" s="33">
        <v>0.81611170784103104</v>
      </c>
      <c r="C13" s="33">
        <v>0.74562548968399101</v>
      </c>
      <c r="K13" t="s">
        <v>813</v>
      </c>
      <c r="L13">
        <v>0.58800489596083205</v>
      </c>
      <c r="M13">
        <v>0.59640522875817004</v>
      </c>
      <c r="N13" s="32" t="s">
        <v>760</v>
      </c>
      <c r="Q13" t="s">
        <v>310</v>
      </c>
    </row>
    <row r="14" spans="1:19" x14ac:dyDescent="0.3">
      <c r="A14" t="s">
        <v>763</v>
      </c>
      <c r="B14">
        <v>0.53571428571428603</v>
      </c>
      <c r="C14">
        <v>0.65714285714285703</v>
      </c>
      <c r="D14">
        <v>0.82494264162239594</v>
      </c>
      <c r="E14">
        <v>0.60674647904035295</v>
      </c>
      <c r="F14">
        <v>0.88205828779599305</v>
      </c>
      <c r="G14">
        <v>0.84177008491182204</v>
      </c>
      <c r="K14" t="s">
        <v>353</v>
      </c>
      <c r="N14" s="32" t="s">
        <v>310</v>
      </c>
      <c r="Q14" t="s">
        <v>763</v>
      </c>
    </row>
    <row r="15" spans="1:19" x14ac:dyDescent="0.3">
      <c r="A15" t="s">
        <v>767</v>
      </c>
      <c r="B15">
        <v>0.892573262076653</v>
      </c>
      <c r="C15">
        <v>0.93561465404953104</v>
      </c>
      <c r="D15">
        <v>0.80550276543199195</v>
      </c>
      <c r="E15">
        <v>0.71643515999951601</v>
      </c>
      <c r="K15" t="s">
        <v>814</v>
      </c>
      <c r="L15">
        <v>0.92137085539147401</v>
      </c>
      <c r="M15">
        <v>0.824974498469908</v>
      </c>
      <c r="N15" t="s">
        <v>761</v>
      </c>
      <c r="Q15" t="s">
        <v>879</v>
      </c>
    </row>
    <row r="16" spans="1:19" x14ac:dyDescent="0.3">
      <c r="A16" t="s">
        <v>857</v>
      </c>
      <c r="B16">
        <v>0.72413858465924397</v>
      </c>
      <c r="C16">
        <v>0.82913666510445505</v>
      </c>
      <c r="F16">
        <v>0.87365213314580403</v>
      </c>
      <c r="G16">
        <v>0.73791478902089302</v>
      </c>
      <c r="K16" t="s">
        <v>815</v>
      </c>
      <c r="L16">
        <v>1</v>
      </c>
      <c r="M16">
        <v>1</v>
      </c>
      <c r="N16" t="s">
        <v>125</v>
      </c>
      <c r="Q16" t="s">
        <v>766</v>
      </c>
    </row>
    <row r="17" spans="1:19" x14ac:dyDescent="0.3">
      <c r="A17" t="s">
        <v>858</v>
      </c>
      <c r="B17">
        <v>0.732059542323928</v>
      </c>
      <c r="C17">
        <v>0.72819017716976897</v>
      </c>
      <c r="F17">
        <v>0.81871955462769697</v>
      </c>
      <c r="G17">
        <v>0.85317460317460303</v>
      </c>
      <c r="K17" t="s">
        <v>294</v>
      </c>
      <c r="L17">
        <v>0.89924812030075196</v>
      </c>
      <c r="M17">
        <v>0.87406015037593998</v>
      </c>
      <c r="N17" t="s">
        <v>762</v>
      </c>
      <c r="O17">
        <v>0.99561035287549104</v>
      </c>
      <c r="P17">
        <v>0.95047160865963298</v>
      </c>
      <c r="Q17" t="s">
        <v>304</v>
      </c>
    </row>
    <row r="18" spans="1:19" x14ac:dyDescent="0.3">
      <c r="A18" t="s">
        <v>859</v>
      </c>
      <c r="B18" s="33">
        <v>0.67962184873949605</v>
      </c>
      <c r="C18" s="33">
        <v>0.91500904159132002</v>
      </c>
      <c r="K18" t="s">
        <v>769</v>
      </c>
      <c r="N18" t="s">
        <v>763</v>
      </c>
      <c r="Q18" t="s">
        <v>789</v>
      </c>
    </row>
    <row r="19" spans="1:19" x14ac:dyDescent="0.3">
      <c r="A19" t="s">
        <v>860</v>
      </c>
      <c r="B19" s="33">
        <v>0.80332323126763505</v>
      </c>
      <c r="C19" s="33">
        <v>0.99489958559132896</v>
      </c>
      <c r="K19" t="s">
        <v>816</v>
      </c>
      <c r="L19">
        <v>0.80753532182103605</v>
      </c>
      <c r="M19">
        <v>0.75941915227629497</v>
      </c>
      <c r="N19" s="32" t="s">
        <v>764</v>
      </c>
      <c r="Q19" t="s">
        <v>790</v>
      </c>
    </row>
    <row r="20" spans="1:19" x14ac:dyDescent="0.3">
      <c r="A20" t="s">
        <v>353</v>
      </c>
      <c r="B20">
        <v>0.92948903699410801</v>
      </c>
      <c r="C20">
        <v>0.94793964528368502</v>
      </c>
      <c r="H20">
        <v>0.80722702278083303</v>
      </c>
      <c r="I20">
        <v>0.88789107763615305</v>
      </c>
      <c r="K20" t="s">
        <v>770</v>
      </c>
      <c r="N20" t="s">
        <v>765</v>
      </c>
      <c r="O20">
        <v>0.779618835295666</v>
      </c>
      <c r="P20">
        <v>0.96171328150597202</v>
      </c>
      <c r="Q20" t="s">
        <v>768</v>
      </c>
    </row>
    <row r="21" spans="1:19" x14ac:dyDescent="0.3">
      <c r="A21" t="s">
        <v>861</v>
      </c>
      <c r="B21" s="33">
        <v>0.852287153982069</v>
      </c>
      <c r="C21" s="33">
        <v>0.85529059751564096</v>
      </c>
      <c r="K21" t="s">
        <v>217</v>
      </c>
      <c r="N21" t="s">
        <v>766</v>
      </c>
      <c r="Q21" t="s">
        <v>769</v>
      </c>
    </row>
    <row r="22" spans="1:19" x14ac:dyDescent="0.3">
      <c r="A22" t="s">
        <v>211</v>
      </c>
      <c r="B22" s="33">
        <v>0.77282582510238496</v>
      </c>
      <c r="C22" s="33">
        <v>0.832491412406547</v>
      </c>
      <c r="K22" t="s">
        <v>772</v>
      </c>
      <c r="N22" t="s">
        <v>767</v>
      </c>
      <c r="Q22" t="s">
        <v>791</v>
      </c>
      <c r="R22">
        <v>1</v>
      </c>
      <c r="S22">
        <v>1</v>
      </c>
    </row>
    <row r="23" spans="1:19" x14ac:dyDescent="0.3">
      <c r="A23" t="s">
        <v>862</v>
      </c>
      <c r="B23" s="33">
        <v>0.77333965949089101</v>
      </c>
      <c r="C23" s="33">
        <v>0.86741567488875904</v>
      </c>
      <c r="K23" t="s">
        <v>774</v>
      </c>
      <c r="N23" s="32" t="s">
        <v>304</v>
      </c>
      <c r="Q23" t="s">
        <v>792</v>
      </c>
      <c r="R23">
        <v>0.84228623329440799</v>
      </c>
      <c r="S23">
        <v>0.73304383788254801</v>
      </c>
    </row>
    <row r="24" spans="1:19" x14ac:dyDescent="0.3">
      <c r="A24" t="s">
        <v>768</v>
      </c>
      <c r="B24">
        <v>0.81010719754977001</v>
      </c>
      <c r="C24">
        <v>0.96776792908944398</v>
      </c>
      <c r="D24">
        <v>0.96188476348918905</v>
      </c>
      <c r="E24">
        <v>0.95362600920945995</v>
      </c>
      <c r="F24">
        <v>0.93019296254256501</v>
      </c>
      <c r="G24">
        <v>0.71921443736730395</v>
      </c>
      <c r="K24" s="2" t="s">
        <v>880</v>
      </c>
      <c r="N24" t="s">
        <v>768</v>
      </c>
      <c r="Q24" t="s">
        <v>793</v>
      </c>
      <c r="R24">
        <v>0.82666938664490697</v>
      </c>
      <c r="S24">
        <v>0.72720618987871199</v>
      </c>
    </row>
    <row r="25" spans="1:19" x14ac:dyDescent="0.3">
      <c r="A25" t="s">
        <v>769</v>
      </c>
      <c r="B25">
        <v>0.74205703519739696</v>
      </c>
      <c r="C25">
        <v>0.71781465287958801</v>
      </c>
      <c r="D25">
        <v>0.93223064003848499</v>
      </c>
      <c r="E25">
        <v>0.88766641523813095</v>
      </c>
      <c r="F25">
        <v>0.96296748961134204</v>
      </c>
      <c r="G25">
        <v>0.85355217253409499</v>
      </c>
      <c r="H25">
        <v>0.79464937170652605</v>
      </c>
      <c r="I25">
        <v>0.67475839852738195</v>
      </c>
      <c r="K25" t="s">
        <v>817</v>
      </c>
      <c r="N25" t="s">
        <v>769</v>
      </c>
      <c r="Q25" t="s">
        <v>794</v>
      </c>
    </row>
    <row r="26" spans="1:19" x14ac:dyDescent="0.3">
      <c r="A26" t="s">
        <v>520</v>
      </c>
      <c r="B26" s="33">
        <v>0.70388033817472395</v>
      </c>
      <c r="C26" s="33">
        <v>0.74273858921161795</v>
      </c>
      <c r="K26" t="s">
        <v>306</v>
      </c>
      <c r="L26">
        <v>0.90068841664172405</v>
      </c>
      <c r="M26">
        <v>0.89528944381384801</v>
      </c>
      <c r="N26" s="32" t="s">
        <v>881</v>
      </c>
      <c r="Q26" t="s">
        <v>217</v>
      </c>
    </row>
    <row r="27" spans="1:19" x14ac:dyDescent="0.3">
      <c r="A27" t="s">
        <v>141</v>
      </c>
      <c r="B27" s="33">
        <v>0.79856630824372798</v>
      </c>
      <c r="C27" s="33">
        <v>0.83907111231589404</v>
      </c>
      <c r="K27" t="s">
        <v>149</v>
      </c>
      <c r="N27" t="s">
        <v>771</v>
      </c>
      <c r="Q27" t="s">
        <v>772</v>
      </c>
    </row>
    <row r="28" spans="1:19" x14ac:dyDescent="0.3">
      <c r="A28" t="s">
        <v>771</v>
      </c>
      <c r="B28">
        <v>0.884908195253023</v>
      </c>
      <c r="C28">
        <v>0.894925630111435</v>
      </c>
      <c r="D28">
        <v>0.97031102733270502</v>
      </c>
      <c r="E28">
        <v>0.95417895771878103</v>
      </c>
      <c r="K28" t="s">
        <v>308</v>
      </c>
      <c r="N28" t="s">
        <v>217</v>
      </c>
      <c r="Q28" t="s">
        <v>773</v>
      </c>
    </row>
    <row r="29" spans="1:19" x14ac:dyDescent="0.3">
      <c r="A29" t="s">
        <v>214</v>
      </c>
      <c r="B29" s="33">
        <v>0.70748299319727903</v>
      </c>
      <c r="C29" s="33">
        <v>0.80699708454810504</v>
      </c>
      <c r="K29" t="s">
        <v>818</v>
      </c>
      <c r="N29" t="s">
        <v>772</v>
      </c>
      <c r="Q29" t="s">
        <v>774</v>
      </c>
    </row>
    <row r="30" spans="1:19" x14ac:dyDescent="0.3">
      <c r="A30" t="s">
        <v>217</v>
      </c>
      <c r="B30">
        <v>0.88371919898756801</v>
      </c>
      <c r="C30">
        <v>0.92291653503506699</v>
      </c>
      <c r="D30">
        <v>0.82740783864307299</v>
      </c>
      <c r="E30">
        <v>0.91871672946315697</v>
      </c>
      <c r="F30">
        <v>0.85802469135802495</v>
      </c>
      <c r="G30">
        <v>0.75337703615415197</v>
      </c>
      <c r="H30">
        <v>0.77210098416773598</v>
      </c>
      <c r="I30">
        <v>0.57249322493224897</v>
      </c>
      <c r="K30" t="s">
        <v>819</v>
      </c>
      <c r="N30" t="s">
        <v>773</v>
      </c>
      <c r="Q30" s="2" t="s">
        <v>880</v>
      </c>
    </row>
    <row r="31" spans="1:19" x14ac:dyDescent="0.3">
      <c r="A31" t="s">
        <v>772</v>
      </c>
      <c r="B31">
        <v>0.86881446014446095</v>
      </c>
      <c r="C31">
        <v>0.91954209396613396</v>
      </c>
      <c r="D31">
        <v>0.89659537324662997</v>
      </c>
      <c r="E31">
        <v>0.91801715301658204</v>
      </c>
      <c r="F31">
        <v>0.78299570288520604</v>
      </c>
      <c r="G31">
        <v>0.66941477008824901</v>
      </c>
      <c r="H31">
        <v>0.84936886395511901</v>
      </c>
      <c r="I31">
        <v>0.47839506172839502</v>
      </c>
      <c r="K31" t="s">
        <v>820</v>
      </c>
      <c r="L31">
        <v>1</v>
      </c>
      <c r="M31">
        <v>0.87586052080215504</v>
      </c>
      <c r="N31" t="s">
        <v>774</v>
      </c>
      <c r="Q31" t="s">
        <v>795</v>
      </c>
      <c r="R31">
        <v>0.68497109826589597</v>
      </c>
      <c r="S31">
        <v>0.70817078456870397</v>
      </c>
    </row>
    <row r="32" spans="1:19" x14ac:dyDescent="0.3">
      <c r="A32" t="s">
        <v>773</v>
      </c>
      <c r="B32">
        <v>0.86900594154480204</v>
      </c>
      <c r="C32">
        <v>0.99753712884425505</v>
      </c>
      <c r="D32">
        <v>0.90531608001300501</v>
      </c>
      <c r="E32">
        <v>0.98111504374415803</v>
      </c>
      <c r="F32">
        <v>0.93835616438356195</v>
      </c>
      <c r="G32">
        <v>0.94512195121951204</v>
      </c>
      <c r="K32" t="s">
        <v>166</v>
      </c>
      <c r="N32" s="2" t="s">
        <v>880</v>
      </c>
      <c r="Q32" t="s">
        <v>796</v>
      </c>
      <c r="R32">
        <v>0.77744044838860304</v>
      </c>
      <c r="S32">
        <v>0.37770411723656699</v>
      </c>
    </row>
    <row r="33" spans="1:19" x14ac:dyDescent="0.3">
      <c r="A33" t="s">
        <v>774</v>
      </c>
      <c r="B33">
        <v>0.85777636997149198</v>
      </c>
      <c r="C33">
        <v>0.95706028075970295</v>
      </c>
      <c r="D33">
        <v>0.91720226673332395</v>
      </c>
      <c r="E33">
        <v>0.96873399205601296</v>
      </c>
      <c r="F33">
        <v>0.94337263308324404</v>
      </c>
      <c r="G33">
        <v>0.95602069614299201</v>
      </c>
      <c r="H33">
        <v>1</v>
      </c>
      <c r="I33">
        <v>1</v>
      </c>
      <c r="N33" t="s">
        <v>775</v>
      </c>
      <c r="Q33" t="s">
        <v>797</v>
      </c>
      <c r="R33">
        <v>0.97035728307813096</v>
      </c>
      <c r="S33">
        <v>0.90190754664438899</v>
      </c>
    </row>
    <row r="34" spans="1:19" x14ac:dyDescent="0.3">
      <c r="A34" t="s">
        <v>298</v>
      </c>
      <c r="B34" s="33">
        <v>0.58525345622119795</v>
      </c>
      <c r="C34" s="33">
        <v>0.67567567567567599</v>
      </c>
      <c r="N34" t="s">
        <v>149</v>
      </c>
      <c r="Q34" t="s">
        <v>227</v>
      </c>
      <c r="R34">
        <v>0.84956874682902095</v>
      </c>
      <c r="S34">
        <v>0.72412705090450102</v>
      </c>
    </row>
    <row r="35" spans="1:19" x14ac:dyDescent="0.3">
      <c r="A35" t="s">
        <v>863</v>
      </c>
      <c r="B35" s="33">
        <v>0.85149313962873296</v>
      </c>
      <c r="C35" s="33">
        <v>0.88341451728818998</v>
      </c>
      <c r="N35" s="32" t="s">
        <v>308</v>
      </c>
      <c r="Q35" t="s">
        <v>149</v>
      </c>
    </row>
    <row r="36" spans="1:19" x14ac:dyDescent="0.3">
      <c r="A36" t="s">
        <v>775</v>
      </c>
      <c r="B36">
        <v>0.82522676630128999</v>
      </c>
      <c r="C36">
        <v>0.62044200940287997</v>
      </c>
      <c r="D36">
        <v>0.72827206768812602</v>
      </c>
      <c r="E36">
        <v>0.71223081237958197</v>
      </c>
      <c r="N36" t="s">
        <v>776</v>
      </c>
      <c r="O36">
        <v>0.96282448617501604</v>
      </c>
      <c r="P36">
        <v>0.75925196243063697</v>
      </c>
      <c r="Q36" t="s">
        <v>152</v>
      </c>
      <c r="R36">
        <v>0.74685138539042795</v>
      </c>
      <c r="S36">
        <v>0.61451448906964901</v>
      </c>
    </row>
    <row r="37" spans="1:19" x14ac:dyDescent="0.3">
      <c r="A37" t="s">
        <v>817</v>
      </c>
      <c r="B37">
        <v>0.95378311013476402</v>
      </c>
      <c r="C37">
        <v>0.95336684146540596</v>
      </c>
      <c r="H37">
        <v>0.79726137736608904</v>
      </c>
      <c r="I37">
        <v>0.74657672170761202</v>
      </c>
      <c r="N37" t="s">
        <v>166</v>
      </c>
      <c r="Q37" t="s">
        <v>798</v>
      </c>
    </row>
    <row r="38" spans="1:19" x14ac:dyDescent="0.3">
      <c r="A38" t="s">
        <v>150</v>
      </c>
      <c r="B38">
        <v>0.87880836728763001</v>
      </c>
      <c r="C38">
        <v>0.87380418557710304</v>
      </c>
      <c r="D38">
        <v>0.90496192195964498</v>
      </c>
      <c r="E38">
        <v>0.88551580125856599</v>
      </c>
      <c r="F38">
        <v>0.90287010657380995</v>
      </c>
      <c r="G38">
        <v>0.85392902408111504</v>
      </c>
      <c r="H38">
        <v>0.87616580310880798</v>
      </c>
      <c r="I38">
        <v>0.84533829718355402</v>
      </c>
      <c r="Q38" t="s">
        <v>799</v>
      </c>
      <c r="R38">
        <v>0.90236811502272996</v>
      </c>
      <c r="S38">
        <v>0.98980016652789304</v>
      </c>
    </row>
    <row r="39" spans="1:19" x14ac:dyDescent="0.3">
      <c r="A39" t="s">
        <v>798</v>
      </c>
      <c r="B39">
        <v>0.91669454667112704</v>
      </c>
      <c r="C39">
        <v>0.72206660441954595</v>
      </c>
      <c r="F39">
        <v>0.98962538063876504</v>
      </c>
      <c r="G39">
        <v>0.887365825355381</v>
      </c>
      <c r="H39">
        <v>1</v>
      </c>
      <c r="I39">
        <v>0.94998799951998103</v>
      </c>
      <c r="Q39" t="s">
        <v>166</v>
      </c>
    </row>
    <row r="40" spans="1:19" x14ac:dyDescent="0.3">
      <c r="A40" t="s">
        <v>819</v>
      </c>
      <c r="B40">
        <v>0.726485635576545</v>
      </c>
      <c r="C40">
        <v>0.98223774100501005</v>
      </c>
      <c r="H40">
        <v>0.71807228915662702</v>
      </c>
      <c r="I40">
        <v>0.91442953020134199</v>
      </c>
    </row>
    <row r="41" spans="1:19" x14ac:dyDescent="0.3">
      <c r="A41" t="s">
        <v>864</v>
      </c>
      <c r="B41" s="33">
        <v>0.95485510930350803</v>
      </c>
      <c r="C41" s="33">
        <v>0.92652392652392601</v>
      </c>
    </row>
    <row r="42" spans="1:19" x14ac:dyDescent="0.3">
      <c r="A42" t="s">
        <v>166</v>
      </c>
      <c r="B42">
        <v>0.73344518712959705</v>
      </c>
      <c r="C42">
        <v>0.883679098213215</v>
      </c>
      <c r="D42">
        <v>0.98721167864349302</v>
      </c>
      <c r="E42">
        <v>0.84104312866809094</v>
      </c>
      <c r="F42">
        <v>0.9</v>
      </c>
      <c r="G42">
        <v>0.46185372005044101</v>
      </c>
      <c r="H42">
        <v>0.87405475880052197</v>
      </c>
      <c r="I42">
        <v>0.52219796215429404</v>
      </c>
    </row>
    <row r="43" spans="1:19" x14ac:dyDescent="0.3">
      <c r="A43" s="32" t="s">
        <v>312</v>
      </c>
      <c r="D43">
        <v>0.99561035287549104</v>
      </c>
      <c r="E43">
        <v>0.82867449792150505</v>
      </c>
      <c r="F43">
        <v>0.99316399472551897</v>
      </c>
      <c r="G43">
        <v>0.96158283341024497</v>
      </c>
      <c r="H43">
        <v>0.95130564536185003</v>
      </c>
      <c r="I43">
        <v>0.90287420161066401</v>
      </c>
    </row>
    <row r="44" spans="1:19" x14ac:dyDescent="0.3">
      <c r="A44" s="32" t="s">
        <v>756</v>
      </c>
      <c r="D44">
        <v>0.83561362667281103</v>
      </c>
      <c r="E44">
        <v>0.81196618673351195</v>
      </c>
      <c r="F44">
        <v>0.842790516906335</v>
      </c>
      <c r="G44">
        <v>0.75495049504950495</v>
      </c>
      <c r="H44">
        <v>0.95508204751408299</v>
      </c>
      <c r="I44">
        <v>0.94385255939260304</v>
      </c>
    </row>
    <row r="45" spans="1:19" x14ac:dyDescent="0.3">
      <c r="A45" s="32" t="s">
        <v>760</v>
      </c>
      <c r="D45">
        <v>0.92527820020759399</v>
      </c>
      <c r="E45">
        <v>0.95333521620785</v>
      </c>
      <c r="F45">
        <v>0.87457646921369303</v>
      </c>
      <c r="G45">
        <v>0.66451990632318503</v>
      </c>
    </row>
    <row r="46" spans="1:19" x14ac:dyDescent="0.3">
      <c r="A46" s="32" t="s">
        <v>310</v>
      </c>
      <c r="D46">
        <v>0.80519179133935104</v>
      </c>
      <c r="E46">
        <v>0.80920860835277497</v>
      </c>
      <c r="F46">
        <v>0.87931034482758597</v>
      </c>
      <c r="G46">
        <v>1</v>
      </c>
    </row>
    <row r="47" spans="1:19" x14ac:dyDescent="0.3">
      <c r="A47" s="32" t="s">
        <v>764</v>
      </c>
      <c r="D47">
        <v>0.82839730683466495</v>
      </c>
      <c r="E47">
        <v>0.84201588017555595</v>
      </c>
      <c r="F47">
        <v>0.96256837292840203</v>
      </c>
      <c r="G47">
        <v>0.97920277296360503</v>
      </c>
    </row>
    <row r="48" spans="1:19" x14ac:dyDescent="0.3">
      <c r="A48" s="32" t="s">
        <v>304</v>
      </c>
      <c r="D48">
        <v>0.91439254156594596</v>
      </c>
      <c r="E48">
        <v>0.81789402290725299</v>
      </c>
      <c r="F48">
        <v>0.97049591964846205</v>
      </c>
      <c r="G48">
        <v>0.90874965874965896</v>
      </c>
    </row>
    <row r="49" spans="1:9" x14ac:dyDescent="0.3">
      <c r="A49" s="2" t="s">
        <v>880</v>
      </c>
      <c r="D49">
        <v>0.69531628553274905</v>
      </c>
      <c r="E49">
        <v>0.53029286293104005</v>
      </c>
      <c r="F49">
        <v>0.83558469076943498</v>
      </c>
      <c r="G49">
        <v>0.75573349149861602</v>
      </c>
      <c r="H49">
        <v>0.72175992348158802</v>
      </c>
      <c r="I49">
        <v>0.84009673717002797</v>
      </c>
    </row>
    <row r="50" spans="1:9" x14ac:dyDescent="0.3">
      <c r="A50" s="32" t="s">
        <v>308</v>
      </c>
      <c r="D50">
        <v>0.80143310345532903</v>
      </c>
      <c r="E50">
        <v>0.78661201677528403</v>
      </c>
      <c r="H50">
        <v>0.76178790534618801</v>
      </c>
      <c r="I50">
        <v>0.58262146289375305</v>
      </c>
    </row>
    <row r="51" spans="1:9" x14ac:dyDescent="0.3">
      <c r="A51" s="32" t="s">
        <v>770</v>
      </c>
      <c r="D51">
        <v>0.61063477712573799</v>
      </c>
      <c r="E51">
        <v>0.53785577836708598</v>
      </c>
      <c r="H51">
        <v>0.425406661502711</v>
      </c>
      <c r="I51">
        <v>0.43725617685305601</v>
      </c>
    </row>
  </sheetData>
  <pageMargins left="0.7" right="0.7" top="0.75" bottom="0.75" header="0.511811023622047" footer="0.511811023622047"/>
  <pageSetup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201"/>
  <sheetViews>
    <sheetView topLeftCell="A106" zoomScaleNormal="100" workbookViewId="0">
      <selection activeCell="F87" sqref="F87"/>
    </sheetView>
  </sheetViews>
  <sheetFormatPr defaultColWidth="11.44140625" defaultRowHeight="14.4" x14ac:dyDescent="0.3"/>
  <cols>
    <col min="1" max="1" width="30" customWidth="1"/>
    <col min="2" max="2" width="13.33203125" customWidth="1"/>
    <col min="3" max="3" width="14.33203125" customWidth="1"/>
  </cols>
  <sheetData>
    <row r="1" spans="1:4" x14ac:dyDescent="0.3">
      <c r="A1" t="s">
        <v>504</v>
      </c>
      <c r="B1" t="s">
        <v>87</v>
      </c>
      <c r="C1" t="s">
        <v>104</v>
      </c>
      <c r="D1" t="s">
        <v>882</v>
      </c>
    </row>
    <row r="2" spans="1:4" x14ac:dyDescent="0.3">
      <c r="A2" t="s">
        <v>752</v>
      </c>
      <c r="B2" s="53">
        <v>0.76154002026342504</v>
      </c>
      <c r="C2" s="53">
        <v>0.980775524969423</v>
      </c>
      <c r="D2" t="s">
        <v>883</v>
      </c>
    </row>
    <row r="3" spans="1:4" x14ac:dyDescent="0.3">
      <c r="A3" t="s">
        <v>853</v>
      </c>
      <c r="B3" s="58"/>
      <c r="C3" s="58"/>
      <c r="D3" t="s">
        <v>883</v>
      </c>
    </row>
    <row r="4" spans="1:4" x14ac:dyDescent="0.3">
      <c r="A4" t="s">
        <v>753</v>
      </c>
      <c r="B4" s="53">
        <v>0.72700330941635505</v>
      </c>
      <c r="C4" s="53">
        <v>0.92346330117903797</v>
      </c>
      <c r="D4" t="s">
        <v>883</v>
      </c>
    </row>
    <row r="5" spans="1:4" x14ac:dyDescent="0.3">
      <c r="A5" t="s">
        <v>754</v>
      </c>
      <c r="B5" s="53">
        <v>0.74769585253456206</v>
      </c>
      <c r="C5" s="53">
        <v>0.92624836483377704</v>
      </c>
      <c r="D5" t="s">
        <v>883</v>
      </c>
    </row>
    <row r="6" spans="1:4" x14ac:dyDescent="0.3">
      <c r="A6" t="s">
        <v>213</v>
      </c>
      <c r="B6" s="53">
        <v>0.95192662634523095</v>
      </c>
      <c r="C6" s="53">
        <v>0.95345135984000196</v>
      </c>
      <c r="D6" t="s">
        <v>883</v>
      </c>
    </row>
    <row r="7" spans="1:4" x14ac:dyDescent="0.3">
      <c r="A7" t="s">
        <v>755</v>
      </c>
      <c r="B7" s="53">
        <v>0.81420118343195302</v>
      </c>
      <c r="C7" s="53">
        <v>0.78234530506274302</v>
      </c>
      <c r="D7" t="s">
        <v>883</v>
      </c>
    </row>
    <row r="8" spans="1:4" x14ac:dyDescent="0.3">
      <c r="A8" t="s">
        <v>759</v>
      </c>
      <c r="B8" s="53">
        <v>0.75739509286860796</v>
      </c>
      <c r="C8" s="53">
        <v>0.81524069382186704</v>
      </c>
      <c r="D8" t="s">
        <v>883</v>
      </c>
    </row>
    <row r="9" spans="1:4" x14ac:dyDescent="0.3">
      <c r="A9" t="s">
        <v>854</v>
      </c>
      <c r="B9" s="53">
        <v>0.86456165990423595</v>
      </c>
      <c r="C9" s="53">
        <v>0.99346360699059599</v>
      </c>
      <c r="D9" t="s">
        <v>883</v>
      </c>
    </row>
    <row r="10" spans="1:4" x14ac:dyDescent="0.3">
      <c r="A10" t="s">
        <v>855</v>
      </c>
      <c r="B10" s="53">
        <v>0.83959899749373401</v>
      </c>
      <c r="C10" s="53">
        <v>1</v>
      </c>
      <c r="D10" t="s">
        <v>883</v>
      </c>
    </row>
    <row r="11" spans="1:4" x14ac:dyDescent="0.3">
      <c r="A11" t="s">
        <v>761</v>
      </c>
      <c r="B11" s="53">
        <v>0.95736034497031197</v>
      </c>
      <c r="C11" s="53">
        <v>1</v>
      </c>
      <c r="D11" t="s">
        <v>883</v>
      </c>
    </row>
    <row r="12" spans="1:4" x14ac:dyDescent="0.3">
      <c r="A12" t="s">
        <v>125</v>
      </c>
      <c r="B12" s="53">
        <v>0.77889447236180898</v>
      </c>
      <c r="C12" s="53">
        <v>0.845612663670119</v>
      </c>
      <c r="D12" t="s">
        <v>883</v>
      </c>
    </row>
    <row r="13" spans="1:4" x14ac:dyDescent="0.3">
      <c r="A13" t="s">
        <v>856</v>
      </c>
      <c r="B13" s="58"/>
      <c r="C13" s="58"/>
      <c r="D13" t="s">
        <v>883</v>
      </c>
    </row>
    <row r="14" spans="1:4" x14ac:dyDescent="0.3">
      <c r="A14" t="s">
        <v>763</v>
      </c>
      <c r="B14" s="53">
        <v>0.53571428571428603</v>
      </c>
      <c r="C14" s="53">
        <v>0.65714285714285703</v>
      </c>
      <c r="D14" t="s">
        <v>883</v>
      </c>
    </row>
    <row r="15" spans="1:4" x14ac:dyDescent="0.3">
      <c r="A15" t="s">
        <v>767</v>
      </c>
      <c r="B15" s="53">
        <v>0.892573262076653</v>
      </c>
      <c r="C15" s="53">
        <v>0.93561465404953104</v>
      </c>
      <c r="D15" t="s">
        <v>883</v>
      </c>
    </row>
    <row r="16" spans="1:4" x14ac:dyDescent="0.3">
      <c r="A16" t="s">
        <v>857</v>
      </c>
      <c r="B16" s="53">
        <v>0.72413858465924397</v>
      </c>
      <c r="C16" s="53">
        <v>0.82913666510445505</v>
      </c>
      <c r="D16" t="s">
        <v>883</v>
      </c>
    </row>
    <row r="17" spans="1:4" x14ac:dyDescent="0.3">
      <c r="A17" t="s">
        <v>858</v>
      </c>
      <c r="B17" s="53">
        <v>0.732059542323928</v>
      </c>
      <c r="C17" s="53">
        <v>0.72819017716976897</v>
      </c>
      <c r="D17" t="s">
        <v>883</v>
      </c>
    </row>
    <row r="18" spans="1:4" x14ac:dyDescent="0.3">
      <c r="A18" t="s">
        <v>859</v>
      </c>
      <c r="B18" s="58"/>
      <c r="C18" s="58"/>
      <c r="D18" t="s">
        <v>883</v>
      </c>
    </row>
    <row r="19" spans="1:4" x14ac:dyDescent="0.3">
      <c r="A19" t="s">
        <v>860</v>
      </c>
      <c r="B19" s="58"/>
      <c r="C19" s="58"/>
      <c r="D19" t="s">
        <v>883</v>
      </c>
    </row>
    <row r="20" spans="1:4" x14ac:dyDescent="0.3">
      <c r="A20" t="s">
        <v>353</v>
      </c>
      <c r="B20" s="53">
        <v>0.92948903699410801</v>
      </c>
      <c r="C20" s="53">
        <v>0.94793964528368502</v>
      </c>
      <c r="D20" t="s">
        <v>883</v>
      </c>
    </row>
    <row r="21" spans="1:4" x14ac:dyDescent="0.3">
      <c r="A21" t="s">
        <v>861</v>
      </c>
      <c r="B21" s="58"/>
      <c r="C21" s="58"/>
      <c r="D21" t="s">
        <v>883</v>
      </c>
    </row>
    <row r="22" spans="1:4" x14ac:dyDescent="0.3">
      <c r="A22" t="s">
        <v>211</v>
      </c>
      <c r="B22" s="58"/>
      <c r="C22" s="58"/>
      <c r="D22" t="s">
        <v>883</v>
      </c>
    </row>
    <row r="23" spans="1:4" x14ac:dyDescent="0.3">
      <c r="A23" t="s">
        <v>862</v>
      </c>
      <c r="B23" s="58"/>
      <c r="C23" s="58"/>
      <c r="D23" t="s">
        <v>883</v>
      </c>
    </row>
    <row r="24" spans="1:4" x14ac:dyDescent="0.3">
      <c r="A24" t="s">
        <v>768</v>
      </c>
      <c r="B24" s="53">
        <v>0.81010719754977001</v>
      </c>
      <c r="C24" s="53">
        <v>0.96776792908944398</v>
      </c>
      <c r="D24" t="s">
        <v>883</v>
      </c>
    </row>
    <row r="25" spans="1:4" x14ac:dyDescent="0.3">
      <c r="A25" t="s">
        <v>769</v>
      </c>
      <c r="B25" s="53">
        <v>0.74205703519739696</v>
      </c>
      <c r="C25" s="53">
        <v>0.71781465287958801</v>
      </c>
      <c r="D25" t="s">
        <v>883</v>
      </c>
    </row>
    <row r="26" spans="1:4" x14ac:dyDescent="0.3">
      <c r="A26" t="s">
        <v>520</v>
      </c>
      <c r="B26" s="58"/>
      <c r="C26" s="58"/>
      <c r="D26" t="s">
        <v>883</v>
      </c>
    </row>
    <row r="27" spans="1:4" x14ac:dyDescent="0.3">
      <c r="A27" t="s">
        <v>141</v>
      </c>
      <c r="B27" s="58"/>
      <c r="C27" s="58"/>
      <c r="D27" t="s">
        <v>883</v>
      </c>
    </row>
    <row r="28" spans="1:4" x14ac:dyDescent="0.3">
      <c r="A28" t="s">
        <v>771</v>
      </c>
      <c r="B28" s="53">
        <v>0.884908195253023</v>
      </c>
      <c r="C28" s="53">
        <v>0.894925630111435</v>
      </c>
      <c r="D28" t="s">
        <v>883</v>
      </c>
    </row>
    <row r="29" spans="1:4" x14ac:dyDescent="0.3">
      <c r="A29" t="s">
        <v>214</v>
      </c>
      <c r="B29" s="58"/>
      <c r="C29" s="58"/>
      <c r="D29" t="s">
        <v>883</v>
      </c>
    </row>
    <row r="30" spans="1:4" x14ac:dyDescent="0.3">
      <c r="A30" t="s">
        <v>217</v>
      </c>
      <c r="B30" s="53">
        <v>0.88371919898756801</v>
      </c>
      <c r="C30" s="53">
        <v>0.92291653503506699</v>
      </c>
      <c r="D30" t="s">
        <v>883</v>
      </c>
    </row>
    <row r="31" spans="1:4" x14ac:dyDescent="0.3">
      <c r="A31" t="s">
        <v>772</v>
      </c>
      <c r="B31" s="53">
        <v>0.86881446014446095</v>
      </c>
      <c r="C31" s="53">
        <v>0.91954209396613396</v>
      </c>
      <c r="D31" t="s">
        <v>883</v>
      </c>
    </row>
    <row r="32" spans="1:4" x14ac:dyDescent="0.3">
      <c r="A32" t="s">
        <v>773</v>
      </c>
      <c r="B32" s="53">
        <v>0.86900594154480204</v>
      </c>
      <c r="C32" s="53">
        <v>0.99753712884425505</v>
      </c>
      <c r="D32" t="s">
        <v>883</v>
      </c>
    </row>
    <row r="33" spans="1:4" x14ac:dyDescent="0.3">
      <c r="A33" t="s">
        <v>774</v>
      </c>
      <c r="B33" s="53">
        <v>0.85777636997149198</v>
      </c>
      <c r="C33" s="53">
        <v>0.95706028075970295</v>
      </c>
      <c r="D33" t="s">
        <v>883</v>
      </c>
    </row>
    <row r="34" spans="1:4" x14ac:dyDescent="0.3">
      <c r="A34" t="s">
        <v>298</v>
      </c>
      <c r="B34" s="58"/>
      <c r="C34" s="58"/>
      <c r="D34" t="s">
        <v>883</v>
      </c>
    </row>
    <row r="35" spans="1:4" x14ac:dyDescent="0.3">
      <c r="A35" t="s">
        <v>863</v>
      </c>
      <c r="B35" s="58"/>
      <c r="C35" s="58"/>
      <c r="D35" t="s">
        <v>883</v>
      </c>
    </row>
    <row r="36" spans="1:4" x14ac:dyDescent="0.3">
      <c r="A36" t="s">
        <v>775</v>
      </c>
      <c r="B36" s="53">
        <v>0.82522676630128999</v>
      </c>
      <c r="C36" s="53">
        <v>0.62044200940287997</v>
      </c>
      <c r="D36" t="s">
        <v>883</v>
      </c>
    </row>
    <row r="37" spans="1:4" x14ac:dyDescent="0.3">
      <c r="A37" t="s">
        <v>817</v>
      </c>
      <c r="B37" s="53">
        <v>0.95378311013476402</v>
      </c>
      <c r="C37" s="53">
        <v>0.95336684146540596</v>
      </c>
      <c r="D37" t="s">
        <v>883</v>
      </c>
    </row>
    <row r="38" spans="1:4" x14ac:dyDescent="0.3">
      <c r="A38" t="s">
        <v>150</v>
      </c>
      <c r="B38" s="53">
        <v>0.87880836728763001</v>
      </c>
      <c r="C38" s="53">
        <v>0.87380418557710304</v>
      </c>
      <c r="D38" t="s">
        <v>883</v>
      </c>
    </row>
    <row r="39" spans="1:4" x14ac:dyDescent="0.3">
      <c r="A39" t="s">
        <v>798</v>
      </c>
      <c r="B39" s="53">
        <v>0.91669454667112704</v>
      </c>
      <c r="C39" s="53">
        <v>0.72206660441954595</v>
      </c>
      <c r="D39" t="s">
        <v>883</v>
      </c>
    </row>
    <row r="40" spans="1:4" x14ac:dyDescent="0.3">
      <c r="A40" t="s">
        <v>819</v>
      </c>
      <c r="B40" s="53">
        <v>0.726485635576545</v>
      </c>
      <c r="C40" s="53">
        <v>0.98223774100501005</v>
      </c>
      <c r="D40" t="s">
        <v>883</v>
      </c>
    </row>
    <row r="41" spans="1:4" x14ac:dyDescent="0.3">
      <c r="A41" t="s">
        <v>864</v>
      </c>
      <c r="B41" s="58"/>
      <c r="C41" s="58"/>
      <c r="D41" t="s">
        <v>883</v>
      </c>
    </row>
    <row r="42" spans="1:4" x14ac:dyDescent="0.3">
      <c r="A42" t="s">
        <v>166</v>
      </c>
      <c r="B42" s="53">
        <v>0.73344518712959705</v>
      </c>
      <c r="C42" s="53">
        <v>0.883679098213215</v>
      </c>
      <c r="D42" t="s">
        <v>883</v>
      </c>
    </row>
    <row r="43" spans="1:4" x14ac:dyDescent="0.3">
      <c r="A43" s="32" t="s">
        <v>312</v>
      </c>
      <c r="D43" t="s">
        <v>883</v>
      </c>
    </row>
    <row r="44" spans="1:4" x14ac:dyDescent="0.3">
      <c r="A44" s="32" t="s">
        <v>756</v>
      </c>
      <c r="D44" t="s">
        <v>883</v>
      </c>
    </row>
    <row r="45" spans="1:4" x14ac:dyDescent="0.3">
      <c r="A45" s="32" t="s">
        <v>760</v>
      </c>
      <c r="D45" t="s">
        <v>883</v>
      </c>
    </row>
    <row r="46" spans="1:4" x14ac:dyDescent="0.3">
      <c r="A46" s="32" t="s">
        <v>310</v>
      </c>
      <c r="D46" t="s">
        <v>883</v>
      </c>
    </row>
    <row r="47" spans="1:4" x14ac:dyDescent="0.3">
      <c r="A47" s="32" t="s">
        <v>764</v>
      </c>
      <c r="D47" t="s">
        <v>883</v>
      </c>
    </row>
    <row r="48" spans="1:4" x14ac:dyDescent="0.3">
      <c r="A48" s="32" t="s">
        <v>304</v>
      </c>
      <c r="D48" t="s">
        <v>883</v>
      </c>
    </row>
    <row r="49" spans="1:4" x14ac:dyDescent="0.3">
      <c r="A49" s="2" t="s">
        <v>300</v>
      </c>
      <c r="D49" t="s">
        <v>883</v>
      </c>
    </row>
    <row r="50" spans="1:4" x14ac:dyDescent="0.3">
      <c r="A50" s="32" t="s">
        <v>308</v>
      </c>
      <c r="D50" t="s">
        <v>883</v>
      </c>
    </row>
    <row r="51" spans="1:4" x14ac:dyDescent="0.3">
      <c r="A51" s="32" t="s">
        <v>770</v>
      </c>
      <c r="D51" t="s">
        <v>883</v>
      </c>
    </row>
    <row r="52" spans="1:4" x14ac:dyDescent="0.3">
      <c r="A52" t="s">
        <v>752</v>
      </c>
      <c r="B52" s="53">
        <v>0.87234039422060905</v>
      </c>
      <c r="C52" s="53">
        <v>0.95565774491645905</v>
      </c>
      <c r="D52" t="s">
        <v>884</v>
      </c>
    </row>
    <row r="53" spans="1:4" x14ac:dyDescent="0.3">
      <c r="A53" t="s">
        <v>853</v>
      </c>
      <c r="D53" t="s">
        <v>884</v>
      </c>
    </row>
    <row r="54" spans="1:4" x14ac:dyDescent="0.3">
      <c r="A54" t="s">
        <v>753</v>
      </c>
      <c r="B54" s="53">
        <v>0.90933277955080805</v>
      </c>
      <c r="C54" s="53">
        <v>0.87821913598620205</v>
      </c>
      <c r="D54" t="s">
        <v>884</v>
      </c>
    </row>
    <row r="55" spans="1:4" x14ac:dyDescent="0.3">
      <c r="A55" t="s">
        <v>754</v>
      </c>
      <c r="B55" s="53">
        <v>0.86437011980012202</v>
      </c>
      <c r="C55" s="53">
        <v>0.75625667001692898</v>
      </c>
      <c r="D55" t="s">
        <v>884</v>
      </c>
    </row>
    <row r="56" spans="1:4" x14ac:dyDescent="0.3">
      <c r="A56" t="s">
        <v>213</v>
      </c>
      <c r="B56" s="53">
        <v>0.82246908073085501</v>
      </c>
      <c r="C56" s="53">
        <v>0.77974276054372904</v>
      </c>
      <c r="D56" t="s">
        <v>884</v>
      </c>
    </row>
    <row r="57" spans="1:4" x14ac:dyDescent="0.3">
      <c r="A57" t="s">
        <v>755</v>
      </c>
      <c r="B57" s="53">
        <v>0.74717788924992901</v>
      </c>
      <c r="C57" s="53">
        <v>0.64626254907498204</v>
      </c>
      <c r="D57" t="s">
        <v>884</v>
      </c>
    </row>
    <row r="58" spans="1:4" x14ac:dyDescent="0.3">
      <c r="A58" t="s">
        <v>759</v>
      </c>
      <c r="B58" s="53">
        <v>0.928119210751429</v>
      </c>
      <c r="C58" s="53">
        <v>0.76166112898559601</v>
      </c>
      <c r="D58" t="s">
        <v>884</v>
      </c>
    </row>
    <row r="59" spans="1:4" x14ac:dyDescent="0.3">
      <c r="A59" t="s">
        <v>854</v>
      </c>
      <c r="B59" s="53">
        <v>0.89025940821205996</v>
      </c>
      <c r="C59" s="53">
        <v>0.99636159257452905</v>
      </c>
      <c r="D59" t="s">
        <v>884</v>
      </c>
    </row>
    <row r="60" spans="1:4" x14ac:dyDescent="0.3">
      <c r="A60" t="s">
        <v>855</v>
      </c>
      <c r="B60" s="53">
        <v>0.93575540771077403</v>
      </c>
      <c r="C60" s="53">
        <v>0.93806149792151805</v>
      </c>
      <c r="D60" t="s">
        <v>884</v>
      </c>
    </row>
    <row r="61" spans="1:4" x14ac:dyDescent="0.3">
      <c r="A61" t="s">
        <v>761</v>
      </c>
      <c r="B61" s="53">
        <v>0.89245320684414897</v>
      </c>
      <c r="C61" s="53">
        <v>0.96067336940783399</v>
      </c>
      <c r="D61" t="s">
        <v>884</v>
      </c>
    </row>
    <row r="62" spans="1:4" x14ac:dyDescent="0.3">
      <c r="A62" t="s">
        <v>125</v>
      </c>
      <c r="B62" s="53">
        <v>0.93791683937278603</v>
      </c>
      <c r="C62" s="53">
        <v>0.78899661744216198</v>
      </c>
      <c r="D62" t="s">
        <v>884</v>
      </c>
    </row>
    <row r="63" spans="1:4" x14ac:dyDescent="0.3">
      <c r="A63" t="s">
        <v>856</v>
      </c>
      <c r="D63" t="s">
        <v>884</v>
      </c>
    </row>
    <row r="64" spans="1:4" x14ac:dyDescent="0.3">
      <c r="A64" t="s">
        <v>763</v>
      </c>
      <c r="B64" s="53">
        <v>0.82494264162239594</v>
      </c>
      <c r="C64" s="53">
        <v>0.60674647904035295</v>
      </c>
      <c r="D64" t="s">
        <v>884</v>
      </c>
    </row>
    <row r="65" spans="1:4" x14ac:dyDescent="0.3">
      <c r="A65" t="s">
        <v>767</v>
      </c>
      <c r="B65" s="53">
        <v>0.80550276543199195</v>
      </c>
      <c r="C65" s="53">
        <v>0.71643515999951701</v>
      </c>
      <c r="D65" t="s">
        <v>884</v>
      </c>
    </row>
    <row r="66" spans="1:4" x14ac:dyDescent="0.3">
      <c r="A66" t="s">
        <v>857</v>
      </c>
      <c r="D66" t="s">
        <v>884</v>
      </c>
    </row>
    <row r="67" spans="1:4" x14ac:dyDescent="0.3">
      <c r="A67" t="s">
        <v>858</v>
      </c>
      <c r="D67" t="s">
        <v>884</v>
      </c>
    </row>
    <row r="68" spans="1:4" x14ac:dyDescent="0.3">
      <c r="A68" t="s">
        <v>859</v>
      </c>
      <c r="D68" t="s">
        <v>884</v>
      </c>
    </row>
    <row r="69" spans="1:4" x14ac:dyDescent="0.3">
      <c r="A69" t="s">
        <v>860</v>
      </c>
      <c r="D69" t="s">
        <v>884</v>
      </c>
    </row>
    <row r="70" spans="1:4" x14ac:dyDescent="0.3">
      <c r="A70" t="s">
        <v>353</v>
      </c>
      <c r="D70" t="s">
        <v>884</v>
      </c>
    </row>
    <row r="71" spans="1:4" x14ac:dyDescent="0.3">
      <c r="A71" t="s">
        <v>861</v>
      </c>
      <c r="D71" t="s">
        <v>884</v>
      </c>
    </row>
    <row r="72" spans="1:4" x14ac:dyDescent="0.3">
      <c r="A72" t="s">
        <v>211</v>
      </c>
      <c r="D72" t="s">
        <v>884</v>
      </c>
    </row>
    <row r="73" spans="1:4" x14ac:dyDescent="0.3">
      <c r="A73" t="s">
        <v>862</v>
      </c>
      <c r="D73" t="s">
        <v>884</v>
      </c>
    </row>
    <row r="74" spans="1:4" x14ac:dyDescent="0.3">
      <c r="A74" t="s">
        <v>768</v>
      </c>
      <c r="B74" s="53">
        <v>0.96188476348918905</v>
      </c>
      <c r="C74" s="53">
        <v>0.95362600920945995</v>
      </c>
      <c r="D74" t="s">
        <v>884</v>
      </c>
    </row>
    <row r="75" spans="1:4" x14ac:dyDescent="0.3">
      <c r="A75" t="s">
        <v>769</v>
      </c>
      <c r="B75" s="53">
        <v>0.93223064003848499</v>
      </c>
      <c r="C75" s="53">
        <v>0.88766641523813095</v>
      </c>
      <c r="D75" t="s">
        <v>884</v>
      </c>
    </row>
    <row r="76" spans="1:4" x14ac:dyDescent="0.3">
      <c r="A76" t="s">
        <v>520</v>
      </c>
      <c r="D76" t="s">
        <v>884</v>
      </c>
    </row>
    <row r="77" spans="1:4" x14ac:dyDescent="0.3">
      <c r="A77" t="s">
        <v>141</v>
      </c>
      <c r="D77" t="s">
        <v>884</v>
      </c>
    </row>
    <row r="78" spans="1:4" x14ac:dyDescent="0.3">
      <c r="A78" t="s">
        <v>771</v>
      </c>
      <c r="B78" s="53">
        <v>0.97031102733270502</v>
      </c>
      <c r="C78" s="53">
        <v>0.95417895771878103</v>
      </c>
      <c r="D78" t="s">
        <v>884</v>
      </c>
    </row>
    <row r="79" spans="1:4" x14ac:dyDescent="0.3">
      <c r="A79" t="s">
        <v>214</v>
      </c>
      <c r="D79" t="s">
        <v>884</v>
      </c>
    </row>
    <row r="80" spans="1:4" x14ac:dyDescent="0.3">
      <c r="A80" t="s">
        <v>217</v>
      </c>
      <c r="B80" s="53">
        <v>0.82740783864307299</v>
      </c>
      <c r="C80" s="53">
        <v>0.91871672946315697</v>
      </c>
      <c r="D80" t="s">
        <v>884</v>
      </c>
    </row>
    <row r="81" spans="1:4" x14ac:dyDescent="0.3">
      <c r="A81" t="s">
        <v>772</v>
      </c>
      <c r="B81" s="53">
        <v>0.89659537324662997</v>
      </c>
      <c r="C81" s="53">
        <v>0.91801715301658204</v>
      </c>
      <c r="D81" t="s">
        <v>884</v>
      </c>
    </row>
    <row r="82" spans="1:4" x14ac:dyDescent="0.3">
      <c r="A82" t="s">
        <v>773</v>
      </c>
      <c r="B82" s="53">
        <v>0.90531608001300501</v>
      </c>
      <c r="C82" s="53">
        <v>0.98111504374415903</v>
      </c>
      <c r="D82" t="s">
        <v>884</v>
      </c>
    </row>
    <row r="83" spans="1:4" x14ac:dyDescent="0.3">
      <c r="A83" t="s">
        <v>774</v>
      </c>
      <c r="B83" s="53">
        <v>0.91720226673332395</v>
      </c>
      <c r="C83" s="53">
        <v>0.96873399205601296</v>
      </c>
      <c r="D83" t="s">
        <v>884</v>
      </c>
    </row>
    <row r="84" spans="1:4" x14ac:dyDescent="0.3">
      <c r="A84" t="s">
        <v>298</v>
      </c>
      <c r="D84" t="s">
        <v>884</v>
      </c>
    </row>
    <row r="85" spans="1:4" x14ac:dyDescent="0.3">
      <c r="A85" t="s">
        <v>863</v>
      </c>
      <c r="D85" t="s">
        <v>884</v>
      </c>
    </row>
    <row r="86" spans="1:4" x14ac:dyDescent="0.3">
      <c r="A86" t="s">
        <v>775</v>
      </c>
      <c r="B86" s="53">
        <v>0.72827206768812602</v>
      </c>
      <c r="C86" s="53">
        <v>0.71223081237958197</v>
      </c>
      <c r="D86" t="s">
        <v>884</v>
      </c>
    </row>
    <row r="87" spans="1:4" x14ac:dyDescent="0.3">
      <c r="A87" t="s">
        <v>817</v>
      </c>
      <c r="D87" t="s">
        <v>884</v>
      </c>
    </row>
    <row r="88" spans="1:4" x14ac:dyDescent="0.3">
      <c r="A88" t="s">
        <v>150</v>
      </c>
      <c r="B88" s="53">
        <v>0.90496192195964498</v>
      </c>
      <c r="C88" s="53">
        <v>0.88551580125856599</v>
      </c>
      <c r="D88" t="s">
        <v>884</v>
      </c>
    </row>
    <row r="89" spans="1:4" x14ac:dyDescent="0.3">
      <c r="A89" t="s">
        <v>798</v>
      </c>
      <c r="D89" t="s">
        <v>884</v>
      </c>
    </row>
    <row r="90" spans="1:4" x14ac:dyDescent="0.3">
      <c r="A90" t="s">
        <v>819</v>
      </c>
      <c r="D90" t="s">
        <v>884</v>
      </c>
    </row>
    <row r="91" spans="1:4" x14ac:dyDescent="0.3">
      <c r="A91" t="s">
        <v>864</v>
      </c>
      <c r="D91" t="s">
        <v>884</v>
      </c>
    </row>
    <row r="92" spans="1:4" x14ac:dyDescent="0.3">
      <c r="A92" t="s">
        <v>166</v>
      </c>
      <c r="B92" s="53">
        <v>0.98721167864349302</v>
      </c>
      <c r="C92" s="53">
        <v>0.84104312866809094</v>
      </c>
      <c r="D92" t="s">
        <v>884</v>
      </c>
    </row>
    <row r="93" spans="1:4" x14ac:dyDescent="0.3">
      <c r="A93" s="32" t="s">
        <v>312</v>
      </c>
      <c r="B93" s="53">
        <v>0.99561035287549104</v>
      </c>
      <c r="C93" s="53">
        <v>0.82867449792150605</v>
      </c>
      <c r="D93" t="s">
        <v>884</v>
      </c>
    </row>
    <row r="94" spans="1:4" x14ac:dyDescent="0.3">
      <c r="A94" s="32" t="s">
        <v>756</v>
      </c>
      <c r="B94" s="53">
        <v>0.83561362667281103</v>
      </c>
      <c r="C94" s="53">
        <v>0.81196618673351195</v>
      </c>
      <c r="D94" t="s">
        <v>884</v>
      </c>
    </row>
    <row r="95" spans="1:4" x14ac:dyDescent="0.3">
      <c r="A95" s="32" t="s">
        <v>760</v>
      </c>
      <c r="B95" s="53">
        <v>0.92527820020759399</v>
      </c>
      <c r="C95" s="53">
        <v>0.95333521620785</v>
      </c>
      <c r="D95" t="s">
        <v>884</v>
      </c>
    </row>
    <row r="96" spans="1:4" x14ac:dyDescent="0.3">
      <c r="A96" s="32" t="s">
        <v>310</v>
      </c>
      <c r="B96" s="53">
        <v>0.80519179133935104</v>
      </c>
      <c r="C96" s="53">
        <v>0.80920860835277497</v>
      </c>
      <c r="D96" t="s">
        <v>884</v>
      </c>
    </row>
    <row r="97" spans="1:4" x14ac:dyDescent="0.3">
      <c r="A97" s="32" t="s">
        <v>764</v>
      </c>
      <c r="B97" s="53">
        <v>0.82839730683466495</v>
      </c>
      <c r="C97" s="53">
        <v>0.84201588017555595</v>
      </c>
      <c r="D97" t="s">
        <v>884</v>
      </c>
    </row>
    <row r="98" spans="1:4" x14ac:dyDescent="0.3">
      <c r="A98" s="32" t="s">
        <v>304</v>
      </c>
      <c r="B98" s="53">
        <v>0.91439254156594596</v>
      </c>
      <c r="C98" s="53">
        <v>0.81789402290725299</v>
      </c>
      <c r="D98" t="s">
        <v>884</v>
      </c>
    </row>
    <row r="99" spans="1:4" x14ac:dyDescent="0.3">
      <c r="A99" s="2" t="s">
        <v>300</v>
      </c>
      <c r="B99" s="53">
        <v>0.69531628553274905</v>
      </c>
      <c r="C99" s="53">
        <v>0.53029286293104005</v>
      </c>
      <c r="D99" t="s">
        <v>884</v>
      </c>
    </row>
    <row r="100" spans="1:4" x14ac:dyDescent="0.3">
      <c r="A100" s="32" t="s">
        <v>308</v>
      </c>
      <c r="B100" s="53">
        <v>0.80143310345532903</v>
      </c>
      <c r="C100" s="53">
        <v>0.78661201677528403</v>
      </c>
      <c r="D100" t="s">
        <v>884</v>
      </c>
    </row>
    <row r="101" spans="1:4" x14ac:dyDescent="0.3">
      <c r="A101" s="32" t="s">
        <v>770</v>
      </c>
      <c r="B101" s="53">
        <v>0.61063477712573799</v>
      </c>
      <c r="C101" s="53">
        <v>0.53785577836708598</v>
      </c>
      <c r="D101" t="s">
        <v>884</v>
      </c>
    </row>
    <row r="102" spans="1:4" x14ac:dyDescent="0.3">
      <c r="A102" t="s">
        <v>752</v>
      </c>
      <c r="B102" s="53">
        <v>0.79297458893871497</v>
      </c>
      <c r="C102" s="53">
        <v>0.88694452512343902</v>
      </c>
      <c r="D102" t="s">
        <v>885</v>
      </c>
    </row>
    <row r="103" spans="1:4" x14ac:dyDescent="0.3">
      <c r="A103" t="s">
        <v>853</v>
      </c>
      <c r="D103" t="s">
        <v>885</v>
      </c>
    </row>
    <row r="104" spans="1:4" x14ac:dyDescent="0.3">
      <c r="A104" t="s">
        <v>753</v>
      </c>
      <c r="B104" s="53">
        <v>0.87950838502182405</v>
      </c>
      <c r="C104" s="53">
        <v>0.73218724109362099</v>
      </c>
      <c r="D104" t="s">
        <v>885</v>
      </c>
    </row>
    <row r="105" spans="1:4" x14ac:dyDescent="0.3">
      <c r="A105" t="s">
        <v>754</v>
      </c>
      <c r="B105" s="53">
        <v>0.96591182847506596</v>
      </c>
      <c r="C105" s="53">
        <v>0.66121055110692395</v>
      </c>
      <c r="D105" t="s">
        <v>885</v>
      </c>
    </row>
    <row r="106" spans="1:4" x14ac:dyDescent="0.3">
      <c r="A106" t="s">
        <v>213</v>
      </c>
      <c r="B106" s="53">
        <v>0.93079535805264701</v>
      </c>
      <c r="C106" s="53">
        <v>0.894077448747153</v>
      </c>
      <c r="D106" t="s">
        <v>885</v>
      </c>
    </row>
    <row r="107" spans="1:4" x14ac:dyDescent="0.3">
      <c r="A107" t="s">
        <v>755</v>
      </c>
      <c r="B107" s="53">
        <v>0.82777551850345699</v>
      </c>
      <c r="C107" s="53">
        <v>0.73538493207081101</v>
      </c>
      <c r="D107" t="s">
        <v>885</v>
      </c>
    </row>
    <row r="108" spans="1:4" x14ac:dyDescent="0.3">
      <c r="A108" t="s">
        <v>759</v>
      </c>
      <c r="B108" s="53">
        <v>0.791797870745239</v>
      </c>
      <c r="C108" s="53">
        <v>0.63026772434308398</v>
      </c>
      <c r="D108" t="s">
        <v>885</v>
      </c>
    </row>
    <row r="109" spans="1:4" x14ac:dyDescent="0.3">
      <c r="A109" t="s">
        <v>854</v>
      </c>
      <c r="B109" s="53">
        <v>0.95478430375455603</v>
      </c>
      <c r="C109" s="53">
        <v>0.98443807095814695</v>
      </c>
      <c r="D109" t="s">
        <v>885</v>
      </c>
    </row>
    <row r="110" spans="1:4" x14ac:dyDescent="0.3">
      <c r="A110" t="s">
        <v>855</v>
      </c>
      <c r="B110" s="53">
        <v>0.83239737932878699</v>
      </c>
      <c r="C110" s="53">
        <v>0.98974599208827796</v>
      </c>
      <c r="D110" t="s">
        <v>885</v>
      </c>
    </row>
    <row r="111" spans="1:4" x14ac:dyDescent="0.3">
      <c r="A111" t="s">
        <v>761</v>
      </c>
      <c r="B111" s="53">
        <v>0.99663334013466598</v>
      </c>
      <c r="C111" s="53">
        <v>1</v>
      </c>
      <c r="D111" t="s">
        <v>885</v>
      </c>
    </row>
    <row r="112" spans="1:4" x14ac:dyDescent="0.3">
      <c r="A112" t="s">
        <v>125</v>
      </c>
      <c r="D112" t="s">
        <v>885</v>
      </c>
    </row>
    <row r="113" spans="1:4" x14ac:dyDescent="0.3">
      <c r="A113" t="s">
        <v>856</v>
      </c>
      <c r="D113" t="s">
        <v>885</v>
      </c>
    </row>
    <row r="114" spans="1:4" x14ac:dyDescent="0.3">
      <c r="A114" t="s">
        <v>763</v>
      </c>
      <c r="B114" s="53">
        <v>0.88205828779599305</v>
      </c>
      <c r="C114" s="53">
        <v>0.84177008491182204</v>
      </c>
      <c r="D114" t="s">
        <v>885</v>
      </c>
    </row>
    <row r="115" spans="1:4" x14ac:dyDescent="0.3">
      <c r="A115" t="s">
        <v>767</v>
      </c>
      <c r="D115" t="s">
        <v>885</v>
      </c>
    </row>
    <row r="116" spans="1:4" x14ac:dyDescent="0.3">
      <c r="A116" t="s">
        <v>857</v>
      </c>
      <c r="B116" s="53">
        <v>0.87365213314580403</v>
      </c>
      <c r="C116" s="53">
        <v>0.73791478902089302</v>
      </c>
      <c r="D116" t="s">
        <v>885</v>
      </c>
    </row>
    <row r="117" spans="1:4" x14ac:dyDescent="0.3">
      <c r="A117" t="s">
        <v>858</v>
      </c>
      <c r="B117" s="53">
        <v>0.81871955462769697</v>
      </c>
      <c r="C117" s="53">
        <v>0.85317460317460303</v>
      </c>
      <c r="D117" t="s">
        <v>885</v>
      </c>
    </row>
    <row r="118" spans="1:4" x14ac:dyDescent="0.3">
      <c r="A118" t="s">
        <v>859</v>
      </c>
      <c r="D118" t="s">
        <v>885</v>
      </c>
    </row>
    <row r="119" spans="1:4" x14ac:dyDescent="0.3">
      <c r="A119" t="s">
        <v>860</v>
      </c>
      <c r="D119" t="s">
        <v>885</v>
      </c>
    </row>
    <row r="120" spans="1:4" x14ac:dyDescent="0.3">
      <c r="A120" t="s">
        <v>353</v>
      </c>
      <c r="D120" t="s">
        <v>885</v>
      </c>
    </row>
    <row r="121" spans="1:4" x14ac:dyDescent="0.3">
      <c r="A121" t="s">
        <v>861</v>
      </c>
      <c r="D121" t="s">
        <v>885</v>
      </c>
    </row>
    <row r="122" spans="1:4" x14ac:dyDescent="0.3">
      <c r="A122" t="s">
        <v>211</v>
      </c>
      <c r="D122" t="s">
        <v>885</v>
      </c>
    </row>
    <row r="123" spans="1:4" x14ac:dyDescent="0.3">
      <c r="A123" t="s">
        <v>862</v>
      </c>
      <c r="D123" t="s">
        <v>885</v>
      </c>
    </row>
    <row r="124" spans="1:4" x14ac:dyDescent="0.3">
      <c r="A124" t="s">
        <v>768</v>
      </c>
      <c r="B124" s="53">
        <v>0.93019296254256501</v>
      </c>
      <c r="C124" s="53">
        <v>0.71921443736730395</v>
      </c>
      <c r="D124" t="s">
        <v>885</v>
      </c>
    </row>
    <row r="125" spans="1:4" x14ac:dyDescent="0.3">
      <c r="A125" t="s">
        <v>769</v>
      </c>
      <c r="B125" s="53">
        <v>0.96296748961134204</v>
      </c>
      <c r="C125" s="53">
        <v>0.85355217253409499</v>
      </c>
      <c r="D125" t="s">
        <v>885</v>
      </c>
    </row>
    <row r="126" spans="1:4" x14ac:dyDescent="0.3">
      <c r="A126" t="s">
        <v>520</v>
      </c>
      <c r="D126" t="s">
        <v>885</v>
      </c>
    </row>
    <row r="127" spans="1:4" x14ac:dyDescent="0.3">
      <c r="A127" t="s">
        <v>141</v>
      </c>
      <c r="D127" t="s">
        <v>885</v>
      </c>
    </row>
    <row r="128" spans="1:4" x14ac:dyDescent="0.3">
      <c r="A128" t="s">
        <v>771</v>
      </c>
      <c r="D128" t="s">
        <v>885</v>
      </c>
    </row>
    <row r="129" spans="1:4" x14ac:dyDescent="0.3">
      <c r="A129" t="s">
        <v>214</v>
      </c>
      <c r="D129" t="s">
        <v>885</v>
      </c>
    </row>
    <row r="130" spans="1:4" x14ac:dyDescent="0.3">
      <c r="A130" t="s">
        <v>217</v>
      </c>
      <c r="B130" s="53">
        <v>0.85802469135802495</v>
      </c>
      <c r="C130" s="53">
        <v>0.75337703615415197</v>
      </c>
      <c r="D130" t="s">
        <v>885</v>
      </c>
    </row>
    <row r="131" spans="1:4" x14ac:dyDescent="0.3">
      <c r="A131" t="s">
        <v>772</v>
      </c>
      <c r="B131" s="53">
        <v>0.78299570288520604</v>
      </c>
      <c r="C131" s="53">
        <v>0.66941477008824901</v>
      </c>
      <c r="D131" t="s">
        <v>885</v>
      </c>
    </row>
    <row r="132" spans="1:4" x14ac:dyDescent="0.3">
      <c r="A132" t="s">
        <v>773</v>
      </c>
      <c r="B132" s="53">
        <v>0.93835616438356195</v>
      </c>
      <c r="C132" s="53">
        <v>0.94512195121951204</v>
      </c>
      <c r="D132" t="s">
        <v>885</v>
      </c>
    </row>
    <row r="133" spans="1:4" x14ac:dyDescent="0.3">
      <c r="A133" t="s">
        <v>774</v>
      </c>
      <c r="B133" s="53">
        <v>0.94337263308324404</v>
      </c>
      <c r="C133" s="53">
        <v>0.95602069614299201</v>
      </c>
      <c r="D133" t="s">
        <v>885</v>
      </c>
    </row>
    <row r="134" spans="1:4" x14ac:dyDescent="0.3">
      <c r="A134" t="s">
        <v>298</v>
      </c>
      <c r="D134" t="s">
        <v>885</v>
      </c>
    </row>
    <row r="135" spans="1:4" x14ac:dyDescent="0.3">
      <c r="A135" t="s">
        <v>863</v>
      </c>
      <c r="D135" t="s">
        <v>885</v>
      </c>
    </row>
    <row r="136" spans="1:4" x14ac:dyDescent="0.3">
      <c r="A136" t="s">
        <v>775</v>
      </c>
      <c r="D136" t="s">
        <v>885</v>
      </c>
    </row>
    <row r="137" spans="1:4" x14ac:dyDescent="0.3">
      <c r="A137" t="s">
        <v>817</v>
      </c>
      <c r="D137" t="s">
        <v>885</v>
      </c>
    </row>
    <row r="138" spans="1:4" x14ac:dyDescent="0.3">
      <c r="A138" t="s">
        <v>150</v>
      </c>
      <c r="B138" s="53">
        <v>0.90287010657380995</v>
      </c>
      <c r="C138" s="53">
        <v>0.85392902408111504</v>
      </c>
      <c r="D138" t="s">
        <v>885</v>
      </c>
    </row>
    <row r="139" spans="1:4" x14ac:dyDescent="0.3">
      <c r="A139" t="s">
        <v>798</v>
      </c>
      <c r="B139" s="53">
        <v>0.98962538063876504</v>
      </c>
      <c r="C139" s="53">
        <v>0.887365825355381</v>
      </c>
      <c r="D139" t="s">
        <v>885</v>
      </c>
    </row>
    <row r="140" spans="1:4" x14ac:dyDescent="0.3">
      <c r="A140" t="s">
        <v>819</v>
      </c>
      <c r="D140" t="s">
        <v>885</v>
      </c>
    </row>
    <row r="141" spans="1:4" x14ac:dyDescent="0.3">
      <c r="A141" t="s">
        <v>864</v>
      </c>
      <c r="D141" t="s">
        <v>885</v>
      </c>
    </row>
    <row r="142" spans="1:4" x14ac:dyDescent="0.3">
      <c r="A142" t="s">
        <v>166</v>
      </c>
      <c r="B142" s="53">
        <v>0.9</v>
      </c>
      <c r="C142" s="53">
        <v>0.46185372005044101</v>
      </c>
      <c r="D142" t="s">
        <v>885</v>
      </c>
    </row>
    <row r="143" spans="1:4" x14ac:dyDescent="0.3">
      <c r="A143" s="32" t="s">
        <v>312</v>
      </c>
      <c r="B143" s="53">
        <v>0.99316399472551897</v>
      </c>
      <c r="C143" s="53">
        <v>0.96158283341024497</v>
      </c>
      <c r="D143" t="s">
        <v>885</v>
      </c>
    </row>
    <row r="144" spans="1:4" x14ac:dyDescent="0.3">
      <c r="A144" s="32" t="s">
        <v>756</v>
      </c>
      <c r="B144" s="53">
        <v>0.842790516906335</v>
      </c>
      <c r="C144" s="53">
        <v>0.75495049504950495</v>
      </c>
      <c r="D144" t="s">
        <v>885</v>
      </c>
    </row>
    <row r="145" spans="1:4" x14ac:dyDescent="0.3">
      <c r="A145" s="32" t="s">
        <v>760</v>
      </c>
      <c r="B145" s="53">
        <v>0.87457646921369303</v>
      </c>
      <c r="C145" s="53">
        <v>0.66451990632318503</v>
      </c>
      <c r="D145" t="s">
        <v>885</v>
      </c>
    </row>
    <row r="146" spans="1:4" x14ac:dyDescent="0.3">
      <c r="A146" s="32" t="s">
        <v>310</v>
      </c>
      <c r="B146" s="53">
        <v>0.87931034482758597</v>
      </c>
      <c r="C146" s="53">
        <v>1</v>
      </c>
      <c r="D146" t="s">
        <v>885</v>
      </c>
    </row>
    <row r="147" spans="1:4" x14ac:dyDescent="0.3">
      <c r="A147" s="32" t="s">
        <v>764</v>
      </c>
      <c r="B147" s="53">
        <v>0.96256837292840203</v>
      </c>
      <c r="C147" s="53">
        <v>0.97920277296360503</v>
      </c>
      <c r="D147" t="s">
        <v>885</v>
      </c>
    </row>
    <row r="148" spans="1:4" x14ac:dyDescent="0.3">
      <c r="A148" s="32" t="s">
        <v>304</v>
      </c>
      <c r="B148" s="53">
        <v>0.97049591964846205</v>
      </c>
      <c r="C148" s="53">
        <v>0.90874965874965896</v>
      </c>
      <c r="D148" t="s">
        <v>885</v>
      </c>
    </row>
    <row r="149" spans="1:4" x14ac:dyDescent="0.3">
      <c r="A149" s="2" t="s">
        <v>300</v>
      </c>
      <c r="B149" s="53">
        <v>0.83558469076943498</v>
      </c>
      <c r="C149" s="53">
        <v>0.75573349149861602</v>
      </c>
      <c r="D149" t="s">
        <v>885</v>
      </c>
    </row>
    <row r="150" spans="1:4" x14ac:dyDescent="0.3">
      <c r="A150" s="32" t="s">
        <v>308</v>
      </c>
      <c r="D150" t="s">
        <v>885</v>
      </c>
    </row>
    <row r="151" spans="1:4" x14ac:dyDescent="0.3">
      <c r="A151" s="32" t="s">
        <v>770</v>
      </c>
      <c r="D151" t="s">
        <v>885</v>
      </c>
    </row>
    <row r="152" spans="1:4" x14ac:dyDescent="0.3">
      <c r="A152" t="s">
        <v>752</v>
      </c>
      <c r="D152" t="s">
        <v>886</v>
      </c>
    </row>
    <row r="153" spans="1:4" x14ac:dyDescent="0.3">
      <c r="A153" t="s">
        <v>853</v>
      </c>
      <c r="D153" t="s">
        <v>886</v>
      </c>
    </row>
    <row r="154" spans="1:4" x14ac:dyDescent="0.3">
      <c r="A154" t="s">
        <v>753</v>
      </c>
      <c r="D154" t="s">
        <v>886</v>
      </c>
    </row>
    <row r="155" spans="1:4" x14ac:dyDescent="0.3">
      <c r="A155" t="s">
        <v>754</v>
      </c>
      <c r="D155" t="s">
        <v>886</v>
      </c>
    </row>
    <row r="156" spans="1:4" x14ac:dyDescent="0.3">
      <c r="A156" t="s">
        <v>213</v>
      </c>
      <c r="D156" t="s">
        <v>886</v>
      </c>
    </row>
    <row r="157" spans="1:4" x14ac:dyDescent="0.3">
      <c r="A157" t="s">
        <v>755</v>
      </c>
      <c r="D157" t="s">
        <v>886</v>
      </c>
    </row>
    <row r="158" spans="1:4" x14ac:dyDescent="0.3">
      <c r="A158" t="s">
        <v>759</v>
      </c>
      <c r="B158" s="53">
        <v>0.90938680616099998</v>
      </c>
      <c r="C158" s="53">
        <v>0.61772888214466404</v>
      </c>
      <c r="D158" t="s">
        <v>886</v>
      </c>
    </row>
    <row r="159" spans="1:4" x14ac:dyDescent="0.3">
      <c r="A159" t="s">
        <v>854</v>
      </c>
      <c r="D159" t="s">
        <v>886</v>
      </c>
    </row>
    <row r="160" spans="1:4" x14ac:dyDescent="0.3">
      <c r="A160" t="s">
        <v>855</v>
      </c>
      <c r="D160" t="s">
        <v>886</v>
      </c>
    </row>
    <row r="161" spans="1:4" x14ac:dyDescent="0.3">
      <c r="A161" t="s">
        <v>761</v>
      </c>
      <c r="B161" s="53">
        <v>0.80143483459545595</v>
      </c>
      <c r="C161" s="53">
        <v>1</v>
      </c>
      <c r="D161" t="s">
        <v>886</v>
      </c>
    </row>
    <row r="162" spans="1:4" x14ac:dyDescent="0.3">
      <c r="A162" t="s">
        <v>125</v>
      </c>
      <c r="D162" t="s">
        <v>886</v>
      </c>
    </row>
    <row r="163" spans="1:4" x14ac:dyDescent="0.3">
      <c r="A163" t="s">
        <v>856</v>
      </c>
      <c r="D163" t="s">
        <v>886</v>
      </c>
    </row>
    <row r="164" spans="1:4" x14ac:dyDescent="0.3">
      <c r="A164" t="s">
        <v>763</v>
      </c>
      <c r="D164" t="s">
        <v>886</v>
      </c>
    </row>
    <row r="165" spans="1:4" x14ac:dyDescent="0.3">
      <c r="A165" t="s">
        <v>767</v>
      </c>
      <c r="D165" t="s">
        <v>886</v>
      </c>
    </row>
    <row r="166" spans="1:4" x14ac:dyDescent="0.3">
      <c r="A166" t="s">
        <v>857</v>
      </c>
      <c r="D166" t="s">
        <v>886</v>
      </c>
    </row>
    <row r="167" spans="1:4" x14ac:dyDescent="0.3">
      <c r="A167" t="s">
        <v>858</v>
      </c>
      <c r="D167" t="s">
        <v>886</v>
      </c>
    </row>
    <row r="168" spans="1:4" x14ac:dyDescent="0.3">
      <c r="A168" t="s">
        <v>859</v>
      </c>
      <c r="D168" t="s">
        <v>886</v>
      </c>
    </row>
    <row r="169" spans="1:4" x14ac:dyDescent="0.3">
      <c r="A169" t="s">
        <v>860</v>
      </c>
      <c r="D169" t="s">
        <v>886</v>
      </c>
    </row>
    <row r="170" spans="1:4" x14ac:dyDescent="0.3">
      <c r="A170" t="s">
        <v>353</v>
      </c>
      <c r="B170" s="53">
        <v>0.80722702278083303</v>
      </c>
      <c r="C170" s="53">
        <v>0.88789107763615305</v>
      </c>
      <c r="D170" t="s">
        <v>886</v>
      </c>
    </row>
    <row r="171" spans="1:4" x14ac:dyDescent="0.3">
      <c r="A171" t="s">
        <v>861</v>
      </c>
      <c r="D171" t="s">
        <v>886</v>
      </c>
    </row>
    <row r="172" spans="1:4" x14ac:dyDescent="0.3">
      <c r="A172" t="s">
        <v>211</v>
      </c>
      <c r="D172" t="s">
        <v>886</v>
      </c>
    </row>
    <row r="173" spans="1:4" x14ac:dyDescent="0.3">
      <c r="A173" t="s">
        <v>862</v>
      </c>
      <c r="D173" t="s">
        <v>886</v>
      </c>
    </row>
    <row r="174" spans="1:4" x14ac:dyDescent="0.3">
      <c r="A174" t="s">
        <v>768</v>
      </c>
      <c r="D174" t="s">
        <v>886</v>
      </c>
    </row>
    <row r="175" spans="1:4" x14ac:dyDescent="0.3">
      <c r="A175" t="s">
        <v>769</v>
      </c>
      <c r="B175" s="53">
        <v>0.79464937170652605</v>
      </c>
      <c r="C175" s="53">
        <v>0.67475839852738195</v>
      </c>
      <c r="D175" t="s">
        <v>886</v>
      </c>
    </row>
    <row r="176" spans="1:4" x14ac:dyDescent="0.3">
      <c r="A176" t="s">
        <v>520</v>
      </c>
      <c r="D176" t="s">
        <v>886</v>
      </c>
    </row>
    <row r="177" spans="1:4" x14ac:dyDescent="0.3">
      <c r="A177" t="s">
        <v>141</v>
      </c>
      <c r="D177" t="s">
        <v>886</v>
      </c>
    </row>
    <row r="178" spans="1:4" x14ac:dyDescent="0.3">
      <c r="A178" t="s">
        <v>771</v>
      </c>
      <c r="D178" t="s">
        <v>886</v>
      </c>
    </row>
    <row r="179" spans="1:4" x14ac:dyDescent="0.3">
      <c r="A179" t="s">
        <v>214</v>
      </c>
      <c r="D179" t="s">
        <v>886</v>
      </c>
    </row>
    <row r="180" spans="1:4" x14ac:dyDescent="0.3">
      <c r="A180" t="s">
        <v>217</v>
      </c>
      <c r="B180" s="53">
        <v>0.77210098416773598</v>
      </c>
      <c r="C180" s="53">
        <v>0.57249322493224897</v>
      </c>
      <c r="D180" t="s">
        <v>886</v>
      </c>
    </row>
    <row r="181" spans="1:4" x14ac:dyDescent="0.3">
      <c r="A181" t="s">
        <v>772</v>
      </c>
      <c r="B181" s="53">
        <v>0.84936886395511901</v>
      </c>
      <c r="C181" s="53">
        <v>0.47839506172839502</v>
      </c>
      <c r="D181" t="s">
        <v>886</v>
      </c>
    </row>
    <row r="182" spans="1:4" x14ac:dyDescent="0.3">
      <c r="A182" t="s">
        <v>773</v>
      </c>
      <c r="D182" t="s">
        <v>886</v>
      </c>
    </row>
    <row r="183" spans="1:4" x14ac:dyDescent="0.3">
      <c r="A183" t="s">
        <v>774</v>
      </c>
      <c r="B183" s="53">
        <v>1</v>
      </c>
      <c r="C183" s="53">
        <v>1</v>
      </c>
      <c r="D183" t="s">
        <v>886</v>
      </c>
    </row>
    <row r="184" spans="1:4" x14ac:dyDescent="0.3">
      <c r="A184" t="s">
        <v>298</v>
      </c>
      <c r="D184" t="s">
        <v>886</v>
      </c>
    </row>
    <row r="185" spans="1:4" x14ac:dyDescent="0.3">
      <c r="A185" t="s">
        <v>863</v>
      </c>
      <c r="D185" t="s">
        <v>886</v>
      </c>
    </row>
    <row r="186" spans="1:4" x14ac:dyDescent="0.3">
      <c r="A186" t="s">
        <v>775</v>
      </c>
      <c r="D186" t="s">
        <v>886</v>
      </c>
    </row>
    <row r="187" spans="1:4" x14ac:dyDescent="0.3">
      <c r="A187" t="s">
        <v>817</v>
      </c>
      <c r="B187" s="53">
        <v>0.79726137736609004</v>
      </c>
      <c r="C187" s="53">
        <v>0.74657672170761202</v>
      </c>
      <c r="D187" t="s">
        <v>886</v>
      </c>
    </row>
    <row r="188" spans="1:4" x14ac:dyDescent="0.3">
      <c r="A188" t="s">
        <v>150</v>
      </c>
      <c r="B188" s="53">
        <v>0.87616580310880798</v>
      </c>
      <c r="C188" s="53">
        <v>0.84533829718355502</v>
      </c>
      <c r="D188" t="s">
        <v>886</v>
      </c>
    </row>
    <row r="189" spans="1:4" x14ac:dyDescent="0.3">
      <c r="A189" t="s">
        <v>798</v>
      </c>
      <c r="B189" s="53">
        <v>1</v>
      </c>
      <c r="C189" s="53">
        <v>0.94998799951998103</v>
      </c>
      <c r="D189" t="s">
        <v>886</v>
      </c>
    </row>
    <row r="190" spans="1:4" x14ac:dyDescent="0.3">
      <c r="A190" t="s">
        <v>819</v>
      </c>
      <c r="B190" s="53">
        <v>0.71807228915662702</v>
      </c>
      <c r="C190" s="53">
        <v>0.91442953020134199</v>
      </c>
      <c r="D190" t="s">
        <v>886</v>
      </c>
    </row>
    <row r="191" spans="1:4" x14ac:dyDescent="0.3">
      <c r="A191" t="s">
        <v>864</v>
      </c>
      <c r="D191" t="s">
        <v>886</v>
      </c>
    </row>
    <row r="192" spans="1:4" x14ac:dyDescent="0.3">
      <c r="A192" t="s">
        <v>166</v>
      </c>
      <c r="B192" s="53">
        <v>0.87405475880052197</v>
      </c>
      <c r="C192" s="53">
        <v>0.52219796215429404</v>
      </c>
      <c r="D192" t="s">
        <v>886</v>
      </c>
    </row>
    <row r="193" spans="1:4" x14ac:dyDescent="0.3">
      <c r="A193" s="32" t="s">
        <v>312</v>
      </c>
      <c r="B193" s="53">
        <v>0.95130564536185003</v>
      </c>
      <c r="C193" s="53">
        <v>0.90287420161066401</v>
      </c>
      <c r="D193" t="s">
        <v>886</v>
      </c>
    </row>
    <row r="194" spans="1:4" x14ac:dyDescent="0.3">
      <c r="A194" s="32" t="s">
        <v>756</v>
      </c>
      <c r="B194" s="53">
        <v>0.95508204751408299</v>
      </c>
      <c r="C194" s="53">
        <v>0.94385255939260404</v>
      </c>
      <c r="D194" t="s">
        <v>886</v>
      </c>
    </row>
    <row r="195" spans="1:4" x14ac:dyDescent="0.3">
      <c r="A195" s="32" t="s">
        <v>760</v>
      </c>
      <c r="D195" t="s">
        <v>886</v>
      </c>
    </row>
    <row r="196" spans="1:4" x14ac:dyDescent="0.3">
      <c r="A196" s="32" t="s">
        <v>310</v>
      </c>
      <c r="D196" t="s">
        <v>886</v>
      </c>
    </row>
    <row r="197" spans="1:4" x14ac:dyDescent="0.3">
      <c r="A197" s="32" t="s">
        <v>764</v>
      </c>
      <c r="D197" t="s">
        <v>886</v>
      </c>
    </row>
    <row r="198" spans="1:4" x14ac:dyDescent="0.3">
      <c r="A198" s="32" t="s">
        <v>304</v>
      </c>
      <c r="D198" t="s">
        <v>886</v>
      </c>
    </row>
    <row r="199" spans="1:4" x14ac:dyDescent="0.3">
      <c r="A199" s="2" t="s">
        <v>300</v>
      </c>
      <c r="B199" s="53">
        <v>0.72175992348158802</v>
      </c>
      <c r="C199" s="53">
        <v>0.84009673717002797</v>
      </c>
      <c r="D199" t="s">
        <v>886</v>
      </c>
    </row>
    <row r="200" spans="1:4" x14ac:dyDescent="0.3">
      <c r="A200" s="32" t="s">
        <v>308</v>
      </c>
      <c r="B200" s="53">
        <v>0.76178790534618801</v>
      </c>
      <c r="C200" s="53">
        <v>0.58262146289375305</v>
      </c>
      <c r="D200" t="s">
        <v>886</v>
      </c>
    </row>
    <row r="201" spans="1:4" x14ac:dyDescent="0.3">
      <c r="A201" s="32" t="s">
        <v>770</v>
      </c>
      <c r="B201" s="53">
        <v>0.425406661502711</v>
      </c>
      <c r="C201" s="53">
        <v>0.43725617685305601</v>
      </c>
      <c r="D201" t="s">
        <v>886</v>
      </c>
    </row>
  </sheetData>
  <pageMargins left="0.7" right="0.7" top="0.75" bottom="0.75"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147"/>
  <sheetViews>
    <sheetView zoomScaleNormal="100" workbookViewId="0">
      <pane xSplit="1" ySplit="1" topLeftCell="B142" activePane="bottomRight" state="frozen"/>
      <selection pane="topRight" activeCell="B1" sqref="B1"/>
      <selection pane="bottomLeft" activeCell="A104" sqref="A104"/>
      <selection pane="bottomRight" activeCell="F8" sqref="F8"/>
    </sheetView>
  </sheetViews>
  <sheetFormatPr defaultColWidth="11.44140625" defaultRowHeight="14.4" x14ac:dyDescent="0.3"/>
  <cols>
    <col min="1" max="1" width="27.44140625" customWidth="1"/>
    <col min="2" max="2" width="16.33203125" customWidth="1"/>
    <col min="3" max="3" width="16.109375" customWidth="1"/>
  </cols>
  <sheetData>
    <row r="1" spans="1:4" x14ac:dyDescent="0.3">
      <c r="A1" t="s">
        <v>887</v>
      </c>
      <c r="B1" s="33" t="s">
        <v>87</v>
      </c>
      <c r="C1" s="32" t="s">
        <v>104</v>
      </c>
      <c r="D1" t="s">
        <v>888</v>
      </c>
    </row>
    <row r="2" spans="1:4" x14ac:dyDescent="0.3">
      <c r="A2" t="s">
        <v>752</v>
      </c>
      <c r="B2">
        <v>0.76154002026342504</v>
      </c>
      <c r="C2">
        <v>0.980775524969423</v>
      </c>
      <c r="D2" t="s">
        <v>883</v>
      </c>
    </row>
    <row r="3" spans="1:4" x14ac:dyDescent="0.3">
      <c r="A3" t="s">
        <v>853</v>
      </c>
      <c r="B3">
        <v>0.72667493611107004</v>
      </c>
      <c r="C3">
        <v>0.986003233056027</v>
      </c>
      <c r="D3" t="s">
        <v>883</v>
      </c>
    </row>
    <row r="4" spans="1:4" x14ac:dyDescent="0.3">
      <c r="A4" t="s">
        <v>753</v>
      </c>
      <c r="B4">
        <v>0.72700330941635505</v>
      </c>
      <c r="C4">
        <v>0.92346330117903797</v>
      </c>
      <c r="D4" t="s">
        <v>883</v>
      </c>
    </row>
    <row r="5" spans="1:4" x14ac:dyDescent="0.3">
      <c r="A5" t="s">
        <v>754</v>
      </c>
      <c r="B5">
        <v>0.74769585253456206</v>
      </c>
      <c r="C5">
        <v>0.92624836483377704</v>
      </c>
      <c r="D5" t="s">
        <v>883</v>
      </c>
    </row>
    <row r="6" spans="1:4" x14ac:dyDescent="0.3">
      <c r="A6" t="s">
        <v>213</v>
      </c>
      <c r="B6">
        <v>0.95192662634523095</v>
      </c>
      <c r="C6">
        <v>0.95345135984000196</v>
      </c>
      <c r="D6" t="s">
        <v>883</v>
      </c>
    </row>
    <row r="7" spans="1:4" x14ac:dyDescent="0.3">
      <c r="A7" t="s">
        <v>755</v>
      </c>
      <c r="B7">
        <v>0.81420118343195302</v>
      </c>
      <c r="C7">
        <v>0.78234530506274302</v>
      </c>
      <c r="D7" t="s">
        <v>883</v>
      </c>
    </row>
    <row r="8" spans="1:4" x14ac:dyDescent="0.3">
      <c r="A8" t="s">
        <v>759</v>
      </c>
      <c r="B8">
        <v>0.75739509286860796</v>
      </c>
      <c r="C8">
        <v>0.81524069382186704</v>
      </c>
      <c r="D8" t="s">
        <v>883</v>
      </c>
    </row>
    <row r="9" spans="1:4" x14ac:dyDescent="0.3">
      <c r="A9" t="s">
        <v>854</v>
      </c>
      <c r="B9">
        <v>0.86456165990423595</v>
      </c>
      <c r="C9">
        <v>0.99346360699059599</v>
      </c>
      <c r="D9" t="s">
        <v>883</v>
      </c>
    </row>
    <row r="10" spans="1:4" x14ac:dyDescent="0.3">
      <c r="A10" t="s">
        <v>855</v>
      </c>
      <c r="B10">
        <v>0.83959899749373401</v>
      </c>
      <c r="C10">
        <v>1</v>
      </c>
      <c r="D10" t="s">
        <v>883</v>
      </c>
    </row>
    <row r="11" spans="1:4" x14ac:dyDescent="0.3">
      <c r="A11" t="s">
        <v>761</v>
      </c>
      <c r="B11">
        <v>0.95736034497031197</v>
      </c>
      <c r="C11">
        <v>1</v>
      </c>
      <c r="D11" t="s">
        <v>883</v>
      </c>
    </row>
    <row r="12" spans="1:4" x14ac:dyDescent="0.3">
      <c r="A12" t="s">
        <v>125</v>
      </c>
      <c r="B12">
        <v>0.77889447236180898</v>
      </c>
      <c r="C12">
        <v>0.845612663670119</v>
      </c>
      <c r="D12" t="s">
        <v>883</v>
      </c>
    </row>
    <row r="13" spans="1:4" x14ac:dyDescent="0.3">
      <c r="A13" t="s">
        <v>856</v>
      </c>
      <c r="B13">
        <v>0.81611170784103104</v>
      </c>
      <c r="C13">
        <v>0.74562548968399101</v>
      </c>
      <c r="D13" t="s">
        <v>883</v>
      </c>
    </row>
    <row r="14" spans="1:4" x14ac:dyDescent="0.3">
      <c r="A14" t="s">
        <v>763</v>
      </c>
      <c r="B14">
        <v>0.53571428571428603</v>
      </c>
      <c r="C14">
        <v>0.65714285714285703</v>
      </c>
      <c r="D14" t="s">
        <v>883</v>
      </c>
    </row>
    <row r="15" spans="1:4" x14ac:dyDescent="0.3">
      <c r="A15" t="s">
        <v>767</v>
      </c>
      <c r="B15">
        <v>0.892573262076653</v>
      </c>
      <c r="C15">
        <v>0.93561465404953104</v>
      </c>
      <c r="D15" t="s">
        <v>883</v>
      </c>
    </row>
    <row r="16" spans="1:4" x14ac:dyDescent="0.3">
      <c r="A16" t="s">
        <v>857</v>
      </c>
      <c r="B16">
        <v>0.72413858465924397</v>
      </c>
      <c r="C16">
        <v>0.82913666510445505</v>
      </c>
      <c r="D16" t="s">
        <v>883</v>
      </c>
    </row>
    <row r="17" spans="1:4" x14ac:dyDescent="0.3">
      <c r="A17" t="s">
        <v>858</v>
      </c>
      <c r="B17">
        <v>0.732059542323928</v>
      </c>
      <c r="C17">
        <v>0.72819017716976897</v>
      </c>
      <c r="D17" t="s">
        <v>883</v>
      </c>
    </row>
    <row r="18" spans="1:4" x14ac:dyDescent="0.3">
      <c r="A18" t="s">
        <v>859</v>
      </c>
      <c r="B18">
        <v>0.67962184873949605</v>
      </c>
      <c r="C18">
        <v>0.91500904159132002</v>
      </c>
      <c r="D18" t="s">
        <v>883</v>
      </c>
    </row>
    <row r="19" spans="1:4" x14ac:dyDescent="0.3">
      <c r="A19" t="s">
        <v>860</v>
      </c>
      <c r="B19">
        <v>0.80332323126763505</v>
      </c>
      <c r="C19">
        <v>0.99489958559132896</v>
      </c>
      <c r="D19" t="s">
        <v>883</v>
      </c>
    </row>
    <row r="20" spans="1:4" x14ac:dyDescent="0.3">
      <c r="A20" t="s">
        <v>353</v>
      </c>
      <c r="B20">
        <v>0.92948903699410801</v>
      </c>
      <c r="C20">
        <v>0.94793964528368502</v>
      </c>
      <c r="D20" t="s">
        <v>883</v>
      </c>
    </row>
    <row r="21" spans="1:4" x14ac:dyDescent="0.3">
      <c r="A21" t="s">
        <v>861</v>
      </c>
      <c r="B21">
        <v>0.852287153982069</v>
      </c>
      <c r="C21">
        <v>0.85529059751564096</v>
      </c>
      <c r="D21" t="s">
        <v>883</v>
      </c>
    </row>
    <row r="22" spans="1:4" x14ac:dyDescent="0.3">
      <c r="A22" t="s">
        <v>211</v>
      </c>
      <c r="B22">
        <v>0.77282582510238496</v>
      </c>
      <c r="C22">
        <v>0.832491412406547</v>
      </c>
      <c r="D22" t="s">
        <v>883</v>
      </c>
    </row>
    <row r="23" spans="1:4" x14ac:dyDescent="0.3">
      <c r="A23" t="s">
        <v>862</v>
      </c>
      <c r="B23">
        <v>0.77333965949089101</v>
      </c>
      <c r="C23">
        <v>0.86741567488875904</v>
      </c>
      <c r="D23" t="s">
        <v>883</v>
      </c>
    </row>
    <row r="24" spans="1:4" x14ac:dyDescent="0.3">
      <c r="A24" t="s">
        <v>768</v>
      </c>
      <c r="B24">
        <v>0.81010719754977001</v>
      </c>
      <c r="C24">
        <v>0.96776792908944398</v>
      </c>
      <c r="D24" t="s">
        <v>883</v>
      </c>
    </row>
    <row r="25" spans="1:4" x14ac:dyDescent="0.3">
      <c r="A25" t="s">
        <v>769</v>
      </c>
      <c r="B25">
        <v>0.74205703519739696</v>
      </c>
      <c r="C25">
        <v>0.71781465287958801</v>
      </c>
      <c r="D25" t="s">
        <v>883</v>
      </c>
    </row>
    <row r="26" spans="1:4" x14ac:dyDescent="0.3">
      <c r="A26" t="s">
        <v>520</v>
      </c>
      <c r="B26">
        <v>0.70388033817472395</v>
      </c>
      <c r="C26">
        <v>0.74273858921161795</v>
      </c>
      <c r="D26" t="s">
        <v>883</v>
      </c>
    </row>
    <row r="27" spans="1:4" x14ac:dyDescent="0.3">
      <c r="A27" t="s">
        <v>141</v>
      </c>
      <c r="B27">
        <v>0.79856630824372798</v>
      </c>
      <c r="C27">
        <v>0.83907111231589404</v>
      </c>
      <c r="D27" t="s">
        <v>883</v>
      </c>
    </row>
    <row r="28" spans="1:4" x14ac:dyDescent="0.3">
      <c r="A28" t="s">
        <v>771</v>
      </c>
      <c r="B28">
        <v>0.884908195253023</v>
      </c>
      <c r="C28">
        <v>0.894925630111435</v>
      </c>
      <c r="D28" t="s">
        <v>883</v>
      </c>
    </row>
    <row r="29" spans="1:4" x14ac:dyDescent="0.3">
      <c r="A29" t="s">
        <v>214</v>
      </c>
      <c r="B29">
        <v>0.70748299319727903</v>
      </c>
      <c r="C29">
        <v>0.80699708454810504</v>
      </c>
      <c r="D29" t="s">
        <v>883</v>
      </c>
    </row>
    <row r="30" spans="1:4" x14ac:dyDescent="0.3">
      <c r="A30" t="s">
        <v>217</v>
      </c>
      <c r="B30">
        <v>0.88371919898756801</v>
      </c>
      <c r="C30">
        <v>0.92291653503506699</v>
      </c>
      <c r="D30" t="s">
        <v>883</v>
      </c>
    </row>
    <row r="31" spans="1:4" x14ac:dyDescent="0.3">
      <c r="A31" t="s">
        <v>772</v>
      </c>
      <c r="B31">
        <v>0.86881446014446095</v>
      </c>
      <c r="C31">
        <v>0.91954209396613396</v>
      </c>
      <c r="D31" t="s">
        <v>883</v>
      </c>
    </row>
    <row r="32" spans="1:4" x14ac:dyDescent="0.3">
      <c r="A32" t="s">
        <v>773</v>
      </c>
      <c r="B32">
        <v>0.86900594154480204</v>
      </c>
      <c r="C32">
        <v>0.99753712884425505</v>
      </c>
      <c r="D32" t="s">
        <v>883</v>
      </c>
    </row>
    <row r="33" spans="1:4" x14ac:dyDescent="0.3">
      <c r="A33" t="s">
        <v>774</v>
      </c>
      <c r="B33">
        <v>0.85777636997149198</v>
      </c>
      <c r="C33">
        <v>0.95706028075970295</v>
      </c>
      <c r="D33" t="s">
        <v>883</v>
      </c>
    </row>
    <row r="34" spans="1:4" x14ac:dyDescent="0.3">
      <c r="A34" t="s">
        <v>298</v>
      </c>
      <c r="B34">
        <v>0.58525345622119795</v>
      </c>
      <c r="C34">
        <v>0.67567567567567599</v>
      </c>
      <c r="D34" t="s">
        <v>883</v>
      </c>
    </row>
    <row r="35" spans="1:4" x14ac:dyDescent="0.3">
      <c r="A35" t="s">
        <v>863</v>
      </c>
      <c r="B35">
        <v>0.85149313962873296</v>
      </c>
      <c r="C35">
        <v>0.88341451728818998</v>
      </c>
      <c r="D35" t="s">
        <v>883</v>
      </c>
    </row>
    <row r="36" spans="1:4" x14ac:dyDescent="0.3">
      <c r="A36" t="s">
        <v>775</v>
      </c>
      <c r="B36">
        <v>0.82522676630128999</v>
      </c>
      <c r="C36">
        <v>0.62044200940287997</v>
      </c>
      <c r="D36" t="s">
        <v>883</v>
      </c>
    </row>
    <row r="37" spans="1:4" x14ac:dyDescent="0.3">
      <c r="A37" t="s">
        <v>817</v>
      </c>
      <c r="B37">
        <v>0.95378311013476402</v>
      </c>
      <c r="C37">
        <v>0.95336684146540596</v>
      </c>
      <c r="D37" t="s">
        <v>883</v>
      </c>
    </row>
    <row r="38" spans="1:4" x14ac:dyDescent="0.3">
      <c r="A38" t="s">
        <v>150</v>
      </c>
      <c r="B38">
        <v>0.87880836728763001</v>
      </c>
      <c r="C38">
        <v>0.87380418557710304</v>
      </c>
      <c r="D38" t="s">
        <v>883</v>
      </c>
    </row>
    <row r="39" spans="1:4" x14ac:dyDescent="0.3">
      <c r="A39" t="s">
        <v>798</v>
      </c>
      <c r="B39">
        <v>0.91669454667112704</v>
      </c>
      <c r="C39">
        <v>0.72206660441954595</v>
      </c>
      <c r="D39" t="s">
        <v>883</v>
      </c>
    </row>
    <row r="40" spans="1:4" x14ac:dyDescent="0.3">
      <c r="A40" t="s">
        <v>819</v>
      </c>
      <c r="B40">
        <v>0.726485635576545</v>
      </c>
      <c r="C40">
        <v>0.98223774100501005</v>
      </c>
      <c r="D40" t="s">
        <v>883</v>
      </c>
    </row>
    <row r="41" spans="1:4" x14ac:dyDescent="0.3">
      <c r="A41" t="s">
        <v>864</v>
      </c>
      <c r="B41">
        <v>0.95485510930350803</v>
      </c>
      <c r="C41">
        <v>0.92652392652392601</v>
      </c>
      <c r="D41" t="s">
        <v>883</v>
      </c>
    </row>
    <row r="42" spans="1:4" x14ac:dyDescent="0.3">
      <c r="A42" t="s">
        <v>166</v>
      </c>
      <c r="B42">
        <v>0.73344518712959705</v>
      </c>
      <c r="C42">
        <v>0.883679098213215</v>
      </c>
      <c r="D42" t="s">
        <v>883</v>
      </c>
    </row>
    <row r="43" spans="1:4" x14ac:dyDescent="0.3">
      <c r="A43" t="s">
        <v>312</v>
      </c>
      <c r="B43">
        <v>0.99561035287549104</v>
      </c>
      <c r="C43">
        <v>0.82867449792150605</v>
      </c>
      <c r="D43" t="s">
        <v>884</v>
      </c>
    </row>
    <row r="44" spans="1:4" x14ac:dyDescent="0.3">
      <c r="A44" t="s">
        <v>752</v>
      </c>
      <c r="B44">
        <v>0.87234039422060905</v>
      </c>
      <c r="C44">
        <v>0.95565774491645905</v>
      </c>
      <c r="D44" t="s">
        <v>884</v>
      </c>
    </row>
    <row r="45" spans="1:4" x14ac:dyDescent="0.3">
      <c r="A45" t="s">
        <v>753</v>
      </c>
      <c r="B45">
        <v>0.90933277955080805</v>
      </c>
      <c r="C45">
        <v>0.87821913598620205</v>
      </c>
      <c r="D45" t="s">
        <v>884</v>
      </c>
    </row>
    <row r="46" spans="1:4" x14ac:dyDescent="0.3">
      <c r="A46" t="s">
        <v>754</v>
      </c>
      <c r="B46">
        <v>0.86437011980012202</v>
      </c>
      <c r="C46">
        <v>0.75625667001692898</v>
      </c>
      <c r="D46" t="s">
        <v>884</v>
      </c>
    </row>
    <row r="47" spans="1:4" x14ac:dyDescent="0.3">
      <c r="A47" t="s">
        <v>213</v>
      </c>
      <c r="B47">
        <v>0.82246908073085501</v>
      </c>
      <c r="C47">
        <v>0.77974276054372904</v>
      </c>
      <c r="D47" t="s">
        <v>884</v>
      </c>
    </row>
    <row r="48" spans="1:4" x14ac:dyDescent="0.3">
      <c r="A48" t="s">
        <v>755</v>
      </c>
      <c r="B48">
        <v>0.74717788924992901</v>
      </c>
      <c r="C48">
        <v>0.64626254907498204</v>
      </c>
      <c r="D48" t="s">
        <v>884</v>
      </c>
    </row>
    <row r="49" spans="1:4" x14ac:dyDescent="0.3">
      <c r="A49" t="s">
        <v>756</v>
      </c>
      <c r="B49">
        <v>0.83561362667281103</v>
      </c>
      <c r="C49">
        <v>0.81196618673351195</v>
      </c>
      <c r="D49" t="s">
        <v>884</v>
      </c>
    </row>
    <row r="50" spans="1:4" x14ac:dyDescent="0.3">
      <c r="A50" t="s">
        <v>757</v>
      </c>
      <c r="B50">
        <v>0.89373345342394706</v>
      </c>
      <c r="C50">
        <v>0.87248014410873698</v>
      </c>
      <c r="D50" t="s">
        <v>884</v>
      </c>
    </row>
    <row r="51" spans="1:4" x14ac:dyDescent="0.3">
      <c r="A51" t="s">
        <v>758</v>
      </c>
      <c r="B51">
        <v>0.89025940821205996</v>
      </c>
      <c r="C51">
        <v>0.99636159257452905</v>
      </c>
      <c r="D51" t="s">
        <v>884</v>
      </c>
    </row>
    <row r="52" spans="1:4" x14ac:dyDescent="0.3">
      <c r="A52" t="s">
        <v>222</v>
      </c>
      <c r="B52">
        <v>0.96957565121827904</v>
      </c>
      <c r="C52">
        <v>0.70810882600333502</v>
      </c>
      <c r="D52" t="s">
        <v>884</v>
      </c>
    </row>
    <row r="53" spans="1:4" x14ac:dyDescent="0.3">
      <c r="A53" t="s">
        <v>759</v>
      </c>
      <c r="B53">
        <v>0.928119210751429</v>
      </c>
      <c r="C53">
        <v>0.76166112898559601</v>
      </c>
      <c r="D53" t="s">
        <v>884</v>
      </c>
    </row>
    <row r="54" spans="1:4" x14ac:dyDescent="0.3">
      <c r="A54" t="s">
        <v>760</v>
      </c>
      <c r="B54">
        <v>0.92527820020759399</v>
      </c>
      <c r="C54">
        <v>0.95333521620785</v>
      </c>
      <c r="D54" t="s">
        <v>884</v>
      </c>
    </row>
    <row r="55" spans="1:4" x14ac:dyDescent="0.3">
      <c r="A55" t="s">
        <v>310</v>
      </c>
      <c r="B55">
        <v>0.80519179133935104</v>
      </c>
      <c r="C55">
        <v>0.80920860835277497</v>
      </c>
      <c r="D55" t="s">
        <v>884</v>
      </c>
    </row>
    <row r="56" spans="1:4" x14ac:dyDescent="0.3">
      <c r="A56" t="s">
        <v>761</v>
      </c>
      <c r="B56">
        <v>0.89245320684414897</v>
      </c>
      <c r="C56">
        <v>0.96067336940783399</v>
      </c>
      <c r="D56" t="s">
        <v>884</v>
      </c>
    </row>
    <row r="57" spans="1:4" x14ac:dyDescent="0.3">
      <c r="A57" t="s">
        <v>125</v>
      </c>
      <c r="B57">
        <v>0.93791683937278603</v>
      </c>
      <c r="C57">
        <v>0.78899661744216198</v>
      </c>
      <c r="D57" t="s">
        <v>884</v>
      </c>
    </row>
    <row r="58" spans="1:4" x14ac:dyDescent="0.3">
      <c r="A58" t="s">
        <v>762</v>
      </c>
      <c r="B58">
        <v>0.99561035287549104</v>
      </c>
      <c r="C58">
        <v>0.95047160865963298</v>
      </c>
      <c r="D58" t="s">
        <v>884</v>
      </c>
    </row>
    <row r="59" spans="1:4" x14ac:dyDescent="0.3">
      <c r="A59" t="s">
        <v>763</v>
      </c>
      <c r="B59">
        <v>0.82494264162239594</v>
      </c>
      <c r="C59">
        <v>0.60674647904035295</v>
      </c>
      <c r="D59" t="s">
        <v>884</v>
      </c>
    </row>
    <row r="60" spans="1:4" x14ac:dyDescent="0.3">
      <c r="A60" t="s">
        <v>764</v>
      </c>
      <c r="B60">
        <v>0.82839730683466495</v>
      </c>
      <c r="C60">
        <v>0.84201588017555595</v>
      </c>
      <c r="D60" t="s">
        <v>884</v>
      </c>
    </row>
    <row r="61" spans="1:4" x14ac:dyDescent="0.3">
      <c r="A61" t="s">
        <v>765</v>
      </c>
      <c r="B61">
        <v>0.779618835295666</v>
      </c>
      <c r="C61">
        <v>0.96171328150597202</v>
      </c>
      <c r="D61" t="s">
        <v>884</v>
      </c>
    </row>
    <row r="62" spans="1:4" x14ac:dyDescent="0.3">
      <c r="A62" t="s">
        <v>766</v>
      </c>
      <c r="B62">
        <v>0.93575540771077403</v>
      </c>
      <c r="C62">
        <v>0.93806149792151805</v>
      </c>
      <c r="D62" t="s">
        <v>884</v>
      </c>
    </row>
    <row r="63" spans="1:4" x14ac:dyDescent="0.3">
      <c r="A63" t="s">
        <v>767</v>
      </c>
      <c r="B63">
        <v>0.80550276543199195</v>
      </c>
      <c r="C63">
        <v>0.71643515999951701</v>
      </c>
      <c r="D63" t="s">
        <v>884</v>
      </c>
    </row>
    <row r="64" spans="1:4" x14ac:dyDescent="0.3">
      <c r="A64" t="s">
        <v>304</v>
      </c>
      <c r="B64">
        <v>0.91439254156594596</v>
      </c>
      <c r="C64">
        <v>0.81789402290725299</v>
      </c>
      <c r="D64" t="s">
        <v>884</v>
      </c>
    </row>
    <row r="65" spans="1:4" x14ac:dyDescent="0.3">
      <c r="A65" t="s">
        <v>768</v>
      </c>
      <c r="B65">
        <v>0.96188476348918905</v>
      </c>
      <c r="C65">
        <v>0.95362600920945995</v>
      </c>
      <c r="D65" t="s">
        <v>884</v>
      </c>
    </row>
    <row r="66" spans="1:4" x14ac:dyDescent="0.3">
      <c r="A66" t="s">
        <v>769</v>
      </c>
      <c r="B66">
        <v>0.93223064003848499</v>
      </c>
      <c r="C66">
        <v>0.88766641523813095</v>
      </c>
      <c r="D66" t="s">
        <v>884</v>
      </c>
    </row>
    <row r="67" spans="1:4" x14ac:dyDescent="0.3">
      <c r="A67" t="s">
        <v>881</v>
      </c>
      <c r="B67">
        <v>0.61063477712573799</v>
      </c>
      <c r="C67">
        <v>0.53785577836708598</v>
      </c>
      <c r="D67" t="s">
        <v>884</v>
      </c>
    </row>
    <row r="68" spans="1:4" x14ac:dyDescent="0.3">
      <c r="A68" t="s">
        <v>771</v>
      </c>
      <c r="B68">
        <v>0.97031102733270502</v>
      </c>
      <c r="C68">
        <v>0.95417895771878103</v>
      </c>
      <c r="D68" t="s">
        <v>884</v>
      </c>
    </row>
    <row r="69" spans="1:4" x14ac:dyDescent="0.3">
      <c r="A69" t="s">
        <v>217</v>
      </c>
      <c r="B69">
        <v>0.82740783864307299</v>
      </c>
      <c r="C69">
        <v>0.91871672946315697</v>
      </c>
      <c r="D69" t="s">
        <v>884</v>
      </c>
    </row>
    <row r="70" spans="1:4" x14ac:dyDescent="0.3">
      <c r="A70" t="s">
        <v>772</v>
      </c>
      <c r="B70">
        <v>0.89659537324662997</v>
      </c>
      <c r="C70">
        <v>0.91801715301658204</v>
      </c>
      <c r="D70" t="s">
        <v>884</v>
      </c>
    </row>
    <row r="71" spans="1:4" x14ac:dyDescent="0.3">
      <c r="A71" t="s">
        <v>773</v>
      </c>
      <c r="B71">
        <v>0.90531608001300501</v>
      </c>
      <c r="C71">
        <v>0.98111504374415903</v>
      </c>
      <c r="D71" t="s">
        <v>884</v>
      </c>
    </row>
    <row r="72" spans="1:4" x14ac:dyDescent="0.3">
      <c r="A72" t="s">
        <v>774</v>
      </c>
      <c r="B72">
        <v>0.91720226673332395</v>
      </c>
      <c r="C72">
        <v>0.96873399205601296</v>
      </c>
      <c r="D72" t="s">
        <v>884</v>
      </c>
    </row>
    <row r="73" spans="1:4" x14ac:dyDescent="0.3">
      <c r="A73" t="s">
        <v>300</v>
      </c>
      <c r="B73">
        <v>0.69531628553274905</v>
      </c>
      <c r="C73">
        <v>0.53029286293104005</v>
      </c>
      <c r="D73" t="s">
        <v>884</v>
      </c>
    </row>
    <row r="74" spans="1:4" x14ac:dyDescent="0.3">
      <c r="A74" t="s">
        <v>775</v>
      </c>
      <c r="B74">
        <v>0.72827206768812602</v>
      </c>
      <c r="C74">
        <v>0.71223081237958197</v>
      </c>
      <c r="D74" t="s">
        <v>884</v>
      </c>
    </row>
    <row r="75" spans="1:4" x14ac:dyDescent="0.3">
      <c r="A75" t="s">
        <v>149</v>
      </c>
      <c r="B75">
        <v>0.90496192195964498</v>
      </c>
      <c r="C75">
        <v>0.88551580125856599</v>
      </c>
      <c r="D75" t="s">
        <v>884</v>
      </c>
    </row>
    <row r="76" spans="1:4" x14ac:dyDescent="0.3">
      <c r="A76" t="s">
        <v>308</v>
      </c>
      <c r="B76">
        <v>0.80143310345532903</v>
      </c>
      <c r="C76">
        <v>0.78661201677528403</v>
      </c>
      <c r="D76" t="s">
        <v>884</v>
      </c>
    </row>
    <row r="77" spans="1:4" x14ac:dyDescent="0.3">
      <c r="A77" t="s">
        <v>776</v>
      </c>
      <c r="B77">
        <v>0.96282448617501604</v>
      </c>
      <c r="C77">
        <v>0.75925196243063697</v>
      </c>
      <c r="D77" t="s">
        <v>884</v>
      </c>
    </row>
    <row r="78" spans="1:4" x14ac:dyDescent="0.3">
      <c r="A78" t="s">
        <v>166</v>
      </c>
      <c r="B78">
        <v>0.98721167864349302</v>
      </c>
      <c r="C78">
        <v>0.84104312866809094</v>
      </c>
      <c r="D78" t="s">
        <v>884</v>
      </c>
    </row>
    <row r="79" spans="1:4" x14ac:dyDescent="0.3">
      <c r="A79" t="s">
        <v>312</v>
      </c>
      <c r="B79">
        <v>0.99316399472551897</v>
      </c>
      <c r="C79">
        <v>0.96158283341024497</v>
      </c>
      <c r="D79" t="s">
        <v>885</v>
      </c>
    </row>
    <row r="80" spans="1:4" x14ac:dyDescent="0.3">
      <c r="A80" t="s">
        <v>752</v>
      </c>
      <c r="B80">
        <v>0.79297458893871497</v>
      </c>
      <c r="C80">
        <v>0.88694452512343902</v>
      </c>
      <c r="D80" t="s">
        <v>885</v>
      </c>
    </row>
    <row r="81" spans="1:4" x14ac:dyDescent="0.3">
      <c r="A81" t="s">
        <v>753</v>
      </c>
      <c r="B81">
        <v>0.87950838502182405</v>
      </c>
      <c r="C81">
        <v>0.73218724109362099</v>
      </c>
      <c r="D81" t="s">
        <v>885</v>
      </c>
    </row>
    <row r="82" spans="1:4" x14ac:dyDescent="0.3">
      <c r="A82" t="s">
        <v>754</v>
      </c>
      <c r="B82">
        <v>0.96591182847506596</v>
      </c>
      <c r="C82">
        <v>0.66121055110692395</v>
      </c>
      <c r="D82" t="s">
        <v>885</v>
      </c>
    </row>
    <row r="83" spans="1:4" x14ac:dyDescent="0.3">
      <c r="A83" t="s">
        <v>878</v>
      </c>
      <c r="B83">
        <v>0.93079535805264701</v>
      </c>
      <c r="C83">
        <v>0.894077448747153</v>
      </c>
      <c r="D83" t="s">
        <v>885</v>
      </c>
    </row>
    <row r="84" spans="1:4" x14ac:dyDescent="0.3">
      <c r="A84" t="s">
        <v>755</v>
      </c>
      <c r="B84">
        <v>0.82777551850345699</v>
      </c>
      <c r="C84">
        <v>0.73538493207081101</v>
      </c>
      <c r="D84" t="s">
        <v>885</v>
      </c>
    </row>
    <row r="85" spans="1:4" x14ac:dyDescent="0.3">
      <c r="A85" t="s">
        <v>756</v>
      </c>
      <c r="B85">
        <v>0.842790516906335</v>
      </c>
      <c r="C85">
        <v>0.75495049504950495</v>
      </c>
      <c r="D85" t="s">
        <v>885</v>
      </c>
    </row>
    <row r="86" spans="1:4" x14ac:dyDescent="0.3">
      <c r="A86" t="s">
        <v>788</v>
      </c>
      <c r="B86">
        <v>0.92019126491176195</v>
      </c>
      <c r="C86">
        <v>0.98980016652789304</v>
      </c>
      <c r="D86" t="s">
        <v>885</v>
      </c>
    </row>
    <row r="87" spans="1:4" x14ac:dyDescent="0.3">
      <c r="A87" t="s">
        <v>758</v>
      </c>
      <c r="B87">
        <v>0.95478430375455603</v>
      </c>
      <c r="C87">
        <v>0.98443807095814695</v>
      </c>
      <c r="D87" t="s">
        <v>885</v>
      </c>
    </row>
    <row r="88" spans="1:4" x14ac:dyDescent="0.3">
      <c r="A88" t="s">
        <v>759</v>
      </c>
      <c r="B88">
        <v>0.791797870745239</v>
      </c>
      <c r="C88">
        <v>0.63026772434308398</v>
      </c>
      <c r="D88" t="s">
        <v>885</v>
      </c>
    </row>
    <row r="89" spans="1:4" x14ac:dyDescent="0.3">
      <c r="A89" t="s">
        <v>760</v>
      </c>
      <c r="B89">
        <v>0.87457646921369303</v>
      </c>
      <c r="C89">
        <v>0.66451990632318503</v>
      </c>
      <c r="D89" t="s">
        <v>885</v>
      </c>
    </row>
    <row r="90" spans="1:4" x14ac:dyDescent="0.3">
      <c r="A90" t="s">
        <v>310</v>
      </c>
      <c r="B90">
        <v>0.87931034482758597</v>
      </c>
      <c r="C90">
        <v>1</v>
      </c>
      <c r="D90" t="s">
        <v>885</v>
      </c>
    </row>
    <row r="91" spans="1:4" x14ac:dyDescent="0.3">
      <c r="A91" t="s">
        <v>763</v>
      </c>
      <c r="B91">
        <v>0.88205828779599305</v>
      </c>
      <c r="C91">
        <v>0.84177008491182204</v>
      </c>
      <c r="D91" t="s">
        <v>885</v>
      </c>
    </row>
    <row r="92" spans="1:4" x14ac:dyDescent="0.3">
      <c r="A92" t="s">
        <v>879</v>
      </c>
      <c r="B92">
        <v>0.96256837292840203</v>
      </c>
      <c r="C92">
        <v>0.97920277296360503</v>
      </c>
      <c r="D92" t="s">
        <v>885</v>
      </c>
    </row>
    <row r="93" spans="1:4" x14ac:dyDescent="0.3">
      <c r="A93" t="s">
        <v>766</v>
      </c>
      <c r="B93">
        <v>0.83239737932878699</v>
      </c>
      <c r="C93">
        <v>0.98974599208827796</v>
      </c>
      <c r="D93" t="s">
        <v>885</v>
      </c>
    </row>
    <row r="94" spans="1:4" x14ac:dyDescent="0.3">
      <c r="A94" t="s">
        <v>304</v>
      </c>
      <c r="B94">
        <v>0.97049591964846205</v>
      </c>
      <c r="C94">
        <v>0.90874965874965896</v>
      </c>
      <c r="D94" t="s">
        <v>885</v>
      </c>
    </row>
    <row r="95" spans="1:4" x14ac:dyDescent="0.3">
      <c r="A95" t="s">
        <v>789</v>
      </c>
      <c r="B95">
        <v>0.87365213314580403</v>
      </c>
      <c r="C95">
        <v>0.73791478902089302</v>
      </c>
      <c r="D95" t="s">
        <v>885</v>
      </c>
    </row>
    <row r="96" spans="1:4" x14ac:dyDescent="0.3">
      <c r="A96" t="s">
        <v>790</v>
      </c>
      <c r="B96">
        <v>0.81871955462769697</v>
      </c>
      <c r="C96">
        <v>0.85317460317460303</v>
      </c>
      <c r="D96" t="s">
        <v>885</v>
      </c>
    </row>
    <row r="97" spans="1:4" x14ac:dyDescent="0.3">
      <c r="A97" t="s">
        <v>768</v>
      </c>
      <c r="B97">
        <v>0.93019296254256501</v>
      </c>
      <c r="C97">
        <v>0.71921443736730395</v>
      </c>
      <c r="D97" t="s">
        <v>885</v>
      </c>
    </row>
    <row r="98" spans="1:4" x14ac:dyDescent="0.3">
      <c r="A98" t="s">
        <v>769</v>
      </c>
      <c r="B98">
        <v>0.96296748961134204</v>
      </c>
      <c r="C98">
        <v>0.85355217253409499</v>
      </c>
      <c r="D98" t="s">
        <v>885</v>
      </c>
    </row>
    <row r="99" spans="1:4" x14ac:dyDescent="0.3">
      <c r="A99" t="s">
        <v>791</v>
      </c>
      <c r="B99">
        <v>1</v>
      </c>
      <c r="C99">
        <v>1</v>
      </c>
      <c r="D99" t="s">
        <v>885</v>
      </c>
    </row>
    <row r="100" spans="1:4" x14ac:dyDescent="0.3">
      <c r="A100" t="s">
        <v>792</v>
      </c>
      <c r="B100">
        <v>0.84228623329440799</v>
      </c>
      <c r="C100">
        <v>0.73304383788254801</v>
      </c>
      <c r="D100" t="s">
        <v>885</v>
      </c>
    </row>
    <row r="101" spans="1:4" x14ac:dyDescent="0.3">
      <c r="A101" t="s">
        <v>793</v>
      </c>
      <c r="B101">
        <v>0.82666938664490697</v>
      </c>
      <c r="C101">
        <v>0.72720618987871199</v>
      </c>
      <c r="D101" t="s">
        <v>885</v>
      </c>
    </row>
    <row r="102" spans="1:4" x14ac:dyDescent="0.3">
      <c r="A102" t="s">
        <v>794</v>
      </c>
      <c r="B102">
        <v>0.99663334013466598</v>
      </c>
      <c r="C102">
        <v>1</v>
      </c>
      <c r="D102" t="s">
        <v>885</v>
      </c>
    </row>
    <row r="103" spans="1:4" x14ac:dyDescent="0.3">
      <c r="A103" t="s">
        <v>217</v>
      </c>
      <c r="B103">
        <v>0.85802469135802495</v>
      </c>
      <c r="C103">
        <v>0.75337703615415197</v>
      </c>
      <c r="D103" t="s">
        <v>885</v>
      </c>
    </row>
    <row r="104" spans="1:4" x14ac:dyDescent="0.3">
      <c r="A104" t="s">
        <v>772</v>
      </c>
      <c r="B104">
        <v>0.78299570288520604</v>
      </c>
      <c r="C104">
        <v>0.66941477008824901</v>
      </c>
      <c r="D104" t="s">
        <v>885</v>
      </c>
    </row>
    <row r="105" spans="1:4" x14ac:dyDescent="0.3">
      <c r="A105" t="s">
        <v>773</v>
      </c>
      <c r="B105">
        <v>0.93835616438356195</v>
      </c>
      <c r="C105">
        <v>0.94512195121951204</v>
      </c>
      <c r="D105" t="s">
        <v>885</v>
      </c>
    </row>
    <row r="106" spans="1:4" x14ac:dyDescent="0.3">
      <c r="A106" t="s">
        <v>774</v>
      </c>
      <c r="B106">
        <v>0.94337263308324404</v>
      </c>
      <c r="C106">
        <v>0.95602069614299201</v>
      </c>
      <c r="D106" t="s">
        <v>885</v>
      </c>
    </row>
    <row r="107" spans="1:4" x14ac:dyDescent="0.3">
      <c r="A107" t="s">
        <v>300</v>
      </c>
      <c r="B107">
        <v>0.83558469076943498</v>
      </c>
      <c r="C107">
        <v>0.75573349149861602</v>
      </c>
      <c r="D107" t="s">
        <v>885</v>
      </c>
    </row>
    <row r="108" spans="1:4" x14ac:dyDescent="0.3">
      <c r="A108" t="s">
        <v>795</v>
      </c>
      <c r="B108">
        <v>0.68497109826589597</v>
      </c>
      <c r="C108">
        <v>0.70817078456870397</v>
      </c>
      <c r="D108" t="s">
        <v>885</v>
      </c>
    </row>
    <row r="109" spans="1:4" x14ac:dyDescent="0.3">
      <c r="A109" t="s">
        <v>796</v>
      </c>
      <c r="B109">
        <v>0.77744044838860304</v>
      </c>
      <c r="C109">
        <v>0.37770411723656699</v>
      </c>
      <c r="D109" t="s">
        <v>885</v>
      </c>
    </row>
    <row r="110" spans="1:4" x14ac:dyDescent="0.3">
      <c r="A110" t="s">
        <v>797</v>
      </c>
      <c r="B110">
        <v>0.97035728307813096</v>
      </c>
      <c r="C110">
        <v>0.90190754664438899</v>
      </c>
      <c r="D110" t="s">
        <v>885</v>
      </c>
    </row>
    <row r="111" spans="1:4" x14ac:dyDescent="0.3">
      <c r="A111" t="s">
        <v>227</v>
      </c>
      <c r="B111">
        <v>0.84956874682902095</v>
      </c>
      <c r="C111">
        <v>0.72412705090450202</v>
      </c>
      <c r="D111" t="s">
        <v>885</v>
      </c>
    </row>
    <row r="112" spans="1:4" x14ac:dyDescent="0.3">
      <c r="A112" t="s">
        <v>149</v>
      </c>
      <c r="B112">
        <v>0.90287010657380995</v>
      </c>
      <c r="C112">
        <v>0.85392902408111504</v>
      </c>
      <c r="D112" t="s">
        <v>885</v>
      </c>
    </row>
    <row r="113" spans="1:4" x14ac:dyDescent="0.3">
      <c r="A113" t="s">
        <v>152</v>
      </c>
      <c r="B113">
        <v>0.74685138539042795</v>
      </c>
      <c r="C113">
        <v>0.61451448906964901</v>
      </c>
      <c r="D113" t="s">
        <v>885</v>
      </c>
    </row>
    <row r="114" spans="1:4" x14ac:dyDescent="0.3">
      <c r="A114" t="s">
        <v>798</v>
      </c>
      <c r="B114">
        <v>0.98962538063876504</v>
      </c>
      <c r="C114">
        <v>0.887365825355381</v>
      </c>
      <c r="D114" t="s">
        <v>885</v>
      </c>
    </row>
    <row r="115" spans="1:4" x14ac:dyDescent="0.3">
      <c r="A115" t="s">
        <v>799</v>
      </c>
      <c r="B115">
        <v>0.90236811502272996</v>
      </c>
      <c r="C115">
        <v>0.98980016652789304</v>
      </c>
      <c r="D115" t="s">
        <v>885</v>
      </c>
    </row>
    <row r="116" spans="1:4" x14ac:dyDescent="0.3">
      <c r="A116" t="s">
        <v>166</v>
      </c>
      <c r="B116">
        <v>0.9</v>
      </c>
      <c r="C116">
        <v>0.46185372005044101</v>
      </c>
      <c r="D116" t="s">
        <v>885</v>
      </c>
    </row>
    <row r="117" spans="1:4" x14ac:dyDescent="0.3">
      <c r="A117" t="s">
        <v>312</v>
      </c>
      <c r="B117">
        <v>0.95130564536185003</v>
      </c>
      <c r="C117">
        <v>0.90287420161066401</v>
      </c>
      <c r="D117" t="s">
        <v>886</v>
      </c>
    </row>
    <row r="118" spans="1:4" x14ac:dyDescent="0.3">
      <c r="A118" t="s">
        <v>805</v>
      </c>
      <c r="B118">
        <v>0.52341001353179994</v>
      </c>
      <c r="C118">
        <v>0.512536873156342</v>
      </c>
      <c r="D118" t="s">
        <v>886</v>
      </c>
    </row>
    <row r="119" spans="1:4" x14ac:dyDescent="0.3">
      <c r="A119" t="s">
        <v>877</v>
      </c>
      <c r="B119">
        <v>0.79967974379503604</v>
      </c>
      <c r="C119">
        <v>0.81331877729257596</v>
      </c>
      <c r="D119" t="s">
        <v>886</v>
      </c>
    </row>
    <row r="120" spans="1:4" x14ac:dyDescent="0.3">
      <c r="A120" t="s">
        <v>807</v>
      </c>
      <c r="B120">
        <v>0.94358974358974401</v>
      </c>
      <c r="C120">
        <v>0.71397941680960597</v>
      </c>
      <c r="D120" t="s">
        <v>886</v>
      </c>
    </row>
    <row r="121" spans="1:4" x14ac:dyDescent="0.3">
      <c r="A121" t="s">
        <v>808</v>
      </c>
      <c r="B121">
        <v>1</v>
      </c>
      <c r="C121">
        <v>1</v>
      </c>
      <c r="D121" t="s">
        <v>886</v>
      </c>
    </row>
    <row r="122" spans="1:4" x14ac:dyDescent="0.3">
      <c r="A122" t="s">
        <v>756</v>
      </c>
      <c r="B122">
        <v>0.95508204751408299</v>
      </c>
      <c r="C122">
        <v>0.94385255939260404</v>
      </c>
      <c r="D122" t="s">
        <v>886</v>
      </c>
    </row>
    <row r="123" spans="1:4" x14ac:dyDescent="0.3">
      <c r="A123" t="s">
        <v>809</v>
      </c>
      <c r="B123">
        <v>0.89549330085261902</v>
      </c>
      <c r="C123">
        <v>0.81461163357715105</v>
      </c>
      <c r="D123" t="s">
        <v>886</v>
      </c>
    </row>
    <row r="124" spans="1:4" x14ac:dyDescent="0.3">
      <c r="A124" t="s">
        <v>759</v>
      </c>
      <c r="B124">
        <v>0.90938680616099998</v>
      </c>
      <c r="C124">
        <v>0.61772888214466404</v>
      </c>
      <c r="D124" t="s">
        <v>886</v>
      </c>
    </row>
    <row r="125" spans="1:4" x14ac:dyDescent="0.3">
      <c r="A125" t="s">
        <v>810</v>
      </c>
      <c r="B125">
        <v>0.80143483459545595</v>
      </c>
      <c r="C125">
        <v>1</v>
      </c>
      <c r="D125" t="s">
        <v>886</v>
      </c>
    </row>
    <row r="126" spans="1:4" x14ac:dyDescent="0.3">
      <c r="A126" t="s">
        <v>811</v>
      </c>
      <c r="B126">
        <v>0.98764068804417104</v>
      </c>
      <c r="C126">
        <v>0.97920277296360503</v>
      </c>
      <c r="D126" t="s">
        <v>886</v>
      </c>
    </row>
    <row r="127" spans="1:4" x14ac:dyDescent="0.3">
      <c r="A127" t="s">
        <v>812</v>
      </c>
      <c r="B127">
        <v>0.40571882446385998</v>
      </c>
      <c r="C127">
        <v>0.70343244425010898</v>
      </c>
      <c r="D127" t="s">
        <v>886</v>
      </c>
    </row>
    <row r="128" spans="1:4" x14ac:dyDescent="0.3">
      <c r="A128" t="s">
        <v>813</v>
      </c>
      <c r="B128">
        <v>0.58800489596083305</v>
      </c>
      <c r="C128">
        <v>0.59640522875817004</v>
      </c>
      <c r="D128" t="s">
        <v>886</v>
      </c>
    </row>
    <row r="129" spans="1:4" x14ac:dyDescent="0.3">
      <c r="A129" t="s">
        <v>353</v>
      </c>
      <c r="B129">
        <v>0.80722702278083303</v>
      </c>
      <c r="C129">
        <v>0.88789107763615305</v>
      </c>
      <c r="D129" t="s">
        <v>886</v>
      </c>
    </row>
    <row r="130" spans="1:4" x14ac:dyDescent="0.3">
      <c r="A130" t="s">
        <v>814</v>
      </c>
      <c r="B130">
        <v>0.92137085539147401</v>
      </c>
      <c r="C130">
        <v>0.824974498469908</v>
      </c>
      <c r="D130" t="s">
        <v>886</v>
      </c>
    </row>
    <row r="131" spans="1:4" x14ac:dyDescent="0.3">
      <c r="A131" t="s">
        <v>815</v>
      </c>
      <c r="B131">
        <v>1</v>
      </c>
      <c r="C131">
        <v>1</v>
      </c>
      <c r="D131" t="s">
        <v>886</v>
      </c>
    </row>
    <row r="132" spans="1:4" x14ac:dyDescent="0.3">
      <c r="A132" t="s">
        <v>294</v>
      </c>
      <c r="B132">
        <v>0.89924812030075196</v>
      </c>
      <c r="C132">
        <v>0.87406015037593998</v>
      </c>
      <c r="D132" t="s">
        <v>886</v>
      </c>
    </row>
    <row r="133" spans="1:4" x14ac:dyDescent="0.3">
      <c r="A133" t="s">
        <v>769</v>
      </c>
      <c r="B133">
        <v>0.79464937170652605</v>
      </c>
      <c r="C133">
        <v>0.67475839852738195</v>
      </c>
      <c r="D133" t="s">
        <v>886</v>
      </c>
    </row>
    <row r="134" spans="1:4" x14ac:dyDescent="0.3">
      <c r="A134" t="s">
        <v>816</v>
      </c>
      <c r="B134">
        <v>0.80753532182103605</v>
      </c>
      <c r="C134">
        <v>0.75941915227629497</v>
      </c>
      <c r="D134" t="s">
        <v>886</v>
      </c>
    </row>
    <row r="135" spans="1:4" x14ac:dyDescent="0.3">
      <c r="A135" t="s">
        <v>770</v>
      </c>
      <c r="B135">
        <v>0.425406661502711</v>
      </c>
      <c r="C135">
        <v>0.43725617685305601</v>
      </c>
      <c r="D135" t="s">
        <v>886</v>
      </c>
    </row>
    <row r="136" spans="1:4" x14ac:dyDescent="0.3">
      <c r="A136" t="s">
        <v>217</v>
      </c>
      <c r="B136">
        <v>0.77210098416773598</v>
      </c>
      <c r="C136">
        <v>0.57249322493224897</v>
      </c>
      <c r="D136" t="s">
        <v>886</v>
      </c>
    </row>
    <row r="137" spans="1:4" x14ac:dyDescent="0.3">
      <c r="A137" t="s">
        <v>772</v>
      </c>
      <c r="B137">
        <v>0.84936886395511901</v>
      </c>
      <c r="C137">
        <v>0.47839506172839502</v>
      </c>
      <c r="D137" t="s">
        <v>886</v>
      </c>
    </row>
    <row r="138" spans="1:4" x14ac:dyDescent="0.3">
      <c r="A138" t="s">
        <v>774</v>
      </c>
      <c r="B138">
        <v>1</v>
      </c>
      <c r="C138">
        <v>1</v>
      </c>
      <c r="D138" t="s">
        <v>886</v>
      </c>
    </row>
    <row r="139" spans="1:4" x14ac:dyDescent="0.3">
      <c r="A139" t="s">
        <v>300</v>
      </c>
      <c r="B139">
        <v>0.72175992348158802</v>
      </c>
      <c r="C139">
        <v>0.84009673717002797</v>
      </c>
      <c r="D139" t="s">
        <v>886</v>
      </c>
    </row>
    <row r="140" spans="1:4" x14ac:dyDescent="0.3">
      <c r="A140" t="s">
        <v>817</v>
      </c>
      <c r="B140">
        <v>0.79726137736609004</v>
      </c>
      <c r="C140">
        <v>0.74657672170761202</v>
      </c>
      <c r="D140" t="s">
        <v>886</v>
      </c>
    </row>
    <row r="141" spans="1:4" x14ac:dyDescent="0.3">
      <c r="A141" t="s">
        <v>306</v>
      </c>
      <c r="B141">
        <v>0.90068841664172405</v>
      </c>
      <c r="C141">
        <v>0.89528944381384801</v>
      </c>
      <c r="D141" t="s">
        <v>886</v>
      </c>
    </row>
    <row r="142" spans="1:4" x14ac:dyDescent="0.3">
      <c r="A142" t="s">
        <v>149</v>
      </c>
      <c r="B142">
        <v>0.87616580310880798</v>
      </c>
      <c r="C142">
        <v>0.84533829718355502</v>
      </c>
      <c r="D142" t="s">
        <v>886</v>
      </c>
    </row>
    <row r="143" spans="1:4" x14ac:dyDescent="0.3">
      <c r="A143" t="s">
        <v>308</v>
      </c>
      <c r="B143">
        <v>0.76178790534618801</v>
      </c>
      <c r="C143">
        <v>0.58262146289375305</v>
      </c>
      <c r="D143" t="s">
        <v>886</v>
      </c>
    </row>
    <row r="144" spans="1:4" x14ac:dyDescent="0.3">
      <c r="A144" t="s">
        <v>818</v>
      </c>
      <c r="B144">
        <v>1</v>
      </c>
      <c r="C144">
        <v>0.94998799951998103</v>
      </c>
      <c r="D144" t="s">
        <v>886</v>
      </c>
    </row>
    <row r="145" spans="1:4" x14ac:dyDescent="0.3">
      <c r="A145" t="s">
        <v>819</v>
      </c>
      <c r="B145">
        <v>0.71807228915662702</v>
      </c>
      <c r="C145">
        <v>0.91442953020134199</v>
      </c>
      <c r="D145" t="s">
        <v>886</v>
      </c>
    </row>
    <row r="146" spans="1:4" x14ac:dyDescent="0.3">
      <c r="A146" t="s">
        <v>820</v>
      </c>
      <c r="B146">
        <v>1</v>
      </c>
      <c r="C146">
        <v>0.87586052080215504</v>
      </c>
      <c r="D146" t="s">
        <v>886</v>
      </c>
    </row>
    <row r="147" spans="1:4" x14ac:dyDescent="0.3">
      <c r="A147" t="s">
        <v>166</v>
      </c>
      <c r="B147">
        <v>0.87405475880052197</v>
      </c>
      <c r="C147">
        <v>0.52219796215429404</v>
      </c>
      <c r="D147" t="s">
        <v>886</v>
      </c>
    </row>
  </sheetData>
  <pageMargins left="0.75" right="0.75" top="1" bottom="1" header="0.511811023622047" footer="0.511811023622047"/>
  <pageSetup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2:M44"/>
  <sheetViews>
    <sheetView zoomScaleNormal="100" workbookViewId="0">
      <selection activeCell="N21" sqref="N21"/>
    </sheetView>
  </sheetViews>
  <sheetFormatPr defaultColWidth="11.44140625" defaultRowHeight="14.4" x14ac:dyDescent="0.3"/>
  <cols>
    <col min="2" max="2" width="4.88671875" customWidth="1"/>
    <col min="3" max="3" width="11.88671875" customWidth="1"/>
    <col min="4" max="4" width="13.6640625" customWidth="1"/>
    <col min="5" max="5" width="14.33203125" customWidth="1"/>
    <col min="6" max="6" width="14.109375" customWidth="1"/>
    <col min="7" max="7" width="13.6640625" customWidth="1"/>
    <col min="8" max="8" width="14.33203125" customWidth="1"/>
    <col min="9" max="9" width="14.109375" customWidth="1"/>
    <col min="10" max="10" width="13" customWidth="1"/>
    <col min="11" max="11" width="14.109375" customWidth="1"/>
  </cols>
  <sheetData>
    <row r="2" spans="2:13" x14ac:dyDescent="0.3">
      <c r="D2" t="s">
        <v>889</v>
      </c>
      <c r="F2" t="s">
        <v>890</v>
      </c>
      <c r="H2" t="s">
        <v>891</v>
      </c>
      <c r="J2" t="s">
        <v>892</v>
      </c>
    </row>
    <row r="3" spans="2:13" x14ac:dyDescent="0.3">
      <c r="D3" t="s">
        <v>893</v>
      </c>
      <c r="E3" t="s">
        <v>894</v>
      </c>
      <c r="F3" t="s">
        <v>893</v>
      </c>
      <c r="G3" t="s">
        <v>894</v>
      </c>
      <c r="H3" t="s">
        <v>893</v>
      </c>
      <c r="I3" t="s">
        <v>894</v>
      </c>
      <c r="J3" t="s">
        <v>893</v>
      </c>
      <c r="K3" t="s">
        <v>894</v>
      </c>
    </row>
    <row r="4" spans="2:13" x14ac:dyDescent="0.3">
      <c r="B4" t="s">
        <v>7</v>
      </c>
    </row>
    <row r="5" spans="2:13" x14ac:dyDescent="0.3">
      <c r="C5" t="s">
        <v>83</v>
      </c>
      <c r="D5" s="58">
        <v>0.236640772692818</v>
      </c>
      <c r="E5" s="58">
        <v>0.247224425059477</v>
      </c>
      <c r="F5" s="58">
        <v>0.125444444444444</v>
      </c>
      <c r="G5" s="58">
        <v>0.11626408746846099</v>
      </c>
      <c r="H5" s="58">
        <v>0.22263157894736799</v>
      </c>
      <c r="I5" s="58">
        <v>0.12375447007505801</v>
      </c>
      <c r="J5" s="58">
        <v>0.16225806451612901</v>
      </c>
      <c r="K5" s="58">
        <v>0.13696186166774399</v>
      </c>
      <c r="M5" t="s">
        <v>895</v>
      </c>
    </row>
    <row r="6" spans="2:13" x14ac:dyDescent="0.3">
      <c r="C6" t="s">
        <v>237</v>
      </c>
      <c r="D6" s="59">
        <v>0.41747045704983299</v>
      </c>
      <c r="E6" s="59">
        <v>0.41950832672482202</v>
      </c>
      <c r="F6" s="59">
        <v>0.53211111111111098</v>
      </c>
      <c r="G6" s="59">
        <v>0.59258242220353197</v>
      </c>
      <c r="H6" s="59">
        <v>0.44605263157894698</v>
      </c>
      <c r="I6" s="59">
        <v>0.55599638464259105</v>
      </c>
      <c r="J6" s="59">
        <v>0.47516129032258098</v>
      </c>
      <c r="K6" s="59">
        <v>0.50288299935358804</v>
      </c>
    </row>
    <row r="7" spans="2:13" x14ac:dyDescent="0.3">
      <c r="C7" t="s">
        <v>784</v>
      </c>
      <c r="D7" s="53">
        <v>0.11207198178606601</v>
      </c>
      <c r="E7" s="53">
        <v>0.114789849325932</v>
      </c>
      <c r="F7" s="53"/>
      <c r="G7" s="53"/>
      <c r="H7" s="53">
        <v>1.02631578947368E-2</v>
      </c>
      <c r="I7" s="53">
        <v>2.7605218689825899E-2</v>
      </c>
      <c r="J7" s="53"/>
      <c r="K7" s="53"/>
    </row>
    <row r="8" spans="2:13" x14ac:dyDescent="0.3">
      <c r="C8" t="s">
        <v>277</v>
      </c>
      <c r="D8" s="58">
        <v>0.13176598322279201</v>
      </c>
      <c r="E8" s="58">
        <v>0.12034099920697899</v>
      </c>
      <c r="F8" s="58">
        <v>0.15666666666666701</v>
      </c>
      <c r="G8" s="58">
        <v>0.14714486963835199</v>
      </c>
      <c r="H8" s="58">
        <v>0.14289473684210499</v>
      </c>
      <c r="I8" s="53">
        <v>0.10954061382481201</v>
      </c>
      <c r="J8" s="53">
        <v>7.7741935483870997E-2</v>
      </c>
      <c r="K8" s="53">
        <v>7.5798319327731095E-2</v>
      </c>
    </row>
    <row r="9" spans="2:13" x14ac:dyDescent="0.3">
      <c r="C9" t="s">
        <v>896</v>
      </c>
      <c r="D9" s="53">
        <v>3.8166341677239798E-2</v>
      </c>
      <c r="E9" s="53">
        <v>4.2624900872323603E-2</v>
      </c>
      <c r="F9" s="53">
        <v>1.6861111111111101E-2</v>
      </c>
      <c r="G9" s="53">
        <v>1.3171783010933601E-2</v>
      </c>
      <c r="H9" s="53">
        <v>1.1052631578947401E-2</v>
      </c>
      <c r="I9" s="53">
        <v>1.5581011514127399E-2</v>
      </c>
      <c r="J9" s="53">
        <v>5.0967741935483903E-2</v>
      </c>
      <c r="K9" s="53">
        <v>7.2999353587588897E-2</v>
      </c>
    </row>
    <row r="10" spans="2:13" x14ac:dyDescent="0.3">
      <c r="C10" t="s">
        <v>897</v>
      </c>
      <c r="D10" s="53">
        <v>3.6078356611463601E-2</v>
      </c>
      <c r="E10" s="53">
        <v>4.1435368754956403E-2</v>
      </c>
      <c r="F10" s="53">
        <v>0.1105</v>
      </c>
      <c r="G10" s="53">
        <v>7.3520185029436497E-2</v>
      </c>
      <c r="H10" s="53">
        <v>0.105</v>
      </c>
      <c r="I10" s="58">
        <v>0.122578692969702</v>
      </c>
      <c r="J10" s="53">
        <v>9.8709677419354797E-2</v>
      </c>
      <c r="K10" s="53">
        <v>9.9725274725274704E-2</v>
      </c>
    </row>
    <row r="11" spans="2:13" x14ac:dyDescent="0.3">
      <c r="C11" t="s">
        <v>186</v>
      </c>
      <c r="D11" s="53">
        <v>1.4913313365538401E-2</v>
      </c>
      <c r="E11" s="53">
        <v>4.5598731165741504E-3</v>
      </c>
      <c r="F11" s="53">
        <v>3.7999999999999999E-2</v>
      </c>
      <c r="G11" s="53">
        <v>3.07363330529857E-2</v>
      </c>
      <c r="H11" s="53">
        <v>6.2105263157894698E-2</v>
      </c>
      <c r="I11" s="53">
        <v>4.4943608283884197E-2</v>
      </c>
      <c r="J11" s="58">
        <v>0.13516129032258101</v>
      </c>
      <c r="K11" s="58">
        <v>0.111632191338074</v>
      </c>
    </row>
    <row r="12" spans="2:13" x14ac:dyDescent="0.3">
      <c r="C12" t="s">
        <v>898</v>
      </c>
      <c r="D12" s="53">
        <v>1.28927935942489E-2</v>
      </c>
      <c r="E12" s="53">
        <v>9.5162569389373505E-3</v>
      </c>
      <c r="F12" s="53">
        <v>2.1166666666666702E-2</v>
      </c>
      <c r="G12" s="53">
        <v>2.7324747687132001E-2</v>
      </c>
    </row>
    <row r="13" spans="2:13" x14ac:dyDescent="0.3">
      <c r="B13" t="s">
        <v>8</v>
      </c>
      <c r="D13" s="53"/>
      <c r="E13" s="53"/>
    </row>
    <row r="14" spans="2:13" x14ac:dyDescent="0.3">
      <c r="C14" t="s">
        <v>192</v>
      </c>
      <c r="D14" s="59">
        <v>0.50354111308082705</v>
      </c>
      <c r="E14" s="59">
        <v>0.51348136399682798</v>
      </c>
      <c r="F14" s="59">
        <v>0.51394444444444498</v>
      </c>
      <c r="G14" s="59">
        <v>0.53395142977291898</v>
      </c>
      <c r="H14" s="58">
        <v>0.27710526315789502</v>
      </c>
      <c r="I14" s="59">
        <v>0.37908987306951702</v>
      </c>
      <c r="J14" s="58">
        <v>0.21806451612903199</v>
      </c>
      <c r="K14" s="58">
        <v>0.24605688429217801</v>
      </c>
    </row>
    <row r="15" spans="2:13" x14ac:dyDescent="0.3">
      <c r="C15" t="s">
        <v>190</v>
      </c>
      <c r="D15" s="58">
        <v>0.20288984147883399</v>
      </c>
      <c r="E15" s="58">
        <v>0.22065820777160999</v>
      </c>
      <c r="F15" s="53">
        <v>9.4055555555555601E-2</v>
      </c>
      <c r="G15" s="58">
        <v>7.6115958788898194E-2</v>
      </c>
      <c r="H15" s="53">
        <v>7.21052631578947E-2</v>
      </c>
      <c r="I15" s="53">
        <v>3.1330608716155103E-2</v>
      </c>
      <c r="J15" s="53">
        <v>9.3548387096774197E-2</v>
      </c>
      <c r="K15" s="53">
        <v>3.1376858435681998E-2</v>
      </c>
    </row>
    <row r="16" spans="2:13" x14ac:dyDescent="0.3">
      <c r="C16" t="s">
        <v>189</v>
      </c>
      <c r="D16" s="58">
        <v>0.14991896867424501</v>
      </c>
      <c r="E16" s="58">
        <v>0.17446471054718499</v>
      </c>
      <c r="F16" s="58">
        <v>0.187055555555556</v>
      </c>
      <c r="G16" s="58">
        <v>0.243847245584525</v>
      </c>
      <c r="H16" s="58">
        <v>0.25657894736842102</v>
      </c>
      <c r="I16" s="58">
        <v>0.27526781152984597</v>
      </c>
      <c r="J16" s="58">
        <v>0.16677419354838699</v>
      </c>
      <c r="K16" s="58">
        <v>0.21519392372333601</v>
      </c>
    </row>
    <row r="17" spans="2:13" x14ac:dyDescent="0.3">
      <c r="C17" t="s">
        <v>191</v>
      </c>
      <c r="D17" s="53">
        <v>7.7927412819993297E-2</v>
      </c>
      <c r="E17" s="53">
        <v>2.7557494052339399E-2</v>
      </c>
      <c r="F17" s="53">
        <v>7.4027777777777803E-2</v>
      </c>
      <c r="G17" s="53">
        <v>6.6569386038688005E-2</v>
      </c>
      <c r="H17" s="59">
        <v>0.28736842105263199</v>
      </c>
      <c r="I17" s="58">
        <v>0.190320666483279</v>
      </c>
      <c r="J17" s="59">
        <v>0.413225806451613</v>
      </c>
      <c r="K17" s="59">
        <v>0.40188106011635399</v>
      </c>
    </row>
    <row r="18" spans="2:13" x14ac:dyDescent="0.3">
      <c r="C18" t="s">
        <v>88</v>
      </c>
      <c r="D18" s="53">
        <v>3.6599293899396201E-2</v>
      </c>
      <c r="E18" s="53">
        <v>4.1831879460745403E-2</v>
      </c>
      <c r="F18" s="58">
        <v>0.110527777777778</v>
      </c>
      <c r="G18" s="53">
        <v>7.2874158957106805E-2</v>
      </c>
      <c r="H18" s="53">
        <v>0.106842105263158</v>
      </c>
      <c r="I18" s="53">
        <v>0.123991040201203</v>
      </c>
      <c r="J18" s="53">
        <v>0.10741935483871</v>
      </c>
      <c r="K18" s="53">
        <v>0.103972204266322</v>
      </c>
    </row>
    <row r="19" spans="2:13" x14ac:dyDescent="0.3">
      <c r="C19" t="s">
        <v>899</v>
      </c>
      <c r="D19" s="53">
        <v>3.3330392857746699E-3</v>
      </c>
      <c r="E19" s="53">
        <v>3.3703409992069801E-3</v>
      </c>
      <c r="F19" s="53"/>
      <c r="G19" s="53"/>
      <c r="H19" s="53"/>
      <c r="I19" s="53"/>
    </row>
    <row r="20" spans="2:13" x14ac:dyDescent="0.3">
      <c r="C20" t="s">
        <v>524</v>
      </c>
      <c r="D20" s="53">
        <v>1.49845333197644E-2</v>
      </c>
      <c r="E20" s="53">
        <v>1.24900872323553E-2</v>
      </c>
      <c r="F20" s="53">
        <v>2.0500000000000001E-2</v>
      </c>
      <c r="G20" s="53">
        <v>6.5645500420521401E-3</v>
      </c>
      <c r="H20" s="53"/>
      <c r="I20" s="53"/>
    </row>
    <row r="21" spans="2:13" x14ac:dyDescent="0.3">
      <c r="C21" t="s">
        <v>193</v>
      </c>
      <c r="D21" s="53">
        <v>1.08057974411642E-2</v>
      </c>
      <c r="E21" s="53">
        <v>6.14591593973037E-3</v>
      </c>
      <c r="F21" s="53"/>
      <c r="G21" s="53"/>
      <c r="H21" s="53"/>
      <c r="I21" s="53"/>
      <c r="J21" s="53"/>
      <c r="K21" s="53"/>
    </row>
    <row r="23" spans="2:13" x14ac:dyDescent="0.3">
      <c r="D23" s="53"/>
      <c r="E23" s="53"/>
      <c r="F23" s="53"/>
      <c r="G23" s="53"/>
      <c r="H23" s="53"/>
    </row>
    <row r="25" spans="2:13" x14ac:dyDescent="0.3">
      <c r="B25" s="60"/>
      <c r="C25" s="60"/>
      <c r="D25" s="90" t="s">
        <v>889</v>
      </c>
      <c r="E25" s="90"/>
      <c r="F25" s="90" t="s">
        <v>890</v>
      </c>
      <c r="G25" s="90"/>
      <c r="H25" s="90" t="s">
        <v>891</v>
      </c>
      <c r="I25" s="90"/>
      <c r="J25" s="90" t="s">
        <v>892</v>
      </c>
      <c r="K25" s="90"/>
    </row>
    <row r="26" spans="2:13" x14ac:dyDescent="0.3">
      <c r="B26" s="61"/>
      <c r="C26" s="61"/>
      <c r="D26" s="61" t="s">
        <v>893</v>
      </c>
      <c r="E26" s="61" t="s">
        <v>894</v>
      </c>
      <c r="F26" s="61" t="s">
        <v>893</v>
      </c>
      <c r="G26" s="61" t="s">
        <v>894</v>
      </c>
      <c r="H26" s="61" t="s">
        <v>893</v>
      </c>
      <c r="I26" s="61" t="s">
        <v>894</v>
      </c>
      <c r="J26" s="61" t="s">
        <v>893</v>
      </c>
      <c r="K26" s="61" t="s">
        <v>894</v>
      </c>
    </row>
    <row r="27" spans="2:13" x14ac:dyDescent="0.3">
      <c r="B27" t="s">
        <v>7</v>
      </c>
    </row>
    <row r="28" spans="2:13" x14ac:dyDescent="0.3">
      <c r="C28" t="s">
        <v>83</v>
      </c>
      <c r="D28" s="53">
        <v>0.236640772692818</v>
      </c>
      <c r="E28" s="53">
        <v>0.247224425059477</v>
      </c>
      <c r="F28" s="53">
        <v>0.125444444444444</v>
      </c>
      <c r="G28" s="53">
        <v>0.11626408746846099</v>
      </c>
      <c r="H28" s="53">
        <v>0.22263157894736799</v>
      </c>
      <c r="I28" s="53">
        <v>0.12375447007505801</v>
      </c>
      <c r="J28" s="53">
        <v>0.16225806451612901</v>
      </c>
      <c r="K28" s="53">
        <v>0.13696186166774399</v>
      </c>
      <c r="M28" t="s">
        <v>895</v>
      </c>
    </row>
    <row r="29" spans="2:13" x14ac:dyDescent="0.3">
      <c r="C29" t="s">
        <v>237</v>
      </c>
      <c r="D29" s="53">
        <v>0.41747045704983299</v>
      </c>
      <c r="E29" s="53">
        <v>0.41950832672482202</v>
      </c>
      <c r="F29" s="53">
        <v>0.53211111111111098</v>
      </c>
      <c r="G29" s="53">
        <v>0.59258242220353197</v>
      </c>
      <c r="H29" s="53">
        <v>0.44605263157894698</v>
      </c>
      <c r="I29" s="53">
        <v>0.55599638464259105</v>
      </c>
      <c r="J29" s="53">
        <v>0.47516129032258098</v>
      </c>
      <c r="K29" s="53">
        <v>0.50288299935358804</v>
      </c>
    </row>
    <row r="30" spans="2:13" x14ac:dyDescent="0.3">
      <c r="C30" t="s">
        <v>784</v>
      </c>
      <c r="D30" s="53">
        <v>0.11207198178606601</v>
      </c>
      <c r="E30" s="53">
        <v>0.114789849325932</v>
      </c>
      <c r="F30" s="53"/>
      <c r="G30" s="53"/>
      <c r="H30" s="53">
        <v>1.02631578947368E-2</v>
      </c>
      <c r="I30" s="53">
        <v>2.7605218689825899E-2</v>
      </c>
      <c r="J30" s="53"/>
      <c r="K30" s="53"/>
    </row>
    <row r="31" spans="2:13" x14ac:dyDescent="0.3">
      <c r="C31" t="s">
        <v>277</v>
      </c>
      <c r="D31" s="53">
        <v>0.13176598322279201</v>
      </c>
      <c r="E31" s="53">
        <v>0.12034099920697899</v>
      </c>
      <c r="F31" s="53">
        <v>0.15666666666666701</v>
      </c>
      <c r="G31" s="53">
        <v>0.14714486963835199</v>
      </c>
      <c r="H31" s="53">
        <v>0.14289473684210499</v>
      </c>
      <c r="I31" s="53">
        <v>0.10954061382481201</v>
      </c>
      <c r="J31" s="53">
        <v>7.7741935483870997E-2</v>
      </c>
      <c r="K31" s="53">
        <v>7.5798319327731095E-2</v>
      </c>
    </row>
    <row r="32" spans="2:13" x14ac:dyDescent="0.3">
      <c r="C32" t="s">
        <v>896</v>
      </c>
      <c r="D32" s="53">
        <v>3.8166341677239798E-2</v>
      </c>
      <c r="E32" s="53">
        <v>4.2624900872323603E-2</v>
      </c>
      <c r="F32" s="53">
        <v>1.6861111111111101E-2</v>
      </c>
      <c r="G32" s="53">
        <v>1.3171783010933601E-2</v>
      </c>
      <c r="H32" s="53">
        <v>1.1052631578947401E-2</v>
      </c>
      <c r="I32" s="53">
        <v>1.5581011514127399E-2</v>
      </c>
      <c r="J32" s="53">
        <v>5.0967741935483903E-2</v>
      </c>
      <c r="K32" s="53">
        <v>7.2999353587588897E-2</v>
      </c>
    </row>
    <row r="33" spans="2:11" x14ac:dyDescent="0.3">
      <c r="C33" t="s">
        <v>897</v>
      </c>
      <c r="D33" s="53">
        <v>3.6078356611463601E-2</v>
      </c>
      <c r="E33" s="53">
        <v>4.1435368754956403E-2</v>
      </c>
      <c r="F33" s="53">
        <v>0.1105</v>
      </c>
      <c r="G33" s="53">
        <v>7.3520185029436497E-2</v>
      </c>
      <c r="H33" s="53">
        <v>0.105</v>
      </c>
      <c r="I33" s="53">
        <v>0.122578692969702</v>
      </c>
      <c r="J33" s="53">
        <v>9.8709677419354797E-2</v>
      </c>
      <c r="K33" s="53">
        <v>9.9725274725274704E-2</v>
      </c>
    </row>
    <row r="34" spans="2:11" x14ac:dyDescent="0.3">
      <c r="C34" t="s">
        <v>186</v>
      </c>
      <c r="D34" s="53">
        <v>1.4913313365538401E-2</v>
      </c>
      <c r="E34" s="53">
        <v>4.5598731165741504E-3</v>
      </c>
      <c r="F34" s="53">
        <v>3.7999999999999999E-2</v>
      </c>
      <c r="G34" s="53">
        <v>3.07363330529857E-2</v>
      </c>
      <c r="H34" s="53">
        <v>6.2105263157894698E-2</v>
      </c>
      <c r="I34" s="53">
        <v>4.4943608283884197E-2</v>
      </c>
      <c r="J34" s="53">
        <v>0.13516129032258101</v>
      </c>
      <c r="K34" s="53">
        <v>0.111632191338074</v>
      </c>
    </row>
    <row r="35" spans="2:11" x14ac:dyDescent="0.3">
      <c r="C35" s="61" t="s">
        <v>898</v>
      </c>
      <c r="D35" s="62">
        <v>1.28927935942489E-2</v>
      </c>
      <c r="E35" s="62">
        <v>9.5162569389373505E-3</v>
      </c>
      <c r="F35" s="62">
        <v>2.1166666666666702E-2</v>
      </c>
      <c r="G35" s="62">
        <v>2.7324747687132001E-2</v>
      </c>
      <c r="H35" s="61"/>
      <c r="I35" s="61"/>
      <c r="J35" s="62"/>
      <c r="K35" s="62"/>
    </row>
    <row r="36" spans="2:11" x14ac:dyDescent="0.3">
      <c r="B36" t="s">
        <v>8</v>
      </c>
      <c r="D36" s="53"/>
      <c r="E36" s="53"/>
    </row>
    <row r="37" spans="2:11" x14ac:dyDescent="0.3">
      <c r="C37" t="s">
        <v>192</v>
      </c>
      <c r="D37" s="53">
        <v>0.50354111308082705</v>
      </c>
      <c r="E37" s="53">
        <v>0.51348136399682798</v>
      </c>
      <c r="F37" s="53">
        <v>0.51394444444444498</v>
      </c>
      <c r="G37" s="53">
        <v>0.53395142977291898</v>
      </c>
      <c r="H37" s="53">
        <v>0.27710526315789502</v>
      </c>
      <c r="I37" s="53">
        <v>0.37908987306951702</v>
      </c>
      <c r="J37" s="53">
        <v>0.21806451612903199</v>
      </c>
      <c r="K37" s="53">
        <v>0.24605688429217801</v>
      </c>
    </row>
    <row r="38" spans="2:11" x14ac:dyDescent="0.3">
      <c r="C38" t="s">
        <v>190</v>
      </c>
      <c r="D38" s="53">
        <v>0.20288984147883399</v>
      </c>
      <c r="E38" s="53">
        <v>0.22065820777160999</v>
      </c>
      <c r="F38" s="53">
        <v>9.4055555555555601E-2</v>
      </c>
      <c r="G38" s="53">
        <v>7.6115958788898194E-2</v>
      </c>
      <c r="H38" s="53">
        <v>7.21052631578947E-2</v>
      </c>
      <c r="I38" s="53">
        <v>3.1330608716155103E-2</v>
      </c>
      <c r="J38" s="53">
        <v>9.3548387096774197E-2</v>
      </c>
      <c r="K38" s="53">
        <v>3.1376858435681998E-2</v>
      </c>
    </row>
    <row r="39" spans="2:11" x14ac:dyDescent="0.3">
      <c r="C39" t="s">
        <v>189</v>
      </c>
      <c r="D39" s="53">
        <v>0.14991896867424501</v>
      </c>
      <c r="E39" s="53">
        <v>0.17446471054718499</v>
      </c>
      <c r="F39" s="53">
        <v>0.187055555555556</v>
      </c>
      <c r="G39" s="53">
        <v>0.243847245584525</v>
      </c>
      <c r="H39" s="53">
        <v>0.25657894736842102</v>
      </c>
      <c r="I39" s="53">
        <v>0.27526781152984597</v>
      </c>
      <c r="J39" s="53">
        <v>0.16677419354838699</v>
      </c>
      <c r="K39" s="53">
        <v>0.21519392372333601</v>
      </c>
    </row>
    <row r="40" spans="2:11" x14ac:dyDescent="0.3">
      <c r="C40" t="s">
        <v>191</v>
      </c>
      <c r="D40" s="53">
        <v>7.7927412819993297E-2</v>
      </c>
      <c r="E40" s="53">
        <v>2.7557494052339399E-2</v>
      </c>
      <c r="F40" s="53">
        <v>7.4027777777777803E-2</v>
      </c>
      <c r="G40" s="53">
        <v>6.6569386038688005E-2</v>
      </c>
      <c r="H40" s="53">
        <v>0.28736842105263199</v>
      </c>
      <c r="I40" s="53">
        <v>0.190320666483279</v>
      </c>
      <c r="J40" s="53">
        <v>0.413225806451613</v>
      </c>
      <c r="K40" s="53">
        <v>0.40188106011635399</v>
      </c>
    </row>
    <row r="41" spans="2:11" x14ac:dyDescent="0.3">
      <c r="C41" t="s">
        <v>88</v>
      </c>
      <c r="D41" s="53">
        <v>3.6599293899396201E-2</v>
      </c>
      <c r="E41" s="53">
        <v>4.1831879460745403E-2</v>
      </c>
      <c r="F41" s="53">
        <v>0.110527777777778</v>
      </c>
      <c r="G41" s="53">
        <v>7.2874158957106805E-2</v>
      </c>
      <c r="H41" s="53">
        <v>0.106842105263158</v>
      </c>
      <c r="I41" s="53">
        <v>0.123991040201203</v>
      </c>
      <c r="J41" s="53">
        <v>0.10741935483871</v>
      </c>
      <c r="K41" s="53">
        <v>0.103972204266322</v>
      </c>
    </row>
    <row r="42" spans="2:11" x14ac:dyDescent="0.3">
      <c r="C42" t="s">
        <v>899</v>
      </c>
      <c r="D42" s="53">
        <v>3.3330392857746699E-3</v>
      </c>
      <c r="E42" s="53">
        <v>3.3703409992069801E-3</v>
      </c>
      <c r="F42" s="53"/>
      <c r="G42" s="53"/>
      <c r="H42" s="53"/>
      <c r="I42" s="53"/>
    </row>
    <row r="43" spans="2:11" x14ac:dyDescent="0.3">
      <c r="C43" t="s">
        <v>524</v>
      </c>
      <c r="D43" s="53">
        <v>1.49845333197644E-2</v>
      </c>
      <c r="E43" s="53">
        <v>1.24900872323553E-2</v>
      </c>
      <c r="F43" s="53">
        <v>2.0500000000000001E-2</v>
      </c>
      <c r="G43" s="53">
        <v>6.5645500420521401E-3</v>
      </c>
      <c r="H43" s="53"/>
      <c r="I43" s="53"/>
    </row>
    <row r="44" spans="2:11" x14ac:dyDescent="0.3">
      <c r="B44" s="61"/>
      <c r="C44" s="61" t="s">
        <v>193</v>
      </c>
      <c r="D44" s="62">
        <v>1.08057974411642E-2</v>
      </c>
      <c r="E44" s="62">
        <v>6.14591593973037E-3</v>
      </c>
      <c r="F44" s="62"/>
      <c r="G44" s="62"/>
      <c r="H44" s="62"/>
      <c r="I44" s="62"/>
      <c r="J44" s="61"/>
      <c r="K44" s="61"/>
    </row>
  </sheetData>
  <mergeCells count="4">
    <mergeCell ref="D25:E25"/>
    <mergeCell ref="F25:G25"/>
    <mergeCell ref="H25:I25"/>
    <mergeCell ref="J25:K25"/>
  </mergeCells>
  <pageMargins left="0.7" right="0.7" top="0.75" bottom="0.75" header="0.511811023622047" footer="0.511811023622047"/>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44A052-7E9F-46C7-9026-19EF6B9753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7783</TotalTime>
  <Application>Microsoft Excel</Application>
  <DocSecurity>0</DocSecurity>
  <ScaleCrop>false</ScaleCrop>
  <HeadingPairs>
    <vt:vector size="4" baseType="variant">
      <vt:variant>
        <vt:lpstr>Listy</vt:lpstr>
      </vt:variant>
      <vt:variant>
        <vt:i4>34</vt:i4>
      </vt:variant>
      <vt:variant>
        <vt:lpstr>Pojmenované oblasti</vt:lpstr>
      </vt:variant>
      <vt:variant>
        <vt:i4>3</vt:i4>
      </vt:variant>
    </vt:vector>
  </HeadingPairs>
  <TitlesOfParts>
    <vt:vector size="37" baseType="lpstr">
      <vt:lpstr>INFO</vt:lpstr>
      <vt:lpstr>Ulicny 2025</vt:lpstr>
      <vt:lpstr>Sabo 1980</vt:lpstr>
      <vt:lpstr>Crome 1978</vt:lpstr>
      <vt:lpstr>Frith 1984</vt:lpstr>
      <vt:lpstr>Holmes 1979</vt:lpstr>
      <vt:lpstr>Antos 2006</vt:lpstr>
      <vt:lpstr>Mohd-Azlan 2014</vt:lpstr>
      <vt:lpstr>Landres 1980</vt:lpstr>
      <vt:lpstr>Landres 1983</vt:lpstr>
      <vt:lpstr>Noske 1996</vt:lpstr>
      <vt:lpstr>Thivyanathan 2016</vt:lpstr>
      <vt:lpstr>Carrascal 1987</vt:lpstr>
      <vt:lpstr>Kornan 2013</vt:lpstr>
      <vt:lpstr>Gomes 2008</vt:lpstr>
      <vt:lpstr>Ding 2008</vt:lpstr>
      <vt:lpstr>Chettri 2022</vt:lpstr>
      <vt:lpstr>Sastranegara 2020</vt:lpstr>
      <vt:lpstr>Jones 2020</vt:lpstr>
      <vt:lpstr>Mansor Ramli 2017</vt:lpstr>
      <vt:lpstr>Lu 2013</vt:lpstr>
      <vt:lpstr>Kwok 2009</vt:lpstr>
      <vt:lpstr>Mansor Sah 2012</vt:lpstr>
      <vt:lpstr>Somasundaram 2008</vt:lpstr>
      <vt:lpstr>Morris Wooler 2001</vt:lpstr>
      <vt:lpstr>Ford et al. 1986</vt:lpstr>
      <vt:lpstr>Recher et al. 1985</vt:lpstr>
      <vt:lpstr>Recher et Davis 1998</vt:lpstr>
      <vt:lpstr>Recher et Davis 1997</vt:lpstr>
      <vt:lpstr>My_2016-2018</vt:lpstr>
      <vt:lpstr>srovnani_specializace</vt:lpstr>
      <vt:lpstr>specializace_repeat</vt:lpstr>
      <vt:lpstr>specializace_DATA_all</vt:lpstr>
      <vt:lpstr>sumarizace_studie</vt:lpstr>
      <vt:lpstr>'My_2016-2018'!spp41Levins</vt:lpstr>
      <vt:lpstr>sumarizace_studie!x</vt:lpstr>
      <vt:lpstr>srovnani_specializace!xx</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Uzivatel</dc:creator>
  <dc:description/>
  <cp:lastModifiedBy>Uličný Adam</cp:lastModifiedBy>
  <cp:revision>24</cp:revision>
  <dcterms:created xsi:type="dcterms:W3CDTF">2018-12-15T10:15:51Z</dcterms:created>
  <dcterms:modified xsi:type="dcterms:W3CDTF">2025-02-14T19:51:43Z</dcterms:modified>
  <dc:language>en-US</dc:language>
</cp:coreProperties>
</file>